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EstaPasta_de_trabalho" defaultThemeVersion="124226"/>
  <mc:AlternateContent xmlns:mc="http://schemas.openxmlformats.org/markup-compatibility/2006">
    <mc:Choice Requires="x15">
      <x15ac:absPath xmlns:x15ac="http://schemas.microsoft.com/office/spreadsheetml/2010/11/ac" url="\\lua\SMECEL-GESTAO\backups\BACKUP ANA PAULA 16-12-2021\ANA PAULA\LICITAÇÕES\2022\TOMADA DE PREÇO\SALDO REMANESCENTE CRECHE CAMPO DO PONTEIO BAIRRO MAPIM\PLANILHA\"/>
    </mc:Choice>
  </mc:AlternateContent>
  <bookViews>
    <workbookView xWindow="0" yWindow="0" windowWidth="28800" windowHeight="12330" tabRatio="762" activeTab="5"/>
  </bookViews>
  <sheets>
    <sheet name="SINAPI JANEIRO-2022" sheetId="93" r:id="rId1"/>
    <sheet name="1-RESUMO" sheetId="96" r:id="rId2"/>
    <sheet name="2-PLANILHA ORÇAMENTARIA" sheetId="88" r:id="rId3"/>
    <sheet name="3-CRONOGRAMA" sheetId="79" r:id="rId4"/>
    <sheet name="4-BDI" sheetId="95" r:id="rId5"/>
    <sheet name="5-COMP. PROPRIA" sheetId="94" r:id="rId6"/>
    <sheet name="6-CPUs" sheetId="98" r:id="rId7"/>
    <sheet name="7-ENCARGOS SOCIAIS" sheetId="97" r:id="rId8"/>
  </sheets>
  <externalReferences>
    <externalReference r:id="rId9"/>
  </externalReferences>
  <definedNames>
    <definedName name="_Fill" localSheetId="2" hidden="1">#REF!</definedName>
    <definedName name="_Fill" hidden="1">#REF!</definedName>
    <definedName name="_xlnm._FilterDatabase" localSheetId="2" hidden="1">'2-PLANILHA ORÇAMENTARIA'!$B$2:$K$728</definedName>
    <definedName name="_xlnm._FilterDatabase" localSheetId="5" hidden="1">'5-COMP. PROPRIA'!$B$1:$I$2591</definedName>
    <definedName name="_xlnm._FilterDatabase" localSheetId="6" hidden="1">'6-CPUs'!$J$1:$J$2247</definedName>
    <definedName name="_xlnm._FilterDatabase" localSheetId="0" hidden="1">'SINAPI JANEIRO-2022'!$A$1:$D$12125</definedName>
    <definedName name="_Key1" localSheetId="2" hidden="1">#REF!</definedName>
    <definedName name="_Key1" hidden="1">#REF!</definedName>
    <definedName name="_Key12" hidden="1">#REF!</definedName>
    <definedName name="_Key2" localSheetId="2" hidden="1">#REF!</definedName>
    <definedName name="_Key2" hidden="1">#REF!</definedName>
    <definedName name="_kkey1" hidden="1">#REF!</definedName>
    <definedName name="_Order1" hidden="1">255</definedName>
    <definedName name="_Order2" hidden="1">255</definedName>
    <definedName name="_Sort" localSheetId="2" hidden="1">#REF!</definedName>
    <definedName name="_Sort" hidden="1">#REF!</definedName>
    <definedName name="_Sort1" hidden="1">#REF!</definedName>
    <definedName name="_Sort2" hidden="1">#REF!</definedName>
    <definedName name="ademir" hidden="1">{#N/A,#N/A,FALSE,"Cronograma";#N/A,#N/A,FALSE,"Cronogr. 2"}</definedName>
    <definedName name="_xlnm.Print_Area" localSheetId="1">'1-RESUMO'!$B$2:$E$45</definedName>
    <definedName name="_xlnm.Print_Area" localSheetId="2">'2-PLANILHA ORÇAMENTARIA'!$B$2:$K$669</definedName>
    <definedName name="_xlnm.Print_Area" localSheetId="3">'3-CRONOGRAMA'!$B$2:$N$74</definedName>
    <definedName name="_xlnm.Print_Area" localSheetId="4">'4-BDI'!$B$2:$D$42</definedName>
    <definedName name="_xlnm.Print_Area" localSheetId="5">'5-COMP. PROPRIA'!$B$2:$I$2598</definedName>
    <definedName name="_xlnm.Print_Area" localSheetId="7">'7-ENCARGOS SOCIAIS'!$C$2:$M$56</definedName>
    <definedName name="_xlnm.Print_Area" localSheetId="0">'SINAPI JANEIRO-2022'!$A$1:$D$12416</definedName>
    <definedName name="armadura">[1]Plan2!$A$48:$A$50</definedName>
    <definedName name="bosta" hidden="1">{#N/A,#N/A,FALSE,"Cronograma";#N/A,#N/A,FALSE,"Cronogr. 2"}</definedName>
    <definedName name="CA´L" hidden="1">{#N/A,#N/A,FALSE,"Cronograma";#N/A,#N/A,FALSE,"Cronogr. 2"}</definedName>
    <definedName name="caixapassagem">[1]Plan2!$A$25:$A$28</definedName>
    <definedName name="concorrentes" hidden="1">{#N/A,#N/A,FALSE,"Cronograma";#N/A,#N/A,FALSE,"Cronogr. 2"}</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Popular" hidden="1">{#N/A,#N/A,FALSE,"Cronograma";#N/A,#N/A,FALSE,"Cronogr. 2"}</definedName>
    <definedName name="ralo">[1]Plan2!$A$30:$A$31</definedName>
    <definedName name="registro">[1]Plan2!$A$77:$A$78</definedName>
    <definedName name="rio" hidden="1">{#N/A,#N/A,FALSE,"Cronograma";#N/A,#N/A,FALSE,"Cronogr. 2"}</definedName>
    <definedName name="ss" hidden="1">{#N/A,#N/A,FALSE,"Cronograma";#N/A,#N/A,FALSE,"Cronogr. 2"}</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62913"/>
</workbook>
</file>

<file path=xl/calcChain.xml><?xml version="1.0" encoding="utf-8"?>
<calcChain xmlns="http://schemas.openxmlformats.org/spreadsheetml/2006/main">
  <c r="B7" i="94" l="1"/>
  <c r="B6" i="94"/>
  <c r="B5" i="94"/>
  <c r="B4" i="94"/>
  <c r="B3" i="94"/>
  <c r="B7" i="95"/>
  <c r="B6" i="95"/>
  <c r="B5" i="95"/>
  <c r="B4" i="95"/>
  <c r="B5" i="88"/>
  <c r="E2597" i="94" l="1"/>
  <c r="E2596" i="94"/>
  <c r="E2595" i="94"/>
  <c r="D55" i="97"/>
  <c r="D54" i="97"/>
  <c r="D53" i="97"/>
  <c r="C41" i="95"/>
  <c r="C40" i="95"/>
  <c r="C39" i="95"/>
  <c r="C73" i="79"/>
  <c r="C72" i="79"/>
  <c r="C71" i="79"/>
  <c r="C44" i="96"/>
  <c r="C43" i="96"/>
  <c r="C42" i="96"/>
  <c r="E2559" i="94" l="1"/>
  <c r="F2559" i="94"/>
  <c r="H2559" i="94"/>
  <c r="I2559" i="94" s="1"/>
  <c r="H655" i="88" l="1"/>
  <c r="F655" i="88"/>
  <c r="J655" i="88" l="1"/>
  <c r="H2543" i="94" l="1"/>
  <c r="H2540" i="94"/>
  <c r="H2539" i="94"/>
  <c r="H2538" i="94"/>
  <c r="H2537" i="94"/>
  <c r="H2534" i="94"/>
  <c r="H2533" i="94"/>
  <c r="H2532" i="94"/>
  <c r="H2531" i="94"/>
  <c r="H2528" i="94"/>
  <c r="H2527" i="94"/>
  <c r="H2526" i="94"/>
  <c r="H2525" i="94"/>
  <c r="H2522" i="94"/>
  <c r="H2521" i="94"/>
  <c r="H2520" i="94"/>
  <c r="H2519" i="94"/>
  <c r="F2543" i="94"/>
  <c r="F2540" i="94"/>
  <c r="F2539" i="94"/>
  <c r="F2538" i="94"/>
  <c r="F2537" i="94"/>
  <c r="F2534" i="94"/>
  <c r="F2533" i="94"/>
  <c r="F2532" i="94"/>
  <c r="F2531" i="94"/>
  <c r="F2528" i="94"/>
  <c r="F2527" i="94"/>
  <c r="F2526" i="94"/>
  <c r="F2525" i="94"/>
  <c r="F2522" i="94"/>
  <c r="F2521" i="94"/>
  <c r="F2520" i="94"/>
  <c r="F2519" i="94"/>
  <c r="E2543" i="94"/>
  <c r="E2540" i="94"/>
  <c r="E2539" i="94"/>
  <c r="E2538" i="94"/>
  <c r="E2537" i="94"/>
  <c r="E2534" i="94"/>
  <c r="E2533" i="94"/>
  <c r="E2532" i="94"/>
  <c r="E2531" i="94"/>
  <c r="E2528" i="94"/>
  <c r="E2527" i="94"/>
  <c r="E2526" i="94"/>
  <c r="E2525" i="94"/>
  <c r="E2522" i="94"/>
  <c r="E2521" i="94"/>
  <c r="E2520" i="94"/>
  <c r="E2519" i="94"/>
  <c r="E2560" i="94" l="1"/>
  <c r="F2560" i="94"/>
  <c r="H2560" i="94"/>
  <c r="I2560" i="94" s="1"/>
  <c r="B36" i="96" l="1"/>
  <c r="B35" i="96"/>
  <c r="B34" i="96"/>
  <c r="B33" i="96"/>
  <c r="B32" i="96"/>
  <c r="B31" i="96"/>
  <c r="L62" i="79"/>
  <c r="E1272" i="94" l="1"/>
  <c r="F1272" i="94"/>
  <c r="H1272" i="94"/>
  <c r="I1272" i="94" s="1"/>
  <c r="E1273" i="94"/>
  <c r="F1273" i="94"/>
  <c r="H1273" i="94"/>
  <c r="I1273" i="94" s="1"/>
  <c r="E1274" i="94"/>
  <c r="F1274" i="94"/>
  <c r="H1274" i="94"/>
  <c r="I1274" i="94" s="1"/>
  <c r="E1277" i="94"/>
  <c r="F1277" i="94"/>
  <c r="H1277" i="94"/>
  <c r="I1277" i="94" s="1"/>
  <c r="E1278" i="94"/>
  <c r="F1278" i="94"/>
  <c r="H1278" i="94"/>
  <c r="I1278" i="94" s="1"/>
  <c r="I1279" i="94"/>
  <c r="E1282" i="94"/>
  <c r="F1282" i="94"/>
  <c r="H1282" i="94"/>
  <c r="I1282" i="94" s="1"/>
  <c r="I1283" i="94"/>
  <c r="E92" i="94"/>
  <c r="F92" i="94"/>
  <c r="H92" i="94"/>
  <c r="I92" i="94" s="1"/>
  <c r="E93" i="94"/>
  <c r="F93" i="94"/>
  <c r="H93" i="94"/>
  <c r="I93" i="94" s="1"/>
  <c r="E94" i="94"/>
  <c r="F94" i="94"/>
  <c r="H94" i="94"/>
  <c r="I94" i="94" s="1"/>
  <c r="E95" i="94"/>
  <c r="F95" i="94"/>
  <c r="H95" i="94"/>
  <c r="I95" i="94" s="1"/>
  <c r="E96" i="94"/>
  <c r="F96" i="94"/>
  <c r="H96" i="94"/>
  <c r="I96" i="94" s="1"/>
  <c r="H1526" i="94"/>
  <c r="I1526" i="94" s="1"/>
  <c r="F1526" i="94"/>
  <c r="E1526" i="94"/>
  <c r="E1520" i="94"/>
  <c r="F1520" i="94"/>
  <c r="H1520" i="94"/>
  <c r="I1520" i="94" s="1"/>
  <c r="I1281" i="94" l="1"/>
  <c r="I1276" i="94"/>
  <c r="I1271" i="94"/>
  <c r="I91" i="94"/>
  <c r="E2178" i="94" l="1"/>
  <c r="F2178" i="94"/>
  <c r="H2178" i="94"/>
  <c r="I2178" i="94" s="1"/>
  <c r="E2179" i="94"/>
  <c r="F2179" i="94"/>
  <c r="H2179" i="94"/>
  <c r="I2179" i="94" s="1"/>
  <c r="H2591" i="94"/>
  <c r="I2591" i="94" s="1"/>
  <c r="F2591" i="94"/>
  <c r="E2591" i="94"/>
  <c r="H2590" i="94"/>
  <c r="I2590" i="94" s="1"/>
  <c r="F2590" i="94"/>
  <c r="E2590" i="94"/>
  <c r="E2579" i="94"/>
  <c r="F2579" i="94"/>
  <c r="H2579" i="94"/>
  <c r="I2579" i="94" s="1"/>
  <c r="E2580" i="94"/>
  <c r="F2580" i="94"/>
  <c r="H2580" i="94"/>
  <c r="I2580" i="94" s="1"/>
  <c r="E2581" i="94"/>
  <c r="F2581" i="94"/>
  <c r="H2581" i="94"/>
  <c r="I2581" i="94" s="1"/>
  <c r="I2578" i="94" l="1"/>
  <c r="I2589" i="94"/>
  <c r="H515" i="88" l="1"/>
  <c r="F515" i="88"/>
  <c r="F532" i="88"/>
  <c r="H532" i="88"/>
  <c r="H2587" i="94"/>
  <c r="I2587" i="94" s="1"/>
  <c r="F2587" i="94"/>
  <c r="E2587" i="94"/>
  <c r="I2586" i="94"/>
  <c r="H2585" i="94"/>
  <c r="I2585" i="94" s="1"/>
  <c r="F2585" i="94"/>
  <c r="E2585" i="94"/>
  <c r="H2584" i="94"/>
  <c r="I2584" i="94" s="1"/>
  <c r="F2584" i="94"/>
  <c r="E2584" i="94"/>
  <c r="E2565" i="94"/>
  <c r="F2565" i="94"/>
  <c r="H2565" i="94"/>
  <c r="I2565" i="94" s="1"/>
  <c r="I2583" i="94" l="1"/>
  <c r="J515" i="88"/>
  <c r="J532" i="88"/>
  <c r="H2564" i="94"/>
  <c r="I2564" i="94" s="1"/>
  <c r="F2564" i="94"/>
  <c r="E2564" i="94"/>
  <c r="H2563" i="94"/>
  <c r="I2563" i="94" s="1"/>
  <c r="F2563" i="94"/>
  <c r="E2563" i="94"/>
  <c r="H2562" i="94"/>
  <c r="I2562" i="94" s="1"/>
  <c r="F2562" i="94"/>
  <c r="E2562" i="94"/>
  <c r="H2561" i="94"/>
  <c r="I2561" i="94" s="1"/>
  <c r="F2561" i="94"/>
  <c r="E2561" i="94"/>
  <c r="H2558" i="94"/>
  <c r="I2558" i="94" s="1"/>
  <c r="F2558" i="94"/>
  <c r="E2558" i="94"/>
  <c r="I2557" i="94" l="1"/>
  <c r="H2555" i="94" l="1"/>
  <c r="I2555" i="94" s="1"/>
  <c r="F2555" i="94"/>
  <c r="E2555" i="94"/>
  <c r="H2554" i="94"/>
  <c r="I2554" i="94" s="1"/>
  <c r="F2554" i="94"/>
  <c r="E2554" i="94"/>
  <c r="H2553" i="94"/>
  <c r="I2553" i="94" s="1"/>
  <c r="F2553" i="94"/>
  <c r="E2553" i="94"/>
  <c r="H2552" i="94"/>
  <c r="I2552" i="94" s="1"/>
  <c r="F2552" i="94"/>
  <c r="E2552" i="94"/>
  <c r="H2551" i="94"/>
  <c r="I2551" i="94" s="1"/>
  <c r="F2551" i="94"/>
  <c r="E2551" i="94"/>
  <c r="H531" i="88"/>
  <c r="F531" i="88"/>
  <c r="H641" i="88"/>
  <c r="F641" i="88"/>
  <c r="H640" i="88"/>
  <c r="J640" i="88" s="1"/>
  <c r="F640" i="88"/>
  <c r="H639" i="88"/>
  <c r="F639" i="88"/>
  <c r="H638" i="88"/>
  <c r="J638" i="88" s="1"/>
  <c r="F638" i="88"/>
  <c r="I2543" i="94"/>
  <c r="I2542" i="94" s="1"/>
  <c r="I2540" i="94"/>
  <c r="I2539" i="94"/>
  <c r="I2538" i="94"/>
  <c r="I2537" i="94"/>
  <c r="I2534" i="94"/>
  <c r="I2533" i="94"/>
  <c r="I2532" i="94"/>
  <c r="I2531" i="94"/>
  <c r="I2528" i="94"/>
  <c r="I2527" i="94"/>
  <c r="I2526" i="94"/>
  <c r="I2525" i="94"/>
  <c r="I2522" i="94"/>
  <c r="I2521" i="94"/>
  <c r="I2520" i="94"/>
  <c r="I2519" i="94"/>
  <c r="I2536" i="94" l="1"/>
  <c r="I2524" i="94"/>
  <c r="I2530" i="94"/>
  <c r="I2518" i="94"/>
  <c r="I2550" i="94"/>
  <c r="J531" i="88"/>
  <c r="J641" i="88"/>
  <c r="J639" i="88"/>
  <c r="H1631" i="94" l="1"/>
  <c r="I1631" i="94" s="1"/>
  <c r="F1631" i="94"/>
  <c r="E1631" i="94"/>
  <c r="H1630" i="94"/>
  <c r="I1630" i="94" s="1"/>
  <c r="F1630" i="94"/>
  <c r="E1630" i="94"/>
  <c r="H1629" i="94"/>
  <c r="I1629" i="94" s="1"/>
  <c r="F1629" i="94"/>
  <c r="E1629" i="94"/>
  <c r="H1628" i="94"/>
  <c r="I1628" i="94" s="1"/>
  <c r="F1628" i="94"/>
  <c r="E1628" i="94"/>
  <c r="H1625" i="94"/>
  <c r="I1625" i="94" s="1"/>
  <c r="F1625" i="94"/>
  <c r="E1625" i="94"/>
  <c r="H1624" i="94"/>
  <c r="I1624" i="94" s="1"/>
  <c r="F1624" i="94"/>
  <c r="E1624" i="94"/>
  <c r="H1623" i="94"/>
  <c r="I1623" i="94" s="1"/>
  <c r="F1623" i="94"/>
  <c r="E1623" i="94"/>
  <c r="H1622" i="94"/>
  <c r="I1622" i="94" s="1"/>
  <c r="F1622" i="94"/>
  <c r="E1622" i="94"/>
  <c r="H1619" i="94"/>
  <c r="I1619" i="94" s="1"/>
  <c r="F1619" i="94"/>
  <c r="E1619" i="94"/>
  <c r="H1618" i="94"/>
  <c r="I1618" i="94" s="1"/>
  <c r="F1618" i="94"/>
  <c r="E1618" i="94"/>
  <c r="H1617" i="94"/>
  <c r="I1617" i="94" s="1"/>
  <c r="F1617" i="94"/>
  <c r="E1617" i="94"/>
  <c r="H1616" i="94"/>
  <c r="I1616" i="94" s="1"/>
  <c r="F1616" i="94"/>
  <c r="E1616" i="94"/>
  <c r="H1613" i="94"/>
  <c r="I1613" i="94" s="1"/>
  <c r="F1613" i="94"/>
  <c r="E1613" i="94"/>
  <c r="H1612" i="94"/>
  <c r="I1612" i="94" s="1"/>
  <c r="F1612" i="94"/>
  <c r="E1612" i="94"/>
  <c r="H1611" i="94"/>
  <c r="I1611" i="94" s="1"/>
  <c r="F1611" i="94"/>
  <c r="E1611" i="94"/>
  <c r="H1610" i="94"/>
  <c r="I1610" i="94" s="1"/>
  <c r="F1610" i="94"/>
  <c r="E1610" i="94"/>
  <c r="H1607" i="94"/>
  <c r="I1607" i="94" s="1"/>
  <c r="F1607" i="94"/>
  <c r="E1607" i="94"/>
  <c r="H1606" i="94"/>
  <c r="I1606" i="94" s="1"/>
  <c r="F1606" i="94"/>
  <c r="E1606" i="94"/>
  <c r="H1605" i="94"/>
  <c r="I1605" i="94" s="1"/>
  <c r="F1605" i="94"/>
  <c r="E1605" i="94"/>
  <c r="H1604" i="94"/>
  <c r="I1604" i="94" s="1"/>
  <c r="F1604" i="94"/>
  <c r="E1604" i="94"/>
  <c r="H1601" i="94"/>
  <c r="I1601" i="94" s="1"/>
  <c r="F1601" i="94"/>
  <c r="E1601" i="94"/>
  <c r="H1600" i="94"/>
  <c r="I1600" i="94" s="1"/>
  <c r="F1600" i="94"/>
  <c r="E1600" i="94"/>
  <c r="H1599" i="94"/>
  <c r="I1599" i="94" s="1"/>
  <c r="F1599" i="94"/>
  <c r="E1599" i="94"/>
  <c r="H1598" i="94"/>
  <c r="I1598" i="94" s="1"/>
  <c r="F1598" i="94"/>
  <c r="E1598" i="94"/>
  <c r="H1595" i="94"/>
  <c r="I1595" i="94" s="1"/>
  <c r="F1595" i="94"/>
  <c r="E1595" i="94"/>
  <c r="H1594" i="94"/>
  <c r="I1594" i="94" s="1"/>
  <c r="F1594" i="94"/>
  <c r="E1594" i="94"/>
  <c r="H1593" i="94"/>
  <c r="I1593" i="94" s="1"/>
  <c r="F1593" i="94"/>
  <c r="E1593" i="94"/>
  <c r="H1592" i="94"/>
  <c r="I1592" i="94" s="1"/>
  <c r="F1592" i="94"/>
  <c r="E1592" i="94"/>
  <c r="H1589" i="94"/>
  <c r="I1589" i="94" s="1"/>
  <c r="F1589" i="94"/>
  <c r="E1589" i="94"/>
  <c r="H1588" i="94"/>
  <c r="I1588" i="94" s="1"/>
  <c r="F1588" i="94"/>
  <c r="E1588" i="94"/>
  <c r="H1587" i="94"/>
  <c r="I1587" i="94" s="1"/>
  <c r="F1587" i="94"/>
  <c r="E1587" i="94"/>
  <c r="H1586" i="94"/>
  <c r="I1586" i="94" s="1"/>
  <c r="F1586" i="94"/>
  <c r="E1586" i="94"/>
  <c r="H1583" i="94"/>
  <c r="I1583" i="94" s="1"/>
  <c r="F1583" i="94"/>
  <c r="E1583" i="94"/>
  <c r="H1582" i="94"/>
  <c r="I1582" i="94" s="1"/>
  <c r="F1582" i="94"/>
  <c r="E1582" i="94"/>
  <c r="H1581" i="94"/>
  <c r="I1581" i="94" s="1"/>
  <c r="F1581" i="94"/>
  <c r="E1581" i="94"/>
  <c r="H1580" i="94"/>
  <c r="I1580" i="94" s="1"/>
  <c r="F1580" i="94"/>
  <c r="E1580" i="94"/>
  <c r="H1577" i="94"/>
  <c r="I1577" i="94" s="1"/>
  <c r="F1577" i="94"/>
  <c r="E1577" i="94"/>
  <c r="H1576" i="94"/>
  <c r="I1576" i="94" s="1"/>
  <c r="F1576" i="94"/>
  <c r="E1576" i="94"/>
  <c r="H1575" i="94"/>
  <c r="I1575" i="94" s="1"/>
  <c r="F1575" i="94"/>
  <c r="E1575" i="94"/>
  <c r="H1574" i="94"/>
  <c r="I1574" i="94" s="1"/>
  <c r="F1574" i="94"/>
  <c r="E1574" i="94"/>
  <c r="H1571" i="94"/>
  <c r="I1571" i="94" s="1"/>
  <c r="F1571" i="94"/>
  <c r="E1571" i="94"/>
  <c r="H1570" i="94"/>
  <c r="I1570" i="94" s="1"/>
  <c r="F1570" i="94"/>
  <c r="E1570" i="94"/>
  <c r="H1569" i="94"/>
  <c r="I1569" i="94" s="1"/>
  <c r="F1569" i="94"/>
  <c r="E1569" i="94"/>
  <c r="H1568" i="94"/>
  <c r="I1568" i="94" s="1"/>
  <c r="F1568" i="94"/>
  <c r="E1568" i="94"/>
  <c r="H1565" i="94"/>
  <c r="I1565" i="94" s="1"/>
  <c r="F1565" i="94"/>
  <c r="E1565" i="94"/>
  <c r="H1564" i="94"/>
  <c r="I1564" i="94" s="1"/>
  <c r="F1564" i="94"/>
  <c r="E1564" i="94"/>
  <c r="H1563" i="94"/>
  <c r="I1563" i="94" s="1"/>
  <c r="F1563" i="94"/>
  <c r="E1563" i="94"/>
  <c r="H1560" i="94"/>
  <c r="I1560" i="94" s="1"/>
  <c r="F1560" i="94"/>
  <c r="E1560" i="94"/>
  <c r="H1559" i="94"/>
  <c r="I1559" i="94" s="1"/>
  <c r="F1559" i="94"/>
  <c r="E1559" i="94"/>
  <c r="H1558" i="94"/>
  <c r="I1558" i="94" s="1"/>
  <c r="F1558" i="94"/>
  <c r="E1558" i="94"/>
  <c r="H1557" i="94"/>
  <c r="I1557" i="94" s="1"/>
  <c r="F1557" i="94"/>
  <c r="E1557" i="94"/>
  <c r="H1554" i="94"/>
  <c r="I1554" i="94" s="1"/>
  <c r="F1554" i="94"/>
  <c r="E1554" i="94"/>
  <c r="H1553" i="94"/>
  <c r="I1553" i="94" s="1"/>
  <c r="F1553" i="94"/>
  <c r="E1553" i="94"/>
  <c r="H1552" i="94"/>
  <c r="I1552" i="94" s="1"/>
  <c r="F1552" i="94"/>
  <c r="E1552" i="94"/>
  <c r="H1551" i="94"/>
  <c r="I1551" i="94" s="1"/>
  <c r="F1551" i="94"/>
  <c r="E1551" i="94"/>
  <c r="H1548" i="94"/>
  <c r="I1548" i="94" s="1"/>
  <c r="F1548" i="94"/>
  <c r="E1548" i="94"/>
  <c r="H1547" i="94"/>
  <c r="I1547" i="94" s="1"/>
  <c r="F1547" i="94"/>
  <c r="E1547" i="94"/>
  <c r="H1546" i="94"/>
  <c r="I1546" i="94" s="1"/>
  <c r="F1546" i="94"/>
  <c r="E1546" i="94"/>
  <c r="H1545" i="94"/>
  <c r="I1545" i="94" s="1"/>
  <c r="F1545" i="94"/>
  <c r="E1545" i="94"/>
  <c r="H1544" i="94"/>
  <c r="I1544" i="94" s="1"/>
  <c r="F1544" i="94"/>
  <c r="E1544" i="94"/>
  <c r="H1541" i="94"/>
  <c r="I1541" i="94" s="1"/>
  <c r="F1541" i="94"/>
  <c r="E1541" i="94"/>
  <c r="H1540" i="94"/>
  <c r="I1540" i="94" s="1"/>
  <c r="F1540" i="94"/>
  <c r="E1540" i="94"/>
  <c r="H1539" i="94"/>
  <c r="I1539" i="94" s="1"/>
  <c r="F1539" i="94"/>
  <c r="E1539" i="94"/>
  <c r="H1538" i="94"/>
  <c r="I1538" i="94" s="1"/>
  <c r="F1538" i="94"/>
  <c r="E1538" i="94"/>
  <c r="H1537" i="94"/>
  <c r="I1537" i="94" s="1"/>
  <c r="F1537" i="94"/>
  <c r="E1537" i="94"/>
  <c r="E1533" i="94"/>
  <c r="F1533" i="94"/>
  <c r="H1533" i="94"/>
  <c r="I1533" i="94" s="1"/>
  <c r="E1534" i="94"/>
  <c r="F1534" i="94"/>
  <c r="H1534" i="94"/>
  <c r="I1534" i="94" s="1"/>
  <c r="H1532" i="94"/>
  <c r="I1532" i="94" s="1"/>
  <c r="F1532" i="94"/>
  <c r="E1532" i="94"/>
  <c r="H1531" i="94"/>
  <c r="I1531" i="94" s="1"/>
  <c r="F1531" i="94"/>
  <c r="E1531" i="94"/>
  <c r="H1530" i="94"/>
  <c r="I1530" i="94" s="1"/>
  <c r="F1530" i="94"/>
  <c r="E1530" i="94"/>
  <c r="H1527" i="94"/>
  <c r="I1527" i="94" s="1"/>
  <c r="F1527" i="94"/>
  <c r="E1527" i="94"/>
  <c r="H1525" i="94"/>
  <c r="I1525" i="94" s="1"/>
  <c r="F1525" i="94"/>
  <c r="E1525" i="94"/>
  <c r="H1524" i="94"/>
  <c r="I1524" i="94" s="1"/>
  <c r="F1524" i="94"/>
  <c r="E1524" i="94"/>
  <c r="H1521" i="94"/>
  <c r="I1521" i="94" s="1"/>
  <c r="F1521" i="94"/>
  <c r="E1521" i="94"/>
  <c r="H1519" i="94"/>
  <c r="I1519" i="94" s="1"/>
  <c r="F1519" i="94"/>
  <c r="E1519" i="94"/>
  <c r="H1518" i="94"/>
  <c r="I1518" i="94" s="1"/>
  <c r="F1518" i="94"/>
  <c r="E1518" i="94"/>
  <c r="H1515" i="94"/>
  <c r="I1515" i="94" s="1"/>
  <c r="F1515" i="94"/>
  <c r="E1515" i="94"/>
  <c r="H1514" i="94"/>
  <c r="I1514" i="94" s="1"/>
  <c r="F1514" i="94"/>
  <c r="E1514" i="94"/>
  <c r="H1513" i="94"/>
  <c r="I1513" i="94" s="1"/>
  <c r="F1513" i="94"/>
  <c r="E1513" i="94"/>
  <c r="H1512" i="94"/>
  <c r="I1512" i="94" s="1"/>
  <c r="F1512" i="94"/>
  <c r="E1512" i="94"/>
  <c r="H1509" i="94"/>
  <c r="I1509" i="94" s="1"/>
  <c r="F1509" i="94"/>
  <c r="E1509" i="94"/>
  <c r="H1508" i="94"/>
  <c r="I1508" i="94" s="1"/>
  <c r="F1508" i="94"/>
  <c r="E1508" i="94"/>
  <c r="H1507" i="94"/>
  <c r="I1507" i="94" s="1"/>
  <c r="F1507" i="94"/>
  <c r="E1507" i="94"/>
  <c r="H1506" i="94"/>
  <c r="I1506" i="94" s="1"/>
  <c r="F1506" i="94"/>
  <c r="E1506" i="94"/>
  <c r="I1627" i="94" l="1"/>
  <c r="I1621" i="94"/>
  <c r="I1615" i="94"/>
  <c r="I1609" i="94"/>
  <c r="I1603" i="94"/>
  <c r="I1597" i="94"/>
  <c r="I1591" i="94"/>
  <c r="I1585" i="94"/>
  <c r="I1579" i="94"/>
  <c r="I1573" i="94"/>
  <c r="I1567" i="94"/>
  <c r="I1562" i="94"/>
  <c r="I1556" i="94"/>
  <c r="I1529" i="94"/>
  <c r="I1511" i="94"/>
  <c r="I1550" i="94"/>
  <c r="I1543" i="94"/>
  <c r="I1536" i="94"/>
  <c r="I1523" i="94"/>
  <c r="I1517" i="94"/>
  <c r="I1505" i="94"/>
  <c r="H1503" i="94"/>
  <c r="I1503" i="94" s="1"/>
  <c r="F1503" i="94"/>
  <c r="E1503" i="94"/>
  <c r="H1502" i="94"/>
  <c r="I1502" i="94" s="1"/>
  <c r="F1502" i="94"/>
  <c r="E1502" i="94"/>
  <c r="H1501" i="94"/>
  <c r="I1501" i="94" s="1"/>
  <c r="F1501" i="94"/>
  <c r="E1501" i="94"/>
  <c r="H1500" i="94"/>
  <c r="I1500" i="94" s="1"/>
  <c r="F1500" i="94"/>
  <c r="E1500" i="94"/>
  <c r="E1497" i="94"/>
  <c r="F1497" i="94"/>
  <c r="H1497" i="94"/>
  <c r="I1497" i="94" s="1"/>
  <c r="H1496" i="94"/>
  <c r="I1496" i="94" s="1"/>
  <c r="F1496" i="94"/>
  <c r="E1496" i="94"/>
  <c r="H1495" i="94"/>
  <c r="I1495" i="94" s="1"/>
  <c r="F1495" i="94"/>
  <c r="E1495" i="94"/>
  <c r="H1494" i="94"/>
  <c r="I1494" i="94" s="1"/>
  <c r="F1494" i="94"/>
  <c r="E1494" i="94"/>
  <c r="I1499" i="94" l="1"/>
  <c r="I1493" i="94"/>
  <c r="I1491" i="94" l="1"/>
  <c r="H1490" i="94"/>
  <c r="I1490" i="94" s="1"/>
  <c r="F1490" i="94"/>
  <c r="E1490" i="94"/>
  <c r="H1489" i="94"/>
  <c r="I1489" i="94" s="1"/>
  <c r="F1489" i="94"/>
  <c r="E1489" i="94"/>
  <c r="H1488" i="94"/>
  <c r="I1488" i="94" s="1"/>
  <c r="F1488" i="94"/>
  <c r="E1488" i="94"/>
  <c r="I1485" i="94"/>
  <c r="H1484" i="94"/>
  <c r="I1484" i="94" s="1"/>
  <c r="F1484" i="94"/>
  <c r="E1484" i="94"/>
  <c r="H1483" i="94"/>
  <c r="I1483" i="94" s="1"/>
  <c r="F1483" i="94"/>
  <c r="E1483" i="94"/>
  <c r="H1482" i="94"/>
  <c r="I1482" i="94" s="1"/>
  <c r="F1482" i="94"/>
  <c r="E1482" i="94"/>
  <c r="H1479" i="94"/>
  <c r="I1479" i="94" s="1"/>
  <c r="F1479" i="94"/>
  <c r="E1479" i="94"/>
  <c r="H1478" i="94"/>
  <c r="I1478" i="94" s="1"/>
  <c r="F1478" i="94"/>
  <c r="E1478" i="94"/>
  <c r="H1477" i="94"/>
  <c r="I1477" i="94" s="1"/>
  <c r="F1477" i="94"/>
  <c r="E1477" i="94"/>
  <c r="H1476" i="94"/>
  <c r="I1476" i="94" s="1"/>
  <c r="F1476" i="94"/>
  <c r="E1476" i="94"/>
  <c r="H1473" i="94"/>
  <c r="I1473" i="94" s="1"/>
  <c r="F1473" i="94"/>
  <c r="E1473" i="94"/>
  <c r="H1472" i="94"/>
  <c r="I1472" i="94" s="1"/>
  <c r="F1472" i="94"/>
  <c r="E1472" i="94"/>
  <c r="H1471" i="94"/>
  <c r="I1471" i="94" s="1"/>
  <c r="F1471" i="94"/>
  <c r="E1471" i="94"/>
  <c r="H1470" i="94"/>
  <c r="I1470" i="94" s="1"/>
  <c r="F1470" i="94"/>
  <c r="E1470" i="94"/>
  <c r="H1467" i="94"/>
  <c r="I1467" i="94" s="1"/>
  <c r="F1467" i="94"/>
  <c r="E1467" i="94"/>
  <c r="H1466" i="94"/>
  <c r="I1466" i="94" s="1"/>
  <c r="F1466" i="94"/>
  <c r="E1466" i="94"/>
  <c r="H1465" i="94"/>
  <c r="I1465" i="94" s="1"/>
  <c r="F1465" i="94"/>
  <c r="E1465" i="94"/>
  <c r="H1464" i="94"/>
  <c r="I1464" i="94" s="1"/>
  <c r="F1464" i="94"/>
  <c r="E1464" i="94"/>
  <c r="H1461" i="94"/>
  <c r="I1461" i="94" s="1"/>
  <c r="F1461" i="94"/>
  <c r="E1461" i="94"/>
  <c r="H1460" i="94"/>
  <c r="I1460" i="94" s="1"/>
  <c r="F1460" i="94"/>
  <c r="E1460" i="94"/>
  <c r="H1459" i="94"/>
  <c r="I1459" i="94" s="1"/>
  <c r="F1459" i="94"/>
  <c r="E1459" i="94"/>
  <c r="H1458" i="94"/>
  <c r="I1458" i="94" s="1"/>
  <c r="F1458" i="94"/>
  <c r="E1458" i="94"/>
  <c r="H1455" i="94"/>
  <c r="I1455" i="94" s="1"/>
  <c r="F1455" i="94"/>
  <c r="E1455" i="94"/>
  <c r="H1454" i="94"/>
  <c r="I1454" i="94" s="1"/>
  <c r="F1454" i="94"/>
  <c r="E1454" i="94"/>
  <c r="H1453" i="94"/>
  <c r="I1453" i="94" s="1"/>
  <c r="F1453" i="94"/>
  <c r="E1453" i="94"/>
  <c r="H1452" i="94"/>
  <c r="I1452" i="94" s="1"/>
  <c r="F1452" i="94"/>
  <c r="E1452" i="94"/>
  <c r="H1449" i="94"/>
  <c r="I1449" i="94" s="1"/>
  <c r="F1449" i="94"/>
  <c r="E1449" i="94"/>
  <c r="H1448" i="94"/>
  <c r="I1448" i="94" s="1"/>
  <c r="F1448" i="94"/>
  <c r="E1448" i="94"/>
  <c r="H1447" i="94"/>
  <c r="I1447" i="94" s="1"/>
  <c r="F1447" i="94"/>
  <c r="E1447" i="94"/>
  <c r="H1446" i="94"/>
  <c r="I1446" i="94" s="1"/>
  <c r="F1446" i="94"/>
  <c r="E1446" i="94"/>
  <c r="H1443" i="94"/>
  <c r="I1443" i="94" s="1"/>
  <c r="F1443" i="94"/>
  <c r="E1443" i="94"/>
  <c r="H1442" i="94"/>
  <c r="I1442" i="94" s="1"/>
  <c r="F1442" i="94"/>
  <c r="E1442" i="94"/>
  <c r="H1441" i="94"/>
  <c r="I1441" i="94" s="1"/>
  <c r="F1441" i="94"/>
  <c r="E1441" i="94"/>
  <c r="H1440" i="94"/>
  <c r="I1440" i="94" s="1"/>
  <c r="F1440" i="94"/>
  <c r="E1440" i="94"/>
  <c r="H1437" i="94"/>
  <c r="I1437" i="94" s="1"/>
  <c r="F1437" i="94"/>
  <c r="E1437" i="94"/>
  <c r="H1436" i="94"/>
  <c r="I1436" i="94" s="1"/>
  <c r="F1436" i="94"/>
  <c r="E1436" i="94"/>
  <c r="H1435" i="94"/>
  <c r="I1435" i="94" s="1"/>
  <c r="F1435" i="94"/>
  <c r="E1435" i="94"/>
  <c r="H1434" i="94"/>
  <c r="I1434" i="94" s="1"/>
  <c r="F1434" i="94"/>
  <c r="E1434" i="94"/>
  <c r="H1431" i="94"/>
  <c r="I1431" i="94" s="1"/>
  <c r="F1431" i="94"/>
  <c r="E1431" i="94"/>
  <c r="H1430" i="94"/>
  <c r="I1430" i="94" s="1"/>
  <c r="F1430" i="94"/>
  <c r="E1430" i="94"/>
  <c r="H1429" i="94"/>
  <c r="I1429" i="94" s="1"/>
  <c r="F1429" i="94"/>
  <c r="E1429" i="94"/>
  <c r="H1428" i="94"/>
  <c r="I1428" i="94" s="1"/>
  <c r="F1428" i="94"/>
  <c r="E1428" i="94"/>
  <c r="H1425" i="94"/>
  <c r="I1425" i="94" s="1"/>
  <c r="F1425" i="94"/>
  <c r="E1425" i="94"/>
  <c r="H1424" i="94"/>
  <c r="I1424" i="94" s="1"/>
  <c r="F1424" i="94"/>
  <c r="E1424" i="94"/>
  <c r="H1423" i="94"/>
  <c r="I1423" i="94" s="1"/>
  <c r="F1423" i="94"/>
  <c r="E1423" i="94"/>
  <c r="H1422" i="94"/>
  <c r="I1422" i="94" s="1"/>
  <c r="F1422" i="94"/>
  <c r="E1422" i="94"/>
  <c r="I1487" i="94" l="1"/>
  <c r="I1481" i="94"/>
  <c r="I1475" i="94"/>
  <c r="I1469" i="94"/>
  <c r="I1463" i="94"/>
  <c r="I1457" i="94"/>
  <c r="I1451" i="94"/>
  <c r="I1445" i="94"/>
  <c r="I1439" i="94"/>
  <c r="I1433" i="94"/>
  <c r="I1427" i="94"/>
  <c r="I1421" i="94"/>
  <c r="H1419" i="94" l="1"/>
  <c r="I1419" i="94" s="1"/>
  <c r="F1419" i="94"/>
  <c r="E1419" i="94"/>
  <c r="H1418" i="94"/>
  <c r="I1418" i="94" s="1"/>
  <c r="F1418" i="94"/>
  <c r="E1418" i="94"/>
  <c r="H1417" i="94"/>
  <c r="I1417" i="94" s="1"/>
  <c r="F1417" i="94"/>
  <c r="E1417" i="94"/>
  <c r="H1416" i="94"/>
  <c r="I1416" i="94" s="1"/>
  <c r="F1416" i="94"/>
  <c r="E1416" i="94"/>
  <c r="H1413" i="94"/>
  <c r="I1413" i="94" s="1"/>
  <c r="F1413" i="94"/>
  <c r="E1413" i="94"/>
  <c r="H1412" i="94"/>
  <c r="I1412" i="94" s="1"/>
  <c r="F1412" i="94"/>
  <c r="E1412" i="94"/>
  <c r="H1411" i="94"/>
  <c r="I1411" i="94" s="1"/>
  <c r="F1411" i="94"/>
  <c r="E1411" i="94"/>
  <c r="H1410" i="94"/>
  <c r="I1410" i="94" s="1"/>
  <c r="F1410" i="94"/>
  <c r="E1410" i="94"/>
  <c r="H1407" i="94"/>
  <c r="I1407" i="94" s="1"/>
  <c r="F1407" i="94"/>
  <c r="E1407" i="94"/>
  <c r="H1406" i="94"/>
  <c r="I1406" i="94" s="1"/>
  <c r="F1406" i="94"/>
  <c r="E1406" i="94"/>
  <c r="H1405" i="94"/>
  <c r="I1405" i="94" s="1"/>
  <c r="F1405" i="94"/>
  <c r="E1405" i="94"/>
  <c r="H1404" i="94"/>
  <c r="I1404" i="94" s="1"/>
  <c r="F1404" i="94"/>
  <c r="E1404" i="94"/>
  <c r="H1401" i="94"/>
  <c r="I1401" i="94" s="1"/>
  <c r="F1401" i="94"/>
  <c r="E1401" i="94"/>
  <c r="H1400" i="94"/>
  <c r="I1400" i="94" s="1"/>
  <c r="F1400" i="94"/>
  <c r="E1400" i="94"/>
  <c r="H1399" i="94"/>
  <c r="I1399" i="94" s="1"/>
  <c r="F1399" i="94"/>
  <c r="E1399" i="94"/>
  <c r="H1398" i="94"/>
  <c r="I1398" i="94" s="1"/>
  <c r="F1398" i="94"/>
  <c r="E1398" i="94"/>
  <c r="I1415" i="94" l="1"/>
  <c r="I1409" i="94"/>
  <c r="I1403" i="94"/>
  <c r="I1397" i="94"/>
  <c r="E1395" i="94" l="1"/>
  <c r="F1395" i="94"/>
  <c r="H1395" i="94"/>
  <c r="I1395" i="94" s="1"/>
  <c r="H1394" i="94"/>
  <c r="I1394" i="94" s="1"/>
  <c r="F1394" i="94"/>
  <c r="E1394" i="94"/>
  <c r="H1393" i="94"/>
  <c r="I1393" i="94" s="1"/>
  <c r="F1393" i="94"/>
  <c r="E1393" i="94"/>
  <c r="H1392" i="94"/>
  <c r="I1392" i="94" s="1"/>
  <c r="F1392" i="94"/>
  <c r="E1392" i="94"/>
  <c r="I1391" i="94" l="1"/>
  <c r="E2188" i="94"/>
  <c r="F2188" i="94"/>
  <c r="H2188" i="94"/>
  <c r="I2188" i="94" s="1"/>
  <c r="H2187" i="94"/>
  <c r="I2187" i="94" s="1"/>
  <c r="F2187" i="94"/>
  <c r="E2187" i="94"/>
  <c r="H2186" i="94"/>
  <c r="I2186" i="94" s="1"/>
  <c r="F2186" i="94"/>
  <c r="E2186" i="94"/>
  <c r="H2185" i="94"/>
  <c r="I2185" i="94" s="1"/>
  <c r="F2185" i="94"/>
  <c r="E2185" i="94"/>
  <c r="H543" i="88"/>
  <c r="J543" i="88" s="1"/>
  <c r="F543" i="88"/>
  <c r="H542" i="88"/>
  <c r="J542" i="88" s="1"/>
  <c r="F542" i="88"/>
  <c r="H541" i="88"/>
  <c r="F541" i="88"/>
  <c r="H540" i="88"/>
  <c r="F540" i="88"/>
  <c r="I2184" i="94" l="1"/>
  <c r="J541" i="88"/>
  <c r="J540" i="88"/>
  <c r="H635" i="88" l="1"/>
  <c r="J635" i="88" s="1"/>
  <c r="F635" i="88"/>
  <c r="H629" i="88"/>
  <c r="F629" i="88"/>
  <c r="H628" i="88"/>
  <c r="F628" i="88"/>
  <c r="H627" i="88"/>
  <c r="J627" i="88" s="1"/>
  <c r="F627" i="88"/>
  <c r="H625" i="88"/>
  <c r="J625" i="88" s="1"/>
  <c r="F625" i="88"/>
  <c r="H592" i="88"/>
  <c r="J592" i="88" s="1"/>
  <c r="F592" i="88"/>
  <c r="H591" i="88"/>
  <c r="F591" i="88"/>
  <c r="H590" i="88"/>
  <c r="J590" i="88" s="1"/>
  <c r="F590" i="88"/>
  <c r="H589" i="88"/>
  <c r="F589" i="88"/>
  <c r="H588" i="88"/>
  <c r="J588" i="88" s="1"/>
  <c r="F588" i="88"/>
  <c r="F557" i="88"/>
  <c r="H557" i="88"/>
  <c r="J557" i="88" s="1"/>
  <c r="F558" i="88"/>
  <c r="H558" i="88"/>
  <c r="F559" i="88"/>
  <c r="H559" i="88"/>
  <c r="J559" i="88" s="1"/>
  <c r="F560" i="88"/>
  <c r="H560" i="88"/>
  <c r="F561" i="88"/>
  <c r="H561" i="88"/>
  <c r="J561" i="88" s="1"/>
  <c r="H2516" i="94"/>
  <c r="I2516" i="94" s="1"/>
  <c r="H2515" i="94"/>
  <c r="I2515" i="94" s="1"/>
  <c r="H2514" i="94"/>
  <c r="I2514" i="94" s="1"/>
  <c r="H2511" i="94"/>
  <c r="I2511" i="94" s="1"/>
  <c r="H2510" i="94"/>
  <c r="I2510" i="94" s="1"/>
  <c r="H2509" i="94"/>
  <c r="I2509" i="94" s="1"/>
  <c r="H2505" i="94"/>
  <c r="I2505" i="94" s="1"/>
  <c r="H2504" i="94"/>
  <c r="I2504" i="94" s="1"/>
  <c r="H2500" i="94"/>
  <c r="I2500" i="94" s="1"/>
  <c r="H2499" i="94"/>
  <c r="I2499" i="94" s="1"/>
  <c r="H2496" i="94"/>
  <c r="I2496" i="94" s="1"/>
  <c r="H2495" i="94"/>
  <c r="I2495" i="94" s="1"/>
  <c r="H2494" i="94"/>
  <c r="H2491" i="94"/>
  <c r="I2491" i="94" s="1"/>
  <c r="H2490" i="94"/>
  <c r="I2490" i="94" s="1"/>
  <c r="H2489" i="94"/>
  <c r="I2489" i="94" s="1"/>
  <c r="H2485" i="94"/>
  <c r="I2485" i="94" s="1"/>
  <c r="H2484" i="94"/>
  <c r="I2484" i="94" s="1"/>
  <c r="H2480" i="94"/>
  <c r="I2480" i="94" s="1"/>
  <c r="H2479" i="94"/>
  <c r="I2479" i="94" s="1"/>
  <c r="H2475" i="94"/>
  <c r="I2475" i="94" s="1"/>
  <c r="H2474" i="94"/>
  <c r="I2474" i="94" s="1"/>
  <c r="H2473" i="94"/>
  <c r="I2473" i="94" s="1"/>
  <c r="H2469" i="94"/>
  <c r="I2469" i="94" s="1"/>
  <c r="H2468" i="94"/>
  <c r="I2468" i="94" s="1"/>
  <c r="H2467" i="94"/>
  <c r="I2467" i="94" s="1"/>
  <c r="H2464" i="94"/>
  <c r="I2464" i="94" s="1"/>
  <c r="H2463" i="94"/>
  <c r="I2463" i="94" s="1"/>
  <c r="H2462" i="94"/>
  <c r="I2462" i="94" s="1"/>
  <c r="H2458" i="94"/>
  <c r="H2457" i="94"/>
  <c r="I2457" i="94" s="1"/>
  <c r="H2454" i="94"/>
  <c r="I2454" i="94" s="1"/>
  <c r="H2453" i="94"/>
  <c r="I2453" i="94" s="1"/>
  <c r="H2452" i="94"/>
  <c r="I2452" i="94" s="1"/>
  <c r="H2449" i="94"/>
  <c r="I2449" i="94" s="1"/>
  <c r="H2448" i="94"/>
  <c r="I2448" i="94" s="1"/>
  <c r="H2447" i="94"/>
  <c r="I2447" i="94" s="1"/>
  <c r="H2443" i="94"/>
  <c r="I2443" i="94" s="1"/>
  <c r="H2442" i="94"/>
  <c r="I2442" i="94" s="1"/>
  <c r="H2437" i="94"/>
  <c r="I2437" i="94" s="1"/>
  <c r="H2436" i="94"/>
  <c r="I2436" i="94" s="1"/>
  <c r="H2433" i="94"/>
  <c r="I2433" i="94" s="1"/>
  <c r="H2432" i="94"/>
  <c r="I2432" i="94" s="1"/>
  <c r="H2431" i="94"/>
  <c r="I2431" i="94" s="1"/>
  <c r="H2427" i="94"/>
  <c r="I2427" i="94" s="1"/>
  <c r="H2426" i="94"/>
  <c r="I2426" i="94" s="1"/>
  <c r="H2422" i="94"/>
  <c r="I2422" i="94" s="1"/>
  <c r="H2421" i="94"/>
  <c r="I2421" i="94" s="1"/>
  <c r="H2417" i="94"/>
  <c r="I2417" i="94" s="1"/>
  <c r="H2416" i="94"/>
  <c r="I2416" i="94" s="1"/>
  <c r="H2415" i="94"/>
  <c r="I2415" i="94" s="1"/>
  <c r="H2414" i="94"/>
  <c r="I2414" i="94" s="1"/>
  <c r="H2410" i="94"/>
  <c r="I2410" i="94" s="1"/>
  <c r="H2409" i="94"/>
  <c r="I2409" i="94" s="1"/>
  <c r="H2406" i="94"/>
  <c r="I2406" i="94" s="1"/>
  <c r="H2405" i="94"/>
  <c r="I2405" i="94" s="1"/>
  <c r="H2404" i="94"/>
  <c r="I2404" i="94" s="1"/>
  <c r="H2402" i="94"/>
  <c r="I2402" i="94" s="1"/>
  <c r="H2400" i="94"/>
  <c r="I2400" i="94" s="1"/>
  <c r="H2399" i="94"/>
  <c r="I2399" i="94" s="1"/>
  <c r="H2398" i="94"/>
  <c r="I2398" i="94" s="1"/>
  <c r="H2396" i="94"/>
  <c r="I2396" i="94" s="1"/>
  <c r="H2395" i="94"/>
  <c r="I2395" i="94" s="1"/>
  <c r="H2394" i="94"/>
  <c r="I2394" i="94" s="1"/>
  <c r="H2393" i="94"/>
  <c r="I2393" i="94" s="1"/>
  <c r="H2392" i="94"/>
  <c r="I2392" i="94" s="1"/>
  <c r="H2388" i="94"/>
  <c r="I2388" i="94" s="1"/>
  <c r="H2387" i="94"/>
  <c r="I2387" i="94" s="1"/>
  <c r="H2386" i="94"/>
  <c r="I2386" i="94" s="1"/>
  <c r="H2382" i="94"/>
  <c r="I2382" i="94" s="1"/>
  <c r="H2381" i="94"/>
  <c r="I2381" i="94" s="1"/>
  <c r="H2377" i="94"/>
  <c r="I2377" i="94" s="1"/>
  <c r="H2376" i="94"/>
  <c r="I2376" i="94" s="1"/>
  <c r="H2372" i="94"/>
  <c r="I2372" i="94" s="1"/>
  <c r="H2371" i="94"/>
  <c r="I2371" i="94" s="1"/>
  <c r="H2367" i="94"/>
  <c r="I2367" i="94" s="1"/>
  <c r="H2366" i="94"/>
  <c r="I2366" i="94" s="1"/>
  <c r="H2363" i="94"/>
  <c r="I2363" i="94" s="1"/>
  <c r="H2362" i="94"/>
  <c r="I2362" i="94" s="1"/>
  <c r="H2361" i="94"/>
  <c r="I2361" i="94" s="1"/>
  <c r="H2360" i="94"/>
  <c r="I2360" i="94" s="1"/>
  <c r="H2357" i="94"/>
  <c r="I2357" i="94" s="1"/>
  <c r="H2356" i="94"/>
  <c r="I2356" i="94" s="1"/>
  <c r="H2355" i="94"/>
  <c r="I2355" i="94" s="1"/>
  <c r="H2354" i="94"/>
  <c r="I2354" i="94" s="1"/>
  <c r="H2351" i="94"/>
  <c r="I2351" i="94" s="1"/>
  <c r="H2350" i="94"/>
  <c r="I2350" i="94" s="1"/>
  <c r="H2349" i="94"/>
  <c r="I2349" i="94" s="1"/>
  <c r="H2348" i="94"/>
  <c r="I2348" i="94" s="1"/>
  <c r="H2345" i="94"/>
  <c r="I2345" i="94" s="1"/>
  <c r="H2344" i="94"/>
  <c r="I2344" i="94" s="1"/>
  <c r="H2343" i="94"/>
  <c r="I2343" i="94" s="1"/>
  <c r="H2342" i="94"/>
  <c r="I2342" i="94" s="1"/>
  <c r="H2338" i="94"/>
  <c r="I2338" i="94" s="1"/>
  <c r="H2337" i="94"/>
  <c r="I2337" i="94" s="1"/>
  <c r="H2336" i="94"/>
  <c r="I2336" i="94" s="1"/>
  <c r="H2333" i="94"/>
  <c r="I2333" i="94" s="1"/>
  <c r="H2332" i="94"/>
  <c r="I2332" i="94" s="1"/>
  <c r="H2331" i="94"/>
  <c r="I2331" i="94" s="1"/>
  <c r="H2328" i="94"/>
  <c r="I2328" i="94" s="1"/>
  <c r="H2327" i="94"/>
  <c r="I2327" i="94" s="1"/>
  <c r="H2326" i="94"/>
  <c r="I2326" i="94" s="1"/>
  <c r="H2323" i="94"/>
  <c r="I2323" i="94" s="1"/>
  <c r="H2322" i="94"/>
  <c r="I2322" i="94" s="1"/>
  <c r="H2321" i="94"/>
  <c r="I2321" i="94" s="1"/>
  <c r="H2320" i="94"/>
  <c r="I2320" i="94" s="1"/>
  <c r="H2317" i="94"/>
  <c r="I2317" i="94" s="1"/>
  <c r="H2316" i="94"/>
  <c r="I2316" i="94" s="1"/>
  <c r="H2315" i="94"/>
  <c r="I2315" i="94" s="1"/>
  <c r="H2314" i="94"/>
  <c r="I2314" i="94" s="1"/>
  <c r="H2310" i="94"/>
  <c r="I2310" i="94" s="1"/>
  <c r="H2309" i="94"/>
  <c r="I2309" i="94" s="1"/>
  <c r="H2305" i="94"/>
  <c r="I2305" i="94" s="1"/>
  <c r="H2304" i="94"/>
  <c r="I2304" i="94" s="1"/>
  <c r="H2300" i="94"/>
  <c r="I2300" i="94" s="1"/>
  <c r="H2299" i="94"/>
  <c r="I2299" i="94" s="1"/>
  <c r="H2296" i="94"/>
  <c r="I2296" i="94" s="1"/>
  <c r="H2295" i="94"/>
  <c r="I2295" i="94" s="1"/>
  <c r="H2294" i="94"/>
  <c r="I2294" i="94" s="1"/>
  <c r="H2290" i="94"/>
  <c r="I2290" i="94" s="1"/>
  <c r="H2289" i="94"/>
  <c r="I2289" i="94" s="1"/>
  <c r="H2285" i="94"/>
  <c r="I2285" i="94" s="1"/>
  <c r="H2284" i="94"/>
  <c r="I2284" i="94" s="1"/>
  <c r="H2281" i="94"/>
  <c r="I2281" i="94" s="1"/>
  <c r="H2280" i="94"/>
  <c r="I2280" i="94" s="1"/>
  <c r="H2279" i="94"/>
  <c r="I2279" i="94" s="1"/>
  <c r="H2276" i="94"/>
  <c r="I2276" i="94" s="1"/>
  <c r="H2275" i="94"/>
  <c r="I2275" i="94" s="1"/>
  <c r="H2274" i="94"/>
  <c r="I2274" i="94" s="1"/>
  <c r="H2270" i="94"/>
  <c r="I2270" i="94" s="1"/>
  <c r="H2269" i="94"/>
  <c r="I2269" i="94" s="1"/>
  <c r="H2265" i="94"/>
  <c r="H2264" i="94"/>
  <c r="I2264" i="94" s="1"/>
  <c r="H2261" i="94"/>
  <c r="I2261" i="94" s="1"/>
  <c r="H2260" i="94"/>
  <c r="I2260" i="94" s="1"/>
  <c r="H2259" i="94"/>
  <c r="I2259" i="94" s="1"/>
  <c r="H2256" i="94"/>
  <c r="I2256" i="94" s="1"/>
  <c r="H2255" i="94"/>
  <c r="I2255" i="94" s="1"/>
  <c r="H2254" i="94"/>
  <c r="I2254" i="94" s="1"/>
  <c r="H2251" i="94"/>
  <c r="I2251" i="94" s="1"/>
  <c r="H2250" i="94"/>
  <c r="I2250" i="94" s="1"/>
  <c r="H2249" i="94"/>
  <c r="I2249" i="94" s="1"/>
  <c r="H2245" i="94"/>
  <c r="I2245" i="94" s="1"/>
  <c r="H2244" i="94"/>
  <c r="I2244" i="94" s="1"/>
  <c r="H2241" i="94"/>
  <c r="I2241" i="94" s="1"/>
  <c r="H2240" i="94"/>
  <c r="I2240" i="94" s="1"/>
  <c r="H2239" i="94"/>
  <c r="I2239" i="94" s="1"/>
  <c r="H2236" i="94"/>
  <c r="I2236" i="94" s="1"/>
  <c r="H2235" i="94"/>
  <c r="I2235" i="94" s="1"/>
  <c r="H2234" i="94"/>
  <c r="I2234" i="94" s="1"/>
  <c r="H2230" i="94"/>
  <c r="I2230" i="94" s="1"/>
  <c r="H2229" i="94"/>
  <c r="I2229" i="94" s="1"/>
  <c r="I2226" i="94"/>
  <c r="H2223" i="94"/>
  <c r="I2223" i="94" s="1"/>
  <c r="H2222" i="94"/>
  <c r="I2222" i="94" s="1"/>
  <c r="H2221" i="94"/>
  <c r="I2221" i="94" s="1"/>
  <c r="H2218" i="94"/>
  <c r="I2218" i="94" s="1"/>
  <c r="H2217" i="94"/>
  <c r="I2217" i="94" s="1"/>
  <c r="H2216" i="94"/>
  <c r="I2216" i="94" s="1"/>
  <c r="H2213" i="94"/>
  <c r="I2213" i="94" s="1"/>
  <c r="H2212" i="94"/>
  <c r="I2212" i="94" s="1"/>
  <c r="H2211" i="94"/>
  <c r="I2211" i="94" s="1"/>
  <c r="H2207" i="94"/>
  <c r="I2207" i="94" s="1"/>
  <c r="H2206" i="94"/>
  <c r="I2206" i="94" s="1"/>
  <c r="H2201" i="94"/>
  <c r="I2201" i="94" s="1"/>
  <c r="H2200" i="94"/>
  <c r="I2200" i="94" s="1"/>
  <c r="H2196" i="94"/>
  <c r="I2196" i="94" s="1"/>
  <c r="H2195" i="94"/>
  <c r="I2195" i="94" s="1"/>
  <c r="H2192" i="94"/>
  <c r="I2192" i="94" s="1"/>
  <c r="H2191" i="94"/>
  <c r="I2191" i="94" s="1"/>
  <c r="H2190" i="94"/>
  <c r="I2190" i="94" s="1"/>
  <c r="F2516" i="94"/>
  <c r="E2516" i="94"/>
  <c r="F2515" i="94"/>
  <c r="E2515" i="94"/>
  <c r="F2514" i="94"/>
  <c r="E2514" i="94"/>
  <c r="F2511" i="94"/>
  <c r="E2511" i="94"/>
  <c r="F2510" i="94"/>
  <c r="E2510" i="94"/>
  <c r="F2509" i="94"/>
  <c r="E2509" i="94"/>
  <c r="F2505" i="94"/>
  <c r="E2505" i="94"/>
  <c r="F2504" i="94"/>
  <c r="E2504" i="94"/>
  <c r="F2500" i="94"/>
  <c r="E2500" i="94"/>
  <c r="F2499" i="94"/>
  <c r="E2499" i="94"/>
  <c r="F2496" i="94"/>
  <c r="E2496" i="94"/>
  <c r="F2495" i="94"/>
  <c r="E2495" i="94"/>
  <c r="F2494" i="94"/>
  <c r="E2494" i="94"/>
  <c r="F2491" i="94"/>
  <c r="E2491" i="94"/>
  <c r="F2490" i="94"/>
  <c r="E2490" i="94"/>
  <c r="F2489" i="94"/>
  <c r="E2489" i="94"/>
  <c r="F2485" i="94"/>
  <c r="E2485" i="94"/>
  <c r="F2484" i="94"/>
  <c r="E2484" i="94"/>
  <c r="F2480" i="94"/>
  <c r="E2480" i="94"/>
  <c r="F2479" i="94"/>
  <c r="E2479" i="94"/>
  <c r="F2475" i="94"/>
  <c r="E2475" i="94"/>
  <c r="F2474" i="94"/>
  <c r="E2474" i="94"/>
  <c r="F2473" i="94"/>
  <c r="E2473" i="94"/>
  <c r="F2469" i="94"/>
  <c r="E2469" i="94"/>
  <c r="F2468" i="94"/>
  <c r="E2468" i="94"/>
  <c r="F2467" i="94"/>
  <c r="E2467" i="94"/>
  <c r="F2464" i="94"/>
  <c r="E2464" i="94"/>
  <c r="F2463" i="94"/>
  <c r="E2463" i="94"/>
  <c r="F2462" i="94"/>
  <c r="E2462" i="94"/>
  <c r="F2458" i="94"/>
  <c r="E2458" i="94"/>
  <c r="F2457" i="94"/>
  <c r="E2457" i="94"/>
  <c r="F2454" i="94"/>
  <c r="E2454" i="94"/>
  <c r="F2453" i="94"/>
  <c r="E2453" i="94"/>
  <c r="F2452" i="94"/>
  <c r="E2452" i="94"/>
  <c r="F2449" i="94"/>
  <c r="E2449" i="94"/>
  <c r="F2448" i="94"/>
  <c r="E2448" i="94"/>
  <c r="F2447" i="94"/>
  <c r="E2447" i="94"/>
  <c r="F2443" i="94"/>
  <c r="E2443" i="94"/>
  <c r="F2442" i="94"/>
  <c r="E2442" i="94"/>
  <c r="F2437" i="94"/>
  <c r="E2437" i="94"/>
  <c r="F2436" i="94"/>
  <c r="E2436" i="94"/>
  <c r="F2433" i="94"/>
  <c r="E2433" i="94"/>
  <c r="F2432" i="94"/>
  <c r="E2432" i="94"/>
  <c r="F2431" i="94"/>
  <c r="E2431" i="94"/>
  <c r="F2427" i="94"/>
  <c r="E2427" i="94"/>
  <c r="F2426" i="94"/>
  <c r="E2426" i="94"/>
  <c r="F2422" i="94"/>
  <c r="E2422" i="94"/>
  <c r="F2421" i="94"/>
  <c r="E2421" i="94"/>
  <c r="F2417" i="94"/>
  <c r="E2417" i="94"/>
  <c r="F2416" i="94"/>
  <c r="E2416" i="94"/>
  <c r="F2415" i="94"/>
  <c r="E2415" i="94"/>
  <c r="F2414" i="94"/>
  <c r="E2414" i="94"/>
  <c r="F2410" i="94"/>
  <c r="E2410" i="94"/>
  <c r="F2409" i="94"/>
  <c r="E2409" i="94"/>
  <c r="F2406" i="94"/>
  <c r="E2406" i="94"/>
  <c r="F2405" i="94"/>
  <c r="E2405" i="94"/>
  <c r="F2404" i="94"/>
  <c r="E2404" i="94"/>
  <c r="F2402" i="94"/>
  <c r="E2402" i="94"/>
  <c r="F2400" i="94"/>
  <c r="E2400" i="94"/>
  <c r="F2399" i="94"/>
  <c r="E2399" i="94"/>
  <c r="F2398" i="94"/>
  <c r="E2398" i="94"/>
  <c r="F2396" i="94"/>
  <c r="E2396" i="94"/>
  <c r="F2395" i="94"/>
  <c r="E2395" i="94"/>
  <c r="F2394" i="94"/>
  <c r="E2394" i="94"/>
  <c r="F2393" i="94"/>
  <c r="E2393" i="94"/>
  <c r="F2392" i="94"/>
  <c r="E2392" i="94"/>
  <c r="F2388" i="94"/>
  <c r="E2388" i="94"/>
  <c r="F2387" i="94"/>
  <c r="E2387" i="94"/>
  <c r="F2386" i="94"/>
  <c r="E2386" i="94"/>
  <c r="F2382" i="94"/>
  <c r="E2382" i="94"/>
  <c r="F2381" i="94"/>
  <c r="E2381" i="94"/>
  <c r="F2377" i="94"/>
  <c r="E2377" i="94"/>
  <c r="F2376" i="94"/>
  <c r="E2376" i="94"/>
  <c r="F2372" i="94"/>
  <c r="E2372" i="94"/>
  <c r="F2371" i="94"/>
  <c r="E2371" i="94"/>
  <c r="F2367" i="94"/>
  <c r="E2367" i="94"/>
  <c r="F2366" i="94"/>
  <c r="E2366" i="94"/>
  <c r="F2363" i="94"/>
  <c r="E2363" i="94"/>
  <c r="F2362" i="94"/>
  <c r="E2362" i="94"/>
  <c r="F2361" i="94"/>
  <c r="E2361" i="94"/>
  <c r="F2360" i="94"/>
  <c r="E2360" i="94"/>
  <c r="F2357" i="94"/>
  <c r="E2357" i="94"/>
  <c r="F2356" i="94"/>
  <c r="E2356" i="94"/>
  <c r="F2355" i="94"/>
  <c r="E2355" i="94"/>
  <c r="F2354" i="94"/>
  <c r="E2354" i="94"/>
  <c r="F2351" i="94"/>
  <c r="E2351" i="94"/>
  <c r="F2350" i="94"/>
  <c r="E2350" i="94"/>
  <c r="F2349" i="94"/>
  <c r="E2349" i="94"/>
  <c r="F2348" i="94"/>
  <c r="E2348" i="94"/>
  <c r="F2345" i="94"/>
  <c r="E2345" i="94"/>
  <c r="F2344" i="94"/>
  <c r="E2344" i="94"/>
  <c r="F2343" i="94"/>
  <c r="E2343" i="94"/>
  <c r="F2342" i="94"/>
  <c r="E2342" i="94"/>
  <c r="F2338" i="94"/>
  <c r="E2338" i="94"/>
  <c r="F2337" i="94"/>
  <c r="E2337" i="94"/>
  <c r="F2336" i="94"/>
  <c r="E2336" i="94"/>
  <c r="F2333" i="94"/>
  <c r="E2333" i="94"/>
  <c r="F2332" i="94"/>
  <c r="E2332" i="94"/>
  <c r="F2331" i="94"/>
  <c r="E2331" i="94"/>
  <c r="F2328" i="94"/>
  <c r="E2328" i="94"/>
  <c r="F2327" i="94"/>
  <c r="E2327" i="94"/>
  <c r="F2326" i="94"/>
  <c r="E2326" i="94"/>
  <c r="F2323" i="94"/>
  <c r="E2323" i="94"/>
  <c r="F2322" i="94"/>
  <c r="E2322" i="94"/>
  <c r="F2321" i="94"/>
  <c r="E2321" i="94"/>
  <c r="F2320" i="94"/>
  <c r="E2320" i="94"/>
  <c r="F2317" i="94"/>
  <c r="E2317" i="94"/>
  <c r="F2316" i="94"/>
  <c r="E2316" i="94"/>
  <c r="F2315" i="94"/>
  <c r="E2315" i="94"/>
  <c r="F2314" i="94"/>
  <c r="E2314" i="94"/>
  <c r="F2310" i="94"/>
  <c r="E2310" i="94"/>
  <c r="F2309" i="94"/>
  <c r="E2309" i="94"/>
  <c r="F2305" i="94"/>
  <c r="E2305" i="94"/>
  <c r="F2304" i="94"/>
  <c r="E2304" i="94"/>
  <c r="F2300" i="94"/>
  <c r="E2300" i="94"/>
  <c r="F2299" i="94"/>
  <c r="E2299" i="94"/>
  <c r="F2296" i="94"/>
  <c r="E2296" i="94"/>
  <c r="F2295" i="94"/>
  <c r="E2295" i="94"/>
  <c r="F2294" i="94"/>
  <c r="E2294" i="94"/>
  <c r="F2290" i="94"/>
  <c r="E2290" i="94"/>
  <c r="F2289" i="94"/>
  <c r="E2289" i="94"/>
  <c r="F2285" i="94"/>
  <c r="E2285" i="94"/>
  <c r="F2284" i="94"/>
  <c r="E2284" i="94"/>
  <c r="F2281" i="94"/>
  <c r="E2281" i="94"/>
  <c r="F2280" i="94"/>
  <c r="E2280" i="94"/>
  <c r="F2279" i="94"/>
  <c r="E2279" i="94"/>
  <c r="F2276" i="94"/>
  <c r="E2276" i="94"/>
  <c r="F2275" i="94"/>
  <c r="E2275" i="94"/>
  <c r="F2274" i="94"/>
  <c r="E2274" i="94"/>
  <c r="F2270" i="94"/>
  <c r="E2270" i="94"/>
  <c r="F2269" i="94"/>
  <c r="E2269" i="94"/>
  <c r="F2265" i="94"/>
  <c r="E2265" i="94"/>
  <c r="F2264" i="94"/>
  <c r="E2264" i="94"/>
  <c r="F2261" i="94"/>
  <c r="E2261" i="94"/>
  <c r="F2260" i="94"/>
  <c r="E2260" i="94"/>
  <c r="F2259" i="94"/>
  <c r="E2259" i="94"/>
  <c r="F2256" i="94"/>
  <c r="E2256" i="94"/>
  <c r="F2255" i="94"/>
  <c r="E2255" i="94"/>
  <c r="F2254" i="94"/>
  <c r="E2254" i="94"/>
  <c r="F2251" i="94"/>
  <c r="E2251" i="94"/>
  <c r="F2250" i="94"/>
  <c r="E2250" i="94"/>
  <c r="F2249" i="94"/>
  <c r="E2249" i="94"/>
  <c r="F2245" i="94"/>
  <c r="E2245" i="94"/>
  <c r="F2244" i="94"/>
  <c r="E2244" i="94"/>
  <c r="F2241" i="94"/>
  <c r="E2241" i="94"/>
  <c r="F2240" i="94"/>
  <c r="E2240" i="94"/>
  <c r="F2239" i="94"/>
  <c r="E2239" i="94"/>
  <c r="F2236" i="94"/>
  <c r="E2236" i="94"/>
  <c r="F2235" i="94"/>
  <c r="E2235" i="94"/>
  <c r="F2234" i="94"/>
  <c r="E2234" i="94"/>
  <c r="F2230" i="94"/>
  <c r="E2230" i="94"/>
  <c r="F2229" i="94"/>
  <c r="E2229" i="94"/>
  <c r="F2223" i="94"/>
  <c r="E2223" i="94"/>
  <c r="F2222" i="94"/>
  <c r="E2222" i="94"/>
  <c r="F2221" i="94"/>
  <c r="E2221" i="94"/>
  <c r="F2218" i="94"/>
  <c r="E2218" i="94"/>
  <c r="F2217" i="94"/>
  <c r="E2217" i="94"/>
  <c r="F2216" i="94"/>
  <c r="E2216" i="94"/>
  <c r="F2213" i="94"/>
  <c r="E2213" i="94"/>
  <c r="F2212" i="94"/>
  <c r="E2212" i="94"/>
  <c r="F2211" i="94"/>
  <c r="E2211" i="94"/>
  <c r="F2207" i="94"/>
  <c r="E2207" i="94"/>
  <c r="F2206" i="94"/>
  <c r="E2206" i="94"/>
  <c r="F2201" i="94"/>
  <c r="E2201" i="94"/>
  <c r="F2200" i="94"/>
  <c r="E2200" i="94"/>
  <c r="F2196" i="94"/>
  <c r="E2196" i="94"/>
  <c r="F2195" i="94"/>
  <c r="E2195" i="94"/>
  <c r="F2192" i="94"/>
  <c r="E2192" i="94"/>
  <c r="F2191" i="94"/>
  <c r="E2191" i="94"/>
  <c r="F2190" i="94"/>
  <c r="E2190" i="94"/>
  <c r="I2506" i="94"/>
  <c r="I2501" i="94"/>
  <c r="I2494" i="94"/>
  <c r="I2486" i="94"/>
  <c r="I2481" i="94"/>
  <c r="I2476" i="94"/>
  <c r="I2470" i="94"/>
  <c r="I2459" i="94"/>
  <c r="G2458" i="94"/>
  <c r="I2444" i="94"/>
  <c r="I2439" i="94"/>
  <c r="I2438" i="94"/>
  <c r="I2428" i="94"/>
  <c r="I2423" i="94"/>
  <c r="I2418" i="94"/>
  <c r="I2411" i="94"/>
  <c r="I2383" i="94"/>
  <c r="I2378" i="94"/>
  <c r="I2373" i="94"/>
  <c r="I2368" i="94"/>
  <c r="I2339" i="94"/>
  <c r="I2311" i="94"/>
  <c r="I2306" i="94"/>
  <c r="I2301" i="94"/>
  <c r="I2291" i="94"/>
  <c r="I2286" i="94"/>
  <c r="I2271" i="94"/>
  <c r="I2266" i="94"/>
  <c r="G2265" i="94"/>
  <c r="I2246" i="94"/>
  <c r="I2231" i="94"/>
  <c r="I2225" i="94"/>
  <c r="I2224" i="94"/>
  <c r="I2208" i="94"/>
  <c r="I2202" i="94"/>
  <c r="I2197" i="94"/>
  <c r="I2335" i="94" l="1"/>
  <c r="I2385" i="94"/>
  <c r="I2446" i="94"/>
  <c r="I2325" i="94"/>
  <c r="I2488" i="94"/>
  <c r="I2330" i="94"/>
  <c r="I2466" i="94"/>
  <c r="I2238" i="94"/>
  <c r="I2253" i="94"/>
  <c r="I2283" i="94"/>
  <c r="I2370" i="94"/>
  <c r="I2380" i="94"/>
  <c r="I2441" i="94"/>
  <c r="I2513" i="94"/>
  <c r="I2303" i="94"/>
  <c r="I2313" i="94"/>
  <c r="I2408" i="94"/>
  <c r="I2425" i="94"/>
  <c r="I2430" i="94"/>
  <c r="I2458" i="94"/>
  <c r="I2456" i="94" s="1"/>
  <c r="I2210" i="94"/>
  <c r="I2341" i="94"/>
  <c r="I2353" i="94"/>
  <c r="I2375" i="94"/>
  <c r="I2413" i="94"/>
  <c r="I2228" i="94"/>
  <c r="I2243" i="94"/>
  <c r="I2265" i="94"/>
  <c r="I2263" i="94" s="1"/>
  <c r="I2298" i="94"/>
  <c r="I2308" i="94"/>
  <c r="I2420" i="94"/>
  <c r="I2478" i="94"/>
  <c r="I2503" i="94"/>
  <c r="J628" i="88"/>
  <c r="J629" i="88"/>
  <c r="J591" i="88"/>
  <c r="J589" i="88"/>
  <c r="J560" i="88"/>
  <c r="J558" i="88"/>
  <c r="I2498" i="94"/>
  <c r="I2472" i="94"/>
  <c r="I2435" i="94"/>
  <c r="I2365" i="94"/>
  <c r="I2319" i="94"/>
  <c r="I2293" i="94"/>
  <c r="I2278" i="94"/>
  <c r="I2215" i="94"/>
  <c r="I2194" i="94"/>
  <c r="I2199" i="94"/>
  <c r="I2205" i="94"/>
  <c r="I2220" i="94"/>
  <c r="I2233" i="94"/>
  <c r="I2248" i="94"/>
  <c r="I2268" i="94"/>
  <c r="I2390" i="94"/>
  <c r="I2451" i="94"/>
  <c r="I2508" i="94"/>
  <c r="I2189" i="94"/>
  <c r="I2258" i="94"/>
  <c r="I2288" i="94"/>
  <c r="I2347" i="94"/>
  <c r="I2461" i="94"/>
  <c r="I2483" i="94"/>
  <c r="I2493" i="94"/>
  <c r="I2273" i="94"/>
  <c r="I2359" i="94"/>
  <c r="F510" i="88" l="1"/>
  <c r="H510" i="88"/>
  <c r="H509" i="88"/>
  <c r="J509" i="88" s="1"/>
  <c r="F509" i="88"/>
  <c r="H1863" i="94"/>
  <c r="H1864" i="94"/>
  <c r="I1864" i="94" s="1"/>
  <c r="H1865" i="94"/>
  <c r="I1865" i="94" s="1"/>
  <c r="F1863" i="94"/>
  <c r="F1864" i="94"/>
  <c r="F1865" i="94"/>
  <c r="E1863" i="94"/>
  <c r="E1864" i="94"/>
  <c r="E1865" i="94"/>
  <c r="H2092" i="94"/>
  <c r="I2092" i="94" s="1"/>
  <c r="F2092" i="94"/>
  <c r="E2092" i="94"/>
  <c r="H2091" i="94"/>
  <c r="I2091" i="94" s="1"/>
  <c r="F2091" i="94"/>
  <c r="E2091" i="94"/>
  <c r="H2090" i="94"/>
  <c r="I2090" i="94" s="1"/>
  <c r="F2090" i="94"/>
  <c r="E2090" i="94"/>
  <c r="H2087" i="94"/>
  <c r="I2087" i="94" s="1"/>
  <c r="F2087" i="94"/>
  <c r="E2087" i="94"/>
  <c r="H2086" i="94"/>
  <c r="I2086" i="94" s="1"/>
  <c r="F2086" i="94"/>
  <c r="E2086" i="94"/>
  <c r="H2085" i="94"/>
  <c r="I2085" i="94" s="1"/>
  <c r="F2085" i="94"/>
  <c r="E2085" i="94"/>
  <c r="H2084" i="94"/>
  <c r="I2084" i="94" s="1"/>
  <c r="F2084" i="94"/>
  <c r="E2084" i="94"/>
  <c r="E2081" i="94"/>
  <c r="F2081" i="94"/>
  <c r="H2081" i="94"/>
  <c r="I2081" i="94" s="1"/>
  <c r="H2080" i="94"/>
  <c r="I2080" i="94" s="1"/>
  <c r="F2080" i="94"/>
  <c r="E2080" i="94"/>
  <c r="H2079" i="94"/>
  <c r="I2079" i="94" s="1"/>
  <c r="F2079" i="94"/>
  <c r="E2079" i="94"/>
  <c r="H2078" i="94"/>
  <c r="I2078" i="94" s="1"/>
  <c r="F2078" i="94"/>
  <c r="E2078" i="94"/>
  <c r="H2075" i="94"/>
  <c r="I2075" i="94" s="1"/>
  <c r="F2075" i="94"/>
  <c r="E2075" i="94"/>
  <c r="H2074" i="94"/>
  <c r="I2074" i="94" s="1"/>
  <c r="F2074" i="94"/>
  <c r="E2074" i="94"/>
  <c r="H2073" i="94"/>
  <c r="I2073" i="94" s="1"/>
  <c r="F2073" i="94"/>
  <c r="E2073" i="94"/>
  <c r="H2070" i="94"/>
  <c r="I2070" i="94" s="1"/>
  <c r="F2070" i="94"/>
  <c r="E2070" i="94"/>
  <c r="H2069" i="94"/>
  <c r="I2069" i="94" s="1"/>
  <c r="F2069" i="94"/>
  <c r="E2069" i="94"/>
  <c r="H2068" i="94"/>
  <c r="I2068" i="94" s="1"/>
  <c r="F2068" i="94"/>
  <c r="E2068" i="94"/>
  <c r="H1955" i="94"/>
  <c r="I1955" i="94" s="1"/>
  <c r="F1955" i="94"/>
  <c r="E1955" i="94"/>
  <c r="H1954" i="94"/>
  <c r="I1954" i="94" s="1"/>
  <c r="F1954" i="94"/>
  <c r="E1954" i="94"/>
  <c r="H1953" i="94"/>
  <c r="I1953" i="94" s="1"/>
  <c r="F1953" i="94"/>
  <c r="E1953" i="94"/>
  <c r="H1952" i="94"/>
  <c r="I1952" i="94" s="1"/>
  <c r="F1952" i="94"/>
  <c r="E1952" i="94"/>
  <c r="H1951" i="94"/>
  <c r="I1951" i="94" s="1"/>
  <c r="F1951" i="94"/>
  <c r="E1951" i="94"/>
  <c r="E1948" i="94"/>
  <c r="F1948" i="94"/>
  <c r="H1948" i="94"/>
  <c r="I1948" i="94" s="1"/>
  <c r="E1949" i="94"/>
  <c r="F1949" i="94"/>
  <c r="H1949" i="94"/>
  <c r="I1949" i="94" s="1"/>
  <c r="H1947" i="94"/>
  <c r="I1947" i="94" s="1"/>
  <c r="F1947" i="94"/>
  <c r="E1947" i="94"/>
  <c r="H1946" i="94"/>
  <c r="I1946" i="94" s="1"/>
  <c r="F1946" i="94"/>
  <c r="E1946" i="94"/>
  <c r="H1945" i="94"/>
  <c r="I1945" i="94" s="1"/>
  <c r="F1945" i="94"/>
  <c r="E1945" i="94"/>
  <c r="H1942" i="94"/>
  <c r="I1942" i="94" s="1"/>
  <c r="F1942" i="94"/>
  <c r="E1942" i="94"/>
  <c r="H1941" i="94"/>
  <c r="I1941" i="94" s="1"/>
  <c r="F1941" i="94"/>
  <c r="E1941" i="94"/>
  <c r="H1940" i="94"/>
  <c r="I1940" i="94" s="1"/>
  <c r="F1940" i="94"/>
  <c r="E1940" i="94"/>
  <c r="E1937" i="94"/>
  <c r="F1937" i="94"/>
  <c r="H1937" i="94"/>
  <c r="I1937" i="94" s="1"/>
  <c r="H1936" i="94"/>
  <c r="I1936" i="94" s="1"/>
  <c r="F1936" i="94"/>
  <c r="E1936" i="94"/>
  <c r="H1935" i="94"/>
  <c r="I1935" i="94" s="1"/>
  <c r="F1935" i="94"/>
  <c r="E1935" i="94"/>
  <c r="I1863" i="94"/>
  <c r="H1862" i="94"/>
  <c r="I1862" i="94" s="1"/>
  <c r="F1862" i="94"/>
  <c r="E1862" i="94"/>
  <c r="H1861" i="94"/>
  <c r="I1861" i="94" s="1"/>
  <c r="F1861" i="94"/>
  <c r="E1861" i="94"/>
  <c r="H1385" i="94"/>
  <c r="I1385" i="94" s="1"/>
  <c r="F1385" i="94"/>
  <c r="E1385" i="94"/>
  <c r="H1384" i="94"/>
  <c r="I1384" i="94" s="1"/>
  <c r="F1384" i="94"/>
  <c r="E1384" i="94"/>
  <c r="H1383" i="94"/>
  <c r="I1383" i="94" s="1"/>
  <c r="F1383" i="94"/>
  <c r="E1383" i="94"/>
  <c r="H1381" i="94"/>
  <c r="I1381" i="94" s="1"/>
  <c r="F1381" i="94"/>
  <c r="E1381" i="94"/>
  <c r="H1380" i="94"/>
  <c r="I1380" i="94" s="1"/>
  <c r="F1380" i="94"/>
  <c r="E1380" i="94"/>
  <c r="H1379" i="94"/>
  <c r="I1379" i="94" s="1"/>
  <c r="F1379" i="94"/>
  <c r="E1379" i="94"/>
  <c r="H1377" i="94"/>
  <c r="I1377" i="94" s="1"/>
  <c r="F1377" i="94"/>
  <c r="E1377" i="94"/>
  <c r="H1376" i="94"/>
  <c r="I1376" i="94" s="1"/>
  <c r="F1376" i="94"/>
  <c r="E1376" i="94"/>
  <c r="H1375" i="94"/>
  <c r="I1375" i="94" s="1"/>
  <c r="F1375" i="94"/>
  <c r="E1375" i="94"/>
  <c r="H1373" i="94"/>
  <c r="I1373" i="94" s="1"/>
  <c r="F1373" i="94"/>
  <c r="E1373" i="94"/>
  <c r="H1372" i="94"/>
  <c r="I1372" i="94" s="1"/>
  <c r="F1372" i="94"/>
  <c r="E1372" i="94"/>
  <c r="H1371" i="94"/>
  <c r="I1371" i="94" s="1"/>
  <c r="F1371" i="94"/>
  <c r="E1371" i="94"/>
  <c r="H1370" i="94"/>
  <c r="I1370" i="94" s="1"/>
  <c r="F1370" i="94"/>
  <c r="E1370" i="94"/>
  <c r="H1368" i="94"/>
  <c r="I1368" i="94" s="1"/>
  <c r="F1368" i="94"/>
  <c r="E1368" i="94"/>
  <c r="H1367" i="94"/>
  <c r="I1367" i="94" s="1"/>
  <c r="F1367" i="94"/>
  <c r="E1367" i="94"/>
  <c r="H1366" i="94"/>
  <c r="I1366" i="94" s="1"/>
  <c r="F1366" i="94"/>
  <c r="E1366" i="94"/>
  <c r="H1365" i="94"/>
  <c r="I1365" i="94" s="1"/>
  <c r="F1365" i="94"/>
  <c r="E1365" i="94"/>
  <c r="H1120" i="94"/>
  <c r="I1120" i="94" s="1"/>
  <c r="F1120" i="94"/>
  <c r="E1120" i="94"/>
  <c r="H1119" i="94"/>
  <c r="I1119" i="94" s="1"/>
  <c r="F1119" i="94"/>
  <c r="E1119" i="94"/>
  <c r="H1118" i="94"/>
  <c r="I1118" i="94" s="1"/>
  <c r="F1118" i="94"/>
  <c r="E1118" i="94"/>
  <c r="H1117" i="94"/>
  <c r="I1117" i="94" s="1"/>
  <c r="F1117" i="94"/>
  <c r="E1117" i="94"/>
  <c r="H1112" i="94"/>
  <c r="I1112" i="94" s="1"/>
  <c r="H1113" i="94"/>
  <c r="I1113" i="94" s="1"/>
  <c r="H1114" i="94"/>
  <c r="I1114" i="94" s="1"/>
  <c r="H1104" i="94"/>
  <c r="I1104" i="94" s="1"/>
  <c r="H1105" i="94"/>
  <c r="I1105" i="94" s="1"/>
  <c r="H1106" i="94"/>
  <c r="I1106" i="94" s="1"/>
  <c r="H1107" i="94"/>
  <c r="I1107" i="94" s="1"/>
  <c r="H1108" i="94"/>
  <c r="I1108" i="94" s="1"/>
  <c r="F1112" i="94"/>
  <c r="F1113" i="94"/>
  <c r="F1114" i="94"/>
  <c r="E1112" i="94"/>
  <c r="E1113" i="94"/>
  <c r="E1114" i="94"/>
  <c r="H1111" i="94"/>
  <c r="I1111" i="94" s="1"/>
  <c r="F1111" i="94"/>
  <c r="E1111" i="94"/>
  <c r="E1104" i="94"/>
  <c r="F1104" i="94"/>
  <c r="E1105" i="94"/>
  <c r="F1105" i="94"/>
  <c r="E1106" i="94"/>
  <c r="F1106" i="94"/>
  <c r="E1107" i="94"/>
  <c r="F1107" i="94"/>
  <c r="E1108" i="94"/>
  <c r="F1108" i="94"/>
  <c r="H1103" i="94"/>
  <c r="I1103" i="94" s="1"/>
  <c r="F1103" i="94"/>
  <c r="E1103" i="94"/>
  <c r="H981" i="94"/>
  <c r="I981" i="94" s="1"/>
  <c r="F981" i="94"/>
  <c r="E981" i="94"/>
  <c r="H980" i="94"/>
  <c r="I980" i="94" s="1"/>
  <c r="F980" i="94"/>
  <c r="E980" i="94"/>
  <c r="H979" i="94"/>
  <c r="I979" i="94" s="1"/>
  <c r="F979" i="94"/>
  <c r="E979" i="94"/>
  <c r="H978" i="94"/>
  <c r="I978" i="94" s="1"/>
  <c r="F978" i="94"/>
  <c r="E978" i="94"/>
  <c r="H977" i="94"/>
  <c r="I977" i="94" s="1"/>
  <c r="F977" i="94"/>
  <c r="E977" i="94"/>
  <c r="E876" i="94"/>
  <c r="F876" i="94"/>
  <c r="H876" i="94"/>
  <c r="I876" i="94" s="1"/>
  <c r="E877" i="94"/>
  <c r="F877" i="94"/>
  <c r="H877" i="94"/>
  <c r="I877" i="94" s="1"/>
  <c r="E878" i="94"/>
  <c r="F878" i="94"/>
  <c r="H878" i="94"/>
  <c r="I878" i="94" s="1"/>
  <c r="E879" i="94"/>
  <c r="F879" i="94"/>
  <c r="H879" i="94"/>
  <c r="I879" i="94" s="1"/>
  <c r="E880" i="94"/>
  <c r="F880" i="94"/>
  <c r="H880" i="94"/>
  <c r="I880" i="94" s="1"/>
  <c r="E881" i="94"/>
  <c r="F881" i="94"/>
  <c r="H881" i="94"/>
  <c r="I881" i="94" s="1"/>
  <c r="H875" i="94"/>
  <c r="I875" i="94" s="1"/>
  <c r="F875" i="94"/>
  <c r="E875" i="94"/>
  <c r="H874" i="94"/>
  <c r="I874" i="94" s="1"/>
  <c r="F874" i="94"/>
  <c r="E874" i="94"/>
  <c r="H873" i="94"/>
  <c r="I873" i="94" s="1"/>
  <c r="F873" i="94"/>
  <c r="E873" i="94"/>
  <c r="H872" i="94"/>
  <c r="I872" i="94" s="1"/>
  <c r="F872" i="94"/>
  <c r="E872" i="94"/>
  <c r="H869" i="94"/>
  <c r="I869" i="94" s="1"/>
  <c r="F869" i="94"/>
  <c r="E869" i="94"/>
  <c r="H868" i="94"/>
  <c r="I868" i="94" s="1"/>
  <c r="F868" i="94"/>
  <c r="E868" i="94"/>
  <c r="H867" i="94"/>
  <c r="I867" i="94" s="1"/>
  <c r="F867" i="94"/>
  <c r="E867" i="94"/>
  <c r="H866" i="94"/>
  <c r="I866" i="94" s="1"/>
  <c r="F866" i="94"/>
  <c r="E866" i="94"/>
  <c r="H863" i="94"/>
  <c r="I863" i="94" s="1"/>
  <c r="F863" i="94"/>
  <c r="E863" i="94"/>
  <c r="H862" i="94"/>
  <c r="I862" i="94" s="1"/>
  <c r="F862" i="94"/>
  <c r="E862" i="94"/>
  <c r="H861" i="94"/>
  <c r="I861" i="94" s="1"/>
  <c r="F861" i="94"/>
  <c r="E861" i="94"/>
  <c r="H860" i="94"/>
  <c r="I860" i="94" s="1"/>
  <c r="F860" i="94"/>
  <c r="E860" i="94"/>
  <c r="H857" i="94"/>
  <c r="I857" i="94" s="1"/>
  <c r="F857" i="94"/>
  <c r="E857" i="94"/>
  <c r="H856" i="94"/>
  <c r="I856" i="94" s="1"/>
  <c r="F856" i="94"/>
  <c r="E856" i="94"/>
  <c r="H855" i="94"/>
  <c r="I855" i="94" s="1"/>
  <c r="F855" i="94"/>
  <c r="E855" i="94"/>
  <c r="H854" i="94"/>
  <c r="I854" i="94" s="1"/>
  <c r="F854" i="94"/>
  <c r="E854" i="94"/>
  <c r="H851" i="94"/>
  <c r="I851" i="94" s="1"/>
  <c r="F851" i="94"/>
  <c r="E851" i="94"/>
  <c r="H850" i="94"/>
  <c r="I850" i="94" s="1"/>
  <c r="F850" i="94"/>
  <c r="E850" i="94"/>
  <c r="H849" i="94"/>
  <c r="I849" i="94" s="1"/>
  <c r="F849" i="94"/>
  <c r="E849" i="94"/>
  <c r="H848" i="94"/>
  <c r="I848" i="94" s="1"/>
  <c r="F848" i="94"/>
  <c r="E848" i="94"/>
  <c r="H845" i="94"/>
  <c r="I845" i="94" s="1"/>
  <c r="F845" i="94"/>
  <c r="E845" i="94"/>
  <c r="H844" i="94"/>
  <c r="I844" i="94" s="1"/>
  <c r="F844" i="94"/>
  <c r="E844" i="94"/>
  <c r="H843" i="94"/>
  <c r="I843" i="94" s="1"/>
  <c r="F843" i="94"/>
  <c r="E843" i="94"/>
  <c r="H842" i="94"/>
  <c r="I842" i="94" s="1"/>
  <c r="F842" i="94"/>
  <c r="E842" i="94"/>
  <c r="H839" i="94"/>
  <c r="I839" i="94" s="1"/>
  <c r="F839" i="94"/>
  <c r="E839" i="94"/>
  <c r="H838" i="94"/>
  <c r="I838" i="94" s="1"/>
  <c r="F838" i="94"/>
  <c r="E838" i="94"/>
  <c r="H837" i="94"/>
  <c r="I837" i="94" s="1"/>
  <c r="F837" i="94"/>
  <c r="E837" i="94"/>
  <c r="H836" i="94"/>
  <c r="I836" i="94" s="1"/>
  <c r="F836" i="94"/>
  <c r="E836" i="94"/>
  <c r="E832" i="94"/>
  <c r="F832" i="94"/>
  <c r="H832" i="94"/>
  <c r="I832" i="94" s="1"/>
  <c r="E833" i="94"/>
  <c r="F833" i="94"/>
  <c r="H833" i="94"/>
  <c r="I833" i="94" s="1"/>
  <c r="H831" i="94"/>
  <c r="I831" i="94" s="1"/>
  <c r="F831" i="94"/>
  <c r="E831" i="94"/>
  <c r="H830" i="94"/>
  <c r="I830" i="94" s="1"/>
  <c r="F830" i="94"/>
  <c r="E830" i="94"/>
  <c r="H827" i="94"/>
  <c r="I827" i="94" s="1"/>
  <c r="F827" i="94"/>
  <c r="E827" i="94"/>
  <c r="H826" i="94"/>
  <c r="I826" i="94" s="1"/>
  <c r="F826" i="94"/>
  <c r="E826" i="94"/>
  <c r="H823" i="94"/>
  <c r="I823" i="94" s="1"/>
  <c r="F823" i="94"/>
  <c r="E823" i="94"/>
  <c r="H822" i="94"/>
  <c r="I822" i="94" s="1"/>
  <c r="F822" i="94"/>
  <c r="E822" i="94"/>
  <c r="H821" i="94"/>
  <c r="I821" i="94" s="1"/>
  <c r="F821" i="94"/>
  <c r="E821" i="94"/>
  <c r="H820" i="94"/>
  <c r="I820" i="94" s="1"/>
  <c r="F820" i="94"/>
  <c r="E820" i="94"/>
  <c r="H819" i="94"/>
  <c r="I819" i="94" s="1"/>
  <c r="F819" i="94"/>
  <c r="E819" i="94"/>
  <c r="H818" i="94"/>
  <c r="I818" i="94" s="1"/>
  <c r="F818" i="94"/>
  <c r="E818" i="94"/>
  <c r="H815" i="94"/>
  <c r="I815" i="94" s="1"/>
  <c r="F815" i="94"/>
  <c r="E815" i="94"/>
  <c r="H814" i="94"/>
  <c r="I814" i="94" s="1"/>
  <c r="F814" i="94"/>
  <c r="E814" i="94"/>
  <c r="H813" i="94"/>
  <c r="I813" i="94" s="1"/>
  <c r="F813" i="94"/>
  <c r="E813" i="94"/>
  <c r="H812" i="94"/>
  <c r="I812" i="94" s="1"/>
  <c r="F812" i="94"/>
  <c r="E812" i="94"/>
  <c r="H811" i="94"/>
  <c r="I811" i="94" s="1"/>
  <c r="F811" i="94"/>
  <c r="E811" i="94"/>
  <c r="H810" i="94"/>
  <c r="I810" i="94" s="1"/>
  <c r="F810" i="94"/>
  <c r="E810" i="94"/>
  <c r="H807" i="94"/>
  <c r="I807" i="94" s="1"/>
  <c r="F807" i="94"/>
  <c r="E807" i="94"/>
  <c r="H806" i="94"/>
  <c r="I806" i="94" s="1"/>
  <c r="F806" i="94"/>
  <c r="E806" i="94"/>
  <c r="H805" i="94"/>
  <c r="I805" i="94" s="1"/>
  <c r="F805" i="94"/>
  <c r="E805" i="94"/>
  <c r="H804" i="94"/>
  <c r="I804" i="94" s="1"/>
  <c r="F804" i="94"/>
  <c r="E804" i="94"/>
  <c r="H803" i="94"/>
  <c r="I803" i="94" s="1"/>
  <c r="F803" i="94"/>
  <c r="E803" i="94"/>
  <c r="H802" i="94"/>
  <c r="I802" i="94" s="1"/>
  <c r="F802" i="94"/>
  <c r="E802" i="94"/>
  <c r="H799" i="94"/>
  <c r="I799" i="94" s="1"/>
  <c r="F799" i="94"/>
  <c r="E799" i="94"/>
  <c r="H798" i="94"/>
  <c r="I798" i="94" s="1"/>
  <c r="F798" i="94"/>
  <c r="E798" i="94"/>
  <c r="H797" i="94"/>
  <c r="I797" i="94" s="1"/>
  <c r="F797" i="94"/>
  <c r="E797" i="94"/>
  <c r="H794" i="94"/>
  <c r="I794" i="94" s="1"/>
  <c r="F794" i="94"/>
  <c r="E794" i="94"/>
  <c r="H793" i="94"/>
  <c r="I793" i="94" s="1"/>
  <c r="F793" i="94"/>
  <c r="E793" i="94"/>
  <c r="H792" i="94"/>
  <c r="I792" i="94" s="1"/>
  <c r="F792" i="94"/>
  <c r="E792" i="94"/>
  <c r="H791" i="94"/>
  <c r="I791" i="94" s="1"/>
  <c r="F791" i="94"/>
  <c r="E791" i="94"/>
  <c r="H790" i="94"/>
  <c r="I790" i="94" s="1"/>
  <c r="F790" i="94"/>
  <c r="E790" i="94"/>
  <c r="H789" i="94"/>
  <c r="I789" i="94" s="1"/>
  <c r="F789" i="94"/>
  <c r="E789" i="94"/>
  <c r="H786" i="94"/>
  <c r="I786" i="94" s="1"/>
  <c r="F786" i="94"/>
  <c r="E786" i="94"/>
  <c r="H785" i="94"/>
  <c r="I785" i="94" s="1"/>
  <c r="F785" i="94"/>
  <c r="E785" i="94"/>
  <c r="H784" i="94"/>
  <c r="I784" i="94" s="1"/>
  <c r="F784" i="94"/>
  <c r="E784" i="94"/>
  <c r="H781" i="94"/>
  <c r="I781" i="94" s="1"/>
  <c r="F781" i="94"/>
  <c r="E781" i="94"/>
  <c r="H780" i="94"/>
  <c r="I780" i="94" s="1"/>
  <c r="F780" i="94"/>
  <c r="E780" i="94"/>
  <c r="H779" i="94"/>
  <c r="I779" i="94" s="1"/>
  <c r="F779" i="94"/>
  <c r="E779" i="94"/>
  <c r="H778" i="94"/>
  <c r="I778" i="94" s="1"/>
  <c r="F778" i="94"/>
  <c r="E778" i="94"/>
  <c r="H777" i="94"/>
  <c r="I777" i="94" s="1"/>
  <c r="F777" i="94"/>
  <c r="E777" i="94"/>
  <c r="H776" i="94"/>
  <c r="I776" i="94" s="1"/>
  <c r="F776" i="94"/>
  <c r="E776" i="94"/>
  <c r="H644" i="94"/>
  <c r="I644" i="94" s="1"/>
  <c r="F644" i="94"/>
  <c r="E644" i="94"/>
  <c r="H643" i="94"/>
  <c r="I643" i="94" s="1"/>
  <c r="F643" i="94"/>
  <c r="E643" i="94"/>
  <c r="H642" i="94"/>
  <c r="I642" i="94" s="1"/>
  <c r="F642" i="94"/>
  <c r="E642" i="94"/>
  <c r="E639" i="94"/>
  <c r="F639" i="94"/>
  <c r="H639" i="94"/>
  <c r="I639" i="94" s="1"/>
  <c r="H638" i="94"/>
  <c r="I638" i="94" s="1"/>
  <c r="F638" i="94"/>
  <c r="E638" i="94"/>
  <c r="H637" i="94"/>
  <c r="I637" i="94" s="1"/>
  <c r="F637" i="94"/>
  <c r="E637" i="94"/>
  <c r="E433" i="94"/>
  <c r="F433" i="94"/>
  <c r="H433" i="94"/>
  <c r="I433" i="94" s="1"/>
  <c r="E434" i="94"/>
  <c r="F434" i="94"/>
  <c r="H434" i="94"/>
  <c r="I434" i="94" s="1"/>
  <c r="E435" i="94"/>
  <c r="F435" i="94"/>
  <c r="H435" i="94"/>
  <c r="I435" i="94" s="1"/>
  <c r="E436" i="94"/>
  <c r="F436" i="94"/>
  <c r="H436" i="94"/>
  <c r="I436" i="94" s="1"/>
  <c r="E437" i="94"/>
  <c r="F437" i="94"/>
  <c r="H437" i="94"/>
  <c r="I437" i="94" s="1"/>
  <c r="E438" i="94"/>
  <c r="F438" i="94"/>
  <c r="H438" i="94"/>
  <c r="I438" i="94" s="1"/>
  <c r="E439" i="94"/>
  <c r="F439" i="94"/>
  <c r="H439" i="94"/>
  <c r="I439" i="94" s="1"/>
  <c r="E440" i="94"/>
  <c r="F440" i="94"/>
  <c r="H440" i="94"/>
  <c r="I440" i="94" s="1"/>
  <c r="H758" i="94"/>
  <c r="I758" i="94" s="1"/>
  <c r="F758" i="94"/>
  <c r="E758" i="94"/>
  <c r="H757" i="94"/>
  <c r="I757" i="94" s="1"/>
  <c r="F757" i="94"/>
  <c r="E757" i="94"/>
  <c r="H756" i="94"/>
  <c r="I756" i="94" s="1"/>
  <c r="F756" i="94"/>
  <c r="E756" i="94"/>
  <c r="H755" i="94"/>
  <c r="I755" i="94" s="1"/>
  <c r="F755" i="94"/>
  <c r="E755" i="94"/>
  <c r="I754" i="94"/>
  <c r="H753" i="94"/>
  <c r="I753" i="94" s="1"/>
  <c r="F753" i="94"/>
  <c r="E753" i="94"/>
  <c r="H175" i="88"/>
  <c r="F175" i="88"/>
  <c r="F173" i="88"/>
  <c r="H173" i="88"/>
  <c r="F163" i="88"/>
  <c r="H163" i="88"/>
  <c r="J163" i="88" s="1"/>
  <c r="I2083" i="94" l="1"/>
  <c r="J510" i="88"/>
  <c r="J511" i="88" s="1"/>
  <c r="I2089" i="94"/>
  <c r="I2077" i="94"/>
  <c r="I2072" i="94"/>
  <c r="I2067" i="94"/>
  <c r="I1934" i="94"/>
  <c r="I1950" i="94"/>
  <c r="I1944" i="94"/>
  <c r="I1939" i="94"/>
  <c r="I1860" i="94"/>
  <c r="I1382" i="94"/>
  <c r="I1378" i="94"/>
  <c r="I1369" i="94"/>
  <c r="I1374" i="94"/>
  <c r="I1364" i="94"/>
  <c r="I1116" i="94"/>
  <c r="I1102" i="94"/>
  <c r="I1110" i="94"/>
  <c r="I976" i="94"/>
  <c r="I871" i="94"/>
  <c r="I865" i="94"/>
  <c r="I859" i="94"/>
  <c r="I853" i="94"/>
  <c r="I847" i="94"/>
  <c r="I841" i="94"/>
  <c r="I835" i="94"/>
  <c r="I829" i="94"/>
  <c r="I783" i="94"/>
  <c r="I825" i="94"/>
  <c r="I817" i="94"/>
  <c r="I809" i="94"/>
  <c r="I801" i="94"/>
  <c r="I796" i="94"/>
  <c r="I788" i="94"/>
  <c r="I775" i="94"/>
  <c r="I636" i="94"/>
  <c r="I641" i="94"/>
  <c r="I752" i="94"/>
  <c r="J173" i="88"/>
  <c r="J175" i="88"/>
  <c r="H80" i="88" l="1"/>
  <c r="J80" i="88" s="1"/>
  <c r="F80" i="88"/>
  <c r="H1996" i="94" l="1"/>
  <c r="I1996" i="94" s="1"/>
  <c r="F1996" i="94"/>
  <c r="E1996" i="94"/>
  <c r="H1995" i="94"/>
  <c r="I1995" i="94" s="1"/>
  <c r="F1995" i="94"/>
  <c r="E1995" i="94"/>
  <c r="H1994" i="94"/>
  <c r="I1994" i="94" s="1"/>
  <c r="F1994" i="94"/>
  <c r="E1994" i="94"/>
  <c r="H1993" i="94"/>
  <c r="I1993" i="94" s="1"/>
  <c r="F1993" i="94"/>
  <c r="E1993" i="94"/>
  <c r="I1992" i="94" l="1"/>
  <c r="H499" i="94"/>
  <c r="I499" i="94" s="1"/>
  <c r="F499" i="94"/>
  <c r="E499" i="94"/>
  <c r="H498" i="94"/>
  <c r="I498" i="94" s="1"/>
  <c r="F498" i="94"/>
  <c r="E498" i="94"/>
  <c r="H497" i="94"/>
  <c r="I497" i="94" s="1"/>
  <c r="F497" i="94"/>
  <c r="E497" i="94"/>
  <c r="H496" i="94"/>
  <c r="I496" i="94" s="1"/>
  <c r="F496" i="94"/>
  <c r="E496" i="94"/>
  <c r="H495" i="94"/>
  <c r="I495" i="94" s="1"/>
  <c r="F495" i="94"/>
  <c r="E495" i="94"/>
  <c r="H492" i="94"/>
  <c r="I492" i="94" s="1"/>
  <c r="F492" i="94"/>
  <c r="E492" i="94"/>
  <c r="H491" i="94"/>
  <c r="I491" i="94" s="1"/>
  <c r="F491" i="94"/>
  <c r="E491" i="94"/>
  <c r="H490" i="94"/>
  <c r="I490" i="94" s="1"/>
  <c r="F490" i="94"/>
  <c r="E490" i="94"/>
  <c r="H489" i="94"/>
  <c r="I489" i="94" s="1"/>
  <c r="F489" i="94"/>
  <c r="E489" i="94"/>
  <c r="H488" i="94"/>
  <c r="I488" i="94" s="1"/>
  <c r="F488" i="94"/>
  <c r="E488" i="94"/>
  <c r="H485" i="94"/>
  <c r="I485" i="94" s="1"/>
  <c r="F485" i="94"/>
  <c r="E485" i="94"/>
  <c r="H484" i="94"/>
  <c r="I484" i="94" s="1"/>
  <c r="F484" i="94"/>
  <c r="E484" i="94"/>
  <c r="H483" i="94"/>
  <c r="I483" i="94" s="1"/>
  <c r="F483" i="94"/>
  <c r="E483" i="94"/>
  <c r="H482" i="94"/>
  <c r="I482" i="94" s="1"/>
  <c r="F482" i="94"/>
  <c r="E482" i="94"/>
  <c r="H481" i="94"/>
  <c r="I481" i="94" s="1"/>
  <c r="F481" i="94"/>
  <c r="E481" i="94"/>
  <c r="H478" i="94"/>
  <c r="I478" i="94" s="1"/>
  <c r="F478" i="94"/>
  <c r="E478" i="94"/>
  <c r="H477" i="94"/>
  <c r="I477" i="94" s="1"/>
  <c r="F477" i="94"/>
  <c r="E477" i="94"/>
  <c r="H476" i="94"/>
  <c r="I476" i="94" s="1"/>
  <c r="F476" i="94"/>
  <c r="E476" i="94"/>
  <c r="H475" i="94"/>
  <c r="I475" i="94" s="1"/>
  <c r="F475" i="94"/>
  <c r="E475" i="94"/>
  <c r="H474" i="94"/>
  <c r="I474" i="94" s="1"/>
  <c r="F474" i="94"/>
  <c r="E474" i="94"/>
  <c r="H471" i="94"/>
  <c r="I471" i="94" s="1"/>
  <c r="F471" i="94"/>
  <c r="E471" i="94"/>
  <c r="H470" i="94"/>
  <c r="I470" i="94" s="1"/>
  <c r="F470" i="94"/>
  <c r="E470" i="94"/>
  <c r="H469" i="94"/>
  <c r="I469" i="94" s="1"/>
  <c r="F469" i="94"/>
  <c r="E469" i="94"/>
  <c r="H468" i="94"/>
  <c r="I468" i="94" s="1"/>
  <c r="F468" i="94"/>
  <c r="E468" i="94"/>
  <c r="H467" i="94"/>
  <c r="I467" i="94" s="1"/>
  <c r="F467" i="94"/>
  <c r="E467" i="94"/>
  <c r="I466" i="94" l="1"/>
  <c r="I494" i="94"/>
  <c r="I487" i="94"/>
  <c r="I480" i="94"/>
  <c r="I473" i="94"/>
  <c r="E613" i="94" l="1"/>
  <c r="F613" i="94"/>
  <c r="H613" i="94"/>
  <c r="I613" i="94" s="1"/>
  <c r="E614" i="94"/>
  <c r="F614" i="94"/>
  <c r="H614" i="94"/>
  <c r="I614" i="94" s="1"/>
  <c r="H612" i="94"/>
  <c r="I612" i="94" s="1"/>
  <c r="F612" i="94"/>
  <c r="E612" i="94"/>
  <c r="H611" i="94"/>
  <c r="I611" i="94" s="1"/>
  <c r="F611" i="94"/>
  <c r="E611" i="94"/>
  <c r="H913" i="94"/>
  <c r="I913" i="94" s="1"/>
  <c r="F913" i="94"/>
  <c r="E913" i="94"/>
  <c r="H912" i="94"/>
  <c r="I912" i="94" s="1"/>
  <c r="F912" i="94"/>
  <c r="E912" i="94"/>
  <c r="H911" i="94"/>
  <c r="I911" i="94" s="1"/>
  <c r="F911" i="94"/>
  <c r="E911" i="94"/>
  <c r="H910" i="94"/>
  <c r="I910" i="94" s="1"/>
  <c r="F910" i="94"/>
  <c r="E910" i="94"/>
  <c r="H909" i="94"/>
  <c r="I909" i="94" s="1"/>
  <c r="F909" i="94"/>
  <c r="E909" i="94"/>
  <c r="I610" i="94" l="1"/>
  <c r="I908" i="94"/>
  <c r="H256" i="94" l="1"/>
  <c r="I256" i="94" s="1"/>
  <c r="F256" i="94"/>
  <c r="E256" i="94"/>
  <c r="H255" i="94"/>
  <c r="I255" i="94" s="1"/>
  <c r="F255" i="94"/>
  <c r="E255" i="94"/>
  <c r="H254" i="94"/>
  <c r="I254" i="94" s="1"/>
  <c r="F254" i="94"/>
  <c r="E254" i="94"/>
  <c r="H253" i="94"/>
  <c r="I253" i="94" s="1"/>
  <c r="F253" i="94"/>
  <c r="E253" i="94"/>
  <c r="I252" i="94" l="1"/>
  <c r="G247" i="94" l="1"/>
  <c r="H662" i="94"/>
  <c r="I662" i="94" s="1"/>
  <c r="F662" i="94"/>
  <c r="E662" i="94"/>
  <c r="H661" i="94"/>
  <c r="I661" i="94" s="1"/>
  <c r="F661" i="94"/>
  <c r="E661" i="94"/>
  <c r="H660" i="94"/>
  <c r="I660" i="94" s="1"/>
  <c r="F660" i="94"/>
  <c r="E660" i="94"/>
  <c r="H659" i="94"/>
  <c r="I659" i="94" s="1"/>
  <c r="F659" i="94"/>
  <c r="E659" i="94"/>
  <c r="H658" i="94"/>
  <c r="I658" i="94" s="1"/>
  <c r="F658" i="94"/>
  <c r="E658" i="94"/>
  <c r="H657" i="94"/>
  <c r="I657" i="94" s="1"/>
  <c r="F657" i="94"/>
  <c r="E657" i="94"/>
  <c r="H669" i="94"/>
  <c r="I669" i="94" s="1"/>
  <c r="F669" i="94"/>
  <c r="E669" i="94"/>
  <c r="H668" i="94"/>
  <c r="I668" i="94" s="1"/>
  <c r="F668" i="94"/>
  <c r="E668" i="94"/>
  <c r="H667" i="94"/>
  <c r="I667" i="94" s="1"/>
  <c r="F667" i="94"/>
  <c r="E667" i="94"/>
  <c r="H666" i="94"/>
  <c r="I666" i="94" s="1"/>
  <c r="F666" i="94"/>
  <c r="E666" i="94"/>
  <c r="H665" i="94"/>
  <c r="I665" i="94" s="1"/>
  <c r="F665" i="94"/>
  <c r="E665" i="94"/>
  <c r="H664" i="94"/>
  <c r="I664" i="94" s="1"/>
  <c r="F664" i="94"/>
  <c r="E664" i="94"/>
  <c r="H654" i="94"/>
  <c r="I654" i="94" s="1"/>
  <c r="F654" i="94"/>
  <c r="E654" i="94"/>
  <c r="H653" i="94"/>
  <c r="I653" i="94" s="1"/>
  <c r="F653" i="94"/>
  <c r="E653" i="94"/>
  <c r="H652" i="94"/>
  <c r="I652" i="94" s="1"/>
  <c r="F652" i="94"/>
  <c r="E652" i="94"/>
  <c r="H651" i="94"/>
  <c r="I651" i="94" s="1"/>
  <c r="F651" i="94"/>
  <c r="E651" i="94"/>
  <c r="H650" i="94"/>
  <c r="I650" i="94" s="1"/>
  <c r="F650" i="94"/>
  <c r="E650" i="94"/>
  <c r="H649" i="94"/>
  <c r="I649" i="94" s="1"/>
  <c r="F649" i="94"/>
  <c r="E649" i="94"/>
  <c r="G240" i="94"/>
  <c r="H251" i="94"/>
  <c r="I251" i="94" s="1"/>
  <c r="F251" i="94"/>
  <c r="E251" i="94"/>
  <c r="H250" i="94"/>
  <c r="I250" i="94" s="1"/>
  <c r="F250" i="94"/>
  <c r="E250" i="94"/>
  <c r="H249" i="94"/>
  <c r="I249" i="94" s="1"/>
  <c r="F249" i="94"/>
  <c r="E249" i="94"/>
  <c r="H248" i="94"/>
  <c r="I248" i="94" s="1"/>
  <c r="F248" i="94"/>
  <c r="E248" i="94"/>
  <c r="H247" i="94"/>
  <c r="F247" i="94"/>
  <c r="E247" i="94"/>
  <c r="H246" i="94"/>
  <c r="I246" i="94" s="1"/>
  <c r="F246" i="94"/>
  <c r="E246" i="94"/>
  <c r="H1363" i="94"/>
  <c r="I1363" i="94" s="1"/>
  <c r="F1363" i="94"/>
  <c r="E1363" i="94"/>
  <c r="H1362" i="94"/>
  <c r="I1362" i="94" s="1"/>
  <c r="F1362" i="94"/>
  <c r="E1362" i="94"/>
  <c r="H1361" i="94"/>
  <c r="I1361" i="94" s="1"/>
  <c r="F1361" i="94"/>
  <c r="E1361" i="94"/>
  <c r="H1360" i="94"/>
  <c r="I1360" i="94" s="1"/>
  <c r="F1360" i="94"/>
  <c r="E1360" i="94"/>
  <c r="H379" i="94"/>
  <c r="I379" i="94" s="1"/>
  <c r="F379" i="94"/>
  <c r="E379" i="94"/>
  <c r="H378" i="94"/>
  <c r="I378" i="94" s="1"/>
  <c r="F378" i="94"/>
  <c r="E378" i="94"/>
  <c r="H377" i="94"/>
  <c r="I377" i="94" s="1"/>
  <c r="F377" i="94"/>
  <c r="E377" i="94"/>
  <c r="H376" i="94"/>
  <c r="I376" i="94" s="1"/>
  <c r="F376" i="94"/>
  <c r="E376" i="94"/>
  <c r="H374" i="94"/>
  <c r="I374" i="94" s="1"/>
  <c r="F374" i="94"/>
  <c r="E374" i="94"/>
  <c r="H373" i="94"/>
  <c r="I373" i="94" s="1"/>
  <c r="F373" i="94"/>
  <c r="E373" i="94"/>
  <c r="H372" i="94"/>
  <c r="I372" i="94" s="1"/>
  <c r="F372" i="94"/>
  <c r="E372" i="94"/>
  <c r="H371" i="94"/>
  <c r="I371" i="94" s="1"/>
  <c r="F371" i="94"/>
  <c r="E371" i="94"/>
  <c r="H261" i="94"/>
  <c r="I261" i="94" s="1"/>
  <c r="F261" i="94"/>
  <c r="E261" i="94"/>
  <c r="H260" i="94"/>
  <c r="I260" i="94" s="1"/>
  <c r="F260" i="94"/>
  <c r="E260" i="94"/>
  <c r="H259" i="94"/>
  <c r="I259" i="94" s="1"/>
  <c r="F259" i="94"/>
  <c r="E259" i="94"/>
  <c r="H258" i="94"/>
  <c r="F258" i="94"/>
  <c r="E258" i="94"/>
  <c r="I663" i="94" l="1"/>
  <c r="I656" i="94"/>
  <c r="I648" i="94"/>
  <c r="I247" i="94"/>
  <c r="I245" i="94" s="1"/>
  <c r="I1359" i="94"/>
  <c r="I375" i="94"/>
  <c r="I370" i="94"/>
  <c r="I258" i="94"/>
  <c r="I257" i="94" s="1"/>
  <c r="F241" i="94" l="1"/>
  <c r="H241" i="94"/>
  <c r="I241" i="94" s="1"/>
  <c r="F242" i="94"/>
  <c r="H242" i="94"/>
  <c r="I242" i="94" s="1"/>
  <c r="F243" i="94"/>
  <c r="H243" i="94"/>
  <c r="I243" i="94" s="1"/>
  <c r="E241" i="94"/>
  <c r="E242" i="94"/>
  <c r="E243" i="94"/>
  <c r="J5075" i="93" l="1"/>
  <c r="J5076" i="93" s="1"/>
  <c r="C35" i="96" l="1"/>
  <c r="L60" i="79"/>
  <c r="C60" i="79"/>
  <c r="F651" i="88"/>
  <c r="H651" i="88"/>
  <c r="H649" i="88"/>
  <c r="J649" i="88" s="1"/>
  <c r="F649" i="88"/>
  <c r="H650" i="88"/>
  <c r="F650" i="88"/>
  <c r="N60" i="79" l="1"/>
  <c r="M60" i="79"/>
  <c r="J651" i="88"/>
  <c r="J650" i="88"/>
  <c r="L58" i="79"/>
  <c r="C58" i="79"/>
  <c r="C34" i="96"/>
  <c r="J652" i="88" l="1"/>
  <c r="N58" i="79"/>
  <c r="M58" i="79"/>
  <c r="C52" i="79" l="1"/>
  <c r="C31" i="96" s="1"/>
  <c r="E179" i="88" l="1"/>
  <c r="B7" i="88"/>
  <c r="B7" i="79" s="1"/>
  <c r="B6" i="88"/>
  <c r="B6" i="79" s="1"/>
  <c r="B5" i="79"/>
  <c r="B4" i="88"/>
  <c r="B4" i="79" s="1"/>
  <c r="E161" i="88" l="1"/>
  <c r="F12" i="88"/>
  <c r="H518" i="88"/>
  <c r="E518" i="88"/>
  <c r="F518" i="88"/>
  <c r="H525" i="88"/>
  <c r="F525" i="88"/>
  <c r="F521" i="88"/>
  <c r="E525" i="88"/>
  <c r="E521" i="88"/>
  <c r="H521" i="88"/>
  <c r="E520" i="88"/>
  <c r="H520" i="88"/>
  <c r="F520" i="88"/>
  <c r="F646" i="88"/>
  <c r="E645" i="88"/>
  <c r="H643" i="88"/>
  <c r="F642" i="88"/>
  <c r="E646" i="88"/>
  <c r="H644" i="88"/>
  <c r="F643" i="88"/>
  <c r="E642" i="88"/>
  <c r="H645" i="88"/>
  <c r="F644" i="88"/>
  <c r="E643" i="88"/>
  <c r="H646" i="88"/>
  <c r="F645" i="88"/>
  <c r="E644" i="88"/>
  <c r="H642" i="88"/>
  <c r="H366" i="88"/>
  <c r="E366" i="88"/>
  <c r="F366" i="88"/>
  <c r="E353" i="88"/>
  <c r="F353" i="88"/>
  <c r="H353" i="88"/>
  <c r="H348" i="88"/>
  <c r="E350" i="88"/>
  <c r="F351" i="88"/>
  <c r="H352" i="88"/>
  <c r="H350" i="88"/>
  <c r="F352" i="88"/>
  <c r="E348" i="88"/>
  <c r="F350" i="88"/>
  <c r="H351" i="88"/>
  <c r="F348" i="88"/>
  <c r="E352" i="88"/>
  <c r="E351" i="88"/>
  <c r="E539" i="88"/>
  <c r="F539" i="88"/>
  <c r="H539" i="88"/>
  <c r="F545" i="88"/>
  <c r="E634" i="88"/>
  <c r="H632" i="88"/>
  <c r="F631" i="88"/>
  <c r="E626" i="88"/>
  <c r="H622" i="88"/>
  <c r="F621" i="88"/>
  <c r="E620" i="88"/>
  <c r="H618" i="88"/>
  <c r="F617" i="88"/>
  <c r="E616" i="88"/>
  <c r="H614" i="88"/>
  <c r="F613" i="88"/>
  <c r="E612" i="88"/>
  <c r="H610" i="88"/>
  <c r="F609" i="88"/>
  <c r="E608" i="88"/>
  <c r="H606" i="88"/>
  <c r="F605" i="88"/>
  <c r="E604" i="88"/>
  <c r="H602" i="88"/>
  <c r="F601" i="88"/>
  <c r="E600" i="88"/>
  <c r="H597" i="88"/>
  <c r="F596" i="88"/>
  <c r="E595" i="88"/>
  <c r="F587" i="88"/>
  <c r="E586" i="88"/>
  <c r="H584" i="88"/>
  <c r="F583" i="88"/>
  <c r="E582" i="88"/>
  <c r="H580" i="88"/>
  <c r="F579" i="88"/>
  <c r="E578" i="88"/>
  <c r="H576" i="88"/>
  <c r="F575" i="88"/>
  <c r="E574" i="88"/>
  <c r="H572" i="88"/>
  <c r="F571" i="88"/>
  <c r="E570" i="88"/>
  <c r="H568" i="88"/>
  <c r="F567" i="88"/>
  <c r="E566" i="88"/>
  <c r="H564" i="88"/>
  <c r="F563" i="88"/>
  <c r="H551" i="88"/>
  <c r="E553" i="88"/>
  <c r="F554" i="88"/>
  <c r="H555" i="88"/>
  <c r="H546" i="88"/>
  <c r="E547" i="88"/>
  <c r="F618" i="88"/>
  <c r="E617" i="88"/>
  <c r="H615" i="88"/>
  <c r="F614" i="88"/>
  <c r="E613" i="88"/>
  <c r="H611" i="88"/>
  <c r="F610" i="88"/>
  <c r="E609" i="88"/>
  <c r="H607" i="88"/>
  <c r="F606" i="88"/>
  <c r="E605" i="88"/>
  <c r="H603" i="88"/>
  <c r="F546" i="88"/>
  <c r="H633" i="88"/>
  <c r="F632" i="88"/>
  <c r="E631" i="88"/>
  <c r="H624" i="88"/>
  <c r="F622" i="88"/>
  <c r="E621" i="88"/>
  <c r="H619" i="88"/>
  <c r="F547" i="88"/>
  <c r="H634" i="88"/>
  <c r="F633" i="88"/>
  <c r="E632" i="88"/>
  <c r="H626" i="88"/>
  <c r="F624" i="88"/>
  <c r="E622" i="88"/>
  <c r="H620" i="88"/>
  <c r="F619" i="88"/>
  <c r="F634" i="88"/>
  <c r="E633" i="88"/>
  <c r="H631" i="88"/>
  <c r="F626" i="88"/>
  <c r="E624" i="88"/>
  <c r="H621" i="88"/>
  <c r="F620" i="88"/>
  <c r="E619" i="88"/>
  <c r="H617" i="88"/>
  <c r="F616" i="88"/>
  <c r="E615" i="88"/>
  <c r="H613" i="88"/>
  <c r="H616" i="88"/>
  <c r="F612" i="88"/>
  <c r="H609" i="88"/>
  <c r="E607" i="88"/>
  <c r="F604" i="88"/>
  <c r="E602" i="88"/>
  <c r="F600" i="88"/>
  <c r="F597" i="88"/>
  <c r="H595" i="88"/>
  <c r="E593" i="88"/>
  <c r="H587" i="88"/>
  <c r="H585" i="88"/>
  <c r="E584" i="88"/>
  <c r="F582" i="88"/>
  <c r="F580" i="88"/>
  <c r="H578" i="88"/>
  <c r="E577" i="88"/>
  <c r="E575" i="88"/>
  <c r="F573" i="88"/>
  <c r="H571" i="88"/>
  <c r="H569" i="88"/>
  <c r="E568" i="88"/>
  <c r="F566" i="88"/>
  <c r="F564" i="88"/>
  <c r="E551" i="88"/>
  <c r="H552" i="88"/>
  <c r="H554" i="88"/>
  <c r="F556" i="88"/>
  <c r="E546" i="88"/>
  <c r="F615" i="88"/>
  <c r="F611" i="88"/>
  <c r="H608" i="88"/>
  <c r="E606" i="88"/>
  <c r="F603" i="88"/>
  <c r="H601" i="88"/>
  <c r="H598" i="88"/>
  <c r="E597" i="88"/>
  <c r="F595" i="88"/>
  <c r="E587" i="88"/>
  <c r="F585" i="88"/>
  <c r="H583" i="88"/>
  <c r="H581" i="88"/>
  <c r="E580" i="88"/>
  <c r="F578" i="88"/>
  <c r="F576" i="88"/>
  <c r="H574" i="88"/>
  <c r="E573" i="88"/>
  <c r="E571" i="88"/>
  <c r="F569" i="88"/>
  <c r="H567" i="88"/>
  <c r="H565" i="88"/>
  <c r="E564" i="88"/>
  <c r="F551" i="88"/>
  <c r="F553" i="88"/>
  <c r="E555" i="88"/>
  <c r="H556" i="88"/>
  <c r="H545" i="88"/>
  <c r="E614" i="88"/>
  <c r="E611" i="88"/>
  <c r="F608" i="88"/>
  <c r="H605" i="88"/>
  <c r="E603" i="88"/>
  <c r="E601" i="88"/>
  <c r="F598" i="88"/>
  <c r="H596" i="88"/>
  <c r="H593" i="88"/>
  <c r="H586" i="88"/>
  <c r="E585" i="88"/>
  <c r="E583" i="88"/>
  <c r="F581" i="88"/>
  <c r="H579" i="88"/>
  <c r="H577" i="88"/>
  <c r="E576" i="88"/>
  <c r="F574" i="88"/>
  <c r="F572" i="88"/>
  <c r="H570" i="88"/>
  <c r="E569" i="88"/>
  <c r="E567" i="88"/>
  <c r="F565" i="88"/>
  <c r="H563" i="88"/>
  <c r="E552" i="88"/>
  <c r="H553" i="88"/>
  <c r="F555" i="88"/>
  <c r="H547" i="88"/>
  <c r="E618" i="88"/>
  <c r="H612" i="88"/>
  <c r="E610" i="88"/>
  <c r="F607" i="88"/>
  <c r="H604" i="88"/>
  <c r="F602" i="88"/>
  <c r="H600" i="88"/>
  <c r="E598" i="88"/>
  <c r="E596" i="88"/>
  <c r="F593" i="88"/>
  <c r="F586" i="88"/>
  <c r="F584" i="88"/>
  <c r="H582" i="88"/>
  <c r="E581" i="88"/>
  <c r="E579" i="88"/>
  <c r="F577" i="88"/>
  <c r="H575" i="88"/>
  <c r="H573" i="88"/>
  <c r="E572" i="88"/>
  <c r="F570" i="88"/>
  <c r="F568" i="88"/>
  <c r="H566" i="88"/>
  <c r="E565" i="88"/>
  <c r="E563" i="88"/>
  <c r="F552" i="88"/>
  <c r="E554" i="88"/>
  <c r="E556" i="88"/>
  <c r="E545" i="88"/>
  <c r="F428" i="88"/>
  <c r="H428" i="88"/>
  <c r="E428" i="88"/>
  <c r="E224" i="88"/>
  <c r="H326" i="88"/>
  <c r="E326" i="88"/>
  <c r="F326" i="88"/>
  <c r="E136" i="88"/>
  <c r="H136" i="88"/>
  <c r="F136" i="88"/>
  <c r="H177" i="88"/>
  <c r="E177" i="88"/>
  <c r="F177" i="88"/>
  <c r="F81" i="88"/>
  <c r="E96" i="88"/>
  <c r="F82" i="88"/>
  <c r="E81" i="88"/>
  <c r="F96" i="88"/>
  <c r="E82" i="88"/>
  <c r="E228" i="88"/>
  <c r="F228" i="88"/>
  <c r="E31" i="88"/>
  <c r="E45" i="88"/>
  <c r="F45" i="88"/>
  <c r="H45" i="88"/>
  <c r="E44" i="88"/>
  <c r="F44" i="88"/>
  <c r="H44" i="88"/>
  <c r="E349" i="88"/>
  <c r="F349" i="88"/>
  <c r="B11" i="96"/>
  <c r="B12" i="96"/>
  <c r="B13" i="96"/>
  <c r="B14" i="96"/>
  <c r="B15" i="96"/>
  <c r="B16" i="96"/>
  <c r="B17" i="96"/>
  <c r="B18" i="96"/>
  <c r="B19" i="96"/>
  <c r="B20" i="96"/>
  <c r="B21" i="96"/>
  <c r="B22" i="96"/>
  <c r="B23" i="96"/>
  <c r="B24" i="96"/>
  <c r="B25" i="96"/>
  <c r="B26" i="96"/>
  <c r="B27" i="96"/>
  <c r="B28" i="96"/>
  <c r="B29" i="96"/>
  <c r="B30" i="96"/>
  <c r="D17" i="95"/>
  <c r="D21" i="95"/>
  <c r="D25" i="95"/>
  <c r="D32" i="95"/>
  <c r="J518" i="88" l="1"/>
  <c r="J521" i="88"/>
  <c r="J525" i="88"/>
  <c r="J645" i="88"/>
  <c r="J646" i="88"/>
  <c r="J642" i="88"/>
  <c r="J643" i="88"/>
  <c r="J520" i="88"/>
  <c r="J644" i="88"/>
  <c r="J366" i="88"/>
  <c r="J351" i="88"/>
  <c r="J350" i="88"/>
  <c r="J348" i="88"/>
  <c r="J352" i="88"/>
  <c r="J353" i="88"/>
  <c r="J539" i="88"/>
  <c r="J575" i="88"/>
  <c r="J582" i="88"/>
  <c r="J604" i="88"/>
  <c r="J596" i="88"/>
  <c r="J605" i="88"/>
  <c r="J545" i="88"/>
  <c r="J583" i="88"/>
  <c r="J569" i="88"/>
  <c r="J595" i="88"/>
  <c r="J616" i="88"/>
  <c r="J617" i="88"/>
  <c r="J634" i="88"/>
  <c r="J633" i="88"/>
  <c r="J547" i="88"/>
  <c r="J563" i="88"/>
  <c r="J570" i="88"/>
  <c r="J577" i="88"/>
  <c r="J556" i="88"/>
  <c r="J598" i="88"/>
  <c r="J608" i="88"/>
  <c r="J571" i="88"/>
  <c r="J578" i="88"/>
  <c r="J585" i="88"/>
  <c r="J613" i="88"/>
  <c r="J626" i="88"/>
  <c r="J624" i="88"/>
  <c r="J607" i="88"/>
  <c r="J564" i="88"/>
  <c r="J580" i="88"/>
  <c r="J597" i="88"/>
  <c r="J614" i="88"/>
  <c r="J603" i="88"/>
  <c r="J576" i="88"/>
  <c r="J610" i="88"/>
  <c r="J632" i="88"/>
  <c r="J600" i="88"/>
  <c r="J579" i="88"/>
  <c r="J586" i="88"/>
  <c r="J565" i="88"/>
  <c r="J601" i="88"/>
  <c r="J554" i="88"/>
  <c r="J587" i="88"/>
  <c r="J609" i="88"/>
  <c r="J631" i="88"/>
  <c r="J620" i="88"/>
  <c r="J619" i="88"/>
  <c r="J566" i="88"/>
  <c r="J573" i="88"/>
  <c r="J612" i="88"/>
  <c r="J553" i="88"/>
  <c r="J593" i="88"/>
  <c r="J567" i="88"/>
  <c r="J574" i="88"/>
  <c r="J581" i="88"/>
  <c r="J552" i="88"/>
  <c r="J621" i="88"/>
  <c r="J615" i="88"/>
  <c r="J546" i="88"/>
  <c r="J551" i="88"/>
  <c r="J572" i="88"/>
  <c r="J606" i="88"/>
  <c r="J622" i="88"/>
  <c r="J611" i="88"/>
  <c r="J555" i="88"/>
  <c r="J568" i="88"/>
  <c r="J584" i="88"/>
  <c r="J602" i="88"/>
  <c r="J618" i="88"/>
  <c r="J428" i="88"/>
  <c r="J326" i="88"/>
  <c r="J136" i="88"/>
  <c r="J177" i="88"/>
  <c r="J45" i="88"/>
  <c r="J44" i="88"/>
  <c r="D35" i="95"/>
  <c r="E35" i="95" s="1"/>
  <c r="I518" i="88" s="1"/>
  <c r="K518" i="88" s="1"/>
  <c r="E550" i="88"/>
  <c r="F550" i="88"/>
  <c r="H550" i="88"/>
  <c r="J550" i="88" s="1"/>
  <c r="H549" i="88"/>
  <c r="J549" i="88" s="1"/>
  <c r="F549" i="88"/>
  <c r="E549" i="88"/>
  <c r="J647" i="88" l="1"/>
  <c r="I44" i="88"/>
  <c r="K44" i="88" s="1"/>
  <c r="I618" i="88"/>
  <c r="K618" i="88" s="1"/>
  <c r="I555" i="88"/>
  <c r="K555" i="88" s="1"/>
  <c r="I622" i="88"/>
  <c r="K622" i="88" s="1"/>
  <c r="I581" i="88"/>
  <c r="K581" i="88" s="1"/>
  <c r="I567" i="88"/>
  <c r="K567" i="88" s="1"/>
  <c r="I553" i="88"/>
  <c r="K553" i="88" s="1"/>
  <c r="I573" i="88"/>
  <c r="K573" i="88" s="1"/>
  <c r="I631" i="88"/>
  <c r="K631" i="88" s="1"/>
  <c r="I587" i="88"/>
  <c r="K587" i="88" s="1"/>
  <c r="I624" i="88"/>
  <c r="K624" i="88" s="1"/>
  <c r="I634" i="88"/>
  <c r="K634" i="88" s="1"/>
  <c r="I616" i="88"/>
  <c r="K616" i="88" s="1"/>
  <c r="I569" i="88"/>
  <c r="K569" i="88" s="1"/>
  <c r="I539" i="88"/>
  <c r="K539" i="88" s="1"/>
  <c r="I520" i="88"/>
  <c r="K520" i="88" s="1"/>
  <c r="I642" i="88"/>
  <c r="K642" i="88" s="1"/>
  <c r="I521" i="88"/>
  <c r="K521" i="88" s="1"/>
  <c r="I177" i="88"/>
  <c r="K177" i="88" s="1"/>
  <c r="I326" i="88"/>
  <c r="K326" i="88" s="1"/>
  <c r="I584" i="88"/>
  <c r="K584" i="88" s="1"/>
  <c r="I572" i="88"/>
  <c r="K572" i="88" s="1"/>
  <c r="I546" i="88"/>
  <c r="K546" i="88" s="1"/>
  <c r="I621" i="88"/>
  <c r="K621" i="88" s="1"/>
  <c r="I619" i="88"/>
  <c r="K619" i="88" s="1"/>
  <c r="I601" i="88"/>
  <c r="K601" i="88" s="1"/>
  <c r="I586" i="88"/>
  <c r="K586" i="88" s="1"/>
  <c r="I600" i="88"/>
  <c r="K600" i="88" s="1"/>
  <c r="I610" i="88"/>
  <c r="K610" i="88" s="1"/>
  <c r="I603" i="88"/>
  <c r="K603" i="88" s="1"/>
  <c r="I597" i="88"/>
  <c r="K597" i="88" s="1"/>
  <c r="I564" i="88"/>
  <c r="K564" i="88" s="1"/>
  <c r="I613" i="88"/>
  <c r="K613" i="88" s="1"/>
  <c r="I578" i="88"/>
  <c r="K578" i="88" s="1"/>
  <c r="I608" i="88"/>
  <c r="K608" i="88" s="1"/>
  <c r="I556" i="88"/>
  <c r="K556" i="88" s="1"/>
  <c r="I570" i="88"/>
  <c r="K570" i="88" s="1"/>
  <c r="I547" i="88"/>
  <c r="K547" i="88" s="1"/>
  <c r="I545" i="88"/>
  <c r="K545" i="88" s="1"/>
  <c r="I596" i="88"/>
  <c r="K596" i="88" s="1"/>
  <c r="I582" i="88"/>
  <c r="K582" i="88" s="1"/>
  <c r="I352" i="88"/>
  <c r="K352" i="88" s="1"/>
  <c r="I350" i="88"/>
  <c r="K350" i="88" s="1"/>
  <c r="I366" i="88"/>
  <c r="K366" i="88" s="1"/>
  <c r="I645" i="88"/>
  <c r="K645" i="88" s="1"/>
  <c r="I551" i="88"/>
  <c r="K551" i="88" s="1"/>
  <c r="I593" i="88"/>
  <c r="K593" i="88" s="1"/>
  <c r="I612" i="88"/>
  <c r="K612" i="88" s="1"/>
  <c r="I620" i="88"/>
  <c r="K620" i="88" s="1"/>
  <c r="I565" i="88"/>
  <c r="K565" i="88" s="1"/>
  <c r="I579" i="88"/>
  <c r="K579" i="88" s="1"/>
  <c r="I632" i="88"/>
  <c r="K632" i="88" s="1"/>
  <c r="I614" i="88"/>
  <c r="K614" i="88" s="1"/>
  <c r="I626" i="88"/>
  <c r="K626" i="88" s="1"/>
  <c r="I585" i="88"/>
  <c r="K585" i="88" s="1"/>
  <c r="I571" i="88"/>
  <c r="K571" i="88" s="1"/>
  <c r="I598" i="88"/>
  <c r="K598" i="88" s="1"/>
  <c r="I577" i="88"/>
  <c r="K577" i="88" s="1"/>
  <c r="I563" i="88"/>
  <c r="K563" i="88" s="1"/>
  <c r="I633" i="88"/>
  <c r="K633" i="88" s="1"/>
  <c r="I583" i="88"/>
  <c r="K583" i="88" s="1"/>
  <c r="I575" i="88"/>
  <c r="K575" i="88" s="1"/>
  <c r="I644" i="88"/>
  <c r="K644" i="88" s="1"/>
  <c r="I646" i="88"/>
  <c r="K646" i="88" s="1"/>
  <c r="I525" i="88"/>
  <c r="K525" i="88" s="1"/>
  <c r="I655" i="88"/>
  <c r="K655" i="88" s="1"/>
  <c r="I532" i="88"/>
  <c r="K532" i="88" s="1"/>
  <c r="I515" i="88"/>
  <c r="K515" i="88" s="1"/>
  <c r="I531" i="88"/>
  <c r="K531" i="88" s="1"/>
  <c r="I638" i="88"/>
  <c r="K638" i="88" s="1"/>
  <c r="I640" i="88"/>
  <c r="K640" i="88" s="1"/>
  <c r="I641" i="88"/>
  <c r="K641" i="88" s="1"/>
  <c r="I639" i="88"/>
  <c r="K639" i="88" s="1"/>
  <c r="I541" i="88"/>
  <c r="K541" i="88" s="1"/>
  <c r="I542" i="88"/>
  <c r="K542" i="88" s="1"/>
  <c r="I543" i="88"/>
  <c r="K543" i="88" s="1"/>
  <c r="I540" i="88"/>
  <c r="K540" i="88" s="1"/>
  <c r="I558" i="88"/>
  <c r="K558" i="88" s="1"/>
  <c r="I560" i="88"/>
  <c r="K560" i="88" s="1"/>
  <c r="I635" i="88"/>
  <c r="K635" i="88" s="1"/>
  <c r="I592" i="88"/>
  <c r="K592" i="88" s="1"/>
  <c r="I557" i="88"/>
  <c r="K557" i="88" s="1"/>
  <c r="I629" i="88"/>
  <c r="K629" i="88" s="1"/>
  <c r="I589" i="88"/>
  <c r="K589" i="88" s="1"/>
  <c r="I627" i="88"/>
  <c r="K627" i="88" s="1"/>
  <c r="I561" i="88"/>
  <c r="K561" i="88" s="1"/>
  <c r="I591" i="88"/>
  <c r="K591" i="88" s="1"/>
  <c r="I588" i="88"/>
  <c r="K588" i="88" s="1"/>
  <c r="I559" i="88"/>
  <c r="K559" i="88" s="1"/>
  <c r="I628" i="88"/>
  <c r="K628" i="88" s="1"/>
  <c r="I625" i="88"/>
  <c r="K625" i="88" s="1"/>
  <c r="I590" i="88"/>
  <c r="K590" i="88" s="1"/>
  <c r="I173" i="88"/>
  <c r="K173" i="88" s="1"/>
  <c r="I510" i="88"/>
  <c r="K510" i="88" s="1"/>
  <c r="I509" i="88"/>
  <c r="K509" i="88" s="1"/>
  <c r="I163" i="88"/>
  <c r="K163" i="88" s="1"/>
  <c r="I175" i="88"/>
  <c r="K175" i="88" s="1"/>
  <c r="I80" i="88"/>
  <c r="K80" i="88" s="1"/>
  <c r="I45" i="88"/>
  <c r="K45" i="88" s="1"/>
  <c r="I136" i="88"/>
  <c r="K136" i="88" s="1"/>
  <c r="I428" i="88"/>
  <c r="K428" i="88" s="1"/>
  <c r="I602" i="88"/>
  <c r="K602" i="88" s="1"/>
  <c r="I568" i="88"/>
  <c r="K568" i="88" s="1"/>
  <c r="I611" i="88"/>
  <c r="K611" i="88" s="1"/>
  <c r="I606" i="88"/>
  <c r="K606" i="88" s="1"/>
  <c r="I615" i="88"/>
  <c r="K615" i="88" s="1"/>
  <c r="I552" i="88"/>
  <c r="K552" i="88" s="1"/>
  <c r="I574" i="88"/>
  <c r="K574" i="88" s="1"/>
  <c r="I566" i="88"/>
  <c r="K566" i="88" s="1"/>
  <c r="I609" i="88"/>
  <c r="K609" i="88" s="1"/>
  <c r="I554" i="88"/>
  <c r="K554" i="88" s="1"/>
  <c r="I576" i="88"/>
  <c r="K576" i="88" s="1"/>
  <c r="I580" i="88"/>
  <c r="K580" i="88" s="1"/>
  <c r="I607" i="88"/>
  <c r="K607" i="88" s="1"/>
  <c r="I617" i="88"/>
  <c r="K617" i="88" s="1"/>
  <c r="I595" i="88"/>
  <c r="K595" i="88" s="1"/>
  <c r="I605" i="88"/>
  <c r="K605" i="88" s="1"/>
  <c r="I604" i="88"/>
  <c r="K604" i="88" s="1"/>
  <c r="I353" i="88"/>
  <c r="K353" i="88" s="1"/>
  <c r="I348" i="88"/>
  <c r="K348" i="88" s="1"/>
  <c r="I351" i="88"/>
  <c r="K351" i="88" s="1"/>
  <c r="I643" i="88"/>
  <c r="K643" i="88" s="1"/>
  <c r="I651" i="88"/>
  <c r="K651" i="88" s="1"/>
  <c r="I650" i="88"/>
  <c r="K650" i="88" s="1"/>
  <c r="I649" i="88"/>
  <c r="K649" i="88" s="1"/>
  <c r="I549" i="88"/>
  <c r="K549" i="88" s="1"/>
  <c r="I550" i="88"/>
  <c r="K550" i="88" s="1"/>
  <c r="H658" i="88"/>
  <c r="H657" i="88"/>
  <c r="H656" i="88"/>
  <c r="H654" i="88"/>
  <c r="H544" i="88"/>
  <c r="J544" i="88" s="1"/>
  <c r="H538" i="88"/>
  <c r="J538" i="88" s="1"/>
  <c r="H527" i="88"/>
  <c r="I527" i="88" s="1"/>
  <c r="H526" i="88"/>
  <c r="H524" i="88"/>
  <c r="J524" i="88" s="1"/>
  <c r="H522" i="88"/>
  <c r="H516" i="88"/>
  <c r="J516" i="88" s="1"/>
  <c r="H483" i="88"/>
  <c r="J483" i="88" s="1"/>
  <c r="H482" i="88"/>
  <c r="J482" i="88" s="1"/>
  <c r="H481" i="88"/>
  <c r="J481" i="88" s="1"/>
  <c r="H480" i="88"/>
  <c r="H479" i="88"/>
  <c r="H460" i="88"/>
  <c r="J460" i="88" s="1"/>
  <c r="H459" i="88"/>
  <c r="J459" i="88" s="1"/>
  <c r="H458" i="88"/>
  <c r="J458" i="88" s="1"/>
  <c r="H457" i="88"/>
  <c r="J457" i="88" s="1"/>
  <c r="H455" i="88"/>
  <c r="J455" i="88" s="1"/>
  <c r="H427" i="88"/>
  <c r="J427" i="88" s="1"/>
  <c r="H426" i="88"/>
  <c r="J426" i="88" s="1"/>
  <c r="H425" i="88"/>
  <c r="J425" i="88" s="1"/>
  <c r="H389" i="88"/>
  <c r="J389" i="88" s="1"/>
  <c r="H388" i="88"/>
  <c r="J388" i="88" s="1"/>
  <c r="H387" i="88"/>
  <c r="J387" i="88" s="1"/>
  <c r="H386" i="88"/>
  <c r="H385" i="88"/>
  <c r="J385" i="88" s="1"/>
  <c r="H384" i="88"/>
  <c r="H383" i="88"/>
  <c r="H382" i="88"/>
  <c r="J382" i="88" s="1"/>
  <c r="H381" i="88"/>
  <c r="J381" i="88" s="1"/>
  <c r="H380" i="88"/>
  <c r="H379" i="88"/>
  <c r="J379" i="88" s="1"/>
  <c r="H377" i="88"/>
  <c r="J377" i="88" s="1"/>
  <c r="H376" i="88"/>
  <c r="J376" i="88" s="1"/>
  <c r="H375" i="88"/>
  <c r="J375" i="88" s="1"/>
  <c r="H372" i="88"/>
  <c r="J372" i="88" s="1"/>
  <c r="H368" i="88"/>
  <c r="H367" i="88"/>
  <c r="H365" i="88"/>
  <c r="J365" i="88" s="1"/>
  <c r="H364" i="88"/>
  <c r="J364" i="88" s="1"/>
  <c r="H363" i="88"/>
  <c r="J363" i="88" s="1"/>
  <c r="H362" i="88"/>
  <c r="J362" i="88" s="1"/>
  <c r="H361" i="88"/>
  <c r="J361" i="88" s="1"/>
  <c r="H347" i="88"/>
  <c r="H346" i="88"/>
  <c r="H345" i="88"/>
  <c r="J345" i="88" s="1"/>
  <c r="H344" i="88"/>
  <c r="J344" i="88" s="1"/>
  <c r="H343" i="88"/>
  <c r="J343" i="88" s="1"/>
  <c r="H342" i="88"/>
  <c r="H340" i="88"/>
  <c r="J340" i="88" s="1"/>
  <c r="H339" i="88"/>
  <c r="J339" i="88" s="1"/>
  <c r="H338" i="88"/>
  <c r="H337" i="88"/>
  <c r="J337" i="88" s="1"/>
  <c r="H336" i="88"/>
  <c r="J336" i="88" s="1"/>
  <c r="H325" i="88"/>
  <c r="J325" i="88" s="1"/>
  <c r="H320" i="88"/>
  <c r="J320" i="88" s="1"/>
  <c r="H310" i="88"/>
  <c r="J310" i="88" s="1"/>
  <c r="H305" i="88"/>
  <c r="J305" i="88" s="1"/>
  <c r="H304" i="88"/>
  <c r="J304" i="88" s="1"/>
  <c r="H268" i="88"/>
  <c r="J268" i="88" s="1"/>
  <c r="H267" i="88"/>
  <c r="J267" i="88" s="1"/>
  <c r="H266" i="88"/>
  <c r="J266" i="88" s="1"/>
  <c r="H261" i="88"/>
  <c r="J261" i="88" s="1"/>
  <c r="H258" i="88"/>
  <c r="J258" i="88" s="1"/>
  <c r="H257" i="88"/>
  <c r="J257" i="88" s="1"/>
  <c r="H256" i="88"/>
  <c r="J256" i="88" s="1"/>
  <c r="H253" i="88"/>
  <c r="J253" i="88" s="1"/>
  <c r="H251" i="88"/>
  <c r="J251" i="88" s="1"/>
  <c r="H250" i="88"/>
  <c r="J250" i="88" s="1"/>
  <c r="H249" i="88"/>
  <c r="J249" i="88" s="1"/>
  <c r="H242" i="88"/>
  <c r="J242" i="88" s="1"/>
  <c r="H237" i="88"/>
  <c r="J237" i="88" s="1"/>
  <c r="H236" i="88"/>
  <c r="J236" i="88" s="1"/>
  <c r="H235" i="88"/>
  <c r="J235" i="88" s="1"/>
  <c r="H234" i="88"/>
  <c r="J234" i="88" s="1"/>
  <c r="H232" i="88"/>
  <c r="J232" i="88" s="1"/>
  <c r="H231" i="88"/>
  <c r="J231" i="88" s="1"/>
  <c r="H229" i="88"/>
  <c r="J229" i="88" s="1"/>
  <c r="H227" i="88"/>
  <c r="J227" i="88" s="1"/>
  <c r="H226" i="88"/>
  <c r="J226" i="88" s="1"/>
  <c r="H224" i="88"/>
  <c r="J224" i="88" s="1"/>
  <c r="H223" i="88"/>
  <c r="J223" i="88" s="1"/>
  <c r="H222" i="88"/>
  <c r="J222" i="88" s="1"/>
  <c r="H221" i="88"/>
  <c r="J221" i="88" s="1"/>
  <c r="H220" i="88"/>
  <c r="J220" i="88" s="1"/>
  <c r="H219" i="88"/>
  <c r="J219" i="88" s="1"/>
  <c r="H218" i="88"/>
  <c r="J218" i="88" s="1"/>
  <c r="H217" i="88"/>
  <c r="J217" i="88" s="1"/>
  <c r="H216" i="88"/>
  <c r="J216" i="88" s="1"/>
  <c r="H215" i="88"/>
  <c r="J215" i="88" s="1"/>
  <c r="H214" i="88"/>
  <c r="J214" i="88" s="1"/>
  <c r="H212" i="88"/>
  <c r="J212" i="88" s="1"/>
  <c r="H211" i="88"/>
  <c r="J211" i="88" s="1"/>
  <c r="H210" i="88"/>
  <c r="J210" i="88" s="1"/>
  <c r="H206" i="88"/>
  <c r="J206" i="88" s="1"/>
  <c r="H203" i="88"/>
  <c r="J203" i="88" s="1"/>
  <c r="H202" i="88"/>
  <c r="J202" i="88" s="1"/>
  <c r="H201" i="88"/>
  <c r="J201" i="88" s="1"/>
  <c r="H200" i="88"/>
  <c r="J200" i="88" s="1"/>
  <c r="H199" i="88"/>
  <c r="J199" i="88" s="1"/>
  <c r="H198" i="88"/>
  <c r="J198" i="88" s="1"/>
  <c r="H193" i="88"/>
  <c r="J193" i="88" s="1"/>
  <c r="H192" i="88"/>
  <c r="J192" i="88" s="1"/>
  <c r="H191" i="88"/>
  <c r="J191" i="88" s="1"/>
  <c r="H190" i="88"/>
  <c r="J190" i="88" s="1"/>
  <c r="H189" i="88"/>
  <c r="J189" i="88" s="1"/>
  <c r="H188" i="88"/>
  <c r="J188" i="88" s="1"/>
  <c r="H187" i="88"/>
  <c r="J187" i="88" s="1"/>
  <c r="H186" i="88"/>
  <c r="J186" i="88" s="1"/>
  <c r="H184" i="88"/>
  <c r="J184" i="88" s="1"/>
  <c r="H178" i="88"/>
  <c r="J178" i="88" s="1"/>
  <c r="H176" i="88"/>
  <c r="J176" i="88" s="1"/>
  <c r="H174" i="88"/>
  <c r="J174" i="88" s="1"/>
  <c r="H172" i="88"/>
  <c r="J172" i="88" s="1"/>
  <c r="H171" i="88"/>
  <c r="J171" i="88" s="1"/>
  <c r="H170" i="88"/>
  <c r="J170" i="88" s="1"/>
  <c r="H168" i="88"/>
  <c r="J168" i="88" s="1"/>
  <c r="H167" i="88"/>
  <c r="J167" i="88" s="1"/>
  <c r="H166" i="88"/>
  <c r="J166" i="88" s="1"/>
  <c r="H165" i="88"/>
  <c r="J165" i="88" s="1"/>
  <c r="H162" i="88"/>
  <c r="J162" i="88" s="1"/>
  <c r="H161" i="88"/>
  <c r="J161" i="88" s="1"/>
  <c r="H160" i="88"/>
  <c r="J160" i="88" s="1"/>
  <c r="H159" i="88"/>
  <c r="J159" i="88" s="1"/>
  <c r="H158" i="88"/>
  <c r="J158" i="88" s="1"/>
  <c r="H157" i="88"/>
  <c r="J157" i="88" s="1"/>
  <c r="H156" i="88"/>
  <c r="J156" i="88" s="1"/>
  <c r="H155" i="88"/>
  <c r="J155" i="88" s="1"/>
  <c r="H154" i="88"/>
  <c r="J154" i="88" s="1"/>
  <c r="H153" i="88"/>
  <c r="J153" i="88" s="1"/>
  <c r="H151" i="88"/>
  <c r="J151" i="88" s="1"/>
  <c r="H148" i="88"/>
  <c r="J148" i="88" s="1"/>
  <c r="H144" i="88"/>
  <c r="J144" i="88" s="1"/>
  <c r="H143" i="88"/>
  <c r="J143" i="88" s="1"/>
  <c r="H142" i="88"/>
  <c r="J142" i="88" s="1"/>
  <c r="H141" i="88"/>
  <c r="J141" i="88" s="1"/>
  <c r="H140" i="88"/>
  <c r="J140" i="88" s="1"/>
  <c r="H139" i="88"/>
  <c r="J139" i="88" s="1"/>
  <c r="H138" i="88"/>
  <c r="J138" i="88" s="1"/>
  <c r="H137" i="88"/>
  <c r="J137" i="88" s="1"/>
  <c r="H135" i="88"/>
  <c r="J135" i="88" s="1"/>
  <c r="H134" i="88"/>
  <c r="J134" i="88" s="1"/>
  <c r="H133" i="88"/>
  <c r="J133" i="88" s="1"/>
  <c r="H132" i="88"/>
  <c r="J132" i="88" s="1"/>
  <c r="H131" i="88"/>
  <c r="J131" i="88" s="1"/>
  <c r="H130" i="88"/>
  <c r="J130" i="88" s="1"/>
  <c r="H129" i="88"/>
  <c r="J129" i="88" s="1"/>
  <c r="H128" i="88"/>
  <c r="J128" i="88" s="1"/>
  <c r="H122" i="88"/>
  <c r="H121" i="88"/>
  <c r="H120" i="88"/>
  <c r="J120" i="88" s="1"/>
  <c r="H119" i="88"/>
  <c r="H118" i="88"/>
  <c r="H100" i="88"/>
  <c r="J100" i="88" s="1"/>
  <c r="H99" i="88"/>
  <c r="J99" i="88" s="1"/>
  <c r="H98" i="88"/>
  <c r="J98" i="88" s="1"/>
  <c r="H87" i="88"/>
  <c r="H86" i="88"/>
  <c r="J86" i="88" s="1"/>
  <c r="H85" i="88"/>
  <c r="J85" i="88" s="1"/>
  <c r="H84" i="88"/>
  <c r="J84" i="88" s="1"/>
  <c r="H83" i="88"/>
  <c r="J83" i="88" s="1"/>
  <c r="H66" i="88"/>
  <c r="J66" i="88" s="1"/>
  <c r="H65" i="88"/>
  <c r="J65" i="88" s="1"/>
  <c r="H64" i="88"/>
  <c r="E2547" i="94"/>
  <c r="F2547" i="94"/>
  <c r="H2547" i="94"/>
  <c r="I2547" i="94" s="1"/>
  <c r="E2548" i="94"/>
  <c r="F2548" i="94"/>
  <c r="H2548" i="94"/>
  <c r="I2548" i="94" s="1"/>
  <c r="H2546" i="94"/>
  <c r="I2546" i="94" s="1"/>
  <c r="F2546" i="94"/>
  <c r="E2546" i="94"/>
  <c r="F658" i="88"/>
  <c r="F657" i="88"/>
  <c r="F656" i="88"/>
  <c r="F654" i="88"/>
  <c r="F544" i="88"/>
  <c r="E544" i="88"/>
  <c r="F538" i="88"/>
  <c r="E538" i="88"/>
  <c r="F527" i="88"/>
  <c r="F526" i="88"/>
  <c r="F524" i="88"/>
  <c r="F522" i="88"/>
  <c r="F516" i="88"/>
  <c r="F483" i="88"/>
  <c r="E483" i="88"/>
  <c r="F482" i="88"/>
  <c r="E482" i="88"/>
  <c r="F481" i="88"/>
  <c r="E481" i="88"/>
  <c r="F480" i="88"/>
  <c r="E480" i="88"/>
  <c r="F479" i="88"/>
  <c r="E479" i="88"/>
  <c r="F460" i="88"/>
  <c r="E460" i="88"/>
  <c r="F459" i="88"/>
  <c r="E459" i="88"/>
  <c r="F458" i="88"/>
  <c r="E458" i="88"/>
  <c r="F457" i="88"/>
  <c r="E457" i="88"/>
  <c r="F455" i="88"/>
  <c r="E455" i="88"/>
  <c r="F427" i="88"/>
  <c r="F426" i="88"/>
  <c r="F425" i="88"/>
  <c r="F389" i="88"/>
  <c r="E389" i="88"/>
  <c r="F388" i="88"/>
  <c r="E388" i="88"/>
  <c r="F387" i="88"/>
  <c r="E387" i="88"/>
  <c r="F386" i="88"/>
  <c r="E386" i="88"/>
  <c r="F385" i="88"/>
  <c r="E385" i="88"/>
  <c r="F384" i="88"/>
  <c r="E384" i="88"/>
  <c r="F383" i="88"/>
  <c r="E383" i="88"/>
  <c r="F382" i="88"/>
  <c r="E382" i="88"/>
  <c r="F381" i="88"/>
  <c r="E381" i="88"/>
  <c r="F380" i="88"/>
  <c r="E380" i="88"/>
  <c r="F379" i="88"/>
  <c r="E379" i="88"/>
  <c r="F377" i="88"/>
  <c r="E377" i="88"/>
  <c r="F376" i="88"/>
  <c r="E376" i="88"/>
  <c r="F375" i="88"/>
  <c r="E375" i="88"/>
  <c r="F372" i="88"/>
  <c r="E372" i="88"/>
  <c r="F368" i="88"/>
  <c r="E368" i="88"/>
  <c r="F367" i="88"/>
  <c r="E367" i="88"/>
  <c r="F365" i="88"/>
  <c r="E365" i="88"/>
  <c r="F364" i="88"/>
  <c r="E364" i="88"/>
  <c r="F363" i="88"/>
  <c r="E363" i="88"/>
  <c r="F362" i="88"/>
  <c r="E362" i="88"/>
  <c r="F361" i="88"/>
  <c r="E361" i="88"/>
  <c r="F347" i="88"/>
  <c r="E347" i="88"/>
  <c r="F346" i="88"/>
  <c r="E346" i="88"/>
  <c r="F345" i="88"/>
  <c r="E345" i="88"/>
  <c r="F344" i="88"/>
  <c r="E344" i="88"/>
  <c r="F343" i="88"/>
  <c r="E343" i="88"/>
  <c r="F342" i="88"/>
  <c r="E342" i="88"/>
  <c r="F340" i="88"/>
  <c r="E340" i="88"/>
  <c r="F339" i="88"/>
  <c r="E339" i="88"/>
  <c r="F338" i="88"/>
  <c r="E338" i="88"/>
  <c r="F337" i="88"/>
  <c r="E337" i="88"/>
  <c r="F336" i="88"/>
  <c r="E336" i="88"/>
  <c r="F325" i="88"/>
  <c r="E325" i="88"/>
  <c r="F320" i="88"/>
  <c r="E320" i="88"/>
  <c r="F310" i="88"/>
  <c r="E310" i="88"/>
  <c r="F305" i="88"/>
  <c r="E305" i="88"/>
  <c r="F304" i="88"/>
  <c r="E304" i="88"/>
  <c r="F275" i="88"/>
  <c r="E275" i="88"/>
  <c r="F274" i="88"/>
  <c r="E274" i="88"/>
  <c r="F273" i="88"/>
  <c r="E273" i="88"/>
  <c r="F272" i="88"/>
  <c r="E272" i="88"/>
  <c r="F268" i="88"/>
  <c r="F267" i="88"/>
  <c r="F266" i="88"/>
  <c r="F261" i="88"/>
  <c r="F258" i="88"/>
  <c r="E258" i="88"/>
  <c r="F257" i="88"/>
  <c r="F256" i="88"/>
  <c r="F253" i="88"/>
  <c r="F251" i="88"/>
  <c r="F250" i="88"/>
  <c r="E250" i="88"/>
  <c r="F249" i="88"/>
  <c r="E249" i="88"/>
  <c r="F247" i="88"/>
  <c r="E247" i="88"/>
  <c r="F242" i="88"/>
  <c r="F237" i="88"/>
  <c r="F236" i="88"/>
  <c r="F235" i="88"/>
  <c r="F234" i="88"/>
  <c r="F232" i="88"/>
  <c r="F231" i="88"/>
  <c r="F230" i="88"/>
  <c r="E230" i="88"/>
  <c r="F229" i="88"/>
  <c r="F227" i="88"/>
  <c r="F226" i="88"/>
  <c r="F224" i="88"/>
  <c r="F223" i="88"/>
  <c r="F222" i="88"/>
  <c r="F221" i="88"/>
  <c r="F220" i="88"/>
  <c r="F219" i="88"/>
  <c r="F218" i="88"/>
  <c r="F217" i="88"/>
  <c r="F216" i="88"/>
  <c r="F215" i="88"/>
  <c r="F214" i="88"/>
  <c r="F213" i="88"/>
  <c r="E213" i="88"/>
  <c r="F212" i="88"/>
  <c r="F211" i="88"/>
  <c r="F210" i="88"/>
  <c r="F206" i="88"/>
  <c r="E206" i="88"/>
  <c r="F203" i="88"/>
  <c r="F202" i="88"/>
  <c r="F201" i="88"/>
  <c r="F200" i="88"/>
  <c r="F199" i="88"/>
  <c r="F198" i="88"/>
  <c r="F193" i="88"/>
  <c r="F192" i="88"/>
  <c r="E192" i="88"/>
  <c r="F191" i="88"/>
  <c r="E191" i="88"/>
  <c r="F190" i="88"/>
  <c r="E190" i="88"/>
  <c r="F189" i="88"/>
  <c r="E189" i="88"/>
  <c r="F188" i="88"/>
  <c r="E188" i="88"/>
  <c r="F187" i="88"/>
  <c r="E187" i="88"/>
  <c r="F186" i="88"/>
  <c r="E186" i="88"/>
  <c r="F184" i="88"/>
  <c r="E184" i="88"/>
  <c r="F178" i="88"/>
  <c r="F176" i="88"/>
  <c r="F174" i="88"/>
  <c r="E174" i="88"/>
  <c r="F172" i="88"/>
  <c r="F171" i="88"/>
  <c r="F170" i="88"/>
  <c r="F168" i="88"/>
  <c r="F167" i="88"/>
  <c r="E167" i="88"/>
  <c r="F166" i="88"/>
  <c r="E166" i="88"/>
  <c r="F165" i="88"/>
  <c r="E165" i="88"/>
  <c r="F162" i="88"/>
  <c r="F161" i="88"/>
  <c r="F160" i="88"/>
  <c r="F159" i="88"/>
  <c r="F158" i="88"/>
  <c r="F157" i="88"/>
  <c r="F156" i="88"/>
  <c r="F155" i="88"/>
  <c r="F154" i="88"/>
  <c r="F153" i="88"/>
  <c r="F151" i="88"/>
  <c r="E151" i="88"/>
  <c r="F148" i="88"/>
  <c r="E148" i="88"/>
  <c r="F144" i="88"/>
  <c r="E144" i="88"/>
  <c r="F143" i="88"/>
  <c r="E143" i="88"/>
  <c r="F142" i="88"/>
  <c r="F141" i="88"/>
  <c r="F140" i="88"/>
  <c r="F139" i="88"/>
  <c r="F138" i="88"/>
  <c r="F137" i="88"/>
  <c r="F135" i="88"/>
  <c r="F134" i="88"/>
  <c r="F133" i="88"/>
  <c r="F132" i="88"/>
  <c r="F131" i="88"/>
  <c r="F130" i="88"/>
  <c r="F129" i="88"/>
  <c r="F128" i="88"/>
  <c r="F122" i="88"/>
  <c r="E122" i="88"/>
  <c r="F121" i="88"/>
  <c r="E121" i="88"/>
  <c r="F120" i="88"/>
  <c r="F119" i="88"/>
  <c r="F118" i="88"/>
  <c r="E118" i="88"/>
  <c r="F114" i="88"/>
  <c r="E114" i="88"/>
  <c r="F110" i="88"/>
  <c r="E110" i="88"/>
  <c r="F105" i="88"/>
  <c r="E105" i="88"/>
  <c r="F101" i="88"/>
  <c r="E101" i="88"/>
  <c r="F100" i="88"/>
  <c r="F99" i="88"/>
  <c r="F98" i="88"/>
  <c r="F97" i="88"/>
  <c r="E97" i="88"/>
  <c r="F87" i="88"/>
  <c r="E87" i="88"/>
  <c r="F86" i="88"/>
  <c r="E86" i="88"/>
  <c r="F85" i="88"/>
  <c r="E85" i="88"/>
  <c r="F84" i="88"/>
  <c r="E84" i="88"/>
  <c r="F83" i="88"/>
  <c r="E83" i="88"/>
  <c r="F76" i="88"/>
  <c r="E76" i="88"/>
  <c r="F75" i="88"/>
  <c r="E75" i="88"/>
  <c r="F66" i="88"/>
  <c r="E66" i="88"/>
  <c r="F65" i="88"/>
  <c r="E65" i="88"/>
  <c r="F64" i="88"/>
  <c r="E64" i="88"/>
  <c r="F20" i="88"/>
  <c r="E20" i="88"/>
  <c r="E761" i="94"/>
  <c r="F761" i="94"/>
  <c r="H761" i="94"/>
  <c r="I761" i="94" s="1"/>
  <c r="K652" i="88" l="1"/>
  <c r="J429" i="88"/>
  <c r="J636" i="88"/>
  <c r="K647" i="88"/>
  <c r="K511" i="88"/>
  <c r="D52" i="79" s="1"/>
  <c r="K53" i="79" s="1"/>
  <c r="J527" i="88"/>
  <c r="I342" i="88"/>
  <c r="I346" i="88"/>
  <c r="I380" i="88"/>
  <c r="I384" i="88"/>
  <c r="I522" i="88"/>
  <c r="K522" i="88" s="1"/>
  <c r="J522" i="88"/>
  <c r="I526" i="88"/>
  <c r="K526" i="88" s="1"/>
  <c r="J526" i="88"/>
  <c r="I657" i="88"/>
  <c r="I64" i="88"/>
  <c r="I87" i="88"/>
  <c r="I121" i="88"/>
  <c r="I338" i="88"/>
  <c r="I347" i="88"/>
  <c r="I367" i="88"/>
  <c r="I658" i="88"/>
  <c r="I118" i="88"/>
  <c r="I122" i="88"/>
  <c r="I368" i="88"/>
  <c r="I386" i="88"/>
  <c r="I479" i="88"/>
  <c r="I654" i="88"/>
  <c r="I119" i="88"/>
  <c r="I383" i="88"/>
  <c r="I480" i="88"/>
  <c r="I656" i="88"/>
  <c r="I153" i="88"/>
  <c r="K153" i="88" s="1"/>
  <c r="I189" i="88"/>
  <c r="K189" i="88" s="1"/>
  <c r="I203" i="88"/>
  <c r="K203" i="88" s="1"/>
  <c r="I218" i="88"/>
  <c r="K218" i="88" s="1"/>
  <c r="I253" i="88"/>
  <c r="K253" i="88" s="1"/>
  <c r="I339" i="88"/>
  <c r="K339" i="88" s="1"/>
  <c r="I377" i="88"/>
  <c r="K377" i="88" s="1"/>
  <c r="I427" i="88"/>
  <c r="K427" i="88" s="1"/>
  <c r="I458" i="88"/>
  <c r="K458" i="88" s="1"/>
  <c r="I66" i="88"/>
  <c r="K66" i="88" s="1"/>
  <c r="I85" i="88"/>
  <c r="K85" i="88" s="1"/>
  <c r="I98" i="88"/>
  <c r="K98" i="88" s="1"/>
  <c r="I128" i="88"/>
  <c r="K128" i="88" s="1"/>
  <c r="I132" i="88"/>
  <c r="K132" i="88" s="1"/>
  <c r="I140" i="88"/>
  <c r="K140" i="88" s="1"/>
  <c r="I144" i="88"/>
  <c r="K144" i="88" s="1"/>
  <c r="I156" i="88"/>
  <c r="K156" i="88" s="1"/>
  <c r="I160" i="88"/>
  <c r="K160" i="88" s="1"/>
  <c r="I165" i="88"/>
  <c r="K165" i="88" s="1"/>
  <c r="I170" i="88"/>
  <c r="K170" i="88" s="1"/>
  <c r="I186" i="88"/>
  <c r="K186" i="88" s="1"/>
  <c r="I190" i="88"/>
  <c r="K190" i="88" s="1"/>
  <c r="I193" i="88"/>
  <c r="K193" i="88" s="1"/>
  <c r="I201" i="88"/>
  <c r="K201" i="88" s="1"/>
  <c r="I206" i="88"/>
  <c r="K206" i="88" s="1"/>
  <c r="I212" i="88"/>
  <c r="K212" i="88" s="1"/>
  <c r="I215" i="88"/>
  <c r="K215" i="88" s="1"/>
  <c r="I219" i="88"/>
  <c r="K219" i="88" s="1"/>
  <c r="I223" i="88"/>
  <c r="K223" i="88" s="1"/>
  <c r="I229" i="88"/>
  <c r="K229" i="88" s="1"/>
  <c r="I232" i="88"/>
  <c r="K232" i="88" s="1"/>
  <c r="I237" i="88"/>
  <c r="K237" i="88" s="1"/>
  <c r="I249" i="88"/>
  <c r="K249" i="88" s="1"/>
  <c r="I256" i="88"/>
  <c r="K256" i="88" s="1"/>
  <c r="I266" i="88"/>
  <c r="K266" i="88" s="1"/>
  <c r="I305" i="88"/>
  <c r="K305" i="88" s="1"/>
  <c r="I336" i="88"/>
  <c r="K336" i="88" s="1"/>
  <c r="I340" i="88"/>
  <c r="K340" i="88" s="1"/>
  <c r="I345" i="88"/>
  <c r="K345" i="88" s="1"/>
  <c r="I361" i="88"/>
  <c r="K361" i="88" s="1"/>
  <c r="I365" i="88"/>
  <c r="K365" i="88" s="1"/>
  <c r="I372" i="88"/>
  <c r="K372" i="88" s="1"/>
  <c r="I379" i="88"/>
  <c r="K379" i="88" s="1"/>
  <c r="I387" i="88"/>
  <c r="K387" i="88" s="1"/>
  <c r="I459" i="88"/>
  <c r="K459" i="88" s="1"/>
  <c r="I84" i="88"/>
  <c r="K84" i="88" s="1"/>
  <c r="I135" i="88"/>
  <c r="K135" i="88" s="1"/>
  <c r="I143" i="88"/>
  <c r="K143" i="88" s="1"/>
  <c r="I159" i="88"/>
  <c r="K159" i="88" s="1"/>
  <c r="I172" i="88"/>
  <c r="K172" i="88" s="1"/>
  <c r="I184" i="88"/>
  <c r="K184" i="88" s="1"/>
  <c r="I200" i="88"/>
  <c r="K200" i="88" s="1"/>
  <c r="I211" i="88"/>
  <c r="K211" i="88" s="1"/>
  <c r="I222" i="88"/>
  <c r="K222" i="88" s="1"/>
  <c r="I236" i="88"/>
  <c r="K236" i="88" s="1"/>
  <c r="I261" i="88"/>
  <c r="K261" i="88" s="1"/>
  <c r="I304" i="88"/>
  <c r="K304" i="88" s="1"/>
  <c r="I344" i="88"/>
  <c r="K344" i="88" s="1"/>
  <c r="I364" i="88"/>
  <c r="K364" i="88" s="1"/>
  <c r="I382" i="88"/>
  <c r="K382" i="88" s="1"/>
  <c r="I483" i="88"/>
  <c r="K483" i="88" s="1"/>
  <c r="I86" i="88"/>
  <c r="K86" i="88" s="1"/>
  <c r="I99" i="88"/>
  <c r="K99" i="88" s="1"/>
  <c r="I120" i="88"/>
  <c r="K120" i="88" s="1"/>
  <c r="I129" i="88"/>
  <c r="K129" i="88" s="1"/>
  <c r="I133" i="88"/>
  <c r="K133" i="88" s="1"/>
  <c r="I137" i="88"/>
  <c r="K137" i="88" s="1"/>
  <c r="I141" i="88"/>
  <c r="K141" i="88" s="1"/>
  <c r="I148" i="88"/>
  <c r="K148" i="88" s="1"/>
  <c r="I157" i="88"/>
  <c r="K157" i="88" s="1"/>
  <c r="I161" i="88"/>
  <c r="K161" i="88" s="1"/>
  <c r="I166" i="88"/>
  <c r="K166" i="88" s="1"/>
  <c r="I174" i="88"/>
  <c r="K174" i="88" s="1"/>
  <c r="I176" i="88"/>
  <c r="K176" i="88" s="1"/>
  <c r="I187" i="88"/>
  <c r="K187" i="88" s="1"/>
  <c r="I198" i="88"/>
  <c r="K198" i="88" s="1"/>
  <c r="I216" i="88"/>
  <c r="K216" i="88" s="1"/>
  <c r="I220" i="88"/>
  <c r="K220" i="88" s="1"/>
  <c r="I224" i="88"/>
  <c r="K224" i="88" s="1"/>
  <c r="I234" i="88"/>
  <c r="K234" i="88" s="1"/>
  <c r="I250" i="88"/>
  <c r="K250" i="88" s="1"/>
  <c r="I257" i="88"/>
  <c r="K257" i="88" s="1"/>
  <c r="I267" i="88"/>
  <c r="K267" i="88" s="1"/>
  <c r="I310" i="88"/>
  <c r="K310" i="88" s="1"/>
  <c r="I337" i="88"/>
  <c r="K337" i="88" s="1"/>
  <c r="I362" i="88"/>
  <c r="K362" i="88" s="1"/>
  <c r="I375" i="88"/>
  <c r="K375" i="88" s="1"/>
  <c r="I388" i="88"/>
  <c r="K388" i="88" s="1"/>
  <c r="I425" i="88"/>
  <c r="K425" i="88" s="1"/>
  <c r="I455" i="88"/>
  <c r="K455" i="88" s="1"/>
  <c r="I481" i="88"/>
  <c r="K481" i="88" s="1"/>
  <c r="I516" i="88"/>
  <c r="K516" i="88" s="1"/>
  <c r="I538" i="88"/>
  <c r="K538" i="88" s="1"/>
  <c r="I65" i="88"/>
  <c r="K65" i="88" s="1"/>
  <c r="I131" i="88"/>
  <c r="K131" i="88" s="1"/>
  <c r="I139" i="88"/>
  <c r="K139" i="88" s="1"/>
  <c r="I155" i="88"/>
  <c r="K155" i="88" s="1"/>
  <c r="I168" i="88"/>
  <c r="K168" i="88" s="1"/>
  <c r="I178" i="88"/>
  <c r="K178" i="88" s="1"/>
  <c r="I192" i="88"/>
  <c r="K192" i="88" s="1"/>
  <c r="I214" i="88"/>
  <c r="K214" i="88" s="1"/>
  <c r="I227" i="88"/>
  <c r="K227" i="88" s="1"/>
  <c r="I325" i="88"/>
  <c r="K325" i="88" s="1"/>
  <c r="I83" i="88"/>
  <c r="K83" i="88" s="1"/>
  <c r="I100" i="88"/>
  <c r="K100" i="88" s="1"/>
  <c r="I130" i="88"/>
  <c r="K130" i="88" s="1"/>
  <c r="I134" i="88"/>
  <c r="K134" i="88" s="1"/>
  <c r="I138" i="88"/>
  <c r="K138" i="88" s="1"/>
  <c r="I142" i="88"/>
  <c r="K142" i="88" s="1"/>
  <c r="I151" i="88"/>
  <c r="K151" i="88" s="1"/>
  <c r="I154" i="88"/>
  <c r="K154" i="88" s="1"/>
  <c r="I158" i="88"/>
  <c r="K158" i="88" s="1"/>
  <c r="I162" i="88"/>
  <c r="K162" i="88" s="1"/>
  <c r="I167" i="88"/>
  <c r="K167" i="88" s="1"/>
  <c r="I171" i="88"/>
  <c r="K171" i="88" s="1"/>
  <c r="I188" i="88"/>
  <c r="K188" i="88" s="1"/>
  <c r="I191" i="88"/>
  <c r="K191" i="88" s="1"/>
  <c r="I199" i="88"/>
  <c r="K199" i="88" s="1"/>
  <c r="I202" i="88"/>
  <c r="K202" i="88" s="1"/>
  <c r="I210" i="88"/>
  <c r="K210" i="88" s="1"/>
  <c r="I217" i="88"/>
  <c r="K217" i="88" s="1"/>
  <c r="I221" i="88"/>
  <c r="K221" i="88" s="1"/>
  <c r="I226" i="88"/>
  <c r="K226" i="88" s="1"/>
  <c r="I231" i="88"/>
  <c r="K231" i="88" s="1"/>
  <c r="I235" i="88"/>
  <c r="K235" i="88" s="1"/>
  <c r="I242" i="88"/>
  <c r="K242" i="88" s="1"/>
  <c r="I251" i="88"/>
  <c r="K251" i="88" s="1"/>
  <c r="I258" i="88"/>
  <c r="K258" i="88" s="1"/>
  <c r="I268" i="88"/>
  <c r="K268" i="88" s="1"/>
  <c r="I320" i="88"/>
  <c r="K320" i="88" s="1"/>
  <c r="I343" i="88"/>
  <c r="K343" i="88" s="1"/>
  <c r="I363" i="88"/>
  <c r="K363" i="88" s="1"/>
  <c r="I376" i="88"/>
  <c r="K376" i="88" s="1"/>
  <c r="I381" i="88"/>
  <c r="K381" i="88" s="1"/>
  <c r="I385" i="88"/>
  <c r="K385" i="88" s="1"/>
  <c r="I389" i="88"/>
  <c r="K389" i="88" s="1"/>
  <c r="I426" i="88"/>
  <c r="K426" i="88" s="1"/>
  <c r="I457" i="88"/>
  <c r="K457" i="88" s="1"/>
  <c r="I460" i="88"/>
  <c r="K460" i="88" s="1"/>
  <c r="I482" i="88"/>
  <c r="K482" i="88" s="1"/>
  <c r="I524" i="88"/>
  <c r="K524" i="88" s="1"/>
  <c r="I544" i="88"/>
  <c r="K544" i="88" s="1"/>
  <c r="K527" i="88"/>
  <c r="I2545" i="94"/>
  <c r="K636" i="88" l="1"/>
  <c r="K429" i="88"/>
  <c r="D34" i="96"/>
  <c r="D58" i="79"/>
  <c r="H59" i="79" s="1"/>
  <c r="L59" i="79" s="1"/>
  <c r="D31" i="96"/>
  <c r="F2575" i="94"/>
  <c r="F2574" i="94"/>
  <c r="F2570" i="94"/>
  <c r="F2569" i="94"/>
  <c r="H2575" i="94"/>
  <c r="I2575" i="94" s="1"/>
  <c r="H2574" i="94"/>
  <c r="I2574" i="94" s="1"/>
  <c r="H2570" i="94"/>
  <c r="I2570" i="94" s="1"/>
  <c r="H2569" i="94"/>
  <c r="I2569" i="94" s="1"/>
  <c r="E2575" i="94"/>
  <c r="E2574" i="94"/>
  <c r="E2570" i="94"/>
  <c r="E2569" i="94"/>
  <c r="I2576" i="94"/>
  <c r="I2571" i="94"/>
  <c r="E2176" i="94"/>
  <c r="F2176" i="94"/>
  <c r="H2176" i="94"/>
  <c r="I2176" i="94" s="1"/>
  <c r="E2177" i="94"/>
  <c r="F2177" i="94"/>
  <c r="H2177" i="94"/>
  <c r="I2177" i="94" s="1"/>
  <c r="H2175" i="94"/>
  <c r="I2175" i="94" s="1"/>
  <c r="F2175" i="94"/>
  <c r="E2175" i="94"/>
  <c r="H2174" i="94"/>
  <c r="I2174" i="94" s="1"/>
  <c r="F2174" i="94"/>
  <c r="E2174" i="94"/>
  <c r="E2025" i="94"/>
  <c r="E2026" i="94"/>
  <c r="E2027" i="94"/>
  <c r="E2028" i="94"/>
  <c r="E2029" i="94"/>
  <c r="E2030" i="94"/>
  <c r="F2028" i="94"/>
  <c r="H2028" i="94"/>
  <c r="I2028" i="94" s="1"/>
  <c r="F2029" i="94"/>
  <c r="H2029" i="94"/>
  <c r="I2029" i="94" s="1"/>
  <c r="I2573" i="94" l="1"/>
  <c r="I2173" i="94"/>
  <c r="M59" i="79"/>
  <c r="N59" i="79"/>
  <c r="K654" i="88"/>
  <c r="J654" i="88"/>
  <c r="K656" i="88"/>
  <c r="J656" i="88"/>
  <c r="H1644" i="94"/>
  <c r="I1644" i="94" s="1"/>
  <c r="F1644" i="94"/>
  <c r="E1644" i="94"/>
  <c r="H1643" i="94"/>
  <c r="I1643" i="94" s="1"/>
  <c r="F1643" i="94"/>
  <c r="E1643" i="94"/>
  <c r="H1642" i="94"/>
  <c r="I1642" i="94" s="1"/>
  <c r="F1642" i="94"/>
  <c r="E1642" i="94"/>
  <c r="I1641" i="94" l="1"/>
  <c r="H1096" i="94" l="1"/>
  <c r="I1096" i="94" s="1"/>
  <c r="E1096" i="94"/>
  <c r="F1096" i="94"/>
  <c r="H734" i="94"/>
  <c r="I734" i="94" s="1"/>
  <c r="F734" i="94"/>
  <c r="E734" i="94"/>
  <c r="H733" i="94"/>
  <c r="I733" i="94" s="1"/>
  <c r="F733" i="94"/>
  <c r="E733" i="94"/>
  <c r="H732" i="94"/>
  <c r="I732" i="94" s="1"/>
  <c r="F732" i="94"/>
  <c r="E732" i="94"/>
  <c r="H731" i="94"/>
  <c r="I731" i="94" s="1"/>
  <c r="F731" i="94"/>
  <c r="E731" i="94"/>
  <c r="E769" i="94"/>
  <c r="F769" i="94"/>
  <c r="H769" i="94"/>
  <c r="I769" i="94" s="1"/>
  <c r="H773" i="94"/>
  <c r="I773" i="94" s="1"/>
  <c r="F773" i="94"/>
  <c r="E773" i="94"/>
  <c r="H772" i="94"/>
  <c r="I772" i="94" s="1"/>
  <c r="F772" i="94"/>
  <c r="E772" i="94"/>
  <c r="H771" i="94"/>
  <c r="I771" i="94" s="1"/>
  <c r="F771" i="94"/>
  <c r="E771" i="94"/>
  <c r="H770" i="94"/>
  <c r="I770" i="94" s="1"/>
  <c r="F770" i="94"/>
  <c r="E770" i="94"/>
  <c r="H768" i="94"/>
  <c r="I768" i="94" s="1"/>
  <c r="F768" i="94"/>
  <c r="E768" i="94"/>
  <c r="I730" i="94" l="1"/>
  <c r="I767" i="94"/>
  <c r="I544" i="94"/>
  <c r="H546" i="94"/>
  <c r="I546" i="94" s="1"/>
  <c r="F546" i="94"/>
  <c r="E546" i="94"/>
  <c r="H545" i="94"/>
  <c r="I545" i="94" s="1"/>
  <c r="F545" i="94"/>
  <c r="E545" i="94"/>
  <c r="H543" i="94"/>
  <c r="I543" i="94" s="1"/>
  <c r="F543" i="94"/>
  <c r="E543" i="94"/>
  <c r="H542" i="94"/>
  <c r="I542" i="94" s="1"/>
  <c r="F542" i="94"/>
  <c r="E542" i="94"/>
  <c r="G463" i="94"/>
  <c r="E506" i="94"/>
  <c r="F506" i="94"/>
  <c r="H506" i="94"/>
  <c r="I506" i="94" s="1"/>
  <c r="I541" i="94" l="1"/>
  <c r="H432" i="94"/>
  <c r="F432" i="94"/>
  <c r="E432" i="94"/>
  <c r="I432" i="94" l="1"/>
  <c r="I431" i="94" s="1"/>
  <c r="H76" i="88" s="1"/>
  <c r="J76" i="88" l="1"/>
  <c r="I76" i="88"/>
  <c r="K76" i="88" s="1"/>
  <c r="E405" i="94"/>
  <c r="F405" i="94"/>
  <c r="E383" i="94"/>
  <c r="F383" i="94"/>
  <c r="H383" i="94"/>
  <c r="I383" i="94" s="1"/>
  <c r="E2171" i="94" l="1"/>
  <c r="E2170" i="94"/>
  <c r="E2165" i="94"/>
  <c r="E2164" i="94"/>
  <c r="E2160" i="94"/>
  <c r="E2159" i="94"/>
  <c r="E2155" i="94"/>
  <c r="E2154" i="94"/>
  <c r="E2150" i="94"/>
  <c r="E2149" i="94"/>
  <c r="E2145" i="94"/>
  <c r="E2144" i="94"/>
  <c r="E2140" i="94"/>
  <c r="E2139" i="94"/>
  <c r="E2135" i="94"/>
  <c r="E2134" i="94"/>
  <c r="E2133" i="94"/>
  <c r="E2129" i="94"/>
  <c r="E2128" i="94"/>
  <c r="E2125" i="94"/>
  <c r="E2124" i="94"/>
  <c r="E2123" i="94"/>
  <c r="E2122" i="94"/>
  <c r="E2121" i="94"/>
  <c r="E2120" i="94"/>
  <c r="E2119" i="94"/>
  <c r="E2118" i="94"/>
  <c r="E2115" i="94"/>
  <c r="E2114" i="94"/>
  <c r="E2113" i="94"/>
  <c r="E2112" i="94"/>
  <c r="E2111" i="94"/>
  <c r="E2107" i="94"/>
  <c r="E2106" i="94"/>
  <c r="E2102" i="94"/>
  <c r="E2101" i="94"/>
  <c r="E2097" i="94"/>
  <c r="E2096" i="94"/>
  <c r="E2065" i="94"/>
  <c r="E2064" i="94"/>
  <c r="E2063" i="94"/>
  <c r="E2060" i="94"/>
  <c r="E2058" i="94"/>
  <c r="E2055" i="94"/>
  <c r="E2054" i="94"/>
  <c r="E2052" i="94"/>
  <c r="E2048" i="94"/>
  <c r="E2044" i="94"/>
  <c r="E2040" i="94"/>
  <c r="E2039" i="94"/>
  <c r="E2038" i="94"/>
  <c r="E2034" i="94"/>
  <c r="E2033" i="94"/>
  <c r="E2024" i="94"/>
  <c r="E2017" i="94"/>
  <c r="E2016" i="94"/>
  <c r="E2012" i="94"/>
  <c r="E2011" i="94"/>
  <c r="E2007" i="94"/>
  <c r="E2006" i="94"/>
  <c r="E2002" i="94"/>
  <c r="E2001" i="94"/>
  <c r="E1990" i="94"/>
  <c r="E1989" i="94"/>
  <c r="E1988" i="94"/>
  <c r="E1987" i="94"/>
  <c r="E1983" i="94"/>
  <c r="E1982" i="94"/>
  <c r="E1978" i="94"/>
  <c r="E1977" i="94"/>
  <c r="E1973" i="94"/>
  <c r="E1972" i="94"/>
  <c r="E1968" i="94"/>
  <c r="E1964" i="94"/>
  <c r="E1963" i="94"/>
  <c r="E1959" i="94"/>
  <c r="E1958" i="94"/>
  <c r="E1931" i="94"/>
  <c r="E1930" i="94"/>
  <c r="E1926" i="94"/>
  <c r="E1925" i="94"/>
  <c r="E1920" i="94"/>
  <c r="E1919" i="94"/>
  <c r="E1915" i="94"/>
  <c r="E1914" i="94"/>
  <c r="E1910" i="94"/>
  <c r="E1909" i="94"/>
  <c r="E1905" i="94"/>
  <c r="E1904" i="94"/>
  <c r="E1900" i="94"/>
  <c r="E1899" i="94"/>
  <c r="E1895" i="94"/>
  <c r="E1894" i="94"/>
  <c r="E1890" i="94"/>
  <c r="E1889" i="94"/>
  <c r="E1885" i="94"/>
  <c r="E1884" i="94"/>
  <c r="E1880" i="94"/>
  <c r="E1879" i="94"/>
  <c r="E1875" i="94"/>
  <c r="E1871" i="94"/>
  <c r="E1870" i="94"/>
  <c r="E1857" i="94"/>
  <c r="E1855" i="94"/>
  <c r="E1854" i="94"/>
  <c r="E1850" i="94"/>
  <c r="E1849" i="94"/>
  <c r="E1845" i="94"/>
  <c r="E1844" i="94"/>
  <c r="E1840" i="94"/>
  <c r="E1839" i="94"/>
  <c r="E1835" i="94"/>
  <c r="E1834" i="94"/>
  <c r="E1830" i="94"/>
  <c r="E1829" i="94"/>
  <c r="E1825" i="94"/>
  <c r="E1824" i="94"/>
  <c r="E1821" i="94"/>
  <c r="E1820" i="94"/>
  <c r="E1819" i="94"/>
  <c r="E1816" i="94"/>
  <c r="E1815" i="94"/>
  <c r="E1814" i="94"/>
  <c r="E1811" i="94"/>
  <c r="E1810" i="94"/>
  <c r="E1809" i="94"/>
  <c r="E1806" i="94"/>
  <c r="E1805" i="94"/>
  <c r="E1804" i="94"/>
  <c r="E1801" i="94"/>
  <c r="E1800" i="94"/>
  <c r="E1799" i="94"/>
  <c r="E1796" i="94"/>
  <c r="E1795" i="94"/>
  <c r="E1794" i="94"/>
  <c r="E1791" i="94"/>
  <c r="E1790" i="94"/>
  <c r="E1789" i="94"/>
  <c r="E1785" i="94"/>
  <c r="E1784" i="94"/>
  <c r="E1780" i="94"/>
  <c r="E1779" i="94"/>
  <c r="E1775" i="94"/>
  <c r="E1774" i="94"/>
  <c r="E1770" i="94"/>
  <c r="E1769" i="94"/>
  <c r="E1765" i="94"/>
  <c r="E1764" i="94"/>
  <c r="E1760" i="94"/>
  <c r="E1759" i="94"/>
  <c r="E1755" i="94"/>
  <c r="E1754" i="94"/>
  <c r="E1750" i="94"/>
  <c r="E1749" i="94"/>
  <c r="E1745" i="94"/>
  <c r="E1744" i="94"/>
  <c r="E1740" i="94"/>
  <c r="E1739" i="94"/>
  <c r="E1735" i="94"/>
  <c r="E1734" i="94"/>
  <c r="E1730" i="94"/>
  <c r="E1729" i="94"/>
  <c r="E1725" i="94"/>
  <c r="E1724" i="94"/>
  <c r="E1720" i="94"/>
  <c r="E1719" i="94"/>
  <c r="E1715" i="94"/>
  <c r="E1714" i="94"/>
  <c r="E1710" i="94"/>
  <c r="E1709" i="94"/>
  <c r="E1705" i="94"/>
  <c r="E1704" i="94"/>
  <c r="E1703" i="94"/>
  <c r="E1702" i="94"/>
  <c r="E1701" i="94"/>
  <c r="E1700" i="94"/>
  <c r="E1699" i="94"/>
  <c r="E1698" i="94"/>
  <c r="E1697" i="94"/>
  <c r="E1696" i="94"/>
  <c r="E1695" i="94"/>
  <c r="E1692" i="94"/>
  <c r="E1691" i="94"/>
  <c r="E1690" i="94"/>
  <c r="E1689" i="94"/>
  <c r="E1688" i="94"/>
  <c r="E1687" i="94"/>
  <c r="E1682" i="94"/>
  <c r="E1681" i="94"/>
  <c r="E1677" i="94"/>
  <c r="E1676" i="94"/>
  <c r="E1672" i="94"/>
  <c r="E1671" i="94"/>
  <c r="E1665" i="94"/>
  <c r="E1664" i="94"/>
  <c r="E1660" i="94"/>
  <c r="E1659" i="94"/>
  <c r="E1654" i="94"/>
  <c r="E1653" i="94"/>
  <c r="E1652" i="94"/>
  <c r="E1648" i="94"/>
  <c r="E1647" i="94"/>
  <c r="E1639" i="94"/>
  <c r="E1638" i="94"/>
  <c r="E1637" i="94"/>
  <c r="E1358" i="94"/>
  <c r="E1357" i="94"/>
  <c r="E1356" i="94"/>
  <c r="E1355" i="94"/>
  <c r="E1351" i="94"/>
  <c r="E1350" i="94"/>
  <c r="E1346" i="94"/>
  <c r="E1345" i="94"/>
  <c r="E1341" i="94"/>
  <c r="E1340" i="94"/>
  <c r="E1336" i="94"/>
  <c r="E1335" i="94"/>
  <c r="E1332" i="94"/>
  <c r="E1331" i="94"/>
  <c r="E1330" i="94"/>
  <c r="E1326" i="94"/>
  <c r="E1325" i="94"/>
  <c r="E1322" i="94"/>
  <c r="E1321" i="94"/>
  <c r="E1320" i="94"/>
  <c r="E1317" i="94"/>
  <c r="E1316" i="94"/>
  <c r="E1315" i="94"/>
  <c r="E1312" i="94"/>
  <c r="E1311" i="94"/>
  <c r="E1310" i="94"/>
  <c r="E1307" i="94"/>
  <c r="E1306" i="94"/>
  <c r="E1305" i="94"/>
  <c r="E1304" i="94"/>
  <c r="E1301" i="94"/>
  <c r="E1300" i="94"/>
  <c r="E1299" i="94"/>
  <c r="E1298" i="94"/>
  <c r="E1294" i="94"/>
  <c r="E1290" i="94"/>
  <c r="E1286" i="94"/>
  <c r="E1269" i="94"/>
  <c r="E1268" i="94"/>
  <c r="E1267" i="94"/>
  <c r="E1264" i="94"/>
  <c r="E1263" i="94"/>
  <c r="E1262" i="94"/>
  <c r="E1259" i="94"/>
  <c r="E1258" i="94"/>
  <c r="E1257" i="94"/>
  <c r="E1256" i="94"/>
  <c r="E1253" i="94"/>
  <c r="E1252" i="94"/>
  <c r="E1251" i="94"/>
  <c r="E1248" i="94"/>
  <c r="E1247" i="94"/>
  <c r="E1246" i="94"/>
  <c r="E1241" i="94"/>
  <c r="E1239" i="94"/>
  <c r="E1236" i="94"/>
  <c r="E1234" i="94"/>
  <c r="E1231" i="94"/>
  <c r="E1230" i="94"/>
  <c r="E1226" i="94"/>
  <c r="E1225" i="94"/>
  <c r="E1224" i="94"/>
  <c r="E1221" i="94"/>
  <c r="E1220" i="94"/>
  <c r="E1219" i="94"/>
  <c r="E1218" i="94"/>
  <c r="E1215" i="94"/>
  <c r="E1214" i="94"/>
  <c r="E1210" i="94"/>
  <c r="E1209" i="94"/>
  <c r="E1208" i="94"/>
  <c r="E1207" i="94"/>
  <c r="E1206" i="94"/>
  <c r="E1203" i="94"/>
  <c r="E1202" i="94"/>
  <c r="E1201" i="94"/>
  <c r="E1199" i="94"/>
  <c r="E1196" i="94"/>
  <c r="E1195" i="94"/>
  <c r="E1194" i="94"/>
  <c r="E1193" i="94"/>
  <c r="E1192" i="94"/>
  <c r="E1189" i="94"/>
  <c r="E1188" i="94"/>
  <c r="E1187" i="94"/>
  <c r="E1185" i="94"/>
  <c r="E1184" i="94"/>
  <c r="E1181" i="94"/>
  <c r="E1180" i="94"/>
  <c r="E1179" i="94"/>
  <c r="E1176" i="94"/>
  <c r="E1175" i="94"/>
  <c r="E1174" i="94"/>
  <c r="E1171" i="94"/>
  <c r="E1170" i="94"/>
  <c r="E1169" i="94"/>
  <c r="E1166" i="94"/>
  <c r="E1165" i="94"/>
  <c r="E1164" i="94"/>
  <c r="E1161" i="94"/>
  <c r="E1160" i="94"/>
  <c r="E1159" i="94"/>
  <c r="E1158" i="94"/>
  <c r="E1155" i="94"/>
  <c r="E1154" i="94"/>
  <c r="E1153" i="94"/>
  <c r="E1152" i="94"/>
  <c r="E1151" i="94"/>
  <c r="E1148" i="94"/>
  <c r="E1147" i="94"/>
  <c r="E1146" i="94"/>
  <c r="E1143" i="94"/>
  <c r="E1142" i="94"/>
  <c r="E1141" i="94"/>
  <c r="E1140" i="94"/>
  <c r="E1139" i="94"/>
  <c r="E1136" i="94"/>
  <c r="E1135" i="94"/>
  <c r="E1134" i="94"/>
  <c r="E1131" i="94"/>
  <c r="E1130" i="94"/>
  <c r="E1129" i="94"/>
  <c r="E1128" i="94"/>
  <c r="E1127" i="94"/>
  <c r="E1126" i="94"/>
  <c r="E1099" i="94"/>
  <c r="E1095" i="94"/>
  <c r="E1091" i="94"/>
  <c r="E1087" i="94"/>
  <c r="E1086" i="94"/>
  <c r="E1082" i="94"/>
  <c r="E1081" i="94"/>
  <c r="E1078" i="94"/>
  <c r="E1077" i="94"/>
  <c r="E1076" i="94"/>
  <c r="E1072" i="94"/>
  <c r="E1068" i="94"/>
  <c r="E1064" i="94"/>
  <c r="E1060" i="94"/>
  <c r="E1059" i="94"/>
  <c r="E1055" i="94"/>
  <c r="E1054" i="94"/>
  <c r="E1050" i="94"/>
  <c r="E1049" i="94"/>
  <c r="E1044" i="94"/>
  <c r="E1039" i="94"/>
  <c r="E1038" i="94"/>
  <c r="E1037" i="94"/>
  <c r="E1036" i="94"/>
  <c r="E1032" i="94"/>
  <c r="E1031" i="94"/>
  <c r="E1026" i="94"/>
  <c r="E1025" i="94"/>
  <c r="E1024" i="94"/>
  <c r="E1021" i="94"/>
  <c r="E1020" i="94"/>
  <c r="E1019" i="94"/>
  <c r="E1018" i="94"/>
  <c r="E1017" i="94"/>
  <c r="E1013" i="94"/>
  <c r="E1012" i="94"/>
  <c r="E1007" i="94"/>
  <c r="E1006" i="94"/>
  <c r="E1005" i="94"/>
  <c r="E1004" i="94"/>
  <c r="E1003" i="94"/>
  <c r="E1002" i="94"/>
  <c r="E1000" i="94"/>
  <c r="E999" i="94"/>
  <c r="E995" i="94"/>
  <c r="E994" i="94"/>
  <c r="E993" i="94"/>
  <c r="E992" i="94"/>
  <c r="E991" i="94"/>
  <c r="E990" i="94"/>
  <c r="E988" i="94"/>
  <c r="E987" i="94"/>
  <c r="E974" i="94"/>
  <c r="E973" i="94"/>
  <c r="E972" i="94"/>
  <c r="E971" i="94"/>
  <c r="E970" i="94"/>
  <c r="E969" i="94"/>
  <c r="E968" i="94"/>
  <c r="E967" i="94"/>
  <c r="E964" i="94"/>
  <c r="E963" i="94"/>
  <c r="E962" i="94"/>
  <c r="E961" i="94"/>
  <c r="E960" i="94"/>
  <c r="E959" i="94"/>
  <c r="E956" i="94"/>
  <c r="E955" i="94"/>
  <c r="E954" i="94"/>
  <c r="E953" i="94"/>
  <c r="E952" i="94"/>
  <c r="E947" i="94"/>
  <c r="E946" i="94"/>
  <c r="E944" i="94"/>
  <c r="E943" i="94"/>
  <c r="E942" i="94"/>
  <c r="E939" i="94"/>
  <c r="E938" i="94"/>
  <c r="E937" i="94"/>
  <c r="E936" i="94"/>
  <c r="E935" i="94"/>
  <c r="E934" i="94"/>
  <c r="E933" i="94"/>
  <c r="E932" i="94"/>
  <c r="E931" i="94"/>
  <c r="E928" i="94"/>
  <c r="E927" i="94"/>
  <c r="E926" i="94"/>
  <c r="E925" i="94"/>
  <c r="E924" i="94"/>
  <c r="E923" i="94"/>
  <c r="E922" i="94"/>
  <c r="E919" i="94"/>
  <c r="E918" i="94"/>
  <c r="E917" i="94"/>
  <c r="E916" i="94"/>
  <c r="E907" i="94"/>
  <c r="E906" i="94"/>
  <c r="E905" i="94"/>
  <c r="E904" i="94"/>
  <c r="E903" i="94"/>
  <c r="E900" i="94"/>
  <c r="E899" i="94"/>
  <c r="E898" i="94"/>
  <c r="E897" i="94"/>
  <c r="E896" i="94"/>
  <c r="E891" i="94"/>
  <c r="E890" i="94"/>
  <c r="E888" i="94"/>
  <c r="E887" i="94"/>
  <c r="E886" i="94"/>
  <c r="E765" i="94"/>
  <c r="E764" i="94"/>
  <c r="E763" i="94"/>
  <c r="E762" i="94"/>
  <c r="E760" i="94"/>
  <c r="E750" i="94"/>
  <c r="E749" i="94"/>
  <c r="E748" i="94"/>
  <c r="E747" i="94"/>
  <c r="E746" i="94"/>
  <c r="E745" i="94"/>
  <c r="E741" i="94"/>
  <c r="E740" i="94"/>
  <c r="E739" i="94"/>
  <c r="E738" i="94"/>
  <c r="E737" i="94"/>
  <c r="E728" i="94"/>
  <c r="E727" i="94"/>
  <c r="E726" i="94"/>
  <c r="E725" i="94"/>
  <c r="E721" i="94"/>
  <c r="E720" i="94"/>
  <c r="E719" i="94"/>
  <c r="E716" i="94"/>
  <c r="E714" i="94"/>
  <c r="E713" i="94"/>
  <c r="E712" i="94"/>
  <c r="E709" i="94"/>
  <c r="E708" i="94"/>
  <c r="E707" i="94"/>
  <c r="E706" i="94"/>
  <c r="E705" i="94"/>
  <c r="E704" i="94"/>
  <c r="E700" i="94"/>
  <c r="E699" i="94"/>
  <c r="E698" i="94"/>
  <c r="E697" i="94"/>
  <c r="E696" i="94"/>
  <c r="E695" i="94"/>
  <c r="E692" i="94"/>
  <c r="E691" i="94"/>
  <c r="E690" i="94"/>
  <c r="E689" i="94"/>
  <c r="E688" i="94"/>
  <c r="E687" i="94"/>
  <c r="E684" i="94"/>
  <c r="E683" i="94"/>
  <c r="E682" i="94"/>
  <c r="E681" i="94"/>
  <c r="E680" i="94"/>
  <c r="E679" i="94"/>
  <c r="E676" i="94"/>
  <c r="E675" i="94"/>
  <c r="E674" i="94"/>
  <c r="E673" i="94"/>
  <c r="E672" i="94"/>
  <c r="E671" i="94"/>
  <c r="E634" i="94"/>
  <c r="E633" i="94"/>
  <c r="E629" i="94"/>
  <c r="E628" i="94"/>
  <c r="E627" i="94"/>
  <c r="E626" i="94"/>
  <c r="E621" i="94"/>
  <c r="E620" i="94"/>
  <c r="E619" i="94"/>
  <c r="E618" i="94"/>
  <c r="E617" i="94"/>
  <c r="E616" i="94"/>
  <c r="E609" i="94"/>
  <c r="E608" i="94"/>
  <c r="E603" i="94"/>
  <c r="E602" i="94"/>
  <c r="E601" i="94"/>
  <c r="E600" i="94"/>
  <c r="E599" i="94"/>
  <c r="E595" i="94"/>
  <c r="E594" i="94"/>
  <c r="E593" i="94"/>
  <c r="E592" i="94"/>
  <c r="E591" i="94"/>
  <c r="E588" i="94"/>
  <c r="E587" i="94"/>
  <c r="E586" i="94"/>
  <c r="E585" i="94"/>
  <c r="E584" i="94"/>
  <c r="E581" i="94"/>
  <c r="E580" i="94"/>
  <c r="E579" i="94"/>
  <c r="E576" i="94"/>
  <c r="E575" i="94"/>
  <c r="E574" i="94"/>
  <c r="E573" i="94"/>
  <c r="E572" i="94"/>
  <c r="E571" i="94"/>
  <c r="E570" i="94"/>
  <c r="E569" i="94"/>
  <c r="E568" i="94"/>
  <c r="E567" i="94"/>
  <c r="E563" i="94"/>
  <c r="E562" i="94"/>
  <c r="E561" i="94"/>
  <c r="E558" i="94"/>
  <c r="E557" i="94"/>
  <c r="E556" i="94"/>
  <c r="E555" i="94"/>
  <c r="E552" i="94"/>
  <c r="E551" i="94"/>
  <c r="E550" i="94"/>
  <c r="E549" i="94"/>
  <c r="E539" i="94"/>
  <c r="E536" i="94"/>
  <c r="E533" i="94"/>
  <c r="E532" i="94"/>
  <c r="E531" i="94"/>
  <c r="E530" i="94"/>
  <c r="E526" i="94"/>
  <c r="E525" i="94"/>
  <c r="E524" i="94"/>
  <c r="E523" i="94"/>
  <c r="E520" i="94"/>
  <c r="E519" i="94"/>
  <c r="E518" i="94"/>
  <c r="E517" i="94"/>
  <c r="E516" i="94"/>
  <c r="E513" i="94"/>
  <c r="E512" i="94"/>
  <c r="E511" i="94"/>
  <c r="E505" i="94"/>
  <c r="E504" i="94"/>
  <c r="E464" i="94"/>
  <c r="E463" i="94"/>
  <c r="E462" i="94"/>
  <c r="E461" i="94"/>
  <c r="E460" i="94"/>
  <c r="E459" i="94"/>
  <c r="E458" i="94"/>
  <c r="E457" i="94"/>
  <c r="E456" i="94"/>
  <c r="E453" i="94"/>
  <c r="E452" i="94"/>
  <c r="E451" i="94"/>
  <c r="E448" i="94"/>
  <c r="E447" i="94"/>
  <c r="E446" i="94"/>
  <c r="E445" i="94"/>
  <c r="E430" i="94"/>
  <c r="E429" i="94"/>
  <c r="E428" i="94"/>
  <c r="E427" i="94"/>
  <c r="E426" i="94"/>
  <c r="E425" i="94"/>
  <c r="E424" i="94"/>
  <c r="E423" i="94"/>
  <c r="E422" i="94"/>
  <c r="E417" i="94"/>
  <c r="E416" i="94"/>
  <c r="E415" i="94"/>
  <c r="E414" i="94"/>
  <c r="E413" i="94"/>
  <c r="E412" i="94"/>
  <c r="E411" i="94"/>
  <c r="E410" i="94"/>
  <c r="E409" i="94"/>
  <c r="E408" i="94"/>
  <c r="E404" i="94"/>
  <c r="E403" i="94"/>
  <c r="E402" i="94"/>
  <c r="E397" i="94"/>
  <c r="E396" i="94"/>
  <c r="E395" i="94"/>
  <c r="E394" i="94"/>
  <c r="E391" i="94"/>
  <c r="E390" i="94"/>
  <c r="E389" i="94"/>
  <c r="E388" i="94"/>
  <c r="E387" i="94"/>
  <c r="E386" i="94"/>
  <c r="E385" i="94"/>
  <c r="E384" i="94"/>
  <c r="E382" i="94"/>
  <c r="E368" i="94"/>
  <c r="E367" i="94"/>
  <c r="E364" i="94"/>
  <c r="E363" i="94"/>
  <c r="E362" i="94"/>
  <c r="E361" i="94"/>
  <c r="E358" i="94"/>
  <c r="E357" i="94"/>
  <c r="E356" i="94"/>
  <c r="E355" i="94"/>
  <c r="E352" i="94"/>
  <c r="E351" i="94"/>
  <c r="E350" i="94"/>
  <c r="E349" i="94"/>
  <c r="E346" i="94"/>
  <c r="E345" i="94"/>
  <c r="E344" i="94"/>
  <c r="E343" i="94"/>
  <c r="E340" i="94"/>
  <c r="E339" i="94"/>
  <c r="E338" i="94"/>
  <c r="E337" i="94"/>
  <c r="E336" i="94"/>
  <c r="E333" i="94"/>
  <c r="E332" i="94"/>
  <c r="E331" i="94"/>
  <c r="E330" i="94"/>
  <c r="E327" i="94"/>
  <c r="E326" i="94"/>
  <c r="E325" i="94"/>
  <c r="E324" i="94"/>
  <c r="E321" i="94"/>
  <c r="E320" i="94"/>
  <c r="E319" i="94"/>
  <c r="E318" i="94"/>
  <c r="E315" i="94"/>
  <c r="E314" i="94"/>
  <c r="E313" i="94"/>
  <c r="E312" i="94"/>
  <c r="E311" i="94"/>
  <c r="E308" i="94"/>
  <c r="E307" i="94"/>
  <c r="E306" i="94"/>
  <c r="E305" i="94"/>
  <c r="E302" i="94"/>
  <c r="E301" i="94"/>
  <c r="E300" i="94"/>
  <c r="E299" i="94"/>
  <c r="E296" i="94"/>
  <c r="E295" i="94"/>
  <c r="E294" i="94"/>
  <c r="E293" i="94"/>
  <c r="E292" i="94"/>
  <c r="E291" i="94"/>
  <c r="E290" i="94"/>
  <c r="E289" i="94"/>
  <c r="E286" i="94"/>
  <c r="E285" i="94"/>
  <c r="E284" i="94"/>
  <c r="E283" i="94"/>
  <c r="E282" i="94"/>
  <c r="E281" i="94"/>
  <c r="E278" i="94"/>
  <c r="E277" i="94"/>
  <c r="E276" i="94"/>
  <c r="E275" i="94"/>
  <c r="E274" i="94"/>
  <c r="E273" i="94"/>
  <c r="E272" i="94"/>
  <c r="E271" i="94"/>
  <c r="E269" i="94"/>
  <c r="E268" i="94"/>
  <c r="E267" i="94"/>
  <c r="E266" i="94"/>
  <c r="E265" i="94"/>
  <c r="E264" i="94"/>
  <c r="E263" i="94"/>
  <c r="E244" i="94"/>
  <c r="E240" i="94"/>
  <c r="E239" i="94"/>
  <c r="E236" i="94"/>
  <c r="E235" i="94"/>
  <c r="E234" i="94"/>
  <c r="E233" i="94"/>
  <c r="E232" i="94"/>
  <c r="E231" i="94"/>
  <c r="E228" i="94"/>
  <c r="E227" i="94"/>
  <c r="E226" i="94"/>
  <c r="E225" i="94"/>
  <c r="E224" i="94"/>
  <c r="E223" i="94"/>
  <c r="E220" i="94"/>
  <c r="E219" i="94"/>
  <c r="E218" i="94"/>
  <c r="E217" i="94"/>
  <c r="E216" i="94"/>
  <c r="E215" i="94"/>
  <c r="E212" i="94"/>
  <c r="E211" i="94"/>
  <c r="E210" i="94"/>
  <c r="E209" i="94"/>
  <c r="E208" i="94"/>
  <c r="E207" i="94"/>
  <c r="E204" i="94"/>
  <c r="E203" i="94"/>
  <c r="E202" i="94"/>
  <c r="E201" i="94"/>
  <c r="E200" i="94"/>
  <c r="E199" i="94"/>
  <c r="E196" i="94"/>
  <c r="E195" i="94"/>
  <c r="E194" i="94"/>
  <c r="E193" i="94"/>
  <c r="E192" i="94"/>
  <c r="E191" i="94"/>
  <c r="E188" i="94"/>
  <c r="E187" i="94"/>
  <c r="E186" i="94"/>
  <c r="E185" i="94"/>
  <c r="E184" i="94"/>
  <c r="E183" i="94"/>
  <c r="E180" i="94"/>
  <c r="E179" i="94"/>
  <c r="E178" i="94"/>
  <c r="E175" i="94"/>
  <c r="E174" i="94"/>
  <c r="E173" i="94"/>
  <c r="E169" i="94"/>
  <c r="E168" i="94"/>
  <c r="E167" i="94"/>
  <c r="E166" i="94"/>
  <c r="E163" i="94"/>
  <c r="E162" i="94"/>
  <c r="E161" i="94"/>
  <c r="E160" i="94"/>
  <c r="E159" i="94"/>
  <c r="E158" i="94"/>
  <c r="E157" i="94"/>
  <c r="E156" i="94"/>
  <c r="E155" i="94"/>
  <c r="E154" i="94"/>
  <c r="E153" i="94"/>
  <c r="E150" i="94"/>
  <c r="E149" i="94"/>
  <c r="E148" i="94"/>
  <c r="E147" i="94"/>
  <c r="E146" i="94"/>
  <c r="E145" i="94"/>
  <c r="E144" i="94"/>
  <c r="E143" i="94"/>
  <c r="E142" i="94"/>
  <c r="E141" i="94"/>
  <c r="E140" i="94"/>
  <c r="E137" i="94"/>
  <c r="E136" i="94"/>
  <c r="E135" i="94"/>
  <c r="E134" i="94"/>
  <c r="E133" i="94"/>
  <c r="E132" i="94"/>
  <c r="E131" i="94"/>
  <c r="E130" i="94"/>
  <c r="E129" i="94"/>
  <c r="E128" i="94"/>
  <c r="E127" i="94"/>
  <c r="E124" i="94"/>
  <c r="E123" i="94"/>
  <c r="E122" i="94"/>
  <c r="E121" i="94"/>
  <c r="E120" i="94"/>
  <c r="E119" i="94"/>
  <c r="E118" i="94"/>
  <c r="E117" i="94"/>
  <c r="E116" i="94"/>
  <c r="E115" i="94"/>
  <c r="E114" i="94"/>
  <c r="E111" i="94"/>
  <c r="E110" i="94"/>
  <c r="E109" i="94"/>
  <c r="E108" i="94"/>
  <c r="E107" i="94"/>
  <c r="E106" i="94"/>
  <c r="E105" i="94"/>
  <c r="E104" i="94"/>
  <c r="E103" i="94"/>
  <c r="E102" i="94"/>
  <c r="E101" i="94"/>
  <c r="E86" i="94"/>
  <c r="E85" i="94"/>
  <c r="E84" i="94"/>
  <c r="E83" i="94"/>
  <c r="E82" i="94"/>
  <c r="E81" i="94"/>
  <c r="E80" i="94"/>
  <c r="E76" i="94"/>
  <c r="E75" i="94"/>
  <c r="E74" i="94"/>
  <c r="E73" i="94"/>
  <c r="E72" i="94"/>
  <c r="E71" i="94"/>
  <c r="E70" i="94"/>
  <c r="E69" i="94"/>
  <c r="E68" i="94"/>
  <c r="E67" i="94"/>
  <c r="E66" i="94"/>
  <c r="E65" i="94"/>
  <c r="E64" i="94"/>
  <c r="E63" i="94"/>
  <c r="E62" i="94"/>
  <c r="E61" i="94"/>
  <c r="E60" i="94"/>
  <c r="E59" i="94"/>
  <c r="E58" i="94"/>
  <c r="E57" i="94"/>
  <c r="E56" i="94"/>
  <c r="E55" i="94"/>
  <c r="E54" i="94"/>
  <c r="E53" i="94"/>
  <c r="E52" i="94"/>
  <c r="E51" i="94"/>
  <c r="E50" i="94"/>
  <c r="E49" i="94"/>
  <c r="F65" i="94"/>
  <c r="H65" i="94"/>
  <c r="I65" i="94" s="1"/>
  <c r="F64" i="94"/>
  <c r="H64" i="94"/>
  <c r="I64" i="94" s="1"/>
  <c r="H2171" i="94"/>
  <c r="I2171" i="94" s="1"/>
  <c r="H2170" i="94"/>
  <c r="I2170" i="94" s="1"/>
  <c r="H2165" i="94"/>
  <c r="I2165" i="94" s="1"/>
  <c r="H2164" i="94"/>
  <c r="I2164" i="94" s="1"/>
  <c r="H2160" i="94"/>
  <c r="I2160" i="94" s="1"/>
  <c r="H2159" i="94"/>
  <c r="I2159" i="94" s="1"/>
  <c r="H2155" i="94"/>
  <c r="I2155" i="94" s="1"/>
  <c r="H2154" i="94"/>
  <c r="I2154" i="94" s="1"/>
  <c r="H2150" i="94"/>
  <c r="I2150" i="94" s="1"/>
  <c r="H2149" i="94"/>
  <c r="I2149" i="94" s="1"/>
  <c r="H2145" i="94"/>
  <c r="I2145" i="94" s="1"/>
  <c r="H2144" i="94"/>
  <c r="I2144" i="94" s="1"/>
  <c r="H2140" i="94"/>
  <c r="I2140" i="94" s="1"/>
  <c r="H2139" i="94"/>
  <c r="I2139" i="94" s="1"/>
  <c r="H2135" i="94"/>
  <c r="I2135" i="94" s="1"/>
  <c r="H2134" i="94"/>
  <c r="I2134" i="94" s="1"/>
  <c r="H2133" i="94"/>
  <c r="I2133" i="94" s="1"/>
  <c r="H2129" i="94"/>
  <c r="I2129" i="94" s="1"/>
  <c r="H2128" i="94"/>
  <c r="I2128" i="94" s="1"/>
  <c r="H2125" i="94"/>
  <c r="I2125" i="94" s="1"/>
  <c r="H2124" i="94"/>
  <c r="I2124" i="94" s="1"/>
  <c r="H2123" i="94"/>
  <c r="I2123" i="94" s="1"/>
  <c r="H2122" i="94"/>
  <c r="I2122" i="94" s="1"/>
  <c r="H2121" i="94"/>
  <c r="I2121" i="94" s="1"/>
  <c r="H2120" i="94"/>
  <c r="I2120" i="94" s="1"/>
  <c r="H2119" i="94"/>
  <c r="I2119" i="94" s="1"/>
  <c r="H2118" i="94"/>
  <c r="I2118" i="94" s="1"/>
  <c r="H2115" i="94"/>
  <c r="I2115" i="94" s="1"/>
  <c r="H2114" i="94"/>
  <c r="I2114" i="94" s="1"/>
  <c r="H2113" i="94"/>
  <c r="I2113" i="94" s="1"/>
  <c r="H2112" i="94"/>
  <c r="I2112" i="94" s="1"/>
  <c r="H2111" i="94"/>
  <c r="I2111" i="94" s="1"/>
  <c r="H2107" i="94"/>
  <c r="I2107" i="94" s="1"/>
  <c r="H2106" i="94"/>
  <c r="I2106" i="94" s="1"/>
  <c r="H2102" i="94"/>
  <c r="I2102" i="94" s="1"/>
  <c r="H2101" i="94"/>
  <c r="I2101" i="94" s="1"/>
  <c r="H2097" i="94"/>
  <c r="I2097" i="94" s="1"/>
  <c r="H2096" i="94"/>
  <c r="I2096" i="94" s="1"/>
  <c r="H2065" i="94"/>
  <c r="I2065" i="94" s="1"/>
  <c r="H2064" i="94"/>
  <c r="I2064" i="94" s="1"/>
  <c r="H2063" i="94"/>
  <c r="I2063" i="94" s="1"/>
  <c r="H2060" i="94"/>
  <c r="H2058" i="94"/>
  <c r="I2058" i="94" s="1"/>
  <c r="H2055" i="94"/>
  <c r="I2055" i="94" s="1"/>
  <c r="H2054" i="94"/>
  <c r="I2054" i="94" s="1"/>
  <c r="H2052" i="94"/>
  <c r="I2052" i="94" s="1"/>
  <c r="H2048" i="94"/>
  <c r="I2048" i="94" s="1"/>
  <c r="H2044" i="94"/>
  <c r="I2044" i="94" s="1"/>
  <c r="H2040" i="94"/>
  <c r="I2040" i="94" s="1"/>
  <c r="H2039" i="94"/>
  <c r="I2039" i="94" s="1"/>
  <c r="H2038" i="94"/>
  <c r="I2038" i="94" s="1"/>
  <c r="H2034" i="94"/>
  <c r="I2034" i="94" s="1"/>
  <c r="H2033" i="94"/>
  <c r="I2033" i="94" s="1"/>
  <c r="H2030" i="94"/>
  <c r="I2030" i="94" s="1"/>
  <c r="H2027" i="94"/>
  <c r="I2027" i="94" s="1"/>
  <c r="H2026" i="94"/>
  <c r="I2026" i="94" s="1"/>
  <c r="H2025" i="94"/>
  <c r="I2025" i="94" s="1"/>
  <c r="H2024" i="94"/>
  <c r="I2024" i="94" s="1"/>
  <c r="H2017" i="94"/>
  <c r="I2017" i="94" s="1"/>
  <c r="H2016" i="94"/>
  <c r="I2016" i="94" s="1"/>
  <c r="H2012" i="94"/>
  <c r="I2012" i="94" s="1"/>
  <c r="H2011" i="94"/>
  <c r="I2011" i="94" s="1"/>
  <c r="H2007" i="94"/>
  <c r="I2007" i="94" s="1"/>
  <c r="H2006" i="94"/>
  <c r="I2006" i="94" s="1"/>
  <c r="H2002" i="94"/>
  <c r="I2002" i="94" s="1"/>
  <c r="H2001" i="94"/>
  <c r="I2001" i="94" s="1"/>
  <c r="H1990" i="94"/>
  <c r="I1990" i="94" s="1"/>
  <c r="H1989" i="94"/>
  <c r="I1989" i="94" s="1"/>
  <c r="H1988" i="94"/>
  <c r="I1988" i="94" s="1"/>
  <c r="H1987" i="94"/>
  <c r="I1987" i="94" s="1"/>
  <c r="H1983" i="94"/>
  <c r="I1983" i="94" s="1"/>
  <c r="H1982" i="94"/>
  <c r="I1982" i="94" s="1"/>
  <c r="H1978" i="94"/>
  <c r="I1978" i="94" s="1"/>
  <c r="H1977" i="94"/>
  <c r="I1977" i="94" s="1"/>
  <c r="H1973" i="94"/>
  <c r="I1973" i="94" s="1"/>
  <c r="H1972" i="94"/>
  <c r="I1972" i="94" s="1"/>
  <c r="H1968" i="94"/>
  <c r="I1968" i="94" s="1"/>
  <c r="H1964" i="94"/>
  <c r="I1964" i="94" s="1"/>
  <c r="H1963" i="94"/>
  <c r="I1963" i="94" s="1"/>
  <c r="H1959" i="94"/>
  <c r="I1959" i="94" s="1"/>
  <c r="H1958" i="94"/>
  <c r="I1958" i="94" s="1"/>
  <c r="H1931" i="94"/>
  <c r="I1931" i="94" s="1"/>
  <c r="H1930" i="94"/>
  <c r="I1930" i="94" s="1"/>
  <c r="H1926" i="94"/>
  <c r="I1926" i="94" s="1"/>
  <c r="H1925" i="94"/>
  <c r="I1925" i="94" s="1"/>
  <c r="H1920" i="94"/>
  <c r="I1920" i="94" s="1"/>
  <c r="H1919" i="94"/>
  <c r="I1919" i="94" s="1"/>
  <c r="H1915" i="94"/>
  <c r="I1915" i="94" s="1"/>
  <c r="H1914" i="94"/>
  <c r="I1914" i="94" s="1"/>
  <c r="H1910" i="94"/>
  <c r="I1910" i="94" s="1"/>
  <c r="H1909" i="94"/>
  <c r="I1909" i="94" s="1"/>
  <c r="H1905" i="94"/>
  <c r="I1905" i="94" s="1"/>
  <c r="H1904" i="94"/>
  <c r="I1904" i="94" s="1"/>
  <c r="H1900" i="94"/>
  <c r="I1900" i="94" s="1"/>
  <c r="H1899" i="94"/>
  <c r="I1899" i="94" s="1"/>
  <c r="H1895" i="94"/>
  <c r="I1895" i="94" s="1"/>
  <c r="H1894" i="94"/>
  <c r="I1894" i="94" s="1"/>
  <c r="H1890" i="94"/>
  <c r="I1890" i="94" s="1"/>
  <c r="H1889" i="94"/>
  <c r="I1889" i="94" s="1"/>
  <c r="H1885" i="94"/>
  <c r="I1885" i="94" s="1"/>
  <c r="H1884" i="94"/>
  <c r="I1884" i="94" s="1"/>
  <c r="H1880" i="94"/>
  <c r="I1880" i="94" s="1"/>
  <c r="H1879" i="94"/>
  <c r="I1879" i="94" s="1"/>
  <c r="H1875" i="94"/>
  <c r="I1875" i="94" s="1"/>
  <c r="H1871" i="94"/>
  <c r="I1871" i="94" s="1"/>
  <c r="H1870" i="94"/>
  <c r="I1870" i="94" s="1"/>
  <c r="H1857" i="94"/>
  <c r="I1857" i="94" s="1"/>
  <c r="H1855" i="94"/>
  <c r="I1855" i="94" s="1"/>
  <c r="H1854" i="94"/>
  <c r="I1854" i="94" s="1"/>
  <c r="H1850" i="94"/>
  <c r="I1850" i="94" s="1"/>
  <c r="H1849" i="94"/>
  <c r="I1849" i="94" s="1"/>
  <c r="H1845" i="94"/>
  <c r="I1845" i="94" s="1"/>
  <c r="H1844" i="94"/>
  <c r="I1844" i="94" s="1"/>
  <c r="H1840" i="94"/>
  <c r="I1840" i="94" s="1"/>
  <c r="H1839" i="94"/>
  <c r="I1839" i="94" s="1"/>
  <c r="H1835" i="94"/>
  <c r="I1835" i="94" s="1"/>
  <c r="H1834" i="94"/>
  <c r="I1834" i="94" s="1"/>
  <c r="H1830" i="94"/>
  <c r="I1830" i="94" s="1"/>
  <c r="H1829" i="94"/>
  <c r="I1829" i="94" s="1"/>
  <c r="H1825" i="94"/>
  <c r="I1825" i="94" s="1"/>
  <c r="H1824" i="94"/>
  <c r="I1824" i="94" s="1"/>
  <c r="H1821" i="94"/>
  <c r="I1821" i="94" s="1"/>
  <c r="H1820" i="94"/>
  <c r="I1820" i="94" s="1"/>
  <c r="H1819" i="94"/>
  <c r="I1819" i="94" s="1"/>
  <c r="H1816" i="94"/>
  <c r="I1816" i="94" s="1"/>
  <c r="H1815" i="94"/>
  <c r="I1815" i="94" s="1"/>
  <c r="H1814" i="94"/>
  <c r="I1814" i="94" s="1"/>
  <c r="H1811" i="94"/>
  <c r="I1811" i="94" s="1"/>
  <c r="H1810" i="94"/>
  <c r="I1810" i="94" s="1"/>
  <c r="H1809" i="94"/>
  <c r="I1809" i="94" s="1"/>
  <c r="H1806" i="94"/>
  <c r="I1806" i="94" s="1"/>
  <c r="H1805" i="94"/>
  <c r="I1805" i="94" s="1"/>
  <c r="H1804" i="94"/>
  <c r="I1804" i="94" s="1"/>
  <c r="H1801" i="94"/>
  <c r="I1801" i="94" s="1"/>
  <c r="H1800" i="94"/>
  <c r="I1800" i="94" s="1"/>
  <c r="H1799" i="94"/>
  <c r="I1799" i="94" s="1"/>
  <c r="H1796" i="94"/>
  <c r="I1796" i="94" s="1"/>
  <c r="H1795" i="94"/>
  <c r="I1795" i="94" s="1"/>
  <c r="H1794" i="94"/>
  <c r="I1794" i="94" s="1"/>
  <c r="H1791" i="94"/>
  <c r="I1791" i="94" s="1"/>
  <c r="H1790" i="94"/>
  <c r="I1790" i="94" s="1"/>
  <c r="H1789" i="94"/>
  <c r="I1789" i="94" s="1"/>
  <c r="H1785" i="94"/>
  <c r="I1785" i="94" s="1"/>
  <c r="H1784" i="94"/>
  <c r="I1784" i="94" s="1"/>
  <c r="H1780" i="94"/>
  <c r="I1780" i="94" s="1"/>
  <c r="H1779" i="94"/>
  <c r="I1779" i="94" s="1"/>
  <c r="H1775" i="94"/>
  <c r="I1775" i="94" s="1"/>
  <c r="H1774" i="94"/>
  <c r="I1774" i="94" s="1"/>
  <c r="H1770" i="94"/>
  <c r="I1770" i="94" s="1"/>
  <c r="H1769" i="94"/>
  <c r="I1769" i="94" s="1"/>
  <c r="H1765" i="94"/>
  <c r="I1765" i="94" s="1"/>
  <c r="H1764" i="94"/>
  <c r="I1764" i="94" s="1"/>
  <c r="H1760" i="94"/>
  <c r="I1760" i="94" s="1"/>
  <c r="H1759" i="94"/>
  <c r="I1759" i="94" s="1"/>
  <c r="H1755" i="94"/>
  <c r="I1755" i="94" s="1"/>
  <c r="H1754" i="94"/>
  <c r="I1754" i="94" s="1"/>
  <c r="H1750" i="94"/>
  <c r="I1750" i="94" s="1"/>
  <c r="H1749" i="94"/>
  <c r="I1749" i="94" s="1"/>
  <c r="H1745" i="94"/>
  <c r="I1745" i="94" s="1"/>
  <c r="H1744" i="94"/>
  <c r="I1744" i="94" s="1"/>
  <c r="H1740" i="94"/>
  <c r="I1740" i="94" s="1"/>
  <c r="H1739" i="94"/>
  <c r="I1739" i="94" s="1"/>
  <c r="H1735" i="94"/>
  <c r="I1735" i="94" s="1"/>
  <c r="H1734" i="94"/>
  <c r="I1734" i="94" s="1"/>
  <c r="H1730" i="94"/>
  <c r="I1730" i="94" s="1"/>
  <c r="H1729" i="94"/>
  <c r="I1729" i="94" s="1"/>
  <c r="H1725" i="94"/>
  <c r="I1725" i="94" s="1"/>
  <c r="H1724" i="94"/>
  <c r="I1724" i="94" s="1"/>
  <c r="H1720" i="94"/>
  <c r="I1720" i="94" s="1"/>
  <c r="H1719" i="94"/>
  <c r="I1719" i="94" s="1"/>
  <c r="H1715" i="94"/>
  <c r="I1715" i="94" s="1"/>
  <c r="H1714" i="94"/>
  <c r="I1714" i="94" s="1"/>
  <c r="H1710" i="94"/>
  <c r="I1710" i="94" s="1"/>
  <c r="H1709" i="94"/>
  <c r="I1709" i="94" s="1"/>
  <c r="H1705" i="94"/>
  <c r="I1705" i="94" s="1"/>
  <c r="H1704" i="94"/>
  <c r="I1704" i="94" s="1"/>
  <c r="H1703" i="94"/>
  <c r="I1703" i="94" s="1"/>
  <c r="H1702" i="94"/>
  <c r="I1702" i="94" s="1"/>
  <c r="H1701" i="94"/>
  <c r="I1701" i="94" s="1"/>
  <c r="H1700" i="94"/>
  <c r="I1700" i="94" s="1"/>
  <c r="H1699" i="94"/>
  <c r="I1699" i="94" s="1"/>
  <c r="H1698" i="94"/>
  <c r="I1698" i="94" s="1"/>
  <c r="H1697" i="94"/>
  <c r="I1697" i="94" s="1"/>
  <c r="H1696" i="94"/>
  <c r="I1696" i="94" s="1"/>
  <c r="H1695" i="94"/>
  <c r="I1695" i="94" s="1"/>
  <c r="H1692" i="94"/>
  <c r="I1692" i="94" s="1"/>
  <c r="H1691" i="94"/>
  <c r="I1691" i="94" s="1"/>
  <c r="H1690" i="94"/>
  <c r="I1690" i="94" s="1"/>
  <c r="H1689" i="94"/>
  <c r="I1689" i="94" s="1"/>
  <c r="H1688" i="94"/>
  <c r="I1688" i="94" s="1"/>
  <c r="H1687" i="94"/>
  <c r="I1687" i="94" s="1"/>
  <c r="H1682" i="94"/>
  <c r="I1682" i="94" s="1"/>
  <c r="H1681" i="94"/>
  <c r="I1681" i="94" s="1"/>
  <c r="H1677" i="94"/>
  <c r="I1677" i="94" s="1"/>
  <c r="H1676" i="94"/>
  <c r="I1676" i="94" s="1"/>
  <c r="H1672" i="94"/>
  <c r="I1672" i="94" s="1"/>
  <c r="H1671" i="94"/>
  <c r="I1671" i="94" s="1"/>
  <c r="H1665" i="94"/>
  <c r="I1665" i="94" s="1"/>
  <c r="H1664" i="94"/>
  <c r="I1664" i="94" s="1"/>
  <c r="H1660" i="94"/>
  <c r="I1660" i="94" s="1"/>
  <c r="H1659" i="94"/>
  <c r="I1659" i="94" s="1"/>
  <c r="H1654" i="94"/>
  <c r="I1654" i="94" s="1"/>
  <c r="H1653" i="94"/>
  <c r="I1653" i="94" s="1"/>
  <c r="H1652" i="94"/>
  <c r="I1652" i="94" s="1"/>
  <c r="I1649" i="94"/>
  <c r="H1648" i="94"/>
  <c r="I1648" i="94" s="1"/>
  <c r="H1647" i="94"/>
  <c r="I1647" i="94" s="1"/>
  <c r="H1639" i="94"/>
  <c r="I1639" i="94" s="1"/>
  <c r="H1638" i="94"/>
  <c r="I1638" i="94" s="1"/>
  <c r="H1637" i="94"/>
  <c r="I1637" i="94" s="1"/>
  <c r="H1358" i="94"/>
  <c r="I1358" i="94" s="1"/>
  <c r="H1357" i="94"/>
  <c r="I1357" i="94" s="1"/>
  <c r="H1356" i="94"/>
  <c r="I1356" i="94" s="1"/>
  <c r="H1355" i="94"/>
  <c r="I1355" i="94" s="1"/>
  <c r="H1351" i="94"/>
  <c r="I1351" i="94" s="1"/>
  <c r="H1350" i="94"/>
  <c r="I1350" i="94" s="1"/>
  <c r="H1346" i="94"/>
  <c r="I1346" i="94" s="1"/>
  <c r="H1345" i="94"/>
  <c r="I1345" i="94" s="1"/>
  <c r="H1341" i="94"/>
  <c r="I1341" i="94" s="1"/>
  <c r="H1340" i="94"/>
  <c r="I1340" i="94" s="1"/>
  <c r="H1336" i="94"/>
  <c r="I1336" i="94" s="1"/>
  <c r="H1335" i="94"/>
  <c r="I1335" i="94" s="1"/>
  <c r="H1332" i="94"/>
  <c r="I1332" i="94" s="1"/>
  <c r="H1331" i="94"/>
  <c r="I1331" i="94" s="1"/>
  <c r="H1330" i="94"/>
  <c r="I1330" i="94" s="1"/>
  <c r="H1326" i="94"/>
  <c r="I1326" i="94" s="1"/>
  <c r="H1325" i="94"/>
  <c r="I1325" i="94" s="1"/>
  <c r="H1322" i="94"/>
  <c r="I1322" i="94" s="1"/>
  <c r="H1321" i="94"/>
  <c r="I1321" i="94" s="1"/>
  <c r="H1320" i="94"/>
  <c r="I1320" i="94" s="1"/>
  <c r="H1317" i="94"/>
  <c r="I1317" i="94" s="1"/>
  <c r="H1316" i="94"/>
  <c r="I1316" i="94" s="1"/>
  <c r="H1315" i="94"/>
  <c r="I1315" i="94" s="1"/>
  <c r="H1312" i="94"/>
  <c r="I1312" i="94" s="1"/>
  <c r="H1311" i="94"/>
  <c r="I1311" i="94" s="1"/>
  <c r="H1310" i="94"/>
  <c r="I1310" i="94" s="1"/>
  <c r="H1307" i="94"/>
  <c r="I1307" i="94" s="1"/>
  <c r="H1306" i="94"/>
  <c r="I1306" i="94" s="1"/>
  <c r="H1305" i="94"/>
  <c r="I1305" i="94" s="1"/>
  <c r="H1304" i="94"/>
  <c r="I1304" i="94" s="1"/>
  <c r="H1301" i="94"/>
  <c r="I1301" i="94" s="1"/>
  <c r="H1300" i="94"/>
  <c r="I1300" i="94" s="1"/>
  <c r="H1299" i="94"/>
  <c r="I1299" i="94" s="1"/>
  <c r="H1298" i="94"/>
  <c r="I1298" i="94" s="1"/>
  <c r="H1294" i="94"/>
  <c r="I1294" i="94" s="1"/>
  <c r="H1290" i="94"/>
  <c r="I1290" i="94" s="1"/>
  <c r="H1286" i="94"/>
  <c r="I1286" i="94" s="1"/>
  <c r="H1269" i="94"/>
  <c r="I1269" i="94" s="1"/>
  <c r="H1268" i="94"/>
  <c r="I1268" i="94" s="1"/>
  <c r="H1267" i="94"/>
  <c r="I1267" i="94" s="1"/>
  <c r="H1264" i="94"/>
  <c r="I1264" i="94" s="1"/>
  <c r="H1263" i="94"/>
  <c r="I1263" i="94" s="1"/>
  <c r="H1262" i="94"/>
  <c r="I1262" i="94" s="1"/>
  <c r="H1259" i="94"/>
  <c r="I1259" i="94" s="1"/>
  <c r="H1258" i="94"/>
  <c r="I1258" i="94" s="1"/>
  <c r="H1257" i="94"/>
  <c r="I1257" i="94" s="1"/>
  <c r="H1256" i="94"/>
  <c r="I1256" i="94" s="1"/>
  <c r="H1253" i="94"/>
  <c r="I1253" i="94" s="1"/>
  <c r="H1252" i="94"/>
  <c r="I1252" i="94" s="1"/>
  <c r="H1251" i="94"/>
  <c r="I1251" i="94" s="1"/>
  <c r="H1248" i="94"/>
  <c r="I1248" i="94" s="1"/>
  <c r="H1247" i="94"/>
  <c r="I1247" i="94" s="1"/>
  <c r="H1246" i="94"/>
  <c r="I1246" i="94" s="1"/>
  <c r="H1241" i="94"/>
  <c r="I1241" i="94" s="1"/>
  <c r="H1239" i="94"/>
  <c r="I1239" i="94" s="1"/>
  <c r="H1236" i="94"/>
  <c r="I1236" i="94" s="1"/>
  <c r="H1234" i="94"/>
  <c r="I1234" i="94" s="1"/>
  <c r="H1231" i="94"/>
  <c r="I1231" i="94" s="1"/>
  <c r="H1230" i="94"/>
  <c r="I1230" i="94" s="1"/>
  <c r="H1226" i="94"/>
  <c r="I1226" i="94" s="1"/>
  <c r="H1225" i="94"/>
  <c r="I1225" i="94" s="1"/>
  <c r="H1224" i="94"/>
  <c r="I1224" i="94" s="1"/>
  <c r="H1221" i="94"/>
  <c r="I1221" i="94" s="1"/>
  <c r="H1220" i="94"/>
  <c r="I1220" i="94" s="1"/>
  <c r="H1219" i="94"/>
  <c r="I1219" i="94" s="1"/>
  <c r="H1218" i="94"/>
  <c r="I1218" i="94" s="1"/>
  <c r="H1215" i="94"/>
  <c r="I1215" i="94" s="1"/>
  <c r="H1214" i="94"/>
  <c r="I1214" i="94" s="1"/>
  <c r="H1210" i="94"/>
  <c r="I1210" i="94" s="1"/>
  <c r="H1209" i="94"/>
  <c r="I1209" i="94" s="1"/>
  <c r="H1208" i="94"/>
  <c r="I1208" i="94" s="1"/>
  <c r="H1207" i="94"/>
  <c r="I1207" i="94" s="1"/>
  <c r="H1206" i="94"/>
  <c r="I1206" i="94" s="1"/>
  <c r="H1203" i="94"/>
  <c r="I1203" i="94" s="1"/>
  <c r="H1202" i="94"/>
  <c r="I1202" i="94" s="1"/>
  <c r="H1201" i="94"/>
  <c r="I1201" i="94" s="1"/>
  <c r="H1199" i="94"/>
  <c r="I1199" i="94" s="1"/>
  <c r="H1196" i="94"/>
  <c r="I1196" i="94" s="1"/>
  <c r="H1195" i="94"/>
  <c r="I1195" i="94" s="1"/>
  <c r="H1194" i="94"/>
  <c r="I1194" i="94" s="1"/>
  <c r="H1193" i="94"/>
  <c r="I1193" i="94" s="1"/>
  <c r="H1192" i="94"/>
  <c r="I1192" i="94" s="1"/>
  <c r="H1189" i="94"/>
  <c r="I1189" i="94" s="1"/>
  <c r="H1188" i="94"/>
  <c r="I1188" i="94" s="1"/>
  <c r="H1187" i="94"/>
  <c r="I1187" i="94" s="1"/>
  <c r="H1185" i="94"/>
  <c r="I1185" i="94" s="1"/>
  <c r="H1184" i="94"/>
  <c r="I1184" i="94" s="1"/>
  <c r="H1181" i="94"/>
  <c r="I1181" i="94" s="1"/>
  <c r="H1180" i="94"/>
  <c r="I1180" i="94" s="1"/>
  <c r="H1179" i="94"/>
  <c r="I1179" i="94" s="1"/>
  <c r="H1176" i="94"/>
  <c r="I1176" i="94" s="1"/>
  <c r="H1175" i="94"/>
  <c r="I1175" i="94" s="1"/>
  <c r="H1174" i="94"/>
  <c r="I1174" i="94" s="1"/>
  <c r="H1171" i="94"/>
  <c r="I1171" i="94" s="1"/>
  <c r="H1170" i="94"/>
  <c r="I1170" i="94" s="1"/>
  <c r="H1169" i="94"/>
  <c r="I1169" i="94" s="1"/>
  <c r="H1166" i="94"/>
  <c r="I1166" i="94" s="1"/>
  <c r="H1165" i="94"/>
  <c r="I1165" i="94" s="1"/>
  <c r="H1164" i="94"/>
  <c r="I1164" i="94" s="1"/>
  <c r="H1161" i="94"/>
  <c r="I1161" i="94" s="1"/>
  <c r="H1160" i="94"/>
  <c r="I1160" i="94" s="1"/>
  <c r="H1159" i="94"/>
  <c r="I1159" i="94" s="1"/>
  <c r="H1158" i="94"/>
  <c r="I1158" i="94" s="1"/>
  <c r="H1155" i="94"/>
  <c r="I1155" i="94" s="1"/>
  <c r="H1154" i="94"/>
  <c r="I1154" i="94" s="1"/>
  <c r="H1153" i="94"/>
  <c r="I1153" i="94" s="1"/>
  <c r="H1152" i="94"/>
  <c r="I1152" i="94" s="1"/>
  <c r="H1151" i="94"/>
  <c r="I1151" i="94" s="1"/>
  <c r="H1148" i="94"/>
  <c r="I1148" i="94" s="1"/>
  <c r="H1147" i="94"/>
  <c r="I1147" i="94" s="1"/>
  <c r="H1146" i="94"/>
  <c r="I1146" i="94" s="1"/>
  <c r="H1143" i="94"/>
  <c r="I1143" i="94" s="1"/>
  <c r="H1142" i="94"/>
  <c r="I1142" i="94" s="1"/>
  <c r="H1141" i="94"/>
  <c r="I1141" i="94" s="1"/>
  <c r="H1140" i="94"/>
  <c r="I1140" i="94" s="1"/>
  <c r="H1139" i="94"/>
  <c r="I1139" i="94" s="1"/>
  <c r="H1136" i="94"/>
  <c r="I1136" i="94" s="1"/>
  <c r="H1135" i="94"/>
  <c r="I1135" i="94" s="1"/>
  <c r="H1134" i="94"/>
  <c r="I1134" i="94" s="1"/>
  <c r="H1131" i="94"/>
  <c r="I1131" i="94" s="1"/>
  <c r="H1130" i="94"/>
  <c r="I1130" i="94" s="1"/>
  <c r="H1129" i="94"/>
  <c r="I1129" i="94" s="1"/>
  <c r="H1128" i="94"/>
  <c r="I1128" i="94" s="1"/>
  <c r="H1127" i="94"/>
  <c r="I1127" i="94" s="1"/>
  <c r="H1126" i="94"/>
  <c r="I1126" i="94" s="1"/>
  <c r="H1099" i="94"/>
  <c r="I1099" i="94" s="1"/>
  <c r="H1095" i="94"/>
  <c r="I1095" i="94" s="1"/>
  <c r="H1091" i="94"/>
  <c r="I1091" i="94" s="1"/>
  <c r="H1087" i="94"/>
  <c r="I1087" i="94" s="1"/>
  <c r="H1086" i="94"/>
  <c r="I1086" i="94" s="1"/>
  <c r="H1082" i="94"/>
  <c r="I1082" i="94" s="1"/>
  <c r="H1081" i="94"/>
  <c r="I1081" i="94" s="1"/>
  <c r="H1078" i="94"/>
  <c r="I1078" i="94" s="1"/>
  <c r="H1077" i="94"/>
  <c r="I1077" i="94" s="1"/>
  <c r="H1076" i="94"/>
  <c r="I1076" i="94" s="1"/>
  <c r="H1072" i="94"/>
  <c r="I1072" i="94" s="1"/>
  <c r="H1068" i="94"/>
  <c r="I1068" i="94" s="1"/>
  <c r="H1064" i="94"/>
  <c r="I1064" i="94" s="1"/>
  <c r="H1060" i="94"/>
  <c r="I1060" i="94" s="1"/>
  <c r="H1059" i="94"/>
  <c r="I1059" i="94" s="1"/>
  <c r="H1055" i="94"/>
  <c r="I1055" i="94" s="1"/>
  <c r="H1054" i="94"/>
  <c r="I1054" i="94" s="1"/>
  <c r="H1050" i="94"/>
  <c r="I1050" i="94" s="1"/>
  <c r="H1049" i="94"/>
  <c r="I1049" i="94" s="1"/>
  <c r="H1044" i="94"/>
  <c r="I1044" i="94" s="1"/>
  <c r="H1039" i="94"/>
  <c r="I1039" i="94" s="1"/>
  <c r="H1038" i="94"/>
  <c r="I1038" i="94" s="1"/>
  <c r="H1037" i="94"/>
  <c r="I1037" i="94" s="1"/>
  <c r="H1036" i="94"/>
  <c r="I1036" i="94" s="1"/>
  <c r="H1032" i="94"/>
  <c r="I1032" i="94" s="1"/>
  <c r="H1031" i="94"/>
  <c r="I1031" i="94" s="1"/>
  <c r="H1026" i="94"/>
  <c r="I1026" i="94" s="1"/>
  <c r="H1025" i="94"/>
  <c r="I1025" i="94" s="1"/>
  <c r="H1024" i="94"/>
  <c r="I1024" i="94" s="1"/>
  <c r="H1021" i="94"/>
  <c r="I1021" i="94" s="1"/>
  <c r="H1020" i="94"/>
  <c r="I1020" i="94" s="1"/>
  <c r="H1019" i="94"/>
  <c r="I1019" i="94" s="1"/>
  <c r="H1018" i="94"/>
  <c r="I1018" i="94" s="1"/>
  <c r="H1017" i="94"/>
  <c r="I1017" i="94" s="1"/>
  <c r="H1013" i="94"/>
  <c r="I1013" i="94" s="1"/>
  <c r="H1012" i="94"/>
  <c r="I1012" i="94" s="1"/>
  <c r="H1007" i="94"/>
  <c r="I1007" i="94" s="1"/>
  <c r="H1006" i="94"/>
  <c r="I1006" i="94" s="1"/>
  <c r="H1005" i="94"/>
  <c r="I1005" i="94" s="1"/>
  <c r="H1004" i="94"/>
  <c r="I1004" i="94" s="1"/>
  <c r="H1003" i="94"/>
  <c r="I1003" i="94" s="1"/>
  <c r="H1002" i="94"/>
  <c r="I1002" i="94" s="1"/>
  <c r="H1000" i="94"/>
  <c r="I1000" i="94" s="1"/>
  <c r="H999" i="94"/>
  <c r="I999" i="94" s="1"/>
  <c r="H995" i="94"/>
  <c r="I995" i="94" s="1"/>
  <c r="H994" i="94"/>
  <c r="I994" i="94" s="1"/>
  <c r="H993" i="94"/>
  <c r="I993" i="94" s="1"/>
  <c r="H992" i="94"/>
  <c r="I992" i="94" s="1"/>
  <c r="H991" i="94"/>
  <c r="I991" i="94" s="1"/>
  <c r="H990" i="94"/>
  <c r="I990" i="94" s="1"/>
  <c r="H988" i="94"/>
  <c r="I988" i="94" s="1"/>
  <c r="H987" i="94"/>
  <c r="I987" i="94" s="1"/>
  <c r="H974" i="94"/>
  <c r="I974" i="94" s="1"/>
  <c r="H973" i="94"/>
  <c r="I973" i="94" s="1"/>
  <c r="H972" i="94"/>
  <c r="I972" i="94" s="1"/>
  <c r="H971" i="94"/>
  <c r="I971" i="94" s="1"/>
  <c r="H970" i="94"/>
  <c r="I970" i="94" s="1"/>
  <c r="H969" i="94"/>
  <c r="I969" i="94" s="1"/>
  <c r="H968" i="94"/>
  <c r="I968" i="94" s="1"/>
  <c r="H967" i="94"/>
  <c r="I967" i="94" s="1"/>
  <c r="H964" i="94"/>
  <c r="I964" i="94" s="1"/>
  <c r="H963" i="94"/>
  <c r="I963" i="94" s="1"/>
  <c r="H962" i="94"/>
  <c r="I962" i="94" s="1"/>
  <c r="H961" i="94"/>
  <c r="I961" i="94" s="1"/>
  <c r="H960" i="94"/>
  <c r="I960" i="94" s="1"/>
  <c r="H959" i="94"/>
  <c r="I959" i="94" s="1"/>
  <c r="H956" i="94"/>
  <c r="I956" i="94" s="1"/>
  <c r="H955" i="94"/>
  <c r="I955" i="94" s="1"/>
  <c r="H954" i="94"/>
  <c r="I954" i="94" s="1"/>
  <c r="H953" i="94"/>
  <c r="I953" i="94" s="1"/>
  <c r="H952" i="94"/>
  <c r="I952" i="94" s="1"/>
  <c r="H947" i="94"/>
  <c r="I947" i="94" s="1"/>
  <c r="H946" i="94"/>
  <c r="I946" i="94" s="1"/>
  <c r="H944" i="94"/>
  <c r="I944" i="94" s="1"/>
  <c r="H943" i="94"/>
  <c r="I943" i="94" s="1"/>
  <c r="H942" i="94"/>
  <c r="I942" i="94" s="1"/>
  <c r="H939" i="94"/>
  <c r="I939" i="94" s="1"/>
  <c r="H938" i="94"/>
  <c r="I938" i="94" s="1"/>
  <c r="H937" i="94"/>
  <c r="I937" i="94" s="1"/>
  <c r="H936" i="94"/>
  <c r="I936" i="94" s="1"/>
  <c r="H935" i="94"/>
  <c r="I935" i="94" s="1"/>
  <c r="H934" i="94"/>
  <c r="I934" i="94" s="1"/>
  <c r="H933" i="94"/>
  <c r="I933" i="94" s="1"/>
  <c r="H932" i="94"/>
  <c r="I932" i="94" s="1"/>
  <c r="H931" i="94"/>
  <c r="I931" i="94" s="1"/>
  <c r="H928" i="94"/>
  <c r="I928" i="94" s="1"/>
  <c r="H927" i="94"/>
  <c r="I927" i="94" s="1"/>
  <c r="H926" i="94"/>
  <c r="I926" i="94" s="1"/>
  <c r="H925" i="94"/>
  <c r="I925" i="94" s="1"/>
  <c r="H924" i="94"/>
  <c r="I924" i="94" s="1"/>
  <c r="H923" i="94"/>
  <c r="I923" i="94" s="1"/>
  <c r="H922" i="94"/>
  <c r="I922" i="94" s="1"/>
  <c r="H919" i="94"/>
  <c r="I919" i="94" s="1"/>
  <c r="H918" i="94"/>
  <c r="I918" i="94" s="1"/>
  <c r="H917" i="94"/>
  <c r="I917" i="94" s="1"/>
  <c r="H916" i="94"/>
  <c r="I916" i="94" s="1"/>
  <c r="H907" i="94"/>
  <c r="I907" i="94" s="1"/>
  <c r="H906" i="94"/>
  <c r="I906" i="94" s="1"/>
  <c r="H905" i="94"/>
  <c r="I905" i="94" s="1"/>
  <c r="H904" i="94"/>
  <c r="I904" i="94" s="1"/>
  <c r="H903" i="94"/>
  <c r="I903" i="94" s="1"/>
  <c r="H900" i="94"/>
  <c r="I900" i="94" s="1"/>
  <c r="H899" i="94"/>
  <c r="I899" i="94" s="1"/>
  <c r="H898" i="94"/>
  <c r="I898" i="94" s="1"/>
  <c r="H897" i="94"/>
  <c r="I897" i="94" s="1"/>
  <c r="H896" i="94"/>
  <c r="I896" i="94" s="1"/>
  <c r="H891" i="94"/>
  <c r="I891" i="94" s="1"/>
  <c r="H890" i="94"/>
  <c r="I890" i="94" s="1"/>
  <c r="H888" i="94"/>
  <c r="I888" i="94" s="1"/>
  <c r="H887" i="94"/>
  <c r="I887" i="94" s="1"/>
  <c r="H886" i="94"/>
  <c r="I886" i="94" s="1"/>
  <c r="H765" i="94"/>
  <c r="I765" i="94" s="1"/>
  <c r="H764" i="94"/>
  <c r="I764" i="94" s="1"/>
  <c r="H763" i="94"/>
  <c r="I763" i="94" s="1"/>
  <c r="H762" i="94"/>
  <c r="I762" i="94" s="1"/>
  <c r="H760" i="94"/>
  <c r="I760" i="94" s="1"/>
  <c r="H750" i="94"/>
  <c r="I750" i="94" s="1"/>
  <c r="H749" i="94"/>
  <c r="I749" i="94" s="1"/>
  <c r="H748" i="94"/>
  <c r="I748" i="94" s="1"/>
  <c r="H747" i="94"/>
  <c r="I747" i="94" s="1"/>
  <c r="H746" i="94"/>
  <c r="I746" i="94" s="1"/>
  <c r="H745" i="94"/>
  <c r="I745" i="94" s="1"/>
  <c r="H741" i="94"/>
  <c r="I741" i="94" s="1"/>
  <c r="H740" i="94"/>
  <c r="I740" i="94" s="1"/>
  <c r="H739" i="94"/>
  <c r="I739" i="94" s="1"/>
  <c r="H738" i="94"/>
  <c r="I738" i="94" s="1"/>
  <c r="H737" i="94"/>
  <c r="I737" i="94" s="1"/>
  <c r="H728" i="94"/>
  <c r="I728" i="94" s="1"/>
  <c r="H727" i="94"/>
  <c r="I727" i="94" s="1"/>
  <c r="H726" i="94"/>
  <c r="I726" i="94" s="1"/>
  <c r="H725" i="94"/>
  <c r="I725" i="94" s="1"/>
  <c r="H721" i="94"/>
  <c r="I721" i="94" s="1"/>
  <c r="H720" i="94"/>
  <c r="I720" i="94" s="1"/>
  <c r="H719" i="94"/>
  <c r="I719" i="94" s="1"/>
  <c r="H716" i="94"/>
  <c r="I716" i="94" s="1"/>
  <c r="H714" i="94"/>
  <c r="I714" i="94" s="1"/>
  <c r="H713" i="94"/>
  <c r="I713" i="94" s="1"/>
  <c r="H712" i="94"/>
  <c r="I712" i="94" s="1"/>
  <c r="H709" i="94"/>
  <c r="I709" i="94" s="1"/>
  <c r="H708" i="94"/>
  <c r="I708" i="94" s="1"/>
  <c r="H707" i="94"/>
  <c r="I707" i="94" s="1"/>
  <c r="H706" i="94"/>
  <c r="I706" i="94" s="1"/>
  <c r="H705" i="94"/>
  <c r="I705" i="94" s="1"/>
  <c r="H704" i="94"/>
  <c r="I704" i="94" s="1"/>
  <c r="H700" i="94"/>
  <c r="I700" i="94" s="1"/>
  <c r="H699" i="94"/>
  <c r="I699" i="94" s="1"/>
  <c r="H698" i="94"/>
  <c r="I698" i="94" s="1"/>
  <c r="H697" i="94"/>
  <c r="I697" i="94" s="1"/>
  <c r="H696" i="94"/>
  <c r="I696" i="94" s="1"/>
  <c r="H695" i="94"/>
  <c r="I695" i="94" s="1"/>
  <c r="H692" i="94"/>
  <c r="I692" i="94" s="1"/>
  <c r="H691" i="94"/>
  <c r="I691" i="94" s="1"/>
  <c r="H690" i="94"/>
  <c r="I690" i="94" s="1"/>
  <c r="H689" i="94"/>
  <c r="I689" i="94" s="1"/>
  <c r="H688" i="94"/>
  <c r="I688" i="94" s="1"/>
  <c r="H687" i="94"/>
  <c r="I687" i="94" s="1"/>
  <c r="H684" i="94"/>
  <c r="I684" i="94" s="1"/>
  <c r="H683" i="94"/>
  <c r="I683" i="94" s="1"/>
  <c r="H682" i="94"/>
  <c r="I682" i="94" s="1"/>
  <c r="H681" i="94"/>
  <c r="I681" i="94" s="1"/>
  <c r="H680" i="94"/>
  <c r="I680" i="94" s="1"/>
  <c r="H679" i="94"/>
  <c r="I679" i="94" s="1"/>
  <c r="H676" i="94"/>
  <c r="I676" i="94" s="1"/>
  <c r="H675" i="94"/>
  <c r="I675" i="94" s="1"/>
  <c r="H674" i="94"/>
  <c r="I674" i="94" s="1"/>
  <c r="H673" i="94"/>
  <c r="I673" i="94" s="1"/>
  <c r="H672" i="94"/>
  <c r="I672" i="94" s="1"/>
  <c r="H671" i="94"/>
  <c r="I671" i="94" s="1"/>
  <c r="H634" i="94"/>
  <c r="I634" i="94" s="1"/>
  <c r="H633" i="94"/>
  <c r="I633" i="94" s="1"/>
  <c r="I632" i="94"/>
  <c r="H629" i="94"/>
  <c r="I629" i="94" s="1"/>
  <c r="H628" i="94"/>
  <c r="I628" i="94" s="1"/>
  <c r="H627" i="94"/>
  <c r="I627" i="94" s="1"/>
  <c r="H626" i="94"/>
  <c r="I626" i="94" s="1"/>
  <c r="H621" i="94"/>
  <c r="I621" i="94" s="1"/>
  <c r="H620" i="94"/>
  <c r="I620" i="94" s="1"/>
  <c r="H619" i="94"/>
  <c r="I619" i="94" s="1"/>
  <c r="H618" i="94"/>
  <c r="I618" i="94" s="1"/>
  <c r="H617" i="94"/>
  <c r="I617" i="94" s="1"/>
  <c r="H616" i="94"/>
  <c r="I616" i="94" s="1"/>
  <c r="H609" i="94"/>
  <c r="I609" i="94" s="1"/>
  <c r="H608" i="94"/>
  <c r="I608" i="94" s="1"/>
  <c r="H603" i="94"/>
  <c r="I603" i="94" s="1"/>
  <c r="H602" i="94"/>
  <c r="I602" i="94" s="1"/>
  <c r="H601" i="94"/>
  <c r="I601" i="94" s="1"/>
  <c r="H600" i="94"/>
  <c r="I600" i="94" s="1"/>
  <c r="H599" i="94"/>
  <c r="I599" i="94" s="1"/>
  <c r="H595" i="94"/>
  <c r="I595" i="94" s="1"/>
  <c r="H594" i="94"/>
  <c r="I594" i="94" s="1"/>
  <c r="H593" i="94"/>
  <c r="I593" i="94" s="1"/>
  <c r="H592" i="94"/>
  <c r="I592" i="94" s="1"/>
  <c r="H591" i="94"/>
  <c r="I591" i="94" s="1"/>
  <c r="H588" i="94"/>
  <c r="I588" i="94" s="1"/>
  <c r="H587" i="94"/>
  <c r="I587" i="94" s="1"/>
  <c r="H586" i="94"/>
  <c r="I586" i="94" s="1"/>
  <c r="H585" i="94"/>
  <c r="I585" i="94" s="1"/>
  <c r="H584" i="94"/>
  <c r="I584" i="94" s="1"/>
  <c r="H581" i="94"/>
  <c r="I581" i="94" s="1"/>
  <c r="H580" i="94"/>
  <c r="I580" i="94" s="1"/>
  <c r="H579" i="94"/>
  <c r="I579" i="94" s="1"/>
  <c r="H576" i="94"/>
  <c r="I576" i="94" s="1"/>
  <c r="H575" i="94"/>
  <c r="I575" i="94" s="1"/>
  <c r="H574" i="94"/>
  <c r="I574" i="94" s="1"/>
  <c r="H573" i="94"/>
  <c r="I573" i="94" s="1"/>
  <c r="H572" i="94"/>
  <c r="I572" i="94" s="1"/>
  <c r="H571" i="94"/>
  <c r="I571" i="94" s="1"/>
  <c r="H570" i="94"/>
  <c r="I570" i="94" s="1"/>
  <c r="H569" i="94"/>
  <c r="I569" i="94" s="1"/>
  <c r="H568" i="94"/>
  <c r="I568" i="94" s="1"/>
  <c r="H567" i="94"/>
  <c r="I567" i="94" s="1"/>
  <c r="H563" i="94"/>
  <c r="I563" i="94" s="1"/>
  <c r="H562" i="94"/>
  <c r="I562" i="94" s="1"/>
  <c r="H561" i="94"/>
  <c r="I561" i="94" s="1"/>
  <c r="H558" i="94"/>
  <c r="I558" i="94" s="1"/>
  <c r="H557" i="94"/>
  <c r="I557" i="94" s="1"/>
  <c r="H556" i="94"/>
  <c r="I556" i="94" s="1"/>
  <c r="H555" i="94"/>
  <c r="I555" i="94" s="1"/>
  <c r="H552" i="94"/>
  <c r="I552" i="94" s="1"/>
  <c r="H551" i="94"/>
  <c r="I551" i="94" s="1"/>
  <c r="H550" i="94"/>
  <c r="I550" i="94" s="1"/>
  <c r="H549" i="94"/>
  <c r="I549" i="94" s="1"/>
  <c r="H539" i="94"/>
  <c r="I539" i="94" s="1"/>
  <c r="H536" i="94"/>
  <c r="I536" i="94" s="1"/>
  <c r="H533" i="94"/>
  <c r="I533" i="94" s="1"/>
  <c r="H532" i="94"/>
  <c r="I532" i="94" s="1"/>
  <c r="H531" i="94"/>
  <c r="I531" i="94" s="1"/>
  <c r="H530" i="94"/>
  <c r="I530" i="94" s="1"/>
  <c r="H526" i="94"/>
  <c r="I526" i="94" s="1"/>
  <c r="H525" i="94"/>
  <c r="I525" i="94" s="1"/>
  <c r="H524" i="94"/>
  <c r="I524" i="94" s="1"/>
  <c r="H523" i="94"/>
  <c r="I523" i="94" s="1"/>
  <c r="H520" i="94"/>
  <c r="I520" i="94" s="1"/>
  <c r="H519" i="94"/>
  <c r="I519" i="94" s="1"/>
  <c r="H518" i="94"/>
  <c r="I518" i="94" s="1"/>
  <c r="H517" i="94"/>
  <c r="I517" i="94" s="1"/>
  <c r="H516" i="94"/>
  <c r="I516" i="94" s="1"/>
  <c r="H513" i="94"/>
  <c r="I513" i="94" s="1"/>
  <c r="H512" i="94"/>
  <c r="I512" i="94" s="1"/>
  <c r="H511" i="94"/>
  <c r="I511" i="94" s="1"/>
  <c r="H505" i="94"/>
  <c r="I505" i="94" s="1"/>
  <c r="H504" i="94"/>
  <c r="I504" i="94" s="1"/>
  <c r="H464" i="94"/>
  <c r="I464" i="94" s="1"/>
  <c r="H463" i="94"/>
  <c r="I463" i="94" s="1"/>
  <c r="H462" i="94"/>
  <c r="I462" i="94" s="1"/>
  <c r="H461" i="94"/>
  <c r="I461" i="94" s="1"/>
  <c r="H460" i="94"/>
  <c r="I460" i="94" s="1"/>
  <c r="H459" i="94"/>
  <c r="I459" i="94" s="1"/>
  <c r="H458" i="94"/>
  <c r="I458" i="94" s="1"/>
  <c r="H457" i="94"/>
  <c r="I457" i="94" s="1"/>
  <c r="H456" i="94"/>
  <c r="I456" i="94" s="1"/>
  <c r="H453" i="94"/>
  <c r="I453" i="94" s="1"/>
  <c r="H452" i="94"/>
  <c r="I452" i="94" s="1"/>
  <c r="H451" i="94"/>
  <c r="I451" i="94" s="1"/>
  <c r="H448" i="94"/>
  <c r="I448" i="94" s="1"/>
  <c r="H447" i="94"/>
  <c r="I447" i="94" s="1"/>
  <c r="H446" i="94"/>
  <c r="I446" i="94" s="1"/>
  <c r="H445" i="94"/>
  <c r="I445" i="94" s="1"/>
  <c r="H430" i="94"/>
  <c r="I430" i="94" s="1"/>
  <c r="H429" i="94"/>
  <c r="I429" i="94" s="1"/>
  <c r="H428" i="94"/>
  <c r="I428" i="94" s="1"/>
  <c r="H427" i="94"/>
  <c r="I427" i="94" s="1"/>
  <c r="H426" i="94"/>
  <c r="I426" i="94" s="1"/>
  <c r="H425" i="94"/>
  <c r="I425" i="94" s="1"/>
  <c r="H424" i="94"/>
  <c r="I424" i="94" s="1"/>
  <c r="H423" i="94"/>
  <c r="I423" i="94" s="1"/>
  <c r="H422" i="94"/>
  <c r="I422" i="94" s="1"/>
  <c r="H417" i="94"/>
  <c r="I417" i="94" s="1"/>
  <c r="H416" i="94"/>
  <c r="I416" i="94" s="1"/>
  <c r="H415" i="94"/>
  <c r="I415" i="94" s="1"/>
  <c r="H414" i="94"/>
  <c r="I414" i="94" s="1"/>
  <c r="H413" i="94"/>
  <c r="I413" i="94" s="1"/>
  <c r="H412" i="94"/>
  <c r="I412" i="94" s="1"/>
  <c r="H411" i="94"/>
  <c r="I411" i="94" s="1"/>
  <c r="H410" i="94"/>
  <c r="I410" i="94" s="1"/>
  <c r="H409" i="94"/>
  <c r="I409" i="94" s="1"/>
  <c r="H408" i="94"/>
  <c r="I408" i="94" s="1"/>
  <c r="H404" i="94"/>
  <c r="I404" i="94" s="1"/>
  <c r="H403" i="94"/>
  <c r="I403" i="94" s="1"/>
  <c r="H402" i="94"/>
  <c r="I402" i="94" s="1"/>
  <c r="H397" i="94"/>
  <c r="I397" i="94" s="1"/>
  <c r="H396" i="94"/>
  <c r="I396" i="94" s="1"/>
  <c r="H395" i="94"/>
  <c r="I395" i="94" s="1"/>
  <c r="H394" i="94"/>
  <c r="I394" i="94" s="1"/>
  <c r="H391" i="94"/>
  <c r="I391" i="94" s="1"/>
  <c r="H390" i="94"/>
  <c r="I390" i="94" s="1"/>
  <c r="H389" i="94"/>
  <c r="I389" i="94" s="1"/>
  <c r="H388" i="94"/>
  <c r="I388" i="94" s="1"/>
  <c r="H387" i="94"/>
  <c r="I387" i="94" s="1"/>
  <c r="H386" i="94"/>
  <c r="I386" i="94" s="1"/>
  <c r="H385" i="94"/>
  <c r="I385" i="94" s="1"/>
  <c r="H384" i="94"/>
  <c r="I384" i="94" s="1"/>
  <c r="H382" i="94"/>
  <c r="I382" i="94" s="1"/>
  <c r="H368" i="94"/>
  <c r="I368" i="94" s="1"/>
  <c r="H367" i="94"/>
  <c r="I367" i="94" s="1"/>
  <c r="H364" i="94"/>
  <c r="I364" i="94" s="1"/>
  <c r="H363" i="94"/>
  <c r="I363" i="94" s="1"/>
  <c r="H362" i="94"/>
  <c r="I362" i="94" s="1"/>
  <c r="H361" i="94"/>
  <c r="I361" i="94" s="1"/>
  <c r="H358" i="94"/>
  <c r="I358" i="94" s="1"/>
  <c r="H357" i="94"/>
  <c r="I357" i="94" s="1"/>
  <c r="H356" i="94"/>
  <c r="I356" i="94" s="1"/>
  <c r="H355" i="94"/>
  <c r="I355" i="94" s="1"/>
  <c r="H352" i="94"/>
  <c r="I352" i="94" s="1"/>
  <c r="H351" i="94"/>
  <c r="I351" i="94" s="1"/>
  <c r="H350" i="94"/>
  <c r="I350" i="94" s="1"/>
  <c r="H349" i="94"/>
  <c r="I349" i="94" s="1"/>
  <c r="H346" i="94"/>
  <c r="I346" i="94" s="1"/>
  <c r="H345" i="94"/>
  <c r="I345" i="94" s="1"/>
  <c r="H344" i="94"/>
  <c r="I344" i="94" s="1"/>
  <c r="H343" i="94"/>
  <c r="I343" i="94" s="1"/>
  <c r="H340" i="94"/>
  <c r="I340" i="94" s="1"/>
  <c r="H339" i="94"/>
  <c r="I339" i="94" s="1"/>
  <c r="H338" i="94"/>
  <c r="I338" i="94" s="1"/>
  <c r="H337" i="94"/>
  <c r="I337" i="94" s="1"/>
  <c r="H336" i="94"/>
  <c r="I336" i="94" s="1"/>
  <c r="H333" i="94"/>
  <c r="I333" i="94" s="1"/>
  <c r="H332" i="94"/>
  <c r="I332" i="94" s="1"/>
  <c r="H331" i="94"/>
  <c r="I331" i="94" s="1"/>
  <c r="H330" i="94"/>
  <c r="I330" i="94" s="1"/>
  <c r="H327" i="94"/>
  <c r="I327" i="94" s="1"/>
  <c r="H326" i="94"/>
  <c r="I326" i="94" s="1"/>
  <c r="H325" i="94"/>
  <c r="I325" i="94" s="1"/>
  <c r="H324" i="94"/>
  <c r="I324" i="94" s="1"/>
  <c r="H321" i="94"/>
  <c r="I321" i="94" s="1"/>
  <c r="H320" i="94"/>
  <c r="I320" i="94" s="1"/>
  <c r="H319" i="94"/>
  <c r="I319" i="94" s="1"/>
  <c r="H318" i="94"/>
  <c r="I318" i="94" s="1"/>
  <c r="H315" i="94"/>
  <c r="I315" i="94" s="1"/>
  <c r="H314" i="94"/>
  <c r="I314" i="94" s="1"/>
  <c r="H313" i="94"/>
  <c r="I313" i="94" s="1"/>
  <c r="H312" i="94"/>
  <c r="I312" i="94" s="1"/>
  <c r="H311" i="94"/>
  <c r="I311" i="94" s="1"/>
  <c r="H308" i="94"/>
  <c r="I308" i="94" s="1"/>
  <c r="H307" i="94"/>
  <c r="I307" i="94" s="1"/>
  <c r="H306" i="94"/>
  <c r="I306" i="94" s="1"/>
  <c r="H305" i="94"/>
  <c r="I305" i="94" s="1"/>
  <c r="H302" i="94"/>
  <c r="I302" i="94" s="1"/>
  <c r="H301" i="94"/>
  <c r="I301" i="94" s="1"/>
  <c r="H300" i="94"/>
  <c r="I300" i="94" s="1"/>
  <c r="H299" i="94"/>
  <c r="I299" i="94" s="1"/>
  <c r="H296" i="94"/>
  <c r="I296" i="94" s="1"/>
  <c r="H295" i="94"/>
  <c r="I295" i="94" s="1"/>
  <c r="H294" i="94"/>
  <c r="H293" i="94"/>
  <c r="H292" i="94"/>
  <c r="H291" i="94"/>
  <c r="I291" i="94" s="1"/>
  <c r="H290" i="94"/>
  <c r="I290" i="94" s="1"/>
  <c r="H289" i="94"/>
  <c r="I289" i="94" s="1"/>
  <c r="H286" i="94"/>
  <c r="H285" i="94"/>
  <c r="I285" i="94" s="1"/>
  <c r="H284" i="94"/>
  <c r="I284" i="94" s="1"/>
  <c r="H283" i="94"/>
  <c r="I283" i="94" s="1"/>
  <c r="H282" i="94"/>
  <c r="I282" i="94" s="1"/>
  <c r="H281" i="94"/>
  <c r="I281" i="94" s="1"/>
  <c r="H278" i="94"/>
  <c r="I278" i="94" s="1"/>
  <c r="H277" i="94"/>
  <c r="I277" i="94" s="1"/>
  <c r="H276" i="94"/>
  <c r="I276" i="94" s="1"/>
  <c r="H275" i="94"/>
  <c r="I275" i="94" s="1"/>
  <c r="H274" i="94"/>
  <c r="H273" i="94"/>
  <c r="I273" i="94" s="1"/>
  <c r="H272" i="94"/>
  <c r="I272" i="94" s="1"/>
  <c r="H271" i="94"/>
  <c r="I271" i="94" s="1"/>
  <c r="H269" i="94"/>
  <c r="I269" i="94" s="1"/>
  <c r="H268" i="94"/>
  <c r="I268" i="94" s="1"/>
  <c r="H267" i="94"/>
  <c r="H266" i="94"/>
  <c r="H265" i="94"/>
  <c r="I265" i="94" s="1"/>
  <c r="H264" i="94"/>
  <c r="I264" i="94" s="1"/>
  <c r="H263" i="94"/>
  <c r="I263" i="94" s="1"/>
  <c r="H244" i="94"/>
  <c r="I244" i="94" s="1"/>
  <c r="H240" i="94"/>
  <c r="H239" i="94"/>
  <c r="I239" i="94" s="1"/>
  <c r="H236" i="94"/>
  <c r="I236" i="94" s="1"/>
  <c r="H235" i="94"/>
  <c r="I235" i="94" s="1"/>
  <c r="H234" i="94"/>
  <c r="I234" i="94" s="1"/>
  <c r="H233" i="94"/>
  <c r="I233" i="94" s="1"/>
  <c r="H232" i="94"/>
  <c r="I232" i="94" s="1"/>
  <c r="H231" i="94"/>
  <c r="I231" i="94" s="1"/>
  <c r="H228" i="94"/>
  <c r="I228" i="94" s="1"/>
  <c r="H227" i="94"/>
  <c r="I227" i="94" s="1"/>
  <c r="H226" i="94"/>
  <c r="I226" i="94" s="1"/>
  <c r="H225" i="94"/>
  <c r="I225" i="94" s="1"/>
  <c r="H224" i="94"/>
  <c r="I224" i="94" s="1"/>
  <c r="H223" i="94"/>
  <c r="I223" i="94" s="1"/>
  <c r="H220" i="94"/>
  <c r="I220" i="94" s="1"/>
  <c r="H219" i="94"/>
  <c r="I219" i="94" s="1"/>
  <c r="H218" i="94"/>
  <c r="I218" i="94" s="1"/>
  <c r="H217" i="94"/>
  <c r="I217" i="94" s="1"/>
  <c r="H216" i="94"/>
  <c r="I216" i="94" s="1"/>
  <c r="H215" i="94"/>
  <c r="I215" i="94" s="1"/>
  <c r="H212" i="94"/>
  <c r="I212" i="94" s="1"/>
  <c r="H211" i="94"/>
  <c r="I211" i="94" s="1"/>
  <c r="H210" i="94"/>
  <c r="I210" i="94" s="1"/>
  <c r="H209" i="94"/>
  <c r="I209" i="94" s="1"/>
  <c r="H208" i="94"/>
  <c r="I208" i="94" s="1"/>
  <c r="H207" i="94"/>
  <c r="I207" i="94" s="1"/>
  <c r="H204" i="94"/>
  <c r="I204" i="94" s="1"/>
  <c r="H203" i="94"/>
  <c r="I203" i="94" s="1"/>
  <c r="H202" i="94"/>
  <c r="I202" i="94" s="1"/>
  <c r="H201" i="94"/>
  <c r="I201" i="94" s="1"/>
  <c r="H200" i="94"/>
  <c r="I200" i="94" s="1"/>
  <c r="H199" i="94"/>
  <c r="I199" i="94" s="1"/>
  <c r="H196" i="94"/>
  <c r="I196" i="94" s="1"/>
  <c r="H195" i="94"/>
  <c r="I195" i="94" s="1"/>
  <c r="H194" i="94"/>
  <c r="I194" i="94" s="1"/>
  <c r="H193" i="94"/>
  <c r="I193" i="94" s="1"/>
  <c r="H192" i="94"/>
  <c r="I192" i="94" s="1"/>
  <c r="H191" i="94"/>
  <c r="I191" i="94" s="1"/>
  <c r="H188" i="94"/>
  <c r="I188" i="94" s="1"/>
  <c r="H187" i="94"/>
  <c r="I187" i="94" s="1"/>
  <c r="H186" i="94"/>
  <c r="I186" i="94" s="1"/>
  <c r="H185" i="94"/>
  <c r="I185" i="94" s="1"/>
  <c r="H184" i="94"/>
  <c r="I184" i="94" s="1"/>
  <c r="H183" i="94"/>
  <c r="I183" i="94" s="1"/>
  <c r="H180" i="94"/>
  <c r="I180" i="94" s="1"/>
  <c r="H179" i="94"/>
  <c r="I179" i="94" s="1"/>
  <c r="H178" i="94"/>
  <c r="I178" i="94" s="1"/>
  <c r="H175" i="94"/>
  <c r="I175" i="94" s="1"/>
  <c r="H174" i="94"/>
  <c r="I174" i="94" s="1"/>
  <c r="H173" i="94"/>
  <c r="I173" i="94" s="1"/>
  <c r="H169" i="94"/>
  <c r="I169" i="94" s="1"/>
  <c r="H168" i="94"/>
  <c r="I168" i="94" s="1"/>
  <c r="H167" i="94"/>
  <c r="I167" i="94" s="1"/>
  <c r="H166" i="94"/>
  <c r="I166" i="94" s="1"/>
  <c r="H163" i="94"/>
  <c r="I163" i="94" s="1"/>
  <c r="H162" i="94"/>
  <c r="I162" i="94" s="1"/>
  <c r="H161" i="94"/>
  <c r="I161" i="94" s="1"/>
  <c r="H160" i="94"/>
  <c r="I160" i="94" s="1"/>
  <c r="H159" i="94"/>
  <c r="I159" i="94" s="1"/>
  <c r="H158" i="94"/>
  <c r="I158" i="94" s="1"/>
  <c r="H157" i="94"/>
  <c r="I157" i="94" s="1"/>
  <c r="H156" i="94"/>
  <c r="I156" i="94" s="1"/>
  <c r="H155" i="94"/>
  <c r="I155" i="94" s="1"/>
  <c r="H154" i="94"/>
  <c r="I154" i="94" s="1"/>
  <c r="H153" i="94"/>
  <c r="I153" i="94" s="1"/>
  <c r="H150" i="94"/>
  <c r="I150" i="94" s="1"/>
  <c r="H149" i="94"/>
  <c r="I149" i="94" s="1"/>
  <c r="H148" i="94"/>
  <c r="I148" i="94" s="1"/>
  <c r="H147" i="94"/>
  <c r="I147" i="94" s="1"/>
  <c r="H146" i="94"/>
  <c r="I146" i="94" s="1"/>
  <c r="H145" i="94"/>
  <c r="I145" i="94" s="1"/>
  <c r="H144" i="94"/>
  <c r="I144" i="94" s="1"/>
  <c r="H143" i="94"/>
  <c r="I143" i="94" s="1"/>
  <c r="H142" i="94"/>
  <c r="I142" i="94" s="1"/>
  <c r="H141" i="94"/>
  <c r="I141" i="94" s="1"/>
  <c r="H140" i="94"/>
  <c r="I140" i="94" s="1"/>
  <c r="H137" i="94"/>
  <c r="I137" i="94" s="1"/>
  <c r="H136" i="94"/>
  <c r="I136" i="94" s="1"/>
  <c r="H135" i="94"/>
  <c r="I135" i="94" s="1"/>
  <c r="H134" i="94"/>
  <c r="I134" i="94" s="1"/>
  <c r="H133" i="94"/>
  <c r="I133" i="94" s="1"/>
  <c r="H132" i="94"/>
  <c r="I132" i="94" s="1"/>
  <c r="H131" i="94"/>
  <c r="I131" i="94" s="1"/>
  <c r="H130" i="94"/>
  <c r="I130" i="94" s="1"/>
  <c r="H129" i="94"/>
  <c r="I129" i="94" s="1"/>
  <c r="H128" i="94"/>
  <c r="I128" i="94" s="1"/>
  <c r="H127" i="94"/>
  <c r="I127" i="94" s="1"/>
  <c r="H124" i="94"/>
  <c r="I124" i="94" s="1"/>
  <c r="H123" i="94"/>
  <c r="I123" i="94" s="1"/>
  <c r="H122" i="94"/>
  <c r="H121" i="94"/>
  <c r="I121" i="94" s="1"/>
  <c r="H120" i="94"/>
  <c r="I120" i="94" s="1"/>
  <c r="H119" i="94"/>
  <c r="I119" i="94" s="1"/>
  <c r="H118" i="94"/>
  <c r="I118" i="94" s="1"/>
  <c r="H117" i="94"/>
  <c r="I117" i="94" s="1"/>
  <c r="H116" i="94"/>
  <c r="I116" i="94" s="1"/>
  <c r="H115" i="94"/>
  <c r="I115" i="94" s="1"/>
  <c r="H114" i="94"/>
  <c r="I114" i="94" s="1"/>
  <c r="H111" i="94"/>
  <c r="I111" i="94" s="1"/>
  <c r="H110" i="94"/>
  <c r="I110" i="94" s="1"/>
  <c r="H109" i="94"/>
  <c r="I109" i="94" s="1"/>
  <c r="H108" i="94"/>
  <c r="I108" i="94" s="1"/>
  <c r="H107" i="94"/>
  <c r="I107" i="94" s="1"/>
  <c r="H106" i="94"/>
  <c r="I106" i="94" s="1"/>
  <c r="H105" i="94"/>
  <c r="I105" i="94" s="1"/>
  <c r="H104" i="94"/>
  <c r="I104" i="94" s="1"/>
  <c r="H103" i="94"/>
  <c r="I103" i="94" s="1"/>
  <c r="H102" i="94"/>
  <c r="I102" i="94" s="1"/>
  <c r="H101" i="94"/>
  <c r="I101" i="94" s="1"/>
  <c r="H86" i="94"/>
  <c r="I86" i="94" s="1"/>
  <c r="H85" i="94"/>
  <c r="I85" i="94" s="1"/>
  <c r="H84" i="94"/>
  <c r="I84" i="94" s="1"/>
  <c r="H83" i="94"/>
  <c r="I83" i="94" s="1"/>
  <c r="H82" i="94"/>
  <c r="I82" i="94" s="1"/>
  <c r="H81" i="94"/>
  <c r="I81" i="94" s="1"/>
  <c r="H80" i="94"/>
  <c r="I80" i="94" s="1"/>
  <c r="H76" i="94"/>
  <c r="I76" i="94" s="1"/>
  <c r="H75" i="94"/>
  <c r="I75" i="94" s="1"/>
  <c r="H74" i="94"/>
  <c r="I74" i="94" s="1"/>
  <c r="H73" i="94"/>
  <c r="I73" i="94" s="1"/>
  <c r="H72" i="94"/>
  <c r="I72" i="94" s="1"/>
  <c r="H71" i="94"/>
  <c r="I71" i="94" s="1"/>
  <c r="H70" i="94"/>
  <c r="I70" i="94" s="1"/>
  <c r="H69" i="94"/>
  <c r="I69" i="94" s="1"/>
  <c r="H68" i="94"/>
  <c r="I68" i="94" s="1"/>
  <c r="H67" i="94"/>
  <c r="I67" i="94" s="1"/>
  <c r="H66" i="94"/>
  <c r="I66" i="94" s="1"/>
  <c r="H63" i="94"/>
  <c r="I63" i="94" s="1"/>
  <c r="H62" i="94"/>
  <c r="I62" i="94" s="1"/>
  <c r="H61" i="94"/>
  <c r="I61" i="94" s="1"/>
  <c r="H60" i="94"/>
  <c r="I60" i="94" s="1"/>
  <c r="H59" i="94"/>
  <c r="I59" i="94" s="1"/>
  <c r="H58" i="94"/>
  <c r="I58" i="94" s="1"/>
  <c r="H57" i="94"/>
  <c r="I57" i="94" s="1"/>
  <c r="H56" i="94"/>
  <c r="I56" i="94" s="1"/>
  <c r="H55" i="94"/>
  <c r="I55" i="94" s="1"/>
  <c r="H54" i="94"/>
  <c r="I54" i="94" s="1"/>
  <c r="H53" i="94"/>
  <c r="I53" i="94" s="1"/>
  <c r="H52" i="94"/>
  <c r="I52" i="94" s="1"/>
  <c r="H51" i="94"/>
  <c r="I51" i="94" s="1"/>
  <c r="H50" i="94"/>
  <c r="I50" i="94" s="1"/>
  <c r="H49" i="94"/>
  <c r="I49" i="94" s="1"/>
  <c r="H48" i="94"/>
  <c r="I48" i="94" s="1"/>
  <c r="H45" i="94"/>
  <c r="I45" i="94" s="1"/>
  <c r="H44" i="94"/>
  <c r="I44" i="94" s="1"/>
  <c r="H43" i="94"/>
  <c r="I43" i="94" s="1"/>
  <c r="H42" i="94"/>
  <c r="I42" i="94" s="1"/>
  <c r="H41" i="94"/>
  <c r="I41" i="94" s="1"/>
  <c r="H40" i="94"/>
  <c r="I40" i="94" s="1"/>
  <c r="H37" i="94"/>
  <c r="I37" i="94" s="1"/>
  <c r="H36" i="94"/>
  <c r="I36" i="94" s="1"/>
  <c r="H35" i="94"/>
  <c r="I35" i="94" s="1"/>
  <c r="H34" i="94"/>
  <c r="I34" i="94" s="1"/>
  <c r="H33" i="94"/>
  <c r="I33" i="94" s="1"/>
  <c r="H32" i="94"/>
  <c r="I32" i="94" s="1"/>
  <c r="H31" i="94"/>
  <c r="I31" i="94" s="1"/>
  <c r="H30" i="94"/>
  <c r="I30" i="94" s="1"/>
  <c r="H29" i="94"/>
  <c r="I29" i="94" s="1"/>
  <c r="H28" i="94"/>
  <c r="I28" i="94" s="1"/>
  <c r="H27" i="94"/>
  <c r="I27" i="94" s="1"/>
  <c r="H24" i="94"/>
  <c r="I24" i="94" s="1"/>
  <c r="H23" i="94"/>
  <c r="I23" i="94" s="1"/>
  <c r="H22" i="94"/>
  <c r="I22" i="94" s="1"/>
  <c r="H21" i="94"/>
  <c r="I21" i="94" s="1"/>
  <c r="H20" i="94"/>
  <c r="I20" i="94" s="1"/>
  <c r="H19" i="94"/>
  <c r="I19" i="94" s="1"/>
  <c r="H18" i="94"/>
  <c r="I18" i="94" s="1"/>
  <c r="H17" i="94"/>
  <c r="I17" i="94" s="1"/>
  <c r="H16" i="94"/>
  <c r="I16" i="94" s="1"/>
  <c r="H15" i="94"/>
  <c r="I15" i="94" s="1"/>
  <c r="F2171" i="94"/>
  <c r="F2170" i="94"/>
  <c r="F2165" i="94"/>
  <c r="F2164" i="94"/>
  <c r="F2160" i="94"/>
  <c r="F2159" i="94"/>
  <c r="F2155" i="94"/>
  <c r="F2154" i="94"/>
  <c r="F2150" i="94"/>
  <c r="F2149" i="94"/>
  <c r="F2145" i="94"/>
  <c r="F2144" i="94"/>
  <c r="F2140" i="94"/>
  <c r="F2139" i="94"/>
  <c r="F2135" i="94"/>
  <c r="F2134" i="94"/>
  <c r="F2133" i="94"/>
  <c r="F2129" i="94"/>
  <c r="F2128" i="94"/>
  <c r="F2125" i="94"/>
  <c r="F2124" i="94"/>
  <c r="F2123" i="94"/>
  <c r="F2122" i="94"/>
  <c r="F2121" i="94"/>
  <c r="F2120" i="94"/>
  <c r="F2119" i="94"/>
  <c r="F2118" i="94"/>
  <c r="F2115" i="94"/>
  <c r="F2114" i="94"/>
  <c r="F2113" i="94"/>
  <c r="F2112" i="94"/>
  <c r="F2111" i="94"/>
  <c r="F2107" i="94"/>
  <c r="F2106" i="94"/>
  <c r="F2102" i="94"/>
  <c r="F2101" i="94"/>
  <c r="F2097" i="94"/>
  <c r="F2096" i="94"/>
  <c r="F2065" i="94"/>
  <c r="F2064" i="94"/>
  <c r="F2063" i="94"/>
  <c r="F2060" i="94"/>
  <c r="F2058" i="94"/>
  <c r="F2055" i="94"/>
  <c r="F2054" i="94"/>
  <c r="F2052" i="94"/>
  <c r="F2048" i="94"/>
  <c r="F2044" i="94"/>
  <c r="F2040" i="94"/>
  <c r="F2039" i="94"/>
  <c r="F2038" i="94"/>
  <c r="F2034" i="94"/>
  <c r="F2033" i="94"/>
  <c r="F2030" i="94"/>
  <c r="F2027" i="94"/>
  <c r="F2026" i="94"/>
  <c r="F2025" i="94"/>
  <c r="F2024" i="94"/>
  <c r="F2017" i="94"/>
  <c r="F2016" i="94"/>
  <c r="F2012" i="94"/>
  <c r="F2011" i="94"/>
  <c r="F2007" i="94"/>
  <c r="F2006" i="94"/>
  <c r="F2002" i="94"/>
  <c r="F2001" i="94"/>
  <c r="F1990" i="94"/>
  <c r="F1989" i="94"/>
  <c r="F1988" i="94"/>
  <c r="F1987" i="94"/>
  <c r="F1983" i="94"/>
  <c r="F1982" i="94"/>
  <c r="F1978" i="94"/>
  <c r="F1977" i="94"/>
  <c r="F1973" i="94"/>
  <c r="F1972" i="94"/>
  <c r="F1968" i="94"/>
  <c r="F1964" i="94"/>
  <c r="F1963" i="94"/>
  <c r="F1959" i="94"/>
  <c r="F1958" i="94"/>
  <c r="F1931" i="94"/>
  <c r="F1930" i="94"/>
  <c r="F1926" i="94"/>
  <c r="F1925" i="94"/>
  <c r="F1920" i="94"/>
  <c r="F1919" i="94"/>
  <c r="F1915" i="94"/>
  <c r="F1914" i="94"/>
  <c r="F1910" i="94"/>
  <c r="F1909" i="94"/>
  <c r="F1905" i="94"/>
  <c r="F1904" i="94"/>
  <c r="F1900" i="94"/>
  <c r="F1899" i="94"/>
  <c r="F1895" i="94"/>
  <c r="F1894" i="94"/>
  <c r="F1890" i="94"/>
  <c r="F1889" i="94"/>
  <c r="F1885" i="94"/>
  <c r="F1884" i="94"/>
  <c r="F1880" i="94"/>
  <c r="F1879" i="94"/>
  <c r="F1875" i="94"/>
  <c r="F1871" i="94"/>
  <c r="F1870" i="94"/>
  <c r="F1857" i="94"/>
  <c r="F1855" i="94"/>
  <c r="F1854" i="94"/>
  <c r="F1850" i="94"/>
  <c r="F1849" i="94"/>
  <c r="F1845" i="94"/>
  <c r="F1844" i="94"/>
  <c r="F1840" i="94"/>
  <c r="F1839" i="94"/>
  <c r="F1835" i="94"/>
  <c r="F1834" i="94"/>
  <c r="F1830" i="94"/>
  <c r="F1829" i="94"/>
  <c r="F1825" i="94"/>
  <c r="F1824" i="94"/>
  <c r="F1821" i="94"/>
  <c r="F1820" i="94"/>
  <c r="F1819" i="94"/>
  <c r="F1816" i="94"/>
  <c r="F1815" i="94"/>
  <c r="F1814" i="94"/>
  <c r="F1811" i="94"/>
  <c r="F1810" i="94"/>
  <c r="F1809" i="94"/>
  <c r="F1806" i="94"/>
  <c r="F1805" i="94"/>
  <c r="F1804" i="94"/>
  <c r="F1801" i="94"/>
  <c r="F1800" i="94"/>
  <c r="F1799" i="94"/>
  <c r="F1796" i="94"/>
  <c r="F1795" i="94"/>
  <c r="F1794" i="94"/>
  <c r="F1791" i="94"/>
  <c r="F1790" i="94"/>
  <c r="F1789" i="94"/>
  <c r="F1785" i="94"/>
  <c r="F1784" i="94"/>
  <c r="F1780" i="94"/>
  <c r="F1779" i="94"/>
  <c r="F1775" i="94"/>
  <c r="F1774" i="94"/>
  <c r="F1770" i="94"/>
  <c r="F1769" i="94"/>
  <c r="F1765" i="94"/>
  <c r="F1764" i="94"/>
  <c r="F1760" i="94"/>
  <c r="F1759" i="94"/>
  <c r="F1755" i="94"/>
  <c r="F1754" i="94"/>
  <c r="F1750" i="94"/>
  <c r="F1749" i="94"/>
  <c r="F1745" i="94"/>
  <c r="F1744" i="94"/>
  <c r="F1740" i="94"/>
  <c r="F1739" i="94"/>
  <c r="F1735" i="94"/>
  <c r="F1734" i="94"/>
  <c r="F1730" i="94"/>
  <c r="F1729" i="94"/>
  <c r="F1725" i="94"/>
  <c r="F1724" i="94"/>
  <c r="F1720" i="94"/>
  <c r="F1719" i="94"/>
  <c r="F1715" i="94"/>
  <c r="F1714" i="94"/>
  <c r="F1710" i="94"/>
  <c r="F1709" i="94"/>
  <c r="F1705" i="94"/>
  <c r="F1704" i="94"/>
  <c r="F1703" i="94"/>
  <c r="F1702" i="94"/>
  <c r="F1701" i="94"/>
  <c r="F1700" i="94"/>
  <c r="F1699" i="94"/>
  <c r="F1698" i="94"/>
  <c r="F1697" i="94"/>
  <c r="F1696" i="94"/>
  <c r="F1695" i="94"/>
  <c r="F1692" i="94"/>
  <c r="F1691" i="94"/>
  <c r="F1690" i="94"/>
  <c r="F1689" i="94"/>
  <c r="F1688" i="94"/>
  <c r="F1687" i="94"/>
  <c r="F1682" i="94"/>
  <c r="F1681" i="94"/>
  <c r="F1677" i="94"/>
  <c r="F1676" i="94"/>
  <c r="F1672" i="94"/>
  <c r="F1671" i="94"/>
  <c r="F1665" i="94"/>
  <c r="F1664" i="94"/>
  <c r="F1660" i="94"/>
  <c r="F1659" i="94"/>
  <c r="F1654" i="94"/>
  <c r="F1653" i="94"/>
  <c r="F1652" i="94"/>
  <c r="F1648" i="94"/>
  <c r="F1647" i="94"/>
  <c r="F1639" i="94"/>
  <c r="F1638" i="94"/>
  <c r="F1637" i="94"/>
  <c r="F1358" i="94"/>
  <c r="F1357" i="94"/>
  <c r="F1356" i="94"/>
  <c r="F1355" i="94"/>
  <c r="F1351" i="94"/>
  <c r="F1350" i="94"/>
  <c r="F1346" i="94"/>
  <c r="F1345" i="94"/>
  <c r="F1341" i="94"/>
  <c r="F1340" i="94"/>
  <c r="F1336" i="94"/>
  <c r="F1335" i="94"/>
  <c r="F1332" i="94"/>
  <c r="F1331" i="94"/>
  <c r="F1330" i="94"/>
  <c r="F1326" i="94"/>
  <c r="F1325" i="94"/>
  <c r="F1322" i="94"/>
  <c r="F1321" i="94"/>
  <c r="F1320" i="94"/>
  <c r="F1317" i="94"/>
  <c r="F1316" i="94"/>
  <c r="F1315" i="94"/>
  <c r="F1312" i="94"/>
  <c r="F1311" i="94"/>
  <c r="F1310" i="94"/>
  <c r="F1307" i="94"/>
  <c r="F1306" i="94"/>
  <c r="F1305" i="94"/>
  <c r="F1304" i="94"/>
  <c r="F1301" i="94"/>
  <c r="F1300" i="94"/>
  <c r="F1299" i="94"/>
  <c r="F1298" i="94"/>
  <c r="F1294" i="94"/>
  <c r="F1290" i="94"/>
  <c r="F1286" i="94"/>
  <c r="F1269" i="94"/>
  <c r="F1268" i="94"/>
  <c r="F1267" i="94"/>
  <c r="F1264" i="94"/>
  <c r="F1263" i="94"/>
  <c r="F1262" i="94"/>
  <c r="F1259" i="94"/>
  <c r="F1258" i="94"/>
  <c r="F1257" i="94"/>
  <c r="F1256" i="94"/>
  <c r="F1253" i="94"/>
  <c r="F1252" i="94"/>
  <c r="F1251" i="94"/>
  <c r="F1248" i="94"/>
  <c r="F1247" i="94"/>
  <c r="F1246" i="94"/>
  <c r="F1241" i="94"/>
  <c r="F1239" i="94"/>
  <c r="F1236" i="94"/>
  <c r="F1234" i="94"/>
  <c r="F1231" i="94"/>
  <c r="F1230" i="94"/>
  <c r="F1226" i="94"/>
  <c r="F1225" i="94"/>
  <c r="F1224" i="94"/>
  <c r="F1221" i="94"/>
  <c r="F1220" i="94"/>
  <c r="F1219" i="94"/>
  <c r="F1218" i="94"/>
  <c r="F1215" i="94"/>
  <c r="F1214" i="94"/>
  <c r="F1210" i="94"/>
  <c r="F1209" i="94"/>
  <c r="F1208" i="94"/>
  <c r="F1207" i="94"/>
  <c r="F1206" i="94"/>
  <c r="F1203" i="94"/>
  <c r="F1202" i="94"/>
  <c r="F1201" i="94"/>
  <c r="F1199" i="94"/>
  <c r="F1196" i="94"/>
  <c r="F1195" i="94"/>
  <c r="F1194" i="94"/>
  <c r="F1193" i="94"/>
  <c r="F1192" i="94"/>
  <c r="F1189" i="94"/>
  <c r="F1188" i="94"/>
  <c r="F1187" i="94"/>
  <c r="F1185" i="94"/>
  <c r="F1184" i="94"/>
  <c r="F1181" i="94"/>
  <c r="F1180" i="94"/>
  <c r="F1179" i="94"/>
  <c r="F1176" i="94"/>
  <c r="F1175" i="94"/>
  <c r="F1174" i="94"/>
  <c r="F1171" i="94"/>
  <c r="F1170" i="94"/>
  <c r="F1169" i="94"/>
  <c r="F1166" i="94"/>
  <c r="F1165" i="94"/>
  <c r="F1164" i="94"/>
  <c r="F1161" i="94"/>
  <c r="F1160" i="94"/>
  <c r="F1159" i="94"/>
  <c r="F1158" i="94"/>
  <c r="F1155" i="94"/>
  <c r="F1154" i="94"/>
  <c r="F1153" i="94"/>
  <c r="F1152" i="94"/>
  <c r="F1151" i="94"/>
  <c r="F1148" i="94"/>
  <c r="F1147" i="94"/>
  <c r="F1146" i="94"/>
  <c r="F1143" i="94"/>
  <c r="F1142" i="94"/>
  <c r="F1141" i="94"/>
  <c r="F1140" i="94"/>
  <c r="F1139" i="94"/>
  <c r="F1136" i="94"/>
  <c r="F1135" i="94"/>
  <c r="F1134" i="94"/>
  <c r="F1131" i="94"/>
  <c r="F1130" i="94"/>
  <c r="F1129" i="94"/>
  <c r="F1128" i="94"/>
  <c r="F1127" i="94"/>
  <c r="F1126" i="94"/>
  <c r="F1099" i="94"/>
  <c r="F1095" i="94"/>
  <c r="F1091" i="94"/>
  <c r="F1087" i="94"/>
  <c r="F1086" i="94"/>
  <c r="F1082" i="94"/>
  <c r="F1081" i="94"/>
  <c r="F1078" i="94"/>
  <c r="F1077" i="94"/>
  <c r="F1076" i="94"/>
  <c r="F1072" i="94"/>
  <c r="F1068" i="94"/>
  <c r="F1064" i="94"/>
  <c r="F1060" i="94"/>
  <c r="F1059" i="94"/>
  <c r="F1055" i="94"/>
  <c r="F1054" i="94"/>
  <c r="F1050" i="94"/>
  <c r="F1049" i="94"/>
  <c r="F1044" i="94"/>
  <c r="F1039" i="94"/>
  <c r="F1038" i="94"/>
  <c r="F1037" i="94"/>
  <c r="F1036" i="94"/>
  <c r="F1032" i="94"/>
  <c r="F1031" i="94"/>
  <c r="F1026" i="94"/>
  <c r="F1025" i="94"/>
  <c r="F1024" i="94"/>
  <c r="F1021" i="94"/>
  <c r="F1020" i="94"/>
  <c r="F1019" i="94"/>
  <c r="F1018" i="94"/>
  <c r="F1017" i="94"/>
  <c r="F1013" i="94"/>
  <c r="F1012" i="94"/>
  <c r="F1007" i="94"/>
  <c r="F1006" i="94"/>
  <c r="F1005" i="94"/>
  <c r="F1004" i="94"/>
  <c r="F1003" i="94"/>
  <c r="F1002" i="94"/>
  <c r="F1000" i="94"/>
  <c r="F999" i="94"/>
  <c r="F995" i="94"/>
  <c r="F994" i="94"/>
  <c r="F993" i="94"/>
  <c r="F992" i="94"/>
  <c r="F991" i="94"/>
  <c r="F990" i="94"/>
  <c r="F988" i="94"/>
  <c r="F987" i="94"/>
  <c r="F974" i="94"/>
  <c r="F973" i="94"/>
  <c r="F972" i="94"/>
  <c r="F971" i="94"/>
  <c r="F970" i="94"/>
  <c r="F969" i="94"/>
  <c r="F968" i="94"/>
  <c r="F967" i="94"/>
  <c r="F964" i="94"/>
  <c r="F963" i="94"/>
  <c r="F962" i="94"/>
  <c r="F961" i="94"/>
  <c r="F960" i="94"/>
  <c r="F959" i="94"/>
  <c r="F956" i="94"/>
  <c r="F955" i="94"/>
  <c r="F954" i="94"/>
  <c r="F953" i="94"/>
  <c r="F952" i="94"/>
  <c r="F947" i="94"/>
  <c r="F946" i="94"/>
  <c r="F944" i="94"/>
  <c r="F943" i="94"/>
  <c r="F942" i="94"/>
  <c r="F939" i="94"/>
  <c r="F938" i="94"/>
  <c r="F937" i="94"/>
  <c r="F936" i="94"/>
  <c r="F935" i="94"/>
  <c r="F934" i="94"/>
  <c r="F933" i="94"/>
  <c r="F932" i="94"/>
  <c r="F931" i="94"/>
  <c r="F928" i="94"/>
  <c r="F927" i="94"/>
  <c r="F926" i="94"/>
  <c r="F925" i="94"/>
  <c r="F924" i="94"/>
  <c r="F923" i="94"/>
  <c r="F922" i="94"/>
  <c r="F919" i="94"/>
  <c r="F918" i="94"/>
  <c r="F917" i="94"/>
  <c r="F916" i="94"/>
  <c r="F907" i="94"/>
  <c r="F906" i="94"/>
  <c r="F905" i="94"/>
  <c r="F904" i="94"/>
  <c r="F903" i="94"/>
  <c r="F900" i="94"/>
  <c r="F899" i="94"/>
  <c r="F898" i="94"/>
  <c r="F897" i="94"/>
  <c r="F896" i="94"/>
  <c r="F891" i="94"/>
  <c r="F890" i="94"/>
  <c r="F888" i="94"/>
  <c r="F887" i="94"/>
  <c r="F886" i="94"/>
  <c r="F765" i="94"/>
  <c r="F764" i="94"/>
  <c r="F763" i="94"/>
  <c r="F762" i="94"/>
  <c r="F760" i="94"/>
  <c r="F750" i="94"/>
  <c r="F749" i="94"/>
  <c r="F748" i="94"/>
  <c r="F747" i="94"/>
  <c r="F746" i="94"/>
  <c r="F745" i="94"/>
  <c r="F741" i="94"/>
  <c r="F740" i="94"/>
  <c r="F739" i="94"/>
  <c r="F738" i="94"/>
  <c r="F737" i="94"/>
  <c r="F728" i="94"/>
  <c r="F727" i="94"/>
  <c r="F726" i="94"/>
  <c r="F725" i="94"/>
  <c r="F721" i="94"/>
  <c r="F720" i="94"/>
  <c r="F719" i="94"/>
  <c r="F716" i="94"/>
  <c r="F714" i="94"/>
  <c r="F713" i="94"/>
  <c r="F712" i="94"/>
  <c r="F709" i="94"/>
  <c r="F708" i="94"/>
  <c r="F707" i="94"/>
  <c r="F706" i="94"/>
  <c r="F705" i="94"/>
  <c r="F704" i="94"/>
  <c r="F700" i="94"/>
  <c r="F699" i="94"/>
  <c r="F698" i="94"/>
  <c r="F697" i="94"/>
  <c r="F696" i="94"/>
  <c r="F695" i="94"/>
  <c r="F692" i="94"/>
  <c r="F691" i="94"/>
  <c r="F690" i="94"/>
  <c r="F689" i="94"/>
  <c r="F688" i="94"/>
  <c r="F687" i="94"/>
  <c r="F684" i="94"/>
  <c r="F683" i="94"/>
  <c r="F682" i="94"/>
  <c r="F681" i="94"/>
  <c r="F680" i="94"/>
  <c r="F679" i="94"/>
  <c r="F676" i="94"/>
  <c r="F675" i="94"/>
  <c r="F674" i="94"/>
  <c r="F673" i="94"/>
  <c r="F672" i="94"/>
  <c r="F671" i="94"/>
  <c r="F634" i="94"/>
  <c r="F633" i="94"/>
  <c r="F629" i="94"/>
  <c r="F628" i="94"/>
  <c r="F627" i="94"/>
  <c r="F626" i="94"/>
  <c r="F621" i="94"/>
  <c r="F620" i="94"/>
  <c r="F619" i="94"/>
  <c r="F618" i="94"/>
  <c r="F617" i="94"/>
  <c r="F616" i="94"/>
  <c r="F609" i="94"/>
  <c r="F608" i="94"/>
  <c r="F603" i="94"/>
  <c r="F602" i="94"/>
  <c r="F601" i="94"/>
  <c r="F600" i="94"/>
  <c r="F599" i="94"/>
  <c r="F595" i="94"/>
  <c r="F594" i="94"/>
  <c r="F593" i="94"/>
  <c r="F592" i="94"/>
  <c r="F591" i="94"/>
  <c r="F588" i="94"/>
  <c r="F587" i="94"/>
  <c r="F586" i="94"/>
  <c r="F585" i="94"/>
  <c r="F584" i="94"/>
  <c r="F581" i="94"/>
  <c r="F580" i="94"/>
  <c r="F579" i="94"/>
  <c r="F576" i="94"/>
  <c r="F575" i="94"/>
  <c r="F574" i="94"/>
  <c r="F573" i="94"/>
  <c r="F572" i="94"/>
  <c r="F571" i="94"/>
  <c r="F570" i="94"/>
  <c r="F569" i="94"/>
  <c r="F568" i="94"/>
  <c r="F567" i="94"/>
  <c r="F563" i="94"/>
  <c r="F562" i="94"/>
  <c r="F561" i="94"/>
  <c r="F558" i="94"/>
  <c r="F557" i="94"/>
  <c r="F556" i="94"/>
  <c r="F555" i="94"/>
  <c r="F552" i="94"/>
  <c r="F551" i="94"/>
  <c r="F550" i="94"/>
  <c r="F549" i="94"/>
  <c r="F539" i="94"/>
  <c r="F536" i="94"/>
  <c r="F533" i="94"/>
  <c r="F532" i="94"/>
  <c r="F531" i="94"/>
  <c r="F530" i="94"/>
  <c r="F526" i="94"/>
  <c r="F525" i="94"/>
  <c r="F524" i="94"/>
  <c r="F523" i="94"/>
  <c r="F520" i="94"/>
  <c r="F519" i="94"/>
  <c r="F518" i="94"/>
  <c r="F517" i="94"/>
  <c r="F516" i="94"/>
  <c r="F513" i="94"/>
  <c r="F512" i="94"/>
  <c r="F511" i="94"/>
  <c r="F505" i="94"/>
  <c r="F504" i="94"/>
  <c r="F464" i="94"/>
  <c r="F463" i="94"/>
  <c r="F462" i="94"/>
  <c r="F461" i="94"/>
  <c r="F460" i="94"/>
  <c r="F459" i="94"/>
  <c r="F458" i="94"/>
  <c r="F457" i="94"/>
  <c r="F456" i="94"/>
  <c r="F453" i="94"/>
  <c r="F452" i="94"/>
  <c r="F451" i="94"/>
  <c r="F448" i="94"/>
  <c r="F447" i="94"/>
  <c r="F446" i="94"/>
  <c r="F445" i="94"/>
  <c r="F430" i="94"/>
  <c r="F429" i="94"/>
  <c r="F428" i="94"/>
  <c r="F427" i="94"/>
  <c r="F426" i="94"/>
  <c r="F425" i="94"/>
  <c r="F424" i="94"/>
  <c r="F423" i="94"/>
  <c r="F422" i="94"/>
  <c r="F417" i="94"/>
  <c r="F416" i="94"/>
  <c r="F415" i="94"/>
  <c r="F414" i="94"/>
  <c r="F413" i="94"/>
  <c r="F412" i="94"/>
  <c r="F411" i="94"/>
  <c r="F410" i="94"/>
  <c r="F409" i="94"/>
  <c r="F408" i="94"/>
  <c r="F404" i="94"/>
  <c r="F403" i="94"/>
  <c r="F402" i="94"/>
  <c r="F397" i="94"/>
  <c r="F396" i="94"/>
  <c r="F395" i="94"/>
  <c r="F394" i="94"/>
  <c r="F391" i="94"/>
  <c r="F390" i="94"/>
  <c r="F389" i="94"/>
  <c r="F388" i="94"/>
  <c r="F387" i="94"/>
  <c r="F386" i="94"/>
  <c r="F385" i="94"/>
  <c r="F384" i="94"/>
  <c r="F382" i="94"/>
  <c r="F368" i="94"/>
  <c r="F367" i="94"/>
  <c r="F364" i="94"/>
  <c r="F363" i="94"/>
  <c r="F362" i="94"/>
  <c r="F361" i="94"/>
  <c r="F358" i="94"/>
  <c r="F357" i="94"/>
  <c r="F356" i="94"/>
  <c r="F355" i="94"/>
  <c r="F352" i="94"/>
  <c r="F351" i="94"/>
  <c r="F350" i="94"/>
  <c r="F349" i="94"/>
  <c r="F346" i="94"/>
  <c r="F345" i="94"/>
  <c r="F344" i="94"/>
  <c r="F343" i="94"/>
  <c r="F340" i="94"/>
  <c r="F339" i="94"/>
  <c r="F338" i="94"/>
  <c r="F337" i="94"/>
  <c r="F336" i="94"/>
  <c r="F333" i="94"/>
  <c r="F332" i="94"/>
  <c r="F331" i="94"/>
  <c r="F330" i="94"/>
  <c r="F327" i="94"/>
  <c r="F326" i="94"/>
  <c r="F325" i="94"/>
  <c r="F324" i="94"/>
  <c r="F321" i="94"/>
  <c r="F320" i="94"/>
  <c r="F319" i="94"/>
  <c r="F318" i="94"/>
  <c r="F315" i="94"/>
  <c r="F314" i="94"/>
  <c r="F313" i="94"/>
  <c r="F312" i="94"/>
  <c r="F311" i="94"/>
  <c r="F308" i="94"/>
  <c r="F307" i="94"/>
  <c r="F306" i="94"/>
  <c r="F305" i="94"/>
  <c r="F302" i="94"/>
  <c r="F301" i="94"/>
  <c r="F300" i="94"/>
  <c r="F299" i="94"/>
  <c r="F296" i="94"/>
  <c r="F295" i="94"/>
  <c r="F294" i="94"/>
  <c r="F293" i="94"/>
  <c r="F292" i="94"/>
  <c r="F291" i="94"/>
  <c r="F290" i="94"/>
  <c r="F289" i="94"/>
  <c r="F286" i="94"/>
  <c r="F285" i="94"/>
  <c r="F284" i="94"/>
  <c r="F283" i="94"/>
  <c r="F282" i="94"/>
  <c r="F281" i="94"/>
  <c r="F278" i="94"/>
  <c r="F277" i="94"/>
  <c r="F276" i="94"/>
  <c r="F275" i="94"/>
  <c r="F274" i="94"/>
  <c r="F273" i="94"/>
  <c r="F272" i="94"/>
  <c r="F271" i="94"/>
  <c r="F269" i="94"/>
  <c r="F268" i="94"/>
  <c r="F267" i="94"/>
  <c r="F266" i="94"/>
  <c r="F265" i="94"/>
  <c r="F264" i="94"/>
  <c r="F263" i="94"/>
  <c r="F244" i="94"/>
  <c r="F240" i="94"/>
  <c r="F239" i="94"/>
  <c r="F236" i="94"/>
  <c r="F235" i="94"/>
  <c r="F234" i="94"/>
  <c r="F233" i="94"/>
  <c r="F232" i="94"/>
  <c r="F231" i="94"/>
  <c r="F228" i="94"/>
  <c r="F227" i="94"/>
  <c r="F226" i="94"/>
  <c r="F225" i="94"/>
  <c r="F224" i="94"/>
  <c r="F223" i="94"/>
  <c r="F220" i="94"/>
  <c r="F219" i="94"/>
  <c r="F218" i="94"/>
  <c r="F217" i="94"/>
  <c r="F216" i="94"/>
  <c r="F215" i="94"/>
  <c r="F212" i="94"/>
  <c r="F211" i="94"/>
  <c r="F210" i="94"/>
  <c r="F209" i="94"/>
  <c r="F208" i="94"/>
  <c r="F207" i="94"/>
  <c r="F204" i="94"/>
  <c r="F203" i="94"/>
  <c r="F202" i="94"/>
  <c r="F201" i="94"/>
  <c r="F200" i="94"/>
  <c r="F199" i="94"/>
  <c r="F196" i="94"/>
  <c r="F195" i="94"/>
  <c r="F194" i="94"/>
  <c r="F193" i="94"/>
  <c r="F192" i="94"/>
  <c r="F191" i="94"/>
  <c r="F188" i="94"/>
  <c r="F187" i="94"/>
  <c r="F186" i="94"/>
  <c r="F185" i="94"/>
  <c r="F184" i="94"/>
  <c r="F183" i="94"/>
  <c r="F180" i="94"/>
  <c r="F179" i="94"/>
  <c r="F178" i="94"/>
  <c r="F175" i="94"/>
  <c r="F174" i="94"/>
  <c r="F173" i="94"/>
  <c r="F169" i="94"/>
  <c r="F168" i="94"/>
  <c r="F167" i="94"/>
  <c r="F166" i="94"/>
  <c r="F163" i="94"/>
  <c r="F162" i="94"/>
  <c r="F161" i="94"/>
  <c r="F160" i="94"/>
  <c r="F159" i="94"/>
  <c r="F158" i="94"/>
  <c r="F157" i="94"/>
  <c r="F156" i="94"/>
  <c r="F155" i="94"/>
  <c r="F154" i="94"/>
  <c r="F153" i="94"/>
  <c r="F150" i="94"/>
  <c r="F149" i="94"/>
  <c r="F148" i="94"/>
  <c r="F147" i="94"/>
  <c r="F146" i="94"/>
  <c r="F145" i="94"/>
  <c r="F144" i="94"/>
  <c r="F143" i="94"/>
  <c r="F142" i="94"/>
  <c r="F141" i="94"/>
  <c r="F140" i="94"/>
  <c r="F137" i="94"/>
  <c r="F136" i="94"/>
  <c r="F135" i="94"/>
  <c r="F134" i="94"/>
  <c r="F133" i="94"/>
  <c r="F132" i="94"/>
  <c r="F131" i="94"/>
  <c r="F130" i="94"/>
  <c r="F129" i="94"/>
  <c r="F128" i="94"/>
  <c r="F127" i="94"/>
  <c r="F124" i="94"/>
  <c r="F123" i="94"/>
  <c r="F122" i="94"/>
  <c r="F121" i="94"/>
  <c r="F120" i="94"/>
  <c r="F119" i="94"/>
  <c r="F118" i="94"/>
  <c r="F117" i="94"/>
  <c r="F116" i="94"/>
  <c r="F115" i="94"/>
  <c r="F114" i="94"/>
  <c r="F111" i="94"/>
  <c r="F110" i="94"/>
  <c r="F109" i="94"/>
  <c r="F108" i="94"/>
  <c r="F107" i="94"/>
  <c r="F106" i="94"/>
  <c r="F105" i="94"/>
  <c r="F104" i="94"/>
  <c r="F103" i="94"/>
  <c r="F102" i="94"/>
  <c r="F101" i="94"/>
  <c r="F86" i="94"/>
  <c r="F85" i="94"/>
  <c r="F84" i="94"/>
  <c r="F83" i="94"/>
  <c r="F82" i="94"/>
  <c r="F81" i="94"/>
  <c r="F80" i="94"/>
  <c r="F76" i="94"/>
  <c r="F75" i="94"/>
  <c r="F74" i="94"/>
  <c r="F73" i="94"/>
  <c r="F72" i="94"/>
  <c r="F71" i="94"/>
  <c r="F70" i="94"/>
  <c r="F69" i="94"/>
  <c r="F68" i="94"/>
  <c r="F67" i="94"/>
  <c r="F66" i="94"/>
  <c r="F63" i="94"/>
  <c r="F62" i="94"/>
  <c r="F61" i="94"/>
  <c r="F60" i="94"/>
  <c r="F59" i="94"/>
  <c r="F58" i="94"/>
  <c r="F57" i="94"/>
  <c r="F56" i="94"/>
  <c r="F55" i="94"/>
  <c r="F54" i="94"/>
  <c r="F53" i="94"/>
  <c r="F52" i="94"/>
  <c r="F51" i="94"/>
  <c r="F50" i="94"/>
  <c r="F49" i="94"/>
  <c r="F48" i="94"/>
  <c r="E48" i="94"/>
  <c r="F45" i="94"/>
  <c r="E45" i="94"/>
  <c r="F44" i="94"/>
  <c r="E44" i="94"/>
  <c r="F43" i="94"/>
  <c r="E43" i="94"/>
  <c r="F42" i="94"/>
  <c r="E42" i="94"/>
  <c r="F41" i="94"/>
  <c r="E41" i="94"/>
  <c r="F40" i="94"/>
  <c r="E40" i="94"/>
  <c r="F37" i="94"/>
  <c r="E37" i="94"/>
  <c r="F36" i="94"/>
  <c r="E36" i="94"/>
  <c r="F35" i="94"/>
  <c r="E35" i="94"/>
  <c r="F34" i="94"/>
  <c r="E34" i="94"/>
  <c r="F33" i="94"/>
  <c r="E33" i="94"/>
  <c r="F32" i="94"/>
  <c r="E32" i="94"/>
  <c r="F31" i="94"/>
  <c r="E31" i="94"/>
  <c r="F30" i="94"/>
  <c r="E30" i="94"/>
  <c r="F29" i="94"/>
  <c r="E29" i="94"/>
  <c r="F28" i="94"/>
  <c r="E28" i="94"/>
  <c r="F27" i="94"/>
  <c r="E27" i="94"/>
  <c r="F24" i="94"/>
  <c r="E24" i="94"/>
  <c r="F23" i="94"/>
  <c r="E23" i="94"/>
  <c r="F22" i="94"/>
  <c r="E22" i="94"/>
  <c r="F21" i="94"/>
  <c r="E21" i="94"/>
  <c r="F20" i="94"/>
  <c r="E20" i="94"/>
  <c r="F19" i="94"/>
  <c r="E19" i="94"/>
  <c r="F18" i="94"/>
  <c r="E18" i="94"/>
  <c r="F17" i="94"/>
  <c r="E17" i="94"/>
  <c r="F16" i="94"/>
  <c r="E16" i="94"/>
  <c r="F15" i="94"/>
  <c r="E15" i="94"/>
  <c r="H14" i="94"/>
  <c r="F14" i="94"/>
  <c r="E14" i="94"/>
  <c r="I503" i="94" l="1"/>
  <c r="I2166" i="94"/>
  <c r="I2161" i="94"/>
  <c r="I2156" i="94"/>
  <c r="I2151" i="94"/>
  <c r="I2146" i="94"/>
  <c r="I2141" i="94"/>
  <c r="I2136" i="94"/>
  <c r="I2130" i="94"/>
  <c r="I2108" i="94"/>
  <c r="I2103" i="94"/>
  <c r="I2100" i="94" s="1"/>
  <c r="I2098" i="94"/>
  <c r="I2062" i="94"/>
  <c r="G2060" i="94"/>
  <c r="I2060" i="94" s="1"/>
  <c r="I2059" i="94"/>
  <c r="I2053" i="94"/>
  <c r="I2049" i="94"/>
  <c r="I2045" i="94"/>
  <c r="I2035" i="94"/>
  <c r="I2032" i="94" s="1"/>
  <c r="I2019" i="94"/>
  <c r="I2018" i="94"/>
  <c r="I2013" i="94"/>
  <c r="I2008" i="94"/>
  <c r="I2003" i="94"/>
  <c r="I1984" i="94"/>
  <c r="I1979" i="94"/>
  <c r="I1974" i="94"/>
  <c r="I1969" i="94"/>
  <c r="I1965" i="94"/>
  <c r="I1960" i="94"/>
  <c r="I1932" i="94"/>
  <c r="I1927" i="94"/>
  <c r="I1921" i="94"/>
  <c r="I1918" i="94" s="1"/>
  <c r="I1916" i="94"/>
  <c r="I1913" i="94" s="1"/>
  <c r="I1911" i="94"/>
  <c r="I1908" i="94" s="1"/>
  <c r="I1906" i="94"/>
  <c r="I1901" i="94"/>
  <c r="I1898" i="94" s="1"/>
  <c r="I1896" i="94"/>
  <c r="I1891" i="94"/>
  <c r="I1886" i="94"/>
  <c r="I1881" i="94"/>
  <c r="I1876" i="94"/>
  <c r="I1874" i="94" s="1"/>
  <c r="I1872" i="94"/>
  <c r="I1856" i="94"/>
  <c r="I1851" i="94"/>
  <c r="I1848" i="94" s="1"/>
  <c r="I1846" i="94"/>
  <c r="I1841" i="94"/>
  <c r="I1838" i="94" s="1"/>
  <c r="I1836" i="94"/>
  <c r="I1831" i="94"/>
  <c r="I1826" i="94"/>
  <c r="I1788" i="94"/>
  <c r="I1786" i="94"/>
  <c r="I1781" i="94"/>
  <c r="I1778" i="94" s="1"/>
  <c r="I1776" i="94"/>
  <c r="I1771" i="94"/>
  <c r="I1766" i="94"/>
  <c r="I1761" i="94"/>
  <c r="I1758" i="94" s="1"/>
  <c r="I1756" i="94"/>
  <c r="I1751" i="94"/>
  <c r="I1746" i="94"/>
  <c r="I1741" i="94"/>
  <c r="I1736" i="94"/>
  <c r="I1731" i="94"/>
  <c r="I1726" i="94"/>
  <c r="I1721" i="94"/>
  <c r="I1716" i="94"/>
  <c r="I1711" i="94"/>
  <c r="I1683" i="94"/>
  <c r="I1678" i="94"/>
  <c r="I1673" i="94"/>
  <c r="I1666" i="94"/>
  <c r="I1663" i="94" s="1"/>
  <c r="I1661" i="94"/>
  <c r="I1352" i="94"/>
  <c r="I1347" i="94"/>
  <c r="I1342" i="94"/>
  <c r="I1337" i="94"/>
  <c r="I1327" i="94"/>
  <c r="I1295" i="94"/>
  <c r="I1291" i="94"/>
  <c r="I1287" i="94"/>
  <c r="I1250" i="94"/>
  <c r="I1240" i="94"/>
  <c r="I1235" i="94"/>
  <c r="I1229" i="94"/>
  <c r="I1228" i="94" s="1"/>
  <c r="I1213" i="94"/>
  <c r="I1200" i="94"/>
  <c r="I1191" i="94"/>
  <c r="I1186" i="94"/>
  <c r="I1178" i="94"/>
  <c r="I1168" i="94"/>
  <c r="I1145" i="94"/>
  <c r="I1133" i="94"/>
  <c r="I1100" i="94"/>
  <c r="I1094" i="94"/>
  <c r="I1092" i="94"/>
  <c r="I1088" i="94"/>
  <c r="I1083" i="94"/>
  <c r="I1073" i="94"/>
  <c r="I1071" i="94" s="1"/>
  <c r="I1069" i="94"/>
  <c r="I1067" i="94" s="1"/>
  <c r="I1065" i="94"/>
  <c r="I1063" i="94" s="1"/>
  <c r="I1061" i="94"/>
  <c r="I1056" i="94"/>
  <c r="I1051" i="94"/>
  <c r="I1045" i="94"/>
  <c r="I1041" i="94"/>
  <c r="I1040" i="94"/>
  <c r="I1033" i="94"/>
  <c r="I1028" i="94"/>
  <c r="I1027" i="94"/>
  <c r="I1016" i="94"/>
  <c r="I1014" i="94"/>
  <c r="I1008" i="94"/>
  <c r="I1001" i="94"/>
  <c r="I996" i="94"/>
  <c r="I989" i="94"/>
  <c r="I945" i="94"/>
  <c r="I889" i="94"/>
  <c r="I722" i="94"/>
  <c r="I715" i="94"/>
  <c r="I615" i="94"/>
  <c r="H114" i="88" s="1"/>
  <c r="I604" i="94"/>
  <c r="I596" i="94"/>
  <c r="I583" i="94"/>
  <c r="H110" i="88" s="1"/>
  <c r="I564" i="94"/>
  <c r="I444" i="94"/>
  <c r="H81" i="88" s="1"/>
  <c r="I405" i="94"/>
  <c r="I399" i="94"/>
  <c r="I398" i="94"/>
  <c r="I381" i="94"/>
  <c r="I369" i="94"/>
  <c r="I360" i="94"/>
  <c r="I329" i="94"/>
  <c r="I310" i="94"/>
  <c r="G294" i="94"/>
  <c r="I294" i="94" s="1"/>
  <c r="G293" i="94"/>
  <c r="I293" i="94" s="1"/>
  <c r="G292" i="94"/>
  <c r="I292" i="94" s="1"/>
  <c r="G286" i="94"/>
  <c r="I286" i="94" s="1"/>
  <c r="G274" i="94"/>
  <c r="I274" i="94" s="1"/>
  <c r="I270" i="94" s="1"/>
  <c r="G267" i="94"/>
  <c r="I267" i="94" s="1"/>
  <c r="I266" i="94"/>
  <c r="I240" i="94"/>
  <c r="I222" i="94"/>
  <c r="I170" i="94"/>
  <c r="G122" i="94"/>
  <c r="I122" i="94" s="1"/>
  <c r="I14" i="94"/>
  <c r="J110" i="88" l="1"/>
  <c r="I110" i="88"/>
  <c r="K110" i="88" s="1"/>
  <c r="J114" i="88"/>
  <c r="I114" i="88"/>
  <c r="K114" i="88" s="1"/>
  <c r="I81" i="88"/>
  <c r="K81" i="88" s="1"/>
  <c r="J81" i="88"/>
  <c r="H523" i="88"/>
  <c r="J523" i="88" s="1"/>
  <c r="H517" i="88"/>
  <c r="J517" i="88" s="1"/>
  <c r="H491" i="88"/>
  <c r="J491" i="88" s="1"/>
  <c r="H440" i="88"/>
  <c r="J440" i="88" s="1"/>
  <c r="H434" i="88"/>
  <c r="J434" i="88" s="1"/>
  <c r="H401" i="88"/>
  <c r="J401" i="88" s="1"/>
  <c r="H306" i="88"/>
  <c r="J306" i="88" s="1"/>
  <c r="H420" i="88"/>
  <c r="J420" i="88" s="1"/>
  <c r="H282" i="88"/>
  <c r="J282" i="88" s="1"/>
  <c r="H485" i="88"/>
  <c r="J485" i="88" s="1"/>
  <c r="H446" i="88"/>
  <c r="J446" i="88" s="1"/>
  <c r="H442" i="88"/>
  <c r="J442" i="88" s="1"/>
  <c r="H445" i="88"/>
  <c r="J445" i="88" s="1"/>
  <c r="H418" i="88"/>
  <c r="J418" i="88" s="1"/>
  <c r="H408" i="88"/>
  <c r="J408" i="88" s="1"/>
  <c r="H405" i="88"/>
  <c r="J405" i="88" s="1"/>
  <c r="H359" i="88"/>
  <c r="J359" i="88" s="1"/>
  <c r="H355" i="88"/>
  <c r="J355" i="88" s="1"/>
  <c r="H265" i="88"/>
  <c r="J265" i="88" s="1"/>
  <c r="H40" i="88"/>
  <c r="J40" i="88" s="1"/>
  <c r="H88" i="88"/>
  <c r="J88" i="88" s="1"/>
  <c r="H61" i="88"/>
  <c r="J61" i="88" s="1"/>
  <c r="H56" i="88"/>
  <c r="J56" i="88" s="1"/>
  <c r="H68" i="88"/>
  <c r="H53" i="88"/>
  <c r="J53" i="88" s="1"/>
  <c r="H169" i="88"/>
  <c r="J169" i="88" s="1"/>
  <c r="H185" i="88"/>
  <c r="J185" i="88" s="1"/>
  <c r="E533" i="88"/>
  <c r="E529" i="88"/>
  <c r="E517" i="88"/>
  <c r="E495" i="88"/>
  <c r="E493" i="88"/>
  <c r="E491" i="88"/>
  <c r="E485" i="88"/>
  <c r="E473" i="88"/>
  <c r="E461" i="88"/>
  <c r="E446" i="88"/>
  <c r="E442" i="88"/>
  <c r="E440" i="88"/>
  <c r="E437" i="88"/>
  <c r="E435" i="88"/>
  <c r="E433" i="88"/>
  <c r="E420" i="88"/>
  <c r="E418" i="88"/>
  <c r="E416" i="88"/>
  <c r="E414" i="88"/>
  <c r="E412" i="88"/>
  <c r="E410" i="88"/>
  <c r="E408" i="88"/>
  <c r="E405" i="88"/>
  <c r="E403" i="88"/>
  <c r="E401" i="88"/>
  <c r="E399" i="88"/>
  <c r="E397" i="88"/>
  <c r="E395" i="88"/>
  <c r="E393" i="88"/>
  <c r="E391" i="88"/>
  <c r="E374" i="88"/>
  <c r="E370" i="88"/>
  <c r="E359" i="88"/>
  <c r="E356" i="88"/>
  <c r="E354" i="88"/>
  <c r="E330" i="88"/>
  <c r="E328" i="88"/>
  <c r="E324" i="88"/>
  <c r="E316" i="88"/>
  <c r="E309" i="88"/>
  <c r="E307" i="88"/>
  <c r="E282" i="88"/>
  <c r="E241" i="88"/>
  <c r="E239" i="88"/>
  <c r="E225" i="88"/>
  <c r="E113" i="88"/>
  <c r="E112" i="88"/>
  <c r="E108" i="88"/>
  <c r="E103" i="88"/>
  <c r="E95" i="88"/>
  <c r="E88" i="88"/>
  <c r="E68" i="88"/>
  <c r="E61" i="88"/>
  <c r="E59" i="88"/>
  <c r="E57" i="88"/>
  <c r="E55" i="88"/>
  <c r="E53" i="88"/>
  <c r="E51" i="88"/>
  <c r="E49" i="88"/>
  <c r="E47" i="88"/>
  <c r="E43" i="88"/>
  <c r="E40" i="88"/>
  <c r="E38" i="88"/>
  <c r="E36" i="88"/>
  <c r="E33" i="88"/>
  <c r="E28" i="88"/>
  <c r="E26" i="88"/>
  <c r="F530" i="88"/>
  <c r="F523" i="88"/>
  <c r="F496" i="88"/>
  <c r="F494" i="88"/>
  <c r="F492" i="88"/>
  <c r="F490" i="88"/>
  <c r="F462" i="88"/>
  <c r="F454" i="88"/>
  <c r="F445" i="88"/>
  <c r="F441" i="88"/>
  <c r="F438" i="88"/>
  <c r="F436" i="88"/>
  <c r="F434" i="88"/>
  <c r="F421" i="88"/>
  <c r="F419" i="88"/>
  <c r="F417" i="88"/>
  <c r="F415" i="88"/>
  <c r="F413" i="88"/>
  <c r="F411" i="88"/>
  <c r="F409" i="88"/>
  <c r="F406" i="88"/>
  <c r="F404" i="88"/>
  <c r="F402" i="88"/>
  <c r="F400" i="88"/>
  <c r="F398" i="88"/>
  <c r="F396" i="88"/>
  <c r="F394" i="88"/>
  <c r="F392" i="88"/>
  <c r="F373" i="88"/>
  <c r="F371" i="88"/>
  <c r="F369" i="88"/>
  <c r="F358" i="88"/>
  <c r="F357" i="88"/>
  <c r="F355" i="88"/>
  <c r="F331" i="88"/>
  <c r="F329" i="88"/>
  <c r="F308" i="88"/>
  <c r="F306" i="88"/>
  <c r="F283" i="88"/>
  <c r="F281" i="88"/>
  <c r="F277" i="88"/>
  <c r="F265" i="88"/>
  <c r="F259" i="88"/>
  <c r="F248" i="88"/>
  <c r="F240" i="88"/>
  <c r="F238" i="88"/>
  <c r="F233" i="88"/>
  <c r="F123" i="88"/>
  <c r="F111" i="88"/>
  <c r="F109" i="88"/>
  <c r="F106" i="88"/>
  <c r="F104" i="88"/>
  <c r="F102" i="88"/>
  <c r="F89" i="88"/>
  <c r="F71" i="88"/>
  <c r="F60" i="88"/>
  <c r="F58" i="88"/>
  <c r="F56" i="88"/>
  <c r="F54" i="88"/>
  <c r="F52" i="88"/>
  <c r="F50" i="88"/>
  <c r="F48" i="88"/>
  <c r="F41" i="88"/>
  <c r="F39" i="88"/>
  <c r="F37" i="88"/>
  <c r="F35" i="88"/>
  <c r="F29" i="88"/>
  <c r="F27" i="88"/>
  <c r="F25" i="88"/>
  <c r="E530" i="88"/>
  <c r="E523" i="88"/>
  <c r="E496" i="88"/>
  <c r="E494" i="88"/>
  <c r="E492" i="88"/>
  <c r="E490" i="88"/>
  <c r="E462" i="88"/>
  <c r="E454" i="88"/>
  <c r="E445" i="88"/>
  <c r="E441" i="88"/>
  <c r="E438" i="88"/>
  <c r="E436" i="88"/>
  <c r="E434" i="88"/>
  <c r="E421" i="88"/>
  <c r="E419" i="88"/>
  <c r="E417" i="88"/>
  <c r="E415" i="88"/>
  <c r="E413" i="88"/>
  <c r="E411" i="88"/>
  <c r="E409" i="88"/>
  <c r="E406" i="88"/>
  <c r="E404" i="88"/>
  <c r="E402" i="88"/>
  <c r="E400" i="88"/>
  <c r="E398" i="88"/>
  <c r="E396" i="88"/>
  <c r="E394" i="88"/>
  <c r="E392" i="88"/>
  <c r="E373" i="88"/>
  <c r="E371" i="88"/>
  <c r="E369" i="88"/>
  <c r="E358" i="88"/>
  <c r="E357" i="88"/>
  <c r="E355" i="88"/>
  <c r="E331" i="88"/>
  <c r="E329" i="88"/>
  <c r="E308" i="88"/>
  <c r="E306" i="88"/>
  <c r="E283" i="88"/>
  <c r="E281" i="88"/>
  <c r="E277" i="88"/>
  <c r="E265" i="88"/>
  <c r="E259" i="88"/>
  <c r="E248" i="88"/>
  <c r="E240" i="88"/>
  <c r="E238" i="88"/>
  <c r="E233" i="88"/>
  <c r="E123" i="88"/>
  <c r="E111" i="88"/>
  <c r="E109" i="88"/>
  <c r="E106" i="88"/>
  <c r="E104" i="88"/>
  <c r="E102" i="88"/>
  <c r="E89" i="88"/>
  <c r="E71" i="88"/>
  <c r="E60" i="88"/>
  <c r="E58" i="88"/>
  <c r="E56" i="88"/>
  <c r="E54" i="88"/>
  <c r="E52" i="88"/>
  <c r="E50" i="88"/>
  <c r="E48" i="88"/>
  <c r="E41" i="88"/>
  <c r="E39" i="88"/>
  <c r="E37" i="88"/>
  <c r="E35" i="88"/>
  <c r="E29" i="88"/>
  <c r="E27" i="88"/>
  <c r="E25" i="88"/>
  <c r="F495" i="88"/>
  <c r="F446" i="88"/>
  <c r="F435" i="88"/>
  <c r="F416" i="88"/>
  <c r="F408" i="88"/>
  <c r="F399" i="88"/>
  <c r="F391" i="88"/>
  <c r="F309" i="88"/>
  <c r="F241" i="88"/>
  <c r="F112" i="88"/>
  <c r="F61" i="88"/>
  <c r="F53" i="88"/>
  <c r="F38" i="88"/>
  <c r="F26" i="88"/>
  <c r="F95" i="88"/>
  <c r="F68" i="88"/>
  <c r="F51" i="88"/>
  <c r="F533" i="88"/>
  <c r="F517" i="88"/>
  <c r="F493" i="88"/>
  <c r="F442" i="88"/>
  <c r="F433" i="88"/>
  <c r="F414" i="88"/>
  <c r="F405" i="88"/>
  <c r="F397" i="88"/>
  <c r="F316" i="88"/>
  <c r="F307" i="88"/>
  <c r="F239" i="88"/>
  <c r="F59" i="88"/>
  <c r="F36" i="88"/>
  <c r="F529" i="88"/>
  <c r="F491" i="88"/>
  <c r="F473" i="88"/>
  <c r="F440" i="88"/>
  <c r="F420" i="88"/>
  <c r="F412" i="88"/>
  <c r="F403" i="88"/>
  <c r="F395" i="88"/>
  <c r="F370" i="88"/>
  <c r="F356" i="88"/>
  <c r="F330" i="88"/>
  <c r="F324" i="88"/>
  <c r="F225" i="88"/>
  <c r="F103" i="88"/>
  <c r="F88" i="88"/>
  <c r="F57" i="88"/>
  <c r="F49" i="88"/>
  <c r="F43" i="88"/>
  <c r="F33" i="88"/>
  <c r="F282" i="88"/>
  <c r="F108" i="88"/>
  <c r="F47" i="88"/>
  <c r="F28" i="88"/>
  <c r="F485" i="88"/>
  <c r="F461" i="88"/>
  <c r="F437" i="88"/>
  <c r="F418" i="88"/>
  <c r="F410" i="88"/>
  <c r="F401" i="88"/>
  <c r="F393" i="88"/>
  <c r="F374" i="88"/>
  <c r="F359" i="88"/>
  <c r="F354" i="88"/>
  <c r="F328" i="88"/>
  <c r="F113" i="88"/>
  <c r="F55" i="88"/>
  <c r="F40" i="88"/>
  <c r="F164" i="88"/>
  <c r="F152" i="88"/>
  <c r="F145" i="88"/>
  <c r="E145" i="88"/>
  <c r="E146" i="88"/>
  <c r="F185" i="88"/>
  <c r="F183" i="88"/>
  <c r="F150" i="88"/>
  <c r="E147" i="88"/>
  <c r="E150" i="88"/>
  <c r="F147" i="88"/>
  <c r="F149" i="88"/>
  <c r="E149" i="88"/>
  <c r="E183" i="88"/>
  <c r="E152" i="88"/>
  <c r="F146" i="88"/>
  <c r="F169" i="88"/>
  <c r="F179" i="88"/>
  <c r="E169" i="88"/>
  <c r="E185" i="88"/>
  <c r="E164" i="88"/>
  <c r="E12" i="88"/>
  <c r="I2015" i="94"/>
  <c r="I1030" i="94"/>
  <c r="I230" i="94"/>
  <c r="H41" i="88" s="1"/>
  <c r="J41" i="88" s="1"/>
  <c r="I590" i="94"/>
  <c r="H111" i="88" s="1"/>
  <c r="J111" i="88" s="1"/>
  <c r="I885" i="94"/>
  <c r="I895" i="94"/>
  <c r="H213" i="88" s="1"/>
  <c r="I958" i="94"/>
  <c r="H233" i="88" s="1"/>
  <c r="J233" i="88" s="1"/>
  <c r="I1035" i="94"/>
  <c r="I1085" i="94"/>
  <c r="H274" i="88" s="1"/>
  <c r="I1205" i="94"/>
  <c r="I1723" i="94"/>
  <c r="H394" i="88" s="1"/>
  <c r="J394" i="88" s="1"/>
  <c r="I1743" i="94"/>
  <c r="H398" i="88" s="1"/>
  <c r="J398" i="88" s="1"/>
  <c r="I1753" i="94"/>
  <c r="H400" i="88" s="1"/>
  <c r="J400" i="88" s="1"/>
  <c r="I1888" i="94"/>
  <c r="H437" i="88" s="1"/>
  <c r="J437" i="88" s="1"/>
  <c r="I1967" i="94"/>
  <c r="I13" i="94"/>
  <c r="I288" i="94"/>
  <c r="H50" i="88" s="1"/>
  <c r="J50" i="88" s="1"/>
  <c r="I1090" i="94"/>
  <c r="H275" i="88" s="1"/>
  <c r="I1212" i="94"/>
  <c r="I1324" i="94"/>
  <c r="I2110" i="94"/>
  <c r="H493" i="88" s="1"/>
  <c r="J493" i="88" s="1"/>
  <c r="I455" i="94"/>
  <c r="H89" i="88" s="1"/>
  <c r="J89" i="88" s="1"/>
  <c r="I554" i="94"/>
  <c r="H105" i="88" s="1"/>
  <c r="I736" i="94"/>
  <c r="H150" i="88" s="1"/>
  <c r="J150" i="88" s="1"/>
  <c r="I744" i="94"/>
  <c r="H164" i="88" s="1"/>
  <c r="J164" i="88" s="1"/>
  <c r="I902" i="94"/>
  <c r="I930" i="94"/>
  <c r="H241" i="88" s="1"/>
  <c r="J241" i="88" s="1"/>
  <c r="I1098" i="94"/>
  <c r="H277" i="88" s="1"/>
  <c r="J277" i="88" s="1"/>
  <c r="I1813" i="94"/>
  <c r="H413" i="88" s="1"/>
  <c r="J413" i="88" s="1"/>
  <c r="I2043" i="94"/>
  <c r="I2047" i="94"/>
  <c r="I26" i="94"/>
  <c r="I190" i="94"/>
  <c r="H36" i="88" s="1"/>
  <c r="J36" i="88" s="1"/>
  <c r="I262" i="94"/>
  <c r="H47" i="88" s="1"/>
  <c r="J47" i="88" s="1"/>
  <c r="I304" i="94"/>
  <c r="H52" i="88" s="1"/>
  <c r="J52" i="88" s="1"/>
  <c r="I401" i="94"/>
  <c r="I529" i="94"/>
  <c r="H101" i="88" s="1"/>
  <c r="I79" i="94"/>
  <c r="H12" i="88" s="1"/>
  <c r="J12" i="88" s="1"/>
  <c r="I354" i="94"/>
  <c r="H60" i="88" s="1"/>
  <c r="J60" i="88" s="1"/>
  <c r="I510" i="94"/>
  <c r="H95" i="88" s="1"/>
  <c r="J95" i="88" s="1"/>
  <c r="I522" i="94"/>
  <c r="H97" i="88" s="1"/>
  <c r="I598" i="94"/>
  <c r="H112" i="88" s="1"/>
  <c r="J112" i="88" s="1"/>
  <c r="I182" i="94"/>
  <c r="H35" i="88" s="1"/>
  <c r="J35" i="88" s="1"/>
  <c r="I198" i="94"/>
  <c r="H37" i="88" s="1"/>
  <c r="J37" i="88" s="1"/>
  <c r="I280" i="94"/>
  <c r="H49" i="88" s="1"/>
  <c r="J49" i="88" s="1"/>
  <c r="I335" i="94"/>
  <c r="H57" i="88" s="1"/>
  <c r="J57" i="88" s="1"/>
  <c r="I578" i="94"/>
  <c r="H109" i="88" s="1"/>
  <c r="J109" i="88" s="1"/>
  <c r="I165" i="94"/>
  <c r="I177" i="94"/>
  <c r="H33" i="88" s="1"/>
  <c r="J33" i="88" s="1"/>
  <c r="I238" i="94"/>
  <c r="H43" i="88" s="1"/>
  <c r="J43" i="88" s="1"/>
  <c r="I560" i="94"/>
  <c r="H106" i="88" s="1"/>
  <c r="J106" i="88" s="1"/>
  <c r="I670" i="94"/>
  <c r="H145" i="88" s="1"/>
  <c r="J145" i="88" s="1"/>
  <c r="I724" i="94"/>
  <c r="H183" i="88" s="1"/>
  <c r="J183" i="88" s="1"/>
  <c r="I1011" i="94"/>
  <c r="H259" i="88" s="1"/>
  <c r="J259" i="88" s="1"/>
  <c r="I1314" i="94"/>
  <c r="I1223" i="94"/>
  <c r="I1261" i="94"/>
  <c r="H308" i="88" s="1"/>
  <c r="J308" i="88" s="1"/>
  <c r="I515" i="94"/>
  <c r="H96" i="88" s="1"/>
  <c r="I535" i="94"/>
  <c r="H102" i="88" s="1"/>
  <c r="J102" i="88" s="1"/>
  <c r="I538" i="94"/>
  <c r="H103" i="88" s="1"/>
  <c r="J103" i="88" s="1"/>
  <c r="I718" i="94"/>
  <c r="I915" i="94"/>
  <c r="H239" i="88" s="1"/>
  <c r="J239" i="88" s="1"/>
  <c r="I1080" i="94"/>
  <c r="H273" i="88" s="1"/>
  <c r="I1157" i="94"/>
  <c r="I1173" i="94"/>
  <c r="I126" i="94"/>
  <c r="H27" i="88" s="1"/>
  <c r="J27" i="88" s="1"/>
  <c r="I172" i="94"/>
  <c r="H316" i="88"/>
  <c r="J316" i="88" s="1"/>
  <c r="I1303" i="94"/>
  <c r="I1329" i="94"/>
  <c r="I1893" i="94"/>
  <c r="H438" i="88" s="1"/>
  <c r="J438" i="88" s="1"/>
  <c r="I1198" i="94"/>
  <c r="I1319" i="94"/>
  <c r="I1334" i="94"/>
  <c r="I1651" i="94"/>
  <c r="H357" i="88" s="1"/>
  <c r="J357" i="88" s="1"/>
  <c r="I1768" i="94"/>
  <c r="H403" i="88" s="1"/>
  <c r="J403" i="88" s="1"/>
  <c r="I1808" i="94"/>
  <c r="H412" i="88" s="1"/>
  <c r="J412" i="88" s="1"/>
  <c r="H349" i="88"/>
  <c r="I1883" i="94"/>
  <c r="H436" i="88" s="1"/>
  <c r="J436" i="88" s="1"/>
  <c r="I1903" i="94"/>
  <c r="H441" i="88" s="1"/>
  <c r="J441" i="88" s="1"/>
  <c r="I2005" i="94"/>
  <c r="I625" i="94"/>
  <c r="I631" i="94"/>
  <c r="H123" i="88" s="1"/>
  <c r="I686" i="94"/>
  <c r="H147" i="88" s="1"/>
  <c r="J147" i="88" s="1"/>
  <c r="I759" i="94"/>
  <c r="H179" i="88" s="1"/>
  <c r="J179" i="88" s="1"/>
  <c r="I1023" i="94"/>
  <c r="I1043" i="94"/>
  <c r="I1048" i="94"/>
  <c r="I1138" i="94"/>
  <c r="H283" i="88" s="1"/>
  <c r="J283" i="88" s="1"/>
  <c r="I1150" i="94"/>
  <c r="I1233" i="94"/>
  <c r="I1238" i="94"/>
  <c r="I1245" i="94"/>
  <c r="H328" i="88"/>
  <c r="J328" i="88" s="1"/>
  <c r="I1285" i="94"/>
  <c r="H329" i="88" s="1"/>
  <c r="J329" i="88" s="1"/>
  <c r="I1289" i="94"/>
  <c r="H330" i="88" s="1"/>
  <c r="J330" i="88" s="1"/>
  <c r="I1293" i="94"/>
  <c r="H331" i="88" s="1"/>
  <c r="J331" i="88" s="1"/>
  <c r="I1718" i="94"/>
  <c r="H393" i="88" s="1"/>
  <c r="J393" i="88" s="1"/>
  <c r="I1738" i="94"/>
  <c r="H397" i="88" s="1"/>
  <c r="J397" i="88" s="1"/>
  <c r="I1748" i="94"/>
  <c r="H399" i="88" s="1"/>
  <c r="J399" i="88" s="1"/>
  <c r="I1763" i="94"/>
  <c r="H402" i="88" s="1"/>
  <c r="J402" i="88" s="1"/>
  <c r="I1803" i="94"/>
  <c r="H411" i="88" s="1"/>
  <c r="J411" i="88" s="1"/>
  <c r="I2138" i="94"/>
  <c r="I2148" i="94"/>
  <c r="I2158" i="94"/>
  <c r="I1773" i="94"/>
  <c r="H404" i="88" s="1"/>
  <c r="J404" i="88" s="1"/>
  <c r="I1818" i="94"/>
  <c r="H414" i="88" s="1"/>
  <c r="J414" i="88" s="1"/>
  <c r="I1828" i="94"/>
  <c r="H416" i="88" s="1"/>
  <c r="J416" i="88" s="1"/>
  <c r="I1853" i="94"/>
  <c r="H421" i="88" s="1"/>
  <c r="J421" i="88" s="1"/>
  <c r="I1878" i="94"/>
  <c r="H435" i="88" s="1"/>
  <c r="J435" i="88" s="1"/>
  <c r="I2105" i="94"/>
  <c r="H492" i="88" s="1"/>
  <c r="J492" i="88" s="1"/>
  <c r="I1349" i="94"/>
  <c r="I1636" i="94"/>
  <c r="H354" i="88" s="1"/>
  <c r="J354" i="88" s="1"/>
  <c r="I1670" i="94"/>
  <c r="H369" i="88" s="1"/>
  <c r="I1680" i="94"/>
  <c r="H371" i="88" s="1"/>
  <c r="J371" i="88" s="1"/>
  <c r="I1686" i="94"/>
  <c r="H373" i="88" s="1"/>
  <c r="J373" i="88" s="1"/>
  <c r="I1833" i="94"/>
  <c r="H417" i="88" s="1"/>
  <c r="J417" i="88" s="1"/>
  <c r="I1843" i="94"/>
  <c r="H419" i="88" s="1"/>
  <c r="J419" i="88" s="1"/>
  <c r="I1869" i="94"/>
  <c r="H433" i="88" s="1"/>
  <c r="J433" i="88" s="1"/>
  <c r="I2095" i="94"/>
  <c r="H490" i="88" s="1"/>
  <c r="J490" i="88" s="1"/>
  <c r="I2127" i="94"/>
  <c r="H495" i="88" s="1"/>
  <c r="J495" i="88" s="1"/>
  <c r="I2132" i="94"/>
  <c r="H496" i="88" s="1"/>
  <c r="J496" i="88" s="1"/>
  <c r="I1675" i="94"/>
  <c r="H370" i="88" s="1"/>
  <c r="J370" i="88" s="1"/>
  <c r="I1957" i="94"/>
  <c r="I1981" i="94"/>
  <c r="I1986" i="94"/>
  <c r="H454" i="88" s="1"/>
  <c r="J454" i="88" s="1"/>
  <c r="I2023" i="94"/>
  <c r="H473" i="88" s="1"/>
  <c r="J473" i="88" s="1"/>
  <c r="I2051" i="94"/>
  <c r="I2057" i="94"/>
  <c r="I2117" i="94"/>
  <c r="H494" i="88" s="1"/>
  <c r="J494" i="88" s="1"/>
  <c r="H20" i="88"/>
  <c r="I113" i="94"/>
  <c r="H26" i="88" s="1"/>
  <c r="J26" i="88" s="1"/>
  <c r="I206" i="94"/>
  <c r="H38" i="88" s="1"/>
  <c r="J38" i="88" s="1"/>
  <c r="I39" i="94"/>
  <c r="I139" i="94"/>
  <c r="H28" i="88" s="1"/>
  <c r="J28" i="88" s="1"/>
  <c r="I47" i="94"/>
  <c r="I100" i="94"/>
  <c r="H25" i="88" s="1"/>
  <c r="J25" i="88" s="1"/>
  <c r="I152" i="94"/>
  <c r="H29" i="88" s="1"/>
  <c r="J29" i="88" s="1"/>
  <c r="I214" i="94"/>
  <c r="H39" i="88" s="1"/>
  <c r="J39" i="88" s="1"/>
  <c r="H48" i="88"/>
  <c r="J48" i="88" s="1"/>
  <c r="I317" i="94"/>
  <c r="H54" i="88" s="1"/>
  <c r="J54" i="88" s="1"/>
  <c r="I323" i="94"/>
  <c r="H55" i="88" s="1"/>
  <c r="J55" i="88" s="1"/>
  <c r="I366" i="94"/>
  <c r="I393" i="94"/>
  <c r="I407" i="94"/>
  <c r="H71" i="88" s="1"/>
  <c r="J71" i="88" s="1"/>
  <c r="I421" i="94"/>
  <c r="H75" i="88" s="1"/>
  <c r="I450" i="94"/>
  <c r="H82" i="88" s="1"/>
  <c r="I566" i="94"/>
  <c r="H108" i="88" s="1"/>
  <c r="J108" i="88" s="1"/>
  <c r="I298" i="94"/>
  <c r="H51" i="88" s="1"/>
  <c r="J51" i="88" s="1"/>
  <c r="I342" i="94"/>
  <c r="H58" i="88" s="1"/>
  <c r="J58" i="88" s="1"/>
  <c r="I348" i="94"/>
  <c r="H59" i="88" s="1"/>
  <c r="J59" i="88" s="1"/>
  <c r="I548" i="94"/>
  <c r="H104" i="88" s="1"/>
  <c r="J104" i="88" s="1"/>
  <c r="I921" i="94"/>
  <c r="H240" i="88" s="1"/>
  <c r="J240" i="88" s="1"/>
  <c r="I951" i="94"/>
  <c r="H230" i="88" s="1"/>
  <c r="I966" i="94"/>
  <c r="H238" i="88" s="1"/>
  <c r="J238" i="88" s="1"/>
  <c r="I1075" i="94"/>
  <c r="H272" i="88" s="1"/>
  <c r="I1125" i="94"/>
  <c r="H281" i="88" s="1"/>
  <c r="J281" i="88" s="1"/>
  <c r="H324" i="88"/>
  <c r="J324" i="88" s="1"/>
  <c r="I1309" i="94"/>
  <c r="I1344" i="94"/>
  <c r="I1658" i="94"/>
  <c r="H358" i="88" s="1"/>
  <c r="J358" i="88" s="1"/>
  <c r="I1694" i="94"/>
  <c r="H374" i="88" s="1"/>
  <c r="J374" i="88" s="1"/>
  <c r="I678" i="94"/>
  <c r="H146" i="88" s="1"/>
  <c r="J146" i="88" s="1"/>
  <c r="I703" i="94"/>
  <c r="H152" i="88" s="1"/>
  <c r="J152" i="88" s="1"/>
  <c r="I711" i="94"/>
  <c r="I986" i="94"/>
  <c r="H247" i="88" s="1"/>
  <c r="I1058" i="94"/>
  <c r="I1163" i="94"/>
  <c r="I1183" i="94"/>
  <c r="I1217" i="94"/>
  <c r="I1255" i="94"/>
  <c r="H307" i="88" s="1"/>
  <c r="J307" i="88" s="1"/>
  <c r="I1339" i="94"/>
  <c r="I1646" i="94"/>
  <c r="H356" i="88" s="1"/>
  <c r="J356" i="88" s="1"/>
  <c r="I607" i="94"/>
  <c r="H113" i="88" s="1"/>
  <c r="J113" i="88" s="1"/>
  <c r="I694" i="94"/>
  <c r="H149" i="88" s="1"/>
  <c r="J149" i="88" s="1"/>
  <c r="I941" i="94"/>
  <c r="I998" i="94"/>
  <c r="H248" i="88" s="1"/>
  <c r="J248" i="88" s="1"/>
  <c r="I1053" i="94"/>
  <c r="I1266" i="94"/>
  <c r="H309" i="88" s="1"/>
  <c r="J309" i="88" s="1"/>
  <c r="I1354" i="94"/>
  <c r="I1297" i="94"/>
  <c r="I1798" i="94"/>
  <c r="H410" i="88" s="1"/>
  <c r="J410" i="88" s="1"/>
  <c r="I1929" i="94"/>
  <c r="H462" i="88" s="1"/>
  <c r="J462" i="88" s="1"/>
  <c r="I1976" i="94"/>
  <c r="I2000" i="94"/>
  <c r="I1713" i="94"/>
  <c r="H392" i="88" s="1"/>
  <c r="J392" i="88" s="1"/>
  <c r="I1733" i="94"/>
  <c r="H396" i="88" s="1"/>
  <c r="J396" i="88" s="1"/>
  <c r="I1924" i="94"/>
  <c r="H461" i="88" s="1"/>
  <c r="J461" i="88" s="1"/>
  <c r="I1971" i="94"/>
  <c r="I2010" i="94"/>
  <c r="I1708" i="94"/>
  <c r="H391" i="88" s="1"/>
  <c r="J391" i="88" s="1"/>
  <c r="I1728" i="94"/>
  <c r="H395" i="88" s="1"/>
  <c r="I1783" i="94"/>
  <c r="H406" i="88" s="1"/>
  <c r="J406" i="88" s="1"/>
  <c r="I1793" i="94"/>
  <c r="H409" i="88" s="1"/>
  <c r="J409" i="88" s="1"/>
  <c r="I1823" i="94"/>
  <c r="H415" i="88" s="1"/>
  <c r="J415" i="88" s="1"/>
  <c r="I1962" i="94"/>
  <c r="I2037" i="94"/>
  <c r="I2143" i="94"/>
  <c r="I2153" i="94"/>
  <c r="I2163" i="94"/>
  <c r="I2169" i="94"/>
  <c r="J273" i="88" l="1"/>
  <c r="I273" i="88"/>
  <c r="K273" i="88" s="1"/>
  <c r="J275" i="88"/>
  <c r="I275" i="88"/>
  <c r="K275" i="88" s="1"/>
  <c r="J274" i="88"/>
  <c r="I274" i="88"/>
  <c r="K274" i="88" s="1"/>
  <c r="J272" i="88"/>
  <c r="I272" i="88"/>
  <c r="K272" i="88" s="1"/>
  <c r="J247" i="88"/>
  <c r="I247" i="88"/>
  <c r="K247" i="88" s="1"/>
  <c r="J213" i="88"/>
  <c r="I213" i="88"/>
  <c r="K213" i="88" s="1"/>
  <c r="J97" i="88"/>
  <c r="I97" i="88"/>
  <c r="K97" i="88" s="1"/>
  <c r="J105" i="88"/>
  <c r="I105" i="88"/>
  <c r="K105" i="88" s="1"/>
  <c r="J75" i="88"/>
  <c r="I75" i="88"/>
  <c r="K75" i="88" s="1"/>
  <c r="K77" i="88" s="1"/>
  <c r="J101" i="88"/>
  <c r="I101" i="88"/>
  <c r="K101" i="88" s="1"/>
  <c r="J20" i="88"/>
  <c r="J21" i="88" s="1"/>
  <c r="I20" i="88"/>
  <c r="K20" i="88" s="1"/>
  <c r="K21" i="88" s="1"/>
  <c r="I96" i="88"/>
  <c r="K96" i="88" s="1"/>
  <c r="J96" i="88"/>
  <c r="J82" i="88"/>
  <c r="I82" i="88"/>
  <c r="K82" i="88" s="1"/>
  <c r="J230" i="88"/>
  <c r="I230" i="88"/>
  <c r="K230" i="88" s="1"/>
  <c r="H225" i="88"/>
  <c r="J225" i="88" s="1"/>
  <c r="H228" i="88"/>
  <c r="I349" i="88"/>
  <c r="K349" i="88" s="1"/>
  <c r="J349" i="88"/>
  <c r="I395" i="88"/>
  <c r="I369" i="88"/>
  <c r="I123" i="88"/>
  <c r="I68" i="88"/>
  <c r="I149" i="88"/>
  <c r="K149" i="88" s="1"/>
  <c r="I494" i="88"/>
  <c r="K494" i="88" s="1"/>
  <c r="I397" i="88"/>
  <c r="K397" i="88" s="1"/>
  <c r="I179" i="88"/>
  <c r="K179" i="88" s="1"/>
  <c r="I145" i="88"/>
  <c r="K145" i="88" s="1"/>
  <c r="I185" i="88"/>
  <c r="K185" i="88" s="1"/>
  <c r="I408" i="88"/>
  <c r="K408" i="88" s="1"/>
  <c r="I446" i="88"/>
  <c r="K446" i="88" s="1"/>
  <c r="I306" i="88"/>
  <c r="K306" i="88" s="1"/>
  <c r="I440" i="88"/>
  <c r="K440" i="88" s="1"/>
  <c r="I324" i="88"/>
  <c r="K324" i="88" s="1"/>
  <c r="I454" i="88"/>
  <c r="K454" i="88" s="1"/>
  <c r="I330" i="88"/>
  <c r="K330" i="88" s="1"/>
  <c r="I239" i="88"/>
  <c r="K239" i="88" s="1"/>
  <c r="I37" i="88"/>
  <c r="K37" i="88" s="1"/>
  <c r="I164" i="88"/>
  <c r="K164" i="88" s="1"/>
  <c r="I111" i="88"/>
  <c r="K111" i="88" s="1"/>
  <c r="I461" i="88"/>
  <c r="K461" i="88" s="1"/>
  <c r="I356" i="88"/>
  <c r="K356" i="88" s="1"/>
  <c r="I146" i="88"/>
  <c r="K146" i="88" s="1"/>
  <c r="I358" i="88"/>
  <c r="K358" i="88" s="1"/>
  <c r="I281" i="88"/>
  <c r="K281" i="88" s="1"/>
  <c r="I59" i="88"/>
  <c r="K59" i="88" s="1"/>
  <c r="I39" i="88"/>
  <c r="K39" i="88" s="1"/>
  <c r="I38" i="88"/>
  <c r="K38" i="88" s="1"/>
  <c r="I370" i="88"/>
  <c r="K370" i="88" s="1"/>
  <c r="I433" i="88"/>
  <c r="K433" i="88" s="1"/>
  <c r="I373" i="88"/>
  <c r="K373" i="88" s="1"/>
  <c r="I416" i="88"/>
  <c r="K416" i="88" s="1"/>
  <c r="I411" i="88"/>
  <c r="K411" i="88" s="1"/>
  <c r="I393" i="88"/>
  <c r="K393" i="88" s="1"/>
  <c r="I329" i="88"/>
  <c r="K329" i="88" s="1"/>
  <c r="I438" i="88"/>
  <c r="K438" i="88" s="1"/>
  <c r="I259" i="88"/>
  <c r="K259" i="88" s="1"/>
  <c r="I106" i="88"/>
  <c r="K106" i="88" s="1"/>
  <c r="I109" i="88"/>
  <c r="K109" i="88" s="1"/>
  <c r="I35" i="88"/>
  <c r="K35" i="88" s="1"/>
  <c r="I52" i="88"/>
  <c r="K52" i="88" s="1"/>
  <c r="I277" i="88"/>
  <c r="K277" i="88" s="1"/>
  <c r="I150" i="88"/>
  <c r="K150" i="88" s="1"/>
  <c r="I493" i="88"/>
  <c r="K493" i="88" s="1"/>
  <c r="I394" i="88"/>
  <c r="K394" i="88" s="1"/>
  <c r="I233" i="88"/>
  <c r="K233" i="88" s="1"/>
  <c r="I169" i="88"/>
  <c r="K169" i="88" s="1"/>
  <c r="I56" i="88"/>
  <c r="K56" i="88" s="1"/>
  <c r="I88" i="88"/>
  <c r="K88" i="88" s="1"/>
  <c r="I355" i="88"/>
  <c r="K355" i="88" s="1"/>
  <c r="I418" i="88"/>
  <c r="K418" i="88" s="1"/>
  <c r="I485" i="88"/>
  <c r="K485" i="88" s="1"/>
  <c r="I491" i="88"/>
  <c r="K491" i="88" s="1"/>
  <c r="I152" i="88"/>
  <c r="K152" i="88" s="1"/>
  <c r="I108" i="88"/>
  <c r="K108" i="88" s="1"/>
  <c r="I490" i="88"/>
  <c r="K490" i="88" s="1"/>
  <c r="I436" i="88"/>
  <c r="K436" i="88" s="1"/>
  <c r="I112" i="88"/>
  <c r="K112" i="88" s="1"/>
  <c r="I391" i="88"/>
  <c r="K391" i="88" s="1"/>
  <c r="I462" i="88"/>
  <c r="K462" i="88" s="1"/>
  <c r="I409" i="88"/>
  <c r="K409" i="88" s="1"/>
  <c r="I392" i="88"/>
  <c r="K392" i="88" s="1"/>
  <c r="I309" i="88"/>
  <c r="K309" i="88" s="1"/>
  <c r="I113" i="88"/>
  <c r="K113" i="88" s="1"/>
  <c r="I240" i="88"/>
  <c r="K240" i="88" s="1"/>
  <c r="I58" i="88"/>
  <c r="K58" i="88" s="1"/>
  <c r="I55" i="88"/>
  <c r="K55" i="88" s="1"/>
  <c r="I29" i="88"/>
  <c r="K29" i="88" s="1"/>
  <c r="I26" i="88"/>
  <c r="K26" i="88" s="1"/>
  <c r="I496" i="88"/>
  <c r="K496" i="88" s="1"/>
  <c r="I419" i="88"/>
  <c r="K419" i="88" s="1"/>
  <c r="I371" i="88"/>
  <c r="K371" i="88" s="1"/>
  <c r="I492" i="88"/>
  <c r="K492" i="88" s="1"/>
  <c r="I414" i="88"/>
  <c r="K414" i="88" s="1"/>
  <c r="I402" i="88"/>
  <c r="K402" i="88" s="1"/>
  <c r="I328" i="88"/>
  <c r="K328" i="88" s="1"/>
  <c r="I147" i="88"/>
  <c r="K147" i="88" s="1"/>
  <c r="I412" i="88"/>
  <c r="K412" i="88" s="1"/>
  <c r="I103" i="88"/>
  <c r="K103" i="88" s="1"/>
  <c r="I308" i="88"/>
  <c r="K308" i="88" s="1"/>
  <c r="I43" i="88"/>
  <c r="K43" i="88" s="1"/>
  <c r="I57" i="88"/>
  <c r="K57" i="88" s="1"/>
  <c r="I95" i="88"/>
  <c r="K95" i="88" s="1"/>
  <c r="I47" i="88"/>
  <c r="K47" i="88" s="1"/>
  <c r="I241" i="88"/>
  <c r="K241" i="88" s="1"/>
  <c r="I50" i="88"/>
  <c r="K50" i="88" s="1"/>
  <c r="I437" i="88"/>
  <c r="K437" i="88" s="1"/>
  <c r="I41" i="88"/>
  <c r="K41" i="88" s="1"/>
  <c r="I53" i="88"/>
  <c r="K53" i="88" s="1"/>
  <c r="I40" i="88"/>
  <c r="K40" i="88" s="1"/>
  <c r="I359" i="88"/>
  <c r="K359" i="88" s="1"/>
  <c r="I445" i="88"/>
  <c r="K445" i="88" s="1"/>
  <c r="I282" i="88"/>
  <c r="K282" i="88" s="1"/>
  <c r="I401" i="88"/>
  <c r="K401" i="88" s="1"/>
  <c r="I517" i="88"/>
  <c r="K517" i="88" s="1"/>
  <c r="I248" i="88"/>
  <c r="K248" i="88" s="1"/>
  <c r="I104" i="88"/>
  <c r="K104" i="88" s="1"/>
  <c r="I48" i="88"/>
  <c r="K48" i="88" s="1"/>
  <c r="I421" i="88"/>
  <c r="K421" i="88" s="1"/>
  <c r="I357" i="88"/>
  <c r="K357" i="88" s="1"/>
  <c r="I413" i="88"/>
  <c r="K413" i="88" s="1"/>
  <c r="I398" i="88"/>
  <c r="K398" i="88" s="1"/>
  <c r="I415" i="88"/>
  <c r="K415" i="88" s="1"/>
  <c r="I396" i="88"/>
  <c r="K396" i="88" s="1"/>
  <c r="I406" i="88"/>
  <c r="K406" i="88" s="1"/>
  <c r="I410" i="88"/>
  <c r="K410" i="88" s="1"/>
  <c r="I307" i="88"/>
  <c r="K307" i="88" s="1"/>
  <c r="I374" i="88"/>
  <c r="K374" i="88" s="1"/>
  <c r="I238" i="88"/>
  <c r="K238" i="88" s="1"/>
  <c r="I51" i="88"/>
  <c r="K51" i="88" s="1"/>
  <c r="I71" i="88"/>
  <c r="K71" i="88" s="1"/>
  <c r="I54" i="88"/>
  <c r="K54" i="88" s="1"/>
  <c r="I25" i="88"/>
  <c r="K25" i="88" s="1"/>
  <c r="I28" i="88"/>
  <c r="K28" i="88" s="1"/>
  <c r="I473" i="88"/>
  <c r="K473" i="88" s="1"/>
  <c r="I495" i="88"/>
  <c r="K495" i="88" s="1"/>
  <c r="I417" i="88"/>
  <c r="K417" i="88" s="1"/>
  <c r="I354" i="88"/>
  <c r="K354" i="88" s="1"/>
  <c r="I435" i="88"/>
  <c r="K435" i="88" s="1"/>
  <c r="I404" i="88"/>
  <c r="K404" i="88" s="1"/>
  <c r="I399" i="88"/>
  <c r="K399" i="88" s="1"/>
  <c r="I331" i="88"/>
  <c r="K331" i="88" s="1"/>
  <c r="I283" i="88"/>
  <c r="K283" i="88" s="1"/>
  <c r="I441" i="88"/>
  <c r="K441" i="88" s="1"/>
  <c r="I403" i="88"/>
  <c r="K403" i="88" s="1"/>
  <c r="I316" i="88"/>
  <c r="K316" i="88" s="1"/>
  <c r="I27" i="88"/>
  <c r="K27" i="88" s="1"/>
  <c r="I102" i="88"/>
  <c r="K102" i="88" s="1"/>
  <c r="I183" i="88"/>
  <c r="K183" i="88" s="1"/>
  <c r="I33" i="88"/>
  <c r="K33" i="88" s="1"/>
  <c r="I49" i="88"/>
  <c r="K49" i="88" s="1"/>
  <c r="I60" i="88"/>
  <c r="K60" i="88" s="1"/>
  <c r="I36" i="88"/>
  <c r="K36" i="88" s="1"/>
  <c r="I89" i="88"/>
  <c r="K89" i="88" s="1"/>
  <c r="I400" i="88"/>
  <c r="K400" i="88" s="1"/>
  <c r="I61" i="88"/>
  <c r="K61" i="88" s="1"/>
  <c r="I265" i="88"/>
  <c r="K265" i="88" s="1"/>
  <c r="I405" i="88"/>
  <c r="K405" i="88" s="1"/>
  <c r="I442" i="88"/>
  <c r="K442" i="88" s="1"/>
  <c r="I420" i="88"/>
  <c r="K420" i="88" s="1"/>
  <c r="I434" i="88"/>
  <c r="K434" i="88" s="1"/>
  <c r="I523" i="88"/>
  <c r="K523" i="88" s="1"/>
  <c r="I12" i="88"/>
  <c r="K12" i="88" s="1"/>
  <c r="K115" i="88" l="1"/>
  <c r="J115" i="88"/>
  <c r="I225" i="88"/>
  <c r="K225" i="88" s="1"/>
  <c r="I228" i="88"/>
  <c r="K228" i="88" s="1"/>
  <c r="J228" i="88"/>
  <c r="H505" i="88" l="1"/>
  <c r="J505" i="88" s="1"/>
  <c r="J506" i="88" s="1"/>
  <c r="H322" i="88"/>
  <c r="J322" i="88" s="1"/>
  <c r="I322" i="88" l="1"/>
  <c r="K322" i="88" s="1"/>
  <c r="I505" i="88"/>
  <c r="K505" i="88" s="1"/>
  <c r="K506" i="88" s="1"/>
  <c r="F505" i="88"/>
  <c r="E505" i="88"/>
  <c r="F322" i="88"/>
  <c r="E322" i="88"/>
  <c r="H501" i="88" l="1"/>
  <c r="J501" i="88" s="1"/>
  <c r="H500" i="88"/>
  <c r="J500" i="88" s="1"/>
  <c r="H499" i="88"/>
  <c r="J499" i="88" s="1"/>
  <c r="H498" i="88"/>
  <c r="J498" i="88" s="1"/>
  <c r="H484" i="88"/>
  <c r="J484" i="88" s="1"/>
  <c r="H478" i="88"/>
  <c r="J478" i="88" s="1"/>
  <c r="H477" i="88"/>
  <c r="J477" i="88" s="1"/>
  <c r="H476" i="88"/>
  <c r="J476" i="88" s="1"/>
  <c r="H469" i="88"/>
  <c r="J469" i="88" s="1"/>
  <c r="H468" i="88"/>
  <c r="J468" i="88" s="1"/>
  <c r="H467" i="88"/>
  <c r="J467" i="88" s="1"/>
  <c r="H466" i="88"/>
  <c r="J466" i="88" s="1"/>
  <c r="H452" i="88"/>
  <c r="J452" i="88" s="1"/>
  <c r="H451" i="88"/>
  <c r="J451" i="88" s="1"/>
  <c r="H450" i="88"/>
  <c r="J450" i="88" s="1"/>
  <c r="H448" i="88"/>
  <c r="J448" i="88" s="1"/>
  <c r="H443" i="88"/>
  <c r="J443" i="88" s="1"/>
  <c r="H439" i="88"/>
  <c r="J439" i="88" s="1"/>
  <c r="H327" i="88"/>
  <c r="J327" i="88" s="1"/>
  <c r="H323" i="88"/>
  <c r="J323" i="88" s="1"/>
  <c r="H321" i="88"/>
  <c r="J321" i="88" s="1"/>
  <c r="H319" i="88"/>
  <c r="J319" i="88" s="1"/>
  <c r="H318" i="88"/>
  <c r="J318" i="88" s="1"/>
  <c r="H317" i="88"/>
  <c r="J317" i="88" s="1"/>
  <c r="H315" i="88"/>
  <c r="J315" i="88" s="1"/>
  <c r="H314" i="88"/>
  <c r="J314" i="88" s="1"/>
  <c r="H313" i="88"/>
  <c r="J313" i="88" s="1"/>
  <c r="H312" i="88"/>
  <c r="J312" i="88" s="1"/>
  <c r="H311" i="88"/>
  <c r="J311" i="88" s="1"/>
  <c r="H300" i="88"/>
  <c r="J300" i="88" s="1"/>
  <c r="H299" i="88"/>
  <c r="J299" i="88" s="1"/>
  <c r="H298" i="88"/>
  <c r="J298" i="88" s="1"/>
  <c r="H297" i="88"/>
  <c r="J297" i="88" s="1"/>
  <c r="H296" i="88"/>
  <c r="J296" i="88" s="1"/>
  <c r="H295" i="88"/>
  <c r="J295" i="88" s="1"/>
  <c r="H294" i="88"/>
  <c r="J294" i="88" s="1"/>
  <c r="H293" i="88"/>
  <c r="J293" i="88" s="1"/>
  <c r="H292" i="88"/>
  <c r="J292" i="88" s="1"/>
  <c r="H291" i="88"/>
  <c r="J291" i="88" s="1"/>
  <c r="H290" i="88"/>
  <c r="J290" i="88" s="1"/>
  <c r="H289" i="88"/>
  <c r="J289" i="88" s="1"/>
  <c r="H288" i="88"/>
  <c r="J288" i="88" s="1"/>
  <c r="H287" i="88"/>
  <c r="J287" i="88" s="1"/>
  <c r="H286" i="88"/>
  <c r="J286" i="88" s="1"/>
  <c r="H285" i="88"/>
  <c r="J285" i="88" s="1"/>
  <c r="H284" i="88"/>
  <c r="J284" i="88" s="1"/>
  <c r="H276" i="88"/>
  <c r="J276" i="88" s="1"/>
  <c r="H270" i="88"/>
  <c r="J270" i="88" s="1"/>
  <c r="H271" i="88"/>
  <c r="J271" i="88" s="1"/>
  <c r="H269" i="88"/>
  <c r="J269" i="88" s="1"/>
  <c r="H264" i="88"/>
  <c r="J264" i="88" s="1"/>
  <c r="H263" i="88"/>
  <c r="J263" i="88" s="1"/>
  <c r="H262" i="88"/>
  <c r="J262" i="88" s="1"/>
  <c r="H260" i="88"/>
  <c r="J260" i="88" s="1"/>
  <c r="H255" i="88"/>
  <c r="J255" i="88" s="1"/>
  <c r="H254" i="88"/>
  <c r="J254" i="88" s="1"/>
  <c r="H252" i="88"/>
  <c r="J252" i="88" s="1"/>
  <c r="H243" i="88"/>
  <c r="J243" i="88" s="1"/>
  <c r="J244" i="88" s="1"/>
  <c r="J463" i="88" l="1"/>
  <c r="J470" i="88"/>
  <c r="J502" i="88"/>
  <c r="J278" i="88"/>
  <c r="J332" i="88"/>
  <c r="J301" i="88"/>
  <c r="I262" i="88"/>
  <c r="K262" i="88" s="1"/>
  <c r="I289" i="88"/>
  <c r="K289" i="88" s="1"/>
  <c r="I297" i="88"/>
  <c r="K297" i="88" s="1"/>
  <c r="I315" i="88"/>
  <c r="K315" i="88" s="1"/>
  <c r="I254" i="88"/>
  <c r="K254" i="88" s="1"/>
  <c r="I263" i="88"/>
  <c r="K263" i="88" s="1"/>
  <c r="I270" i="88"/>
  <c r="K270" i="88" s="1"/>
  <c r="I286" i="88"/>
  <c r="K286" i="88" s="1"/>
  <c r="I290" i="88"/>
  <c r="K290" i="88" s="1"/>
  <c r="I294" i="88"/>
  <c r="K294" i="88" s="1"/>
  <c r="I298" i="88"/>
  <c r="K298" i="88" s="1"/>
  <c r="I312" i="88"/>
  <c r="K312" i="88" s="1"/>
  <c r="I317" i="88"/>
  <c r="K317" i="88" s="1"/>
  <c r="I323" i="88"/>
  <c r="K323" i="88" s="1"/>
  <c r="I448" i="88"/>
  <c r="K448" i="88" s="1"/>
  <c r="I466" i="88"/>
  <c r="K466" i="88" s="1"/>
  <c r="I476" i="88"/>
  <c r="K476" i="88" s="1"/>
  <c r="I498" i="88"/>
  <c r="K498" i="88" s="1"/>
  <c r="I252" i="88"/>
  <c r="K252" i="88" s="1"/>
  <c r="I271" i="88"/>
  <c r="K271" i="88" s="1"/>
  <c r="I311" i="88"/>
  <c r="K311" i="88" s="1"/>
  <c r="I321" i="88"/>
  <c r="K321" i="88" s="1"/>
  <c r="I255" i="88"/>
  <c r="K255" i="88" s="1"/>
  <c r="I264" i="88"/>
  <c r="K264" i="88" s="1"/>
  <c r="I276" i="88"/>
  <c r="K276" i="88" s="1"/>
  <c r="I287" i="88"/>
  <c r="K287" i="88" s="1"/>
  <c r="I291" i="88"/>
  <c r="K291" i="88" s="1"/>
  <c r="I295" i="88"/>
  <c r="K295" i="88" s="1"/>
  <c r="I299" i="88"/>
  <c r="K299" i="88" s="1"/>
  <c r="I313" i="88"/>
  <c r="K313" i="88" s="1"/>
  <c r="I318" i="88"/>
  <c r="K318" i="88" s="1"/>
  <c r="I327" i="88"/>
  <c r="K327" i="88" s="1"/>
  <c r="I450" i="88"/>
  <c r="K450" i="88" s="1"/>
  <c r="I467" i="88"/>
  <c r="K467" i="88" s="1"/>
  <c r="I477" i="88"/>
  <c r="K477" i="88" s="1"/>
  <c r="I499" i="88"/>
  <c r="K499" i="88" s="1"/>
  <c r="I285" i="88"/>
  <c r="K285" i="88" s="1"/>
  <c r="I293" i="88"/>
  <c r="K293" i="88" s="1"/>
  <c r="I443" i="88"/>
  <c r="K443" i="88" s="1"/>
  <c r="I243" i="88"/>
  <c r="K243" i="88" s="1"/>
  <c r="K244" i="88" s="1"/>
  <c r="I260" i="88"/>
  <c r="K260" i="88" s="1"/>
  <c r="I269" i="88"/>
  <c r="K269" i="88" s="1"/>
  <c r="I284" i="88"/>
  <c r="K284" i="88" s="1"/>
  <c r="I288" i="88"/>
  <c r="K288" i="88" s="1"/>
  <c r="I292" i="88"/>
  <c r="K292" i="88" s="1"/>
  <c r="I296" i="88"/>
  <c r="K296" i="88" s="1"/>
  <c r="I300" i="88"/>
  <c r="K300" i="88" s="1"/>
  <c r="I314" i="88"/>
  <c r="K314" i="88" s="1"/>
  <c r="I319" i="88"/>
  <c r="K319" i="88" s="1"/>
  <c r="I439" i="88"/>
  <c r="K439" i="88" s="1"/>
  <c r="I451" i="88"/>
  <c r="K451" i="88" s="1"/>
  <c r="I468" i="88"/>
  <c r="K468" i="88" s="1"/>
  <c r="I478" i="88"/>
  <c r="K478" i="88" s="1"/>
  <c r="I500" i="88"/>
  <c r="K500" i="88" s="1"/>
  <c r="I452" i="88"/>
  <c r="K452" i="88" s="1"/>
  <c r="I469" i="88"/>
  <c r="K469" i="88" s="1"/>
  <c r="I484" i="88"/>
  <c r="K484" i="88" s="1"/>
  <c r="I501" i="88"/>
  <c r="K501" i="88" s="1"/>
  <c r="F255" i="88"/>
  <c r="E255" i="88"/>
  <c r="F276" i="88"/>
  <c r="E276" i="88"/>
  <c r="F287" i="88"/>
  <c r="E287" i="88"/>
  <c r="F295" i="88"/>
  <c r="E295" i="88"/>
  <c r="F313" i="88"/>
  <c r="E313" i="88"/>
  <c r="F327" i="88"/>
  <c r="E327" i="88"/>
  <c r="F467" i="88"/>
  <c r="E467" i="88"/>
  <c r="F499" i="88"/>
  <c r="E499" i="88"/>
  <c r="F243" i="88"/>
  <c r="E243" i="88"/>
  <c r="F269" i="88"/>
  <c r="E269" i="88"/>
  <c r="F288" i="88"/>
  <c r="E288" i="88"/>
  <c r="F292" i="88"/>
  <c r="E292" i="88"/>
  <c r="F300" i="88"/>
  <c r="E300" i="88"/>
  <c r="F319" i="88"/>
  <c r="E319" i="88"/>
  <c r="F451" i="88"/>
  <c r="E451" i="88"/>
  <c r="F478" i="88"/>
  <c r="E478" i="88"/>
  <c r="F252" i="88"/>
  <c r="E252" i="88"/>
  <c r="F262" i="88"/>
  <c r="E262" i="88"/>
  <c r="F271" i="88"/>
  <c r="E271" i="88"/>
  <c r="F285" i="88"/>
  <c r="E285" i="88"/>
  <c r="F289" i="88"/>
  <c r="E289" i="88"/>
  <c r="F293" i="88"/>
  <c r="E293" i="88"/>
  <c r="F297" i="88"/>
  <c r="E297" i="88"/>
  <c r="F311" i="88"/>
  <c r="E311" i="88"/>
  <c r="F315" i="88"/>
  <c r="E315" i="88"/>
  <c r="F321" i="88"/>
  <c r="E321" i="88"/>
  <c r="F443" i="88"/>
  <c r="E443" i="88"/>
  <c r="F452" i="88"/>
  <c r="E452" i="88"/>
  <c r="F469" i="88"/>
  <c r="E469" i="88"/>
  <c r="F484" i="88"/>
  <c r="E484" i="88"/>
  <c r="F501" i="88"/>
  <c r="E501" i="88"/>
  <c r="F264" i="88"/>
  <c r="E264" i="88"/>
  <c r="F291" i="88"/>
  <c r="E291" i="88"/>
  <c r="F299" i="88"/>
  <c r="E299" i="88"/>
  <c r="F318" i="88"/>
  <c r="E318" i="88"/>
  <c r="F450" i="88"/>
  <c r="E450" i="88"/>
  <c r="F477" i="88"/>
  <c r="E477" i="88"/>
  <c r="F260" i="88"/>
  <c r="E260" i="88"/>
  <c r="F284" i="88"/>
  <c r="E284" i="88"/>
  <c r="F296" i="88"/>
  <c r="E296" i="88"/>
  <c r="F314" i="88"/>
  <c r="E314" i="88"/>
  <c r="F439" i="88"/>
  <c r="E439" i="88"/>
  <c r="F468" i="88"/>
  <c r="E468" i="88"/>
  <c r="F500" i="88"/>
  <c r="E500" i="88"/>
  <c r="F254" i="88"/>
  <c r="E254" i="88"/>
  <c r="F263" i="88"/>
  <c r="E263" i="88"/>
  <c r="F270" i="88"/>
  <c r="E270" i="88"/>
  <c r="F286" i="88"/>
  <c r="E286" i="88"/>
  <c r="F290" i="88"/>
  <c r="E290" i="88"/>
  <c r="F294" i="88"/>
  <c r="E294" i="88"/>
  <c r="F298" i="88"/>
  <c r="E298" i="88"/>
  <c r="F312" i="88"/>
  <c r="E312" i="88"/>
  <c r="F317" i="88"/>
  <c r="E317" i="88"/>
  <c r="F323" i="88"/>
  <c r="E323" i="88"/>
  <c r="F448" i="88"/>
  <c r="E448" i="88"/>
  <c r="F466" i="88"/>
  <c r="E466" i="88"/>
  <c r="F476" i="88"/>
  <c r="E476" i="88"/>
  <c r="F498" i="88"/>
  <c r="E498" i="88"/>
  <c r="H205" i="88"/>
  <c r="J205" i="88" s="1"/>
  <c r="J207" i="88" s="1"/>
  <c r="H181" i="88"/>
  <c r="J181" i="88" s="1"/>
  <c r="H180" i="88"/>
  <c r="J180" i="88" s="1"/>
  <c r="H90" i="88"/>
  <c r="J90" i="88" s="1"/>
  <c r="H70" i="88"/>
  <c r="H62" i="88"/>
  <c r="J62" i="88" s="1"/>
  <c r="H69" i="88"/>
  <c r="K301" i="88" l="1"/>
  <c r="K278" i="88"/>
  <c r="K470" i="88"/>
  <c r="K332" i="88"/>
  <c r="K463" i="88"/>
  <c r="K502" i="88"/>
  <c r="J194" i="88"/>
  <c r="I70" i="88"/>
  <c r="I69" i="88"/>
  <c r="I62" i="88"/>
  <c r="K62" i="88" s="1"/>
  <c r="I181" i="88"/>
  <c r="K181" i="88" s="1"/>
  <c r="I205" i="88"/>
  <c r="K205" i="88" s="1"/>
  <c r="K207" i="88" s="1"/>
  <c r="I90" i="88"/>
  <c r="K90" i="88" s="1"/>
  <c r="I180" i="88"/>
  <c r="K180" i="88" s="1"/>
  <c r="F205" i="88"/>
  <c r="E205" i="88"/>
  <c r="F69" i="88"/>
  <c r="E69" i="88"/>
  <c r="F180" i="88"/>
  <c r="E180" i="88"/>
  <c r="F90" i="88"/>
  <c r="E90" i="88"/>
  <c r="F62" i="88"/>
  <c r="E62" i="88"/>
  <c r="F181" i="88"/>
  <c r="E181" i="88"/>
  <c r="F70" i="88"/>
  <c r="E70" i="88"/>
  <c r="H31" i="88"/>
  <c r="J31" i="88" s="1"/>
  <c r="H30" i="88"/>
  <c r="J30" i="88" s="1"/>
  <c r="K194" i="88" l="1"/>
  <c r="I30" i="88"/>
  <c r="K30" i="88" s="1"/>
  <c r="I31" i="88"/>
  <c r="K31" i="88" s="1"/>
  <c r="E30" i="88"/>
  <c r="F30" i="88"/>
  <c r="F31" i="88"/>
  <c r="C62" i="79" l="1"/>
  <c r="C36" i="96" s="1"/>
  <c r="C56" i="79"/>
  <c r="C33" i="96" s="1"/>
  <c r="C54" i="79"/>
  <c r="C32" i="96" s="1"/>
  <c r="C50" i="79"/>
  <c r="C30" i="96" s="1"/>
  <c r="C48" i="79"/>
  <c r="C29" i="96" s="1"/>
  <c r="C46" i="79"/>
  <c r="C28" i="96" s="1"/>
  <c r="C44" i="79"/>
  <c r="C27" i="96" s="1"/>
  <c r="C42" i="79"/>
  <c r="C26" i="96" s="1"/>
  <c r="C40" i="79"/>
  <c r="C25" i="96" s="1"/>
  <c r="C38" i="79"/>
  <c r="C24" i="96" s="1"/>
  <c r="C36" i="79"/>
  <c r="C23" i="96" s="1"/>
  <c r="C34" i="79"/>
  <c r="C22" i="96" s="1"/>
  <c r="C32" i="79"/>
  <c r="C21" i="96" s="1"/>
  <c r="C30" i="79"/>
  <c r="C20" i="96" s="1"/>
  <c r="C28" i="79"/>
  <c r="C19" i="96" s="1"/>
  <c r="C26" i="79"/>
  <c r="C18" i="96" s="1"/>
  <c r="C24" i="79"/>
  <c r="C17" i="96" s="1"/>
  <c r="C22" i="79"/>
  <c r="C16" i="96" s="1"/>
  <c r="C20" i="79"/>
  <c r="C15" i="96" s="1"/>
  <c r="C18" i="79"/>
  <c r="C14" i="96" s="1"/>
  <c r="C16" i="79"/>
  <c r="C13" i="96" s="1"/>
  <c r="C14" i="79"/>
  <c r="C12" i="96" s="1"/>
  <c r="C12" i="79"/>
  <c r="C11" i="96" s="1"/>
  <c r="H475" i="88"/>
  <c r="J475" i="88" s="1"/>
  <c r="H474" i="88"/>
  <c r="H16" i="88"/>
  <c r="J16" i="88" s="1"/>
  <c r="H15" i="88"/>
  <c r="J15" i="88" s="1"/>
  <c r="H14" i="88"/>
  <c r="J14" i="88" s="1"/>
  <c r="H13" i="88"/>
  <c r="J13" i="88" s="1"/>
  <c r="J474" i="88" l="1"/>
  <c r="K480" i="88"/>
  <c r="J480" i="88"/>
  <c r="K70" i="88"/>
  <c r="J70" i="88"/>
  <c r="K119" i="88"/>
  <c r="J119" i="88"/>
  <c r="K338" i="88"/>
  <c r="J338" i="88"/>
  <c r="K367" i="88"/>
  <c r="J367" i="88"/>
  <c r="K383" i="88"/>
  <c r="J383" i="88"/>
  <c r="K64" i="88"/>
  <c r="J64" i="88"/>
  <c r="J77" i="88"/>
  <c r="K121" i="88"/>
  <c r="J121" i="88"/>
  <c r="K342" i="88"/>
  <c r="J342" i="88"/>
  <c r="K368" i="88"/>
  <c r="J368" i="88"/>
  <c r="K384" i="88"/>
  <c r="J384" i="88"/>
  <c r="K657" i="88"/>
  <c r="J657" i="88"/>
  <c r="K658" i="88"/>
  <c r="J658" i="88"/>
  <c r="K68" i="88"/>
  <c r="J68" i="88"/>
  <c r="K87" i="88"/>
  <c r="K91" i="88" s="1"/>
  <c r="J87" i="88"/>
  <c r="J91" i="88" s="1"/>
  <c r="K122" i="88"/>
  <c r="J122" i="88"/>
  <c r="K346" i="88"/>
  <c r="J346" i="88"/>
  <c r="K369" i="88"/>
  <c r="J369" i="88"/>
  <c r="K386" i="88"/>
  <c r="J386" i="88"/>
  <c r="K69" i="88"/>
  <c r="J69" i="88"/>
  <c r="K118" i="88"/>
  <c r="J118" i="88"/>
  <c r="K123" i="88"/>
  <c r="J123" i="88"/>
  <c r="K347" i="88"/>
  <c r="J347" i="88"/>
  <c r="K380" i="88"/>
  <c r="J380" i="88"/>
  <c r="K395" i="88"/>
  <c r="J395" i="88"/>
  <c r="K479" i="88"/>
  <c r="J479" i="88"/>
  <c r="J17" i="88"/>
  <c r="I474" i="88"/>
  <c r="K474" i="88" s="1"/>
  <c r="I16" i="88"/>
  <c r="K16" i="88" s="1"/>
  <c r="I13" i="88"/>
  <c r="K13" i="88" s="1"/>
  <c r="I475" i="88"/>
  <c r="K475" i="88" s="1"/>
  <c r="I14" i="88"/>
  <c r="K14" i="88" s="1"/>
  <c r="I15" i="88"/>
  <c r="K15" i="88" s="1"/>
  <c r="F13" i="88"/>
  <c r="E13" i="88"/>
  <c r="E14" i="88"/>
  <c r="F14" i="88"/>
  <c r="F475" i="88"/>
  <c r="E475" i="88"/>
  <c r="F15" i="88"/>
  <c r="E15" i="88"/>
  <c r="E16" i="88"/>
  <c r="F16" i="88"/>
  <c r="F474" i="88"/>
  <c r="E474" i="88"/>
  <c r="K659" i="88" l="1"/>
  <c r="K486" i="88"/>
  <c r="J659" i="88"/>
  <c r="J486" i="88"/>
  <c r="J422" i="88"/>
  <c r="K124" i="88"/>
  <c r="K422" i="88"/>
  <c r="K72" i="88"/>
  <c r="D35" i="96"/>
  <c r="D60" i="79"/>
  <c r="J124" i="88"/>
  <c r="J72" i="88"/>
  <c r="K17" i="88"/>
  <c r="D28" i="79"/>
  <c r="K61" i="79" l="1"/>
  <c r="L61" i="79" s="1"/>
  <c r="N61" i="79" s="1"/>
  <c r="D19" i="96"/>
  <c r="F29" i="79"/>
  <c r="D62" i="79"/>
  <c r="K63" i="79" s="1"/>
  <c r="D46" i="79"/>
  <c r="D48" i="79"/>
  <c r="D34" i="79"/>
  <c r="H35" i="79" s="1"/>
  <c r="D22" i="79"/>
  <c r="D30" i="79"/>
  <c r="D20" i="79"/>
  <c r="K21" i="79" s="1"/>
  <c r="D40" i="79"/>
  <c r="F41" i="79" s="1"/>
  <c r="D24" i="79"/>
  <c r="D44" i="79"/>
  <c r="D18" i="79"/>
  <c r="D14" i="96" s="1"/>
  <c r="D50" i="79"/>
  <c r="K51" i="79" s="1"/>
  <c r="D32" i="79"/>
  <c r="D36" i="79"/>
  <c r="D14" i="79"/>
  <c r="D12" i="96" s="1"/>
  <c r="D16" i="79"/>
  <c r="M61" i="79" l="1"/>
  <c r="K37" i="79"/>
  <c r="J37" i="79"/>
  <c r="J33" i="79"/>
  <c r="K33" i="79"/>
  <c r="K25" i="79"/>
  <c r="J25" i="79"/>
  <c r="K23" i="79"/>
  <c r="F23" i="79"/>
  <c r="G23" i="79"/>
  <c r="F17" i="79"/>
  <c r="G17" i="79"/>
  <c r="H49" i="79"/>
  <c r="J49" i="79"/>
  <c r="I49" i="79"/>
  <c r="D13" i="96"/>
  <c r="D27" i="96"/>
  <c r="F45" i="79"/>
  <c r="D20" i="96"/>
  <c r="F31" i="79"/>
  <c r="G31" i="79"/>
  <c r="D28" i="96"/>
  <c r="H47" i="79"/>
  <c r="F47" i="79"/>
  <c r="G47" i="79"/>
  <c r="D21" i="96"/>
  <c r="H23" i="79"/>
  <c r="I23" i="79"/>
  <c r="J23" i="79"/>
  <c r="D15" i="96"/>
  <c r="I21" i="79"/>
  <c r="J21" i="79"/>
  <c r="D22" i="96"/>
  <c r="D29" i="96"/>
  <c r="D30" i="96"/>
  <c r="L50" i="79"/>
  <c r="D23" i="96"/>
  <c r="D17" i="96"/>
  <c r="D16" i="96"/>
  <c r="D36" i="96"/>
  <c r="D25" i="96"/>
  <c r="J17" i="79"/>
  <c r="I17" i="79"/>
  <c r="H17" i="79"/>
  <c r="L35" i="79"/>
  <c r="M35" i="79" s="1"/>
  <c r="G15" i="79"/>
  <c r="F15" i="79"/>
  <c r="I19" i="79"/>
  <c r="G19" i="79"/>
  <c r="H19" i="79"/>
  <c r="F19" i="79"/>
  <c r="H21" i="79"/>
  <c r="G21" i="79"/>
  <c r="I63" i="79"/>
  <c r="H63" i="79"/>
  <c r="G63" i="79"/>
  <c r="J63" i="79"/>
  <c r="F63" i="79"/>
  <c r="L19" i="79" l="1"/>
  <c r="M19" i="79" s="1"/>
  <c r="N35" i="79"/>
  <c r="L21" i="79"/>
  <c r="M21" i="79" s="1"/>
  <c r="L17" i="79"/>
  <c r="L37" i="79"/>
  <c r="M37" i="79" s="1"/>
  <c r="L25" i="79"/>
  <c r="L49" i="79"/>
  <c r="L51" i="79"/>
  <c r="L23" i="79"/>
  <c r="M23" i="79" s="1"/>
  <c r="L18" i="79"/>
  <c r="M18" i="79" s="1"/>
  <c r="M62" i="79"/>
  <c r="L16" i="79"/>
  <c r="L48" i="79"/>
  <c r="M48" i="79" s="1"/>
  <c r="L34" i="79"/>
  <c r="N34" i="79" s="1"/>
  <c r="L36" i="79"/>
  <c r="N36" i="79" s="1"/>
  <c r="L22" i="79"/>
  <c r="L24" i="79"/>
  <c r="M24" i="79" s="1"/>
  <c r="L20" i="79"/>
  <c r="N20" i="79" s="1"/>
  <c r="N50" i="79"/>
  <c r="M50" i="79"/>
  <c r="N19" i="79" l="1"/>
  <c r="N23" i="79"/>
  <c r="N21" i="79"/>
  <c r="N37" i="79"/>
  <c r="M49" i="79"/>
  <c r="N49" i="79"/>
  <c r="M51" i="79"/>
  <c r="N51" i="79"/>
  <c r="N25" i="79"/>
  <c r="M25" i="79"/>
  <c r="N62" i="79"/>
  <c r="M34" i="79"/>
  <c r="N48" i="79"/>
  <c r="N18" i="79"/>
  <c r="M20" i="79"/>
  <c r="N24" i="79"/>
  <c r="M36" i="79"/>
  <c r="M22" i="79"/>
  <c r="N22" i="79"/>
  <c r="D12" i="79" l="1"/>
  <c r="D11" i="96" l="1"/>
  <c r="H13" i="79"/>
  <c r="G13" i="79"/>
  <c r="F13" i="79"/>
  <c r="D26" i="79" l="1"/>
  <c r="G27" i="79" s="1"/>
  <c r="D18" i="96" l="1"/>
  <c r="F27" i="79"/>
  <c r="D42" i="79"/>
  <c r="K43" i="79" l="1"/>
  <c r="K64" i="79" s="1"/>
  <c r="I43" i="79"/>
  <c r="D26" i="96"/>
  <c r="J43" i="79"/>
  <c r="J64" i="79" s="1"/>
  <c r="L42" i="79"/>
  <c r="L43" i="79" l="1"/>
  <c r="D56" i="79"/>
  <c r="D33" i="96" l="1"/>
  <c r="G57" i="79"/>
  <c r="M17" i="79"/>
  <c r="N17" i="79"/>
  <c r="M16" i="79"/>
  <c r="N16" i="79"/>
  <c r="M43" i="79" l="1"/>
  <c r="N43" i="79"/>
  <c r="M42" i="79"/>
  <c r="N42" i="79"/>
  <c r="L63" i="79"/>
  <c r="N63" i="79" s="1"/>
  <c r="M63" i="79" l="1"/>
  <c r="H530" i="88" l="1"/>
  <c r="J530" i="88" s="1"/>
  <c r="H533" i="88"/>
  <c r="J533" i="88" s="1"/>
  <c r="I2568" i="94"/>
  <c r="H529" i="88" s="1"/>
  <c r="D38" i="79" l="1"/>
  <c r="I529" i="88"/>
  <c r="K529" i="88" s="1"/>
  <c r="J529" i="88"/>
  <c r="J534" i="88" s="1"/>
  <c r="J661" i="88" s="1"/>
  <c r="I533" i="88"/>
  <c r="K533" i="88" s="1"/>
  <c r="I530" i="88"/>
  <c r="K530" i="88" s="1"/>
  <c r="K534" i="88" l="1"/>
  <c r="K662" i="88" s="1"/>
  <c r="F39" i="79"/>
  <c r="H39" i="79"/>
  <c r="G39" i="79"/>
  <c r="D24" i="96"/>
  <c r="L38" i="79"/>
  <c r="M38" i="79" s="1"/>
  <c r="D54" i="79" l="1"/>
  <c r="L39" i="79"/>
  <c r="N38" i="79"/>
  <c r="L54" i="79" l="1"/>
  <c r="G55" i="79"/>
  <c r="G64" i="79" s="1"/>
  <c r="H55" i="79"/>
  <c r="H64" i="79" s="1"/>
  <c r="I55" i="79"/>
  <c r="I64" i="79" s="1"/>
  <c r="N54" i="79"/>
  <c r="M54" i="79"/>
  <c r="D64" i="79"/>
  <c r="D32" i="96"/>
  <c r="D37" i="96" s="1"/>
  <c r="M39" i="79"/>
  <c r="N39" i="79"/>
  <c r="G65" i="79" l="1"/>
  <c r="E58" i="79"/>
  <c r="E60" i="79"/>
  <c r="H65" i="79"/>
  <c r="J65" i="79"/>
  <c r="E32" i="79"/>
  <c r="E36" i="79"/>
  <c r="E24" i="79"/>
  <c r="E42" i="79"/>
  <c r="E54" i="79"/>
  <c r="E12" i="79"/>
  <c r="E40" i="79"/>
  <c r="E30" i="79"/>
  <c r="E20" i="79"/>
  <c r="I65" i="79"/>
  <c r="E18" i="79"/>
  <c r="E16" i="79"/>
  <c r="E46" i="79"/>
  <c r="E22" i="79"/>
  <c r="E52" i="79"/>
  <c r="E56" i="79"/>
  <c r="E44" i="79"/>
  <c r="E48" i="79"/>
  <c r="E28" i="79"/>
  <c r="E14" i="79"/>
  <c r="E38" i="79"/>
  <c r="K65" i="79"/>
  <c r="E26" i="79"/>
  <c r="E62" i="79"/>
  <c r="E34" i="79"/>
  <c r="E50" i="79"/>
  <c r="L12" i="79"/>
  <c r="L13" i="79"/>
  <c r="E32" i="96" l="1"/>
  <c r="E35" i="96"/>
  <c r="E64" i="79"/>
  <c r="E11" i="96"/>
  <c r="E34" i="96"/>
  <c r="E31" i="96"/>
  <c r="E19" i="96"/>
  <c r="E23" i="96"/>
  <c r="E21" i="96"/>
  <c r="E22" i="96"/>
  <c r="E14" i="96"/>
  <c r="E27" i="96"/>
  <c r="E17" i="96"/>
  <c r="E36" i="96"/>
  <c r="E15" i="96"/>
  <c r="E20" i="96"/>
  <c r="E16" i="96"/>
  <c r="E13" i="96"/>
  <c r="E29" i="96"/>
  <c r="E28" i="96"/>
  <c r="E30" i="96"/>
  <c r="E12" i="96"/>
  <c r="E25" i="96"/>
  <c r="E18" i="96"/>
  <c r="E26" i="96"/>
  <c r="E33" i="96"/>
  <c r="E24" i="96"/>
  <c r="N13" i="79"/>
  <c r="M13" i="79"/>
  <c r="E37" i="96" l="1"/>
  <c r="L14" i="79" l="1"/>
  <c r="M14" i="79" s="1"/>
  <c r="L15" i="79"/>
  <c r="N15" i="79" l="1"/>
  <c r="M15" i="79"/>
  <c r="N14" i="79"/>
  <c r="L26" i="79"/>
  <c r="M26" i="79" s="1"/>
  <c r="L27" i="79" l="1"/>
  <c r="N26" i="79"/>
  <c r="N27" i="79" l="1"/>
  <c r="M27" i="79"/>
  <c r="L28" i="79"/>
  <c r="N28" i="79" s="1"/>
  <c r="L29" i="79"/>
  <c r="M28" i="79" l="1"/>
  <c r="M29" i="79"/>
  <c r="N29" i="79"/>
  <c r="L30" i="79"/>
  <c r="M30" i="79" s="1"/>
  <c r="L31" i="79" l="1"/>
  <c r="N30" i="79"/>
  <c r="N31" i="79" l="1"/>
  <c r="M31" i="79"/>
  <c r="L40" i="79"/>
  <c r="N40" i="79" s="1"/>
  <c r="L41" i="79"/>
  <c r="M40" i="79" l="1"/>
  <c r="M41" i="79"/>
  <c r="N41" i="79"/>
  <c r="L44" i="79"/>
  <c r="N44" i="79" s="1"/>
  <c r="L45" i="79"/>
  <c r="M44" i="79" l="1"/>
  <c r="N45" i="79"/>
  <c r="M45" i="79"/>
  <c r="L46" i="79"/>
  <c r="N46" i="79" s="1"/>
  <c r="L47" i="79"/>
  <c r="M46" i="79" l="1"/>
  <c r="N47" i="79"/>
  <c r="M47" i="79"/>
  <c r="F55" i="79"/>
  <c r="L55" i="79" l="1"/>
  <c r="L56" i="79"/>
  <c r="N56" i="79" s="1"/>
  <c r="F57" i="79"/>
  <c r="F64" i="79" s="1"/>
  <c r="M55" i="79" l="1"/>
  <c r="N55" i="79"/>
  <c r="M56" i="79"/>
  <c r="F65" i="79"/>
  <c r="F66" i="79"/>
  <c r="G66" i="79" s="1"/>
  <c r="H66" i="79" s="1"/>
  <c r="I66" i="79" s="1"/>
  <c r="J66" i="79" s="1"/>
  <c r="K66" i="79" s="1"/>
  <c r="L57" i="79"/>
  <c r="N57" i="79" l="1"/>
  <c r="M57" i="79"/>
  <c r="L33" i="79"/>
  <c r="L32" i="79"/>
  <c r="M32" i="79" s="1"/>
  <c r="M33" i="79" l="1"/>
  <c r="N32" i="79"/>
  <c r="N33" i="79"/>
  <c r="L53" i="79"/>
  <c r="L52" i="79"/>
  <c r="L64" i="79" l="1"/>
  <c r="L66" i="79" s="1"/>
  <c r="N52" i="79"/>
  <c r="M52" i="79"/>
  <c r="M53" i="79"/>
  <c r="N53" i="79"/>
  <c r="N64" i="79" l="1"/>
  <c r="L65" i="79"/>
  <c r="N65" i="79" s="1"/>
  <c r="M64" i="79"/>
  <c r="N66" i="79"/>
  <c r="M66" i="79"/>
  <c r="M65" i="79" l="1"/>
  <c r="B3" i="88"/>
  <c r="B3" i="79" s="1"/>
  <c r="B3" i="95"/>
</calcChain>
</file>

<file path=xl/comments1.xml><?xml version="1.0" encoding="utf-8"?>
<comments xmlns="http://schemas.openxmlformats.org/spreadsheetml/2006/main">
  <authors>
    <author>Marcelo França Martins</author>
  </authors>
  <commentList>
    <comment ref="B8" authorId="0" shape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sharedStrings.xml><?xml version="1.0" encoding="utf-8"?>
<sst xmlns="http://schemas.openxmlformats.org/spreadsheetml/2006/main" count="42473" uniqueCount="14765">
  <si>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</si>
  <si>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</si>
  <si>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</si>
  <si>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</si>
  <si>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</si>
  <si>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</si>
  <si>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</si>
  <si>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</si>
  <si>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</si>
  <si>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</si>
  <si>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</si>
  <si>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</si>
  <si>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</si>
  <si>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</si>
  <si>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</si>
  <si>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</si>
  <si>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</si>
  <si>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</si>
  <si>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</si>
  <si>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</si>
  <si>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</si>
  <si>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</si>
  <si>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</si>
  <si>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</si>
  <si>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</si>
  <si>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</si>
  <si>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</si>
  <si>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</si>
  <si>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</si>
  <si>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</si>
  <si>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</si>
  <si>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</si>
  <si>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</si>
  <si>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</si>
  <si>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</si>
  <si>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</si>
  <si>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</si>
  <si>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</si>
  <si>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</si>
  <si>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</si>
  <si>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</si>
  <si>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</si>
  <si>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</si>
  <si>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</si>
  <si>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</si>
  <si>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</si>
  <si>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</si>
  <si>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</si>
  <si>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</si>
  <si>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</si>
  <si>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</si>
  <si>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</si>
  <si>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</si>
  <si>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UN</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</si>
  <si>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</si>
  <si>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</si>
  <si>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</si>
  <si>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</si>
  <si>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</si>
  <si>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</si>
  <si>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</si>
  <si>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</si>
  <si>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</si>
  <si>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</si>
  <si>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</si>
  <si>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</si>
  <si>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</si>
  <si>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</si>
  <si>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</si>
  <si>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</si>
  <si>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</si>
  <si>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</si>
  <si>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</si>
  <si>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</si>
  <si>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</si>
  <si>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</si>
  <si>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</si>
  <si>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</si>
  <si>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</si>
  <si>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</si>
  <si>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</si>
  <si>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</si>
  <si>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</si>
  <si>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</si>
  <si>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</si>
  <si>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</si>
  <si>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</si>
  <si>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</si>
  <si>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</si>
  <si>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</si>
  <si>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</si>
  <si>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</si>
  <si>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</si>
  <si>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</si>
  <si>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</si>
  <si>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</si>
  <si>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</si>
  <si>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</si>
  <si>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</si>
  <si>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</si>
  <si>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</si>
  <si>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</si>
  <si>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</si>
  <si>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</si>
  <si>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</si>
  <si>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</si>
  <si>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</si>
  <si>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</si>
  <si>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</si>
  <si>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</si>
  <si>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</si>
  <si>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</si>
  <si>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</si>
  <si>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</si>
  <si>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</si>
  <si>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</si>
  <si>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</si>
  <si>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</si>
  <si>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</si>
  <si>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</si>
  <si>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</si>
  <si>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</si>
  <si>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</si>
  <si>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</si>
  <si>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</si>
  <si>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</si>
  <si>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</si>
  <si>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</si>
  <si>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</si>
  <si>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</si>
  <si>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</si>
  <si>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</si>
  <si>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</si>
  <si>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</si>
  <si>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KG</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</si>
  <si>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</si>
  <si>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</si>
  <si>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</si>
  <si>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</si>
  <si>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</si>
  <si>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</si>
  <si>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</si>
  <si>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</si>
  <si>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</si>
  <si>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</si>
  <si>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</si>
  <si>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</si>
  <si>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</si>
  <si>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</si>
  <si>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</si>
  <si>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</si>
  <si>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</si>
  <si>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</si>
  <si>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</si>
  <si>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</si>
  <si>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</si>
  <si>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</si>
  <si>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</si>
  <si>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</si>
  <si>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</si>
  <si>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</si>
  <si>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</si>
  <si>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</si>
  <si>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</si>
  <si>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</si>
  <si>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</si>
  <si>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</si>
  <si>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</si>
  <si>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</si>
  <si>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</si>
  <si>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</si>
  <si>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</si>
  <si>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</si>
  <si>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</si>
  <si>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</si>
  <si>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</si>
  <si>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</si>
  <si>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</si>
  <si>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</si>
  <si>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</si>
  <si>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</si>
  <si>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</si>
  <si>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</si>
  <si>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</si>
  <si>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</si>
  <si>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</si>
  <si>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</si>
  <si>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</si>
  <si>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</si>
  <si>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</si>
  <si>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</si>
  <si>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</si>
  <si>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</si>
  <si>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</si>
  <si>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</si>
  <si>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</si>
  <si>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</si>
  <si>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</si>
  <si>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</si>
  <si>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</si>
  <si>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</si>
  <si>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</si>
  <si>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</si>
  <si>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</si>
  <si>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</si>
  <si>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</si>
  <si>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</si>
  <si>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</si>
  <si>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</si>
  <si>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</si>
  <si>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</si>
  <si>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</si>
  <si>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</si>
  <si>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</si>
  <si>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</si>
  <si>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</si>
  <si>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</si>
  <si>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</si>
  <si>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</si>
  <si>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</si>
  <si>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</si>
  <si>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</si>
  <si>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</si>
  <si>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</si>
  <si>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</si>
  <si>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</si>
  <si>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</si>
  <si>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</si>
  <si>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</si>
  <si>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</si>
  <si>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</si>
  <si>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</si>
  <si>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</si>
  <si>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</si>
  <si>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</si>
  <si>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</si>
  <si>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</si>
  <si>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</si>
  <si>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</si>
  <si>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</si>
  <si>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</si>
  <si>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</si>
  <si>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</si>
  <si>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</si>
  <si>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</si>
  <si>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</si>
  <si>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</si>
  <si>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</si>
  <si>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</si>
  <si>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</si>
  <si>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</si>
  <si>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</si>
  <si>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</si>
  <si>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</si>
  <si>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</si>
  <si>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</si>
  <si>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</si>
  <si>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</si>
  <si>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</si>
  <si>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</si>
  <si>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</si>
  <si>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</si>
  <si>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</si>
  <si>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</si>
  <si>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</si>
  <si>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</si>
  <si>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</si>
  <si>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</si>
  <si>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</si>
  <si>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</si>
  <si>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</si>
  <si>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</si>
  <si>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</si>
  <si>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</si>
  <si>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</si>
  <si>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</si>
  <si>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</si>
  <si>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</si>
  <si>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</si>
  <si>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</si>
  <si>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</si>
  <si>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</si>
  <si>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</si>
  <si>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</si>
  <si>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</si>
  <si>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</si>
  <si>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</si>
  <si>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</si>
  <si>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</si>
  <si>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</si>
  <si>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</si>
  <si>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</si>
  <si>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</si>
  <si>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</si>
  <si>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</si>
  <si>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</si>
  <si>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</si>
  <si>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</si>
  <si>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</si>
  <si>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</si>
  <si>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</si>
  <si>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</si>
  <si>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</si>
  <si>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</si>
  <si>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</si>
  <si>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</si>
  <si>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</si>
  <si>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</si>
  <si>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</si>
  <si>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</si>
  <si>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</si>
  <si>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</si>
  <si>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</si>
  <si>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</si>
  <si>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</si>
  <si>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</si>
  <si>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</si>
  <si>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</si>
  <si>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</si>
  <si>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</si>
  <si>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</si>
  <si>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</si>
  <si>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</si>
  <si>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</si>
  <si>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</si>
  <si>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</si>
  <si>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</si>
  <si>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</si>
  <si>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</si>
  <si>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</si>
  <si>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</si>
  <si>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</si>
  <si>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</si>
  <si>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</si>
  <si>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</si>
  <si>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</si>
  <si>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</si>
  <si>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</si>
  <si>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</si>
  <si>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</si>
  <si>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</si>
  <si>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</si>
  <si>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</si>
  <si>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</si>
  <si>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</si>
  <si>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</si>
  <si>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</si>
  <si>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</si>
  <si>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</si>
  <si>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</si>
  <si>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</si>
  <si>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</si>
  <si>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</si>
  <si>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</si>
  <si>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</si>
  <si>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</si>
  <si>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</si>
  <si>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</si>
  <si>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</si>
  <si>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</si>
  <si>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</si>
  <si>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</si>
  <si>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</si>
  <si>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</si>
  <si>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</si>
  <si>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</si>
  <si>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</si>
  <si>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</si>
  <si>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</si>
  <si>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</si>
  <si>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</si>
  <si>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</si>
  <si>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</si>
  <si>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</si>
  <si>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</si>
  <si>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</si>
  <si>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</si>
  <si>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</si>
  <si>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</si>
  <si>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</si>
  <si>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</si>
  <si>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</si>
  <si>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</si>
  <si>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</si>
  <si>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</si>
  <si>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</si>
  <si>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</si>
  <si>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</si>
  <si>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</si>
  <si>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</si>
  <si>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</si>
  <si>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</si>
  <si>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</si>
  <si>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</si>
  <si>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</si>
  <si>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</si>
  <si>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</si>
  <si>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</si>
  <si>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</si>
  <si>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</si>
  <si>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</si>
  <si>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</si>
  <si>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</si>
  <si>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</si>
  <si>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</si>
  <si>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</si>
  <si>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</si>
  <si>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</si>
  <si>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</si>
  <si>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</si>
  <si>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</si>
  <si>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</si>
  <si>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</si>
  <si>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</si>
  <si>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</si>
  <si>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</si>
  <si>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</si>
  <si>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</si>
  <si>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</si>
  <si>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</si>
  <si>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</si>
  <si>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</si>
  <si>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</si>
  <si>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</si>
  <si>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</si>
  <si>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</si>
  <si>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</si>
  <si>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</si>
  <si>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</si>
  <si>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</si>
  <si>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</si>
  <si>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</si>
  <si>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</si>
  <si>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</si>
  <si>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</si>
  <si>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</si>
  <si>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</si>
  <si>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</si>
  <si>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</si>
  <si>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</si>
  <si>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</si>
  <si>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</si>
  <si>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</si>
  <si>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</si>
  <si>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</si>
  <si>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</si>
  <si>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</si>
  <si>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</si>
  <si>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</si>
  <si>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</si>
  <si>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</si>
  <si>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</si>
  <si>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</si>
  <si>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</si>
  <si>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</si>
  <si>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</si>
  <si>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</si>
  <si>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</si>
  <si>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</si>
  <si>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</si>
  <si>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</si>
  <si>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</si>
  <si>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</si>
  <si>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</si>
  <si>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</si>
  <si>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</si>
  <si>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</si>
  <si>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</si>
  <si>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</si>
  <si>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</si>
  <si>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</si>
  <si>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</si>
  <si>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</si>
  <si>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</si>
  <si>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</si>
  <si>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</si>
  <si>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</si>
  <si>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</si>
  <si>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</si>
  <si>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</si>
  <si>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</si>
  <si>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</si>
  <si>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</si>
  <si>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</si>
  <si>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</si>
  <si>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</si>
  <si>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</si>
  <si>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</si>
  <si>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</si>
  <si>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</si>
  <si>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</si>
  <si>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</si>
  <si>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</si>
  <si>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</si>
  <si>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</si>
  <si>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</si>
  <si>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</si>
  <si>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</si>
  <si>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</si>
  <si>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</si>
  <si>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</si>
  <si>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</si>
  <si>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</si>
  <si>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</si>
  <si>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</si>
  <si>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</si>
  <si>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</si>
  <si>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</si>
  <si>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</si>
  <si>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</si>
  <si>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</si>
  <si>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</si>
  <si>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</si>
  <si>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</si>
  <si>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</si>
  <si>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</si>
  <si>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</si>
  <si>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</si>
  <si>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</si>
  <si>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</si>
  <si>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</si>
  <si>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</si>
  <si>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</si>
  <si>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</si>
  <si>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</si>
  <si>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</si>
  <si>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</si>
  <si>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</si>
  <si>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</si>
  <si>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</si>
  <si>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</si>
  <si>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</si>
  <si>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</si>
  <si>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</si>
  <si>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</si>
  <si>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</si>
  <si>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</si>
  <si>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</si>
  <si>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</si>
  <si>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</si>
  <si>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</si>
  <si>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</si>
  <si>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</si>
  <si>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</si>
  <si>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</si>
  <si>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</si>
  <si>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</si>
  <si>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</si>
  <si>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</si>
  <si>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</si>
  <si>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</si>
  <si>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</si>
  <si>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</si>
  <si>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</si>
  <si>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</si>
  <si>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</si>
  <si>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</si>
  <si>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</si>
  <si>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</si>
  <si>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</si>
  <si>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</si>
  <si>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</si>
  <si>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</si>
  <si>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</si>
  <si>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</si>
  <si>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</si>
  <si>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</si>
  <si>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</si>
  <si>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</si>
  <si>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</si>
  <si>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</si>
  <si>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</si>
  <si>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</si>
  <si>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</si>
  <si>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</si>
  <si>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</si>
  <si>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</si>
  <si>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</si>
  <si>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</si>
  <si>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</si>
  <si>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</si>
  <si>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</si>
  <si>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</si>
  <si>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</si>
  <si>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</si>
  <si>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</si>
  <si>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</si>
  <si>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</si>
  <si>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</si>
  <si>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</si>
  <si>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</si>
  <si>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</si>
  <si>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</si>
  <si>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</si>
  <si>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</si>
  <si>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</si>
  <si>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</si>
  <si>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</si>
  <si>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</si>
  <si>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</si>
  <si>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</si>
  <si>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</si>
  <si>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</si>
  <si>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</si>
  <si>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</si>
  <si>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</si>
  <si>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</si>
  <si>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</si>
  <si>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</si>
  <si>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</si>
  <si>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</si>
  <si>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</si>
  <si>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</si>
  <si>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</si>
  <si>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</si>
  <si>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</si>
  <si>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</si>
  <si>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</si>
  <si>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</si>
  <si>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</si>
  <si>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</si>
  <si>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</si>
  <si>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</si>
  <si>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</si>
  <si>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</si>
  <si>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</si>
  <si>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</si>
  <si>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</si>
  <si>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</si>
  <si>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</si>
  <si>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</si>
  <si>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</si>
  <si>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</si>
  <si>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</si>
  <si>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</si>
  <si>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</si>
  <si>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</si>
  <si>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</si>
  <si>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</si>
  <si>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</si>
  <si>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</si>
  <si>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</si>
  <si>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</si>
  <si>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</si>
  <si>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</si>
  <si>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</si>
  <si>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</si>
  <si>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</si>
  <si>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</si>
  <si>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</si>
  <si>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</si>
  <si>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</si>
  <si>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</si>
  <si>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</si>
  <si>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</si>
  <si>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</si>
  <si>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</si>
  <si>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</si>
  <si>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</si>
  <si>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</si>
  <si>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</si>
  <si>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</si>
  <si>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</si>
  <si>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</si>
  <si>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</si>
  <si>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</si>
  <si>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</si>
  <si>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</si>
  <si>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</si>
  <si>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</si>
  <si>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</si>
  <si>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</si>
  <si>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</si>
  <si>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</si>
  <si>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</si>
  <si>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</si>
  <si>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</si>
  <si>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</si>
  <si>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</si>
  <si>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</si>
  <si>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</si>
  <si>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</si>
  <si>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</si>
  <si>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</si>
  <si>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</si>
  <si>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</si>
  <si>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</si>
  <si>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</si>
  <si>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</si>
  <si>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</si>
  <si>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</si>
  <si>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</si>
  <si>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</si>
  <si>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</si>
  <si>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</si>
  <si>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</si>
  <si>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</si>
  <si>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</si>
  <si>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</si>
  <si>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</si>
  <si>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</si>
  <si>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</si>
  <si>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</si>
  <si>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</si>
  <si>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</si>
  <si>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</si>
  <si>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</si>
  <si>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</si>
  <si>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</si>
  <si>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</si>
  <si>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</si>
  <si>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</si>
  <si>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</si>
  <si>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</si>
  <si>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</si>
  <si>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</si>
  <si>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</si>
  <si>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</si>
  <si>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</si>
  <si>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</si>
  <si>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</si>
  <si>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</si>
  <si>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</si>
  <si>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</si>
  <si>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</si>
  <si>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</si>
  <si>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</si>
  <si>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</si>
  <si>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</si>
  <si>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</si>
  <si>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</si>
  <si>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</si>
  <si>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</si>
  <si>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</si>
  <si>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</si>
  <si>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</si>
  <si>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</si>
  <si>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</si>
  <si>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</si>
  <si>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</si>
  <si>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</si>
  <si>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</si>
  <si>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</si>
  <si>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</si>
  <si>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</si>
  <si>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</si>
  <si>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</si>
  <si>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</si>
  <si>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</si>
  <si>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</si>
  <si>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</si>
  <si>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</si>
  <si>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</si>
  <si>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</si>
  <si>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</si>
  <si>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</si>
  <si>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</si>
  <si>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</si>
  <si>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</si>
  <si>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</si>
  <si>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</si>
  <si>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</si>
  <si>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</si>
  <si>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</si>
  <si>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</si>
  <si>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</si>
  <si>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</si>
  <si>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</si>
  <si>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</si>
  <si>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</si>
  <si>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</si>
  <si>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</si>
  <si>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</si>
  <si>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</si>
  <si>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</si>
  <si>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</si>
  <si>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</si>
  <si>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</si>
  <si>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</si>
  <si>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</si>
  <si>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</si>
  <si>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</si>
  <si>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</si>
  <si>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</si>
  <si>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</si>
  <si>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</si>
  <si>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</si>
  <si>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</si>
  <si>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</si>
  <si>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</si>
  <si>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</si>
  <si>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</si>
  <si>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</si>
  <si>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</si>
  <si>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</si>
  <si>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</si>
  <si>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</si>
  <si>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</si>
  <si>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</si>
  <si>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</si>
  <si>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</si>
  <si>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</si>
  <si>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</si>
  <si>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</si>
  <si>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</si>
  <si>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</si>
  <si>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</si>
  <si>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</si>
  <si>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</si>
  <si>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</si>
  <si>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</si>
  <si>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</si>
  <si>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</si>
  <si>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</si>
  <si>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</si>
  <si>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</si>
  <si>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</si>
  <si>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</si>
  <si>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</si>
  <si>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</si>
  <si>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</si>
  <si>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</si>
  <si>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</si>
  <si>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</si>
  <si>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</si>
  <si>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</si>
  <si>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</si>
  <si>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</si>
  <si>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</si>
  <si>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</si>
  <si>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</si>
  <si>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</si>
  <si>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</si>
  <si>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</si>
  <si>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</si>
  <si>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</si>
  <si>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</si>
  <si>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</si>
  <si>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</si>
  <si>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</si>
  <si>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</si>
  <si>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</si>
  <si>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</si>
  <si>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</si>
  <si>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</si>
  <si>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</si>
  <si>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</si>
  <si>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</si>
  <si>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</si>
  <si>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</si>
  <si>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</si>
  <si>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</si>
  <si>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</si>
  <si>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</si>
  <si>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</si>
  <si>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</si>
  <si>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</si>
  <si>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</si>
  <si>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</si>
  <si>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</si>
  <si>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</si>
  <si>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</si>
  <si>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</si>
  <si>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</si>
  <si>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</si>
  <si>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</si>
  <si>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</si>
  <si>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</si>
  <si>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</si>
  <si>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</si>
  <si>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</si>
  <si>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</si>
  <si>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</si>
  <si>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</si>
  <si>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</si>
  <si>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</si>
  <si>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</si>
  <si>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</si>
  <si>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</si>
  <si>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</si>
  <si>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</si>
  <si>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</si>
  <si>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</si>
  <si>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</si>
  <si>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</si>
  <si>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</si>
  <si>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</si>
  <si>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</si>
  <si>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</si>
  <si>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</si>
  <si>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</si>
  <si>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</si>
  <si>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</si>
  <si>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</si>
  <si>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</si>
  <si>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</si>
  <si>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</si>
  <si>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</si>
  <si>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</si>
  <si>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</si>
  <si>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</si>
  <si>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</si>
  <si>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</si>
  <si>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</si>
  <si>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</si>
  <si>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</si>
  <si>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</si>
  <si>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</si>
  <si>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</si>
  <si>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</si>
  <si>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</si>
  <si>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</si>
  <si>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</si>
  <si>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</si>
  <si>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</si>
  <si>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</si>
  <si>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</si>
  <si>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</si>
  <si>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</si>
  <si>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</si>
  <si>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</si>
  <si>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</si>
  <si>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</si>
  <si>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</si>
  <si>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</si>
  <si>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</si>
  <si>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</si>
  <si>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</si>
  <si>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</si>
  <si>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</si>
  <si>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</si>
  <si>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</si>
  <si>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</si>
  <si>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</si>
  <si>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</si>
  <si>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</si>
  <si>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</si>
  <si>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</si>
  <si>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</si>
  <si>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</si>
  <si>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</si>
  <si>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</si>
  <si>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</si>
  <si>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</si>
  <si>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</si>
  <si>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</si>
  <si>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</si>
  <si>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</si>
  <si>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</si>
  <si>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</si>
  <si>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</si>
  <si>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</si>
  <si>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</si>
  <si>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</si>
  <si>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</si>
  <si>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</si>
  <si>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</si>
  <si>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</si>
  <si>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</si>
  <si>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</si>
  <si>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</si>
  <si>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</si>
  <si>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</si>
  <si>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</si>
  <si>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</si>
  <si>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</si>
  <si>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</si>
  <si>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</si>
  <si>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</si>
  <si>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</si>
  <si>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</si>
  <si>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</si>
  <si>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</si>
  <si>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</si>
  <si>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</si>
  <si>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</si>
  <si>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</si>
  <si>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</si>
  <si>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</si>
  <si>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</si>
  <si>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</si>
  <si>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</si>
  <si>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</si>
  <si>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</si>
  <si>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</si>
  <si>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</si>
  <si>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</si>
  <si>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</si>
  <si>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</si>
  <si>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</si>
  <si>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</si>
  <si>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</si>
  <si>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</si>
  <si>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</si>
  <si>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</si>
  <si>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</si>
  <si>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</si>
  <si>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</si>
  <si>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</si>
  <si>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</si>
  <si>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</si>
  <si>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</si>
  <si>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</si>
  <si>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</si>
  <si>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</si>
  <si>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</si>
  <si>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</si>
  <si>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</si>
  <si>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</si>
  <si>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</si>
  <si>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</si>
  <si>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</si>
  <si>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</si>
  <si>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</si>
  <si>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</si>
  <si>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</si>
  <si>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</si>
  <si>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</si>
  <si>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</si>
  <si>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</si>
  <si>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</si>
  <si>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</si>
  <si>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</si>
  <si>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</si>
  <si>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</si>
  <si>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</si>
  <si>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</si>
  <si>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</si>
  <si>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</si>
  <si>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</si>
  <si>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</si>
  <si>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</si>
  <si>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</si>
  <si>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</si>
  <si>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</si>
  <si>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</si>
  <si>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</si>
  <si>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</si>
  <si>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</si>
  <si>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</si>
  <si>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</si>
  <si>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</si>
  <si>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</si>
  <si>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M3</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</si>
  <si>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</si>
  <si>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</si>
  <si>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</si>
  <si>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</si>
  <si>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</si>
  <si>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</si>
  <si>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</si>
  <si>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</si>
  <si>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</si>
  <si>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</si>
  <si>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</si>
  <si>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</si>
  <si>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</si>
  <si>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</si>
  <si>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</si>
  <si>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</si>
  <si>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</si>
  <si>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</si>
  <si>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</si>
  <si>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</si>
  <si>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</si>
  <si>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</si>
  <si>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</si>
  <si>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</si>
  <si>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</si>
  <si>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</si>
  <si>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</si>
  <si>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</si>
  <si>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</si>
  <si>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</si>
  <si>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</si>
  <si>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</si>
  <si>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</si>
  <si>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</si>
  <si>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</si>
  <si>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</si>
  <si>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</si>
  <si>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</si>
  <si>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</si>
  <si>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</si>
  <si>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</si>
  <si>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</si>
  <si>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</si>
  <si>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</si>
  <si>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</si>
  <si>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</si>
  <si>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</si>
  <si>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</si>
  <si>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</si>
  <si>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</si>
  <si>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</si>
  <si>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</si>
  <si>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</si>
  <si>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</si>
  <si>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</si>
  <si>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</si>
  <si>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</si>
  <si>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</si>
  <si>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</si>
  <si>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</si>
  <si>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</si>
  <si>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</si>
  <si>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</si>
  <si>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</si>
  <si>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</si>
  <si>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</si>
  <si>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</si>
  <si>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</si>
  <si>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</si>
  <si>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</si>
  <si>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</si>
  <si>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</si>
  <si>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</si>
  <si>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</si>
  <si>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</si>
  <si>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</si>
  <si>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</si>
  <si>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</si>
  <si>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</si>
  <si>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</si>
  <si>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</si>
  <si>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</si>
  <si>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</si>
  <si>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</si>
  <si>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</si>
  <si>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</si>
  <si>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</si>
  <si>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</si>
  <si>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</si>
  <si>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</si>
  <si>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</si>
  <si>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</si>
  <si>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</si>
  <si>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</si>
  <si>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</si>
  <si>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</si>
  <si>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</si>
  <si>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</si>
  <si>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</si>
  <si>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</si>
  <si>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</si>
  <si>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</si>
  <si>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</si>
  <si>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</si>
  <si>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</si>
  <si>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</si>
  <si>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</si>
  <si>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</si>
  <si>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</si>
  <si>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</si>
  <si>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</si>
  <si>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</si>
  <si>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</si>
  <si>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</si>
  <si>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</si>
  <si>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</si>
  <si>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</si>
  <si>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</si>
  <si>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</si>
  <si>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</si>
  <si>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</si>
  <si>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</si>
  <si>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MONTAGEM E DESMONTAGEM DE FÔRMA DE VIGA, ESCORAMENTO METÁLICO, PÉ-DIREITO DUPLO, EM CHAPA DE MADEIRA RESINADA, 6 UTILIZAÇÕES. AF_12/2015</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</si>
  <si>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</si>
  <si>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</si>
  <si>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</si>
  <si>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</si>
  <si>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</si>
  <si>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</si>
  <si>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</si>
  <si>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</si>
  <si>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</si>
  <si>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</si>
  <si>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</si>
  <si>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</si>
  <si>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</si>
  <si>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</si>
  <si>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</si>
  <si>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</si>
  <si>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</si>
  <si>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</si>
  <si>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</si>
  <si>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</si>
  <si>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</si>
  <si>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</si>
  <si>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</si>
  <si>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</si>
  <si>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</si>
  <si>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</si>
  <si>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</si>
  <si>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</si>
  <si>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</si>
  <si>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</si>
  <si>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</si>
  <si>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</si>
  <si>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</si>
  <si>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</si>
  <si>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</si>
  <si>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</si>
  <si>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</si>
  <si>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</si>
  <si>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</si>
  <si>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</si>
  <si>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</si>
  <si>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</si>
  <si>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</si>
  <si>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</si>
  <si>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</si>
  <si>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</si>
  <si>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</si>
  <si>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</si>
  <si>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</si>
  <si>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</si>
  <si>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</si>
  <si>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</si>
  <si>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</si>
  <si>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</si>
  <si>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</si>
  <si>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</si>
  <si>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</si>
  <si>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</si>
  <si>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</si>
  <si>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</si>
  <si>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</si>
  <si>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</si>
  <si>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</si>
  <si>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</si>
  <si>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</si>
  <si>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</si>
  <si>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</si>
  <si>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</si>
  <si>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</si>
  <si>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</si>
  <si>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</si>
  <si>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</si>
  <si>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</si>
  <si>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</si>
  <si>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</si>
  <si>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</si>
  <si>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</si>
  <si>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</si>
  <si>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</si>
  <si>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</si>
  <si>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</si>
  <si>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</si>
  <si>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</si>
  <si>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</si>
  <si>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</si>
  <si>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</si>
  <si>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</si>
  <si>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</si>
  <si>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</si>
  <si>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</si>
  <si>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</si>
  <si>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</si>
  <si>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</si>
  <si>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</si>
  <si>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</si>
  <si>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</si>
  <si>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</si>
  <si>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</si>
  <si>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</si>
  <si>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</si>
  <si>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</si>
  <si>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</si>
  <si>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</si>
  <si>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</si>
  <si>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</si>
  <si>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</si>
  <si>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</si>
  <si>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</si>
  <si>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</si>
  <si>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</si>
  <si>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</si>
  <si>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</si>
  <si>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</si>
  <si>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</si>
  <si>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</si>
  <si>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</si>
  <si>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</si>
  <si>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</si>
  <si>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</si>
  <si>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</si>
  <si>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</si>
  <si>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</si>
  <si>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</si>
  <si>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</si>
  <si>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</si>
  <si>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</si>
  <si>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</si>
  <si>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</si>
  <si>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</si>
  <si>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</si>
  <si>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</si>
  <si>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</si>
  <si>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</si>
  <si>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</si>
  <si>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</si>
  <si>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</si>
  <si>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</si>
  <si>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</si>
  <si>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</si>
  <si>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</si>
  <si>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</si>
  <si>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</si>
  <si>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</si>
  <si>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</si>
  <si>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</si>
  <si>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</si>
  <si>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</si>
  <si>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</si>
  <si>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</si>
  <si>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</si>
  <si>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</si>
  <si>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</si>
  <si>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</si>
  <si>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</si>
  <si>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</si>
  <si>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</si>
  <si>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</si>
  <si>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</si>
  <si>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</si>
  <si>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</si>
  <si>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</si>
  <si>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</si>
  <si>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</si>
  <si>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</si>
  <si>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</si>
  <si>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</si>
  <si>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</si>
  <si>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</si>
  <si>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</si>
  <si>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</si>
  <si>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</si>
  <si>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</si>
  <si>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</si>
  <si>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</si>
  <si>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</si>
  <si>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</si>
  <si>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</si>
  <si>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</si>
  <si>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</si>
  <si>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</si>
  <si>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</si>
  <si>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</si>
  <si>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</si>
  <si>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</si>
  <si>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</si>
  <si>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</si>
  <si>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</si>
  <si>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</si>
  <si>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</si>
  <si>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</si>
  <si>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</si>
  <si>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</si>
  <si>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</si>
  <si>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</si>
  <si>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</si>
  <si>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</si>
  <si>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</si>
  <si>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</si>
  <si>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</si>
  <si>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</si>
  <si>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</si>
  <si>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</si>
  <si>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</si>
  <si>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</si>
  <si>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</si>
  <si>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</si>
  <si>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</si>
  <si>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</si>
  <si>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</si>
  <si>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</si>
  <si>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</si>
  <si>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</si>
  <si>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</si>
  <si>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</si>
  <si>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</si>
  <si>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</si>
  <si>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</si>
  <si>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</si>
  <si>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</si>
  <si>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</si>
  <si>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</si>
  <si>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</si>
  <si>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</si>
  <si>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</si>
  <si>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</si>
  <si>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</si>
  <si>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</si>
  <si>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</si>
  <si>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</si>
  <si>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</si>
  <si>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</si>
  <si>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</si>
  <si>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</si>
  <si>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</si>
  <si>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</si>
  <si>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</si>
  <si>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</si>
  <si>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</si>
  <si>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</si>
  <si>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</si>
  <si>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</si>
  <si>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</si>
  <si>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</si>
  <si>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</si>
  <si>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</si>
  <si>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</si>
  <si>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</si>
  <si>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</si>
  <si>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</si>
  <si>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</si>
  <si>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</si>
  <si>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</si>
  <si>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</si>
  <si>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</si>
  <si>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</si>
  <si>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</si>
  <si>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</si>
  <si>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</si>
  <si>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</si>
  <si>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</si>
  <si>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</si>
  <si>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</si>
  <si>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</si>
  <si>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</si>
  <si>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</si>
  <si>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</si>
  <si>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</si>
  <si>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</si>
  <si>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</si>
  <si>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</si>
  <si>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</si>
  <si>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</si>
  <si>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</si>
  <si>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</si>
  <si>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</si>
  <si>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</si>
  <si>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</si>
  <si>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</si>
  <si>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</si>
  <si>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</si>
  <si>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</si>
  <si>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</si>
  <si>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</si>
  <si>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</si>
  <si>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</si>
  <si>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</si>
  <si>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</si>
  <si>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</si>
  <si>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</si>
  <si>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</si>
  <si>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</si>
  <si>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</si>
  <si>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</si>
  <si>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</si>
  <si>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</si>
  <si>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</si>
  <si>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</si>
  <si>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</si>
  <si>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</si>
  <si>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</si>
  <si>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</si>
  <si>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</si>
  <si>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</si>
  <si>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</si>
  <si>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</si>
  <si>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</si>
  <si>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</si>
  <si>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</si>
  <si>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</si>
  <si>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</si>
  <si>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</si>
  <si>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</si>
  <si>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</si>
  <si>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</si>
  <si>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</si>
  <si>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</si>
  <si>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</si>
  <si>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</si>
  <si>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</si>
  <si>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</si>
  <si>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</si>
  <si>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</si>
  <si>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</si>
  <si>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</si>
  <si>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</si>
  <si>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</si>
  <si>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</si>
  <si>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</si>
  <si>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</si>
  <si>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</si>
  <si>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</si>
  <si>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</si>
  <si>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</si>
  <si>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</si>
  <si>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</si>
  <si>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</si>
  <si>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</si>
  <si>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</si>
  <si>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</si>
  <si>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</si>
  <si>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</si>
  <si>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</si>
  <si>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</si>
  <si>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</si>
  <si>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</si>
  <si>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</si>
  <si>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</si>
  <si>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</si>
  <si>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</si>
  <si>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</si>
  <si>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</si>
  <si>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</si>
  <si>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</si>
  <si>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</si>
  <si>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</si>
  <si>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</si>
  <si>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</si>
  <si>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</si>
  <si>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</si>
  <si>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</si>
  <si>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</si>
  <si>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</si>
  <si>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</si>
  <si>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</si>
  <si>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</si>
  <si>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</si>
  <si>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</si>
  <si>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</si>
  <si>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</si>
  <si>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</si>
  <si>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</si>
  <si>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</si>
  <si>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</si>
  <si>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</si>
  <si>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</si>
  <si>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</si>
  <si>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</si>
  <si>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</si>
  <si>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</si>
  <si>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</si>
  <si>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</si>
  <si>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</si>
  <si>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</si>
  <si>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</si>
  <si>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</si>
  <si>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</si>
  <si>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</si>
  <si>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</si>
  <si>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</si>
  <si>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</si>
  <si>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</si>
  <si>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</si>
  <si>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</si>
  <si>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</si>
  <si>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</si>
  <si>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</si>
  <si>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</si>
  <si>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</si>
  <si>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</si>
  <si>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</si>
  <si>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</si>
  <si>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</si>
  <si>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</si>
  <si>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</si>
  <si>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</si>
  <si>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</si>
  <si>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</si>
  <si>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</si>
  <si>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</si>
  <si>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</si>
  <si>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</si>
  <si>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</si>
  <si>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</si>
  <si>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</si>
  <si>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</si>
  <si>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</si>
  <si>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</si>
  <si>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</si>
  <si>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</si>
  <si>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</si>
  <si>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</si>
  <si>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</si>
  <si>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</si>
  <si>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</si>
  <si>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</si>
  <si>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</si>
  <si>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</si>
  <si>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</si>
  <si>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</si>
  <si>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</si>
  <si>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</si>
  <si>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</si>
  <si>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</si>
  <si>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</si>
  <si>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</si>
  <si>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</si>
  <si>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</si>
  <si>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</si>
  <si>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</si>
  <si>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</si>
  <si>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</si>
  <si>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</si>
  <si>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</si>
  <si>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</si>
  <si>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</si>
  <si>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</si>
  <si>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</si>
  <si>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</si>
  <si>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</si>
  <si>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</si>
  <si>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</si>
  <si>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</si>
  <si>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</si>
  <si>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</si>
  <si>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</si>
  <si>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</si>
  <si>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</si>
  <si>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</si>
  <si>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</si>
  <si>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</si>
  <si>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</si>
  <si>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</si>
  <si>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</si>
  <si>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</si>
  <si>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</si>
  <si>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</si>
  <si>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</si>
  <si>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</si>
  <si>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</si>
  <si>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</si>
  <si>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PINTURA ANTICORROSIVA DE DUTO METÁLICO.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</si>
  <si>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</si>
  <si>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</si>
  <si>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</si>
  <si>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</si>
  <si>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</si>
  <si>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</si>
  <si>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</si>
  <si>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</si>
  <si>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</si>
  <si>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</si>
  <si>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</si>
  <si>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</si>
  <si>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</si>
  <si>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</si>
  <si>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</si>
  <si>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</si>
  <si>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</si>
  <si>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</si>
  <si>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</si>
  <si>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</si>
  <si>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</si>
  <si>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</si>
  <si>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</si>
  <si>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</si>
  <si>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</si>
  <si>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</si>
  <si>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</si>
  <si>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</si>
  <si>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</si>
  <si>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</si>
  <si>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</si>
  <si>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</si>
  <si>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</si>
  <si>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</si>
  <si>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</si>
  <si>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</si>
  <si>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</si>
  <si>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</si>
  <si>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</si>
  <si>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</si>
  <si>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</si>
  <si>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</si>
  <si>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</si>
  <si>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</si>
  <si>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</si>
  <si>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</si>
  <si>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</si>
  <si>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</si>
  <si>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</si>
  <si>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</si>
  <si>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</si>
  <si>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</si>
  <si>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</si>
  <si>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</si>
  <si>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</si>
  <si>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</si>
  <si>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</si>
  <si>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</si>
  <si>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</si>
  <si>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</si>
  <si>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</si>
  <si>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</si>
  <si>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</si>
  <si>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</si>
  <si>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</si>
  <si>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</si>
  <si>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</si>
  <si>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</si>
  <si>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</si>
  <si>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</si>
  <si>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</si>
  <si>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</si>
  <si>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</si>
  <si>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</si>
  <si>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</si>
  <si>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</si>
  <si>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</si>
  <si>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</si>
  <si>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</si>
  <si>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</si>
  <si>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</si>
  <si>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</si>
  <si>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</si>
  <si>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</si>
  <si>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</si>
  <si>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</si>
  <si>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</si>
  <si>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</si>
  <si>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</si>
  <si>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</si>
  <si>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</si>
  <si>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</si>
  <si>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</si>
  <si>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</si>
  <si>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</si>
  <si>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</si>
  <si>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</si>
  <si>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</si>
  <si>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</si>
  <si>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</si>
  <si>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</si>
  <si>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</si>
  <si>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</si>
  <si>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</si>
  <si>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</si>
  <si>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</si>
  <si>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</si>
  <si>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</si>
  <si>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</si>
  <si>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</si>
  <si>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</si>
  <si>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</si>
  <si>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</si>
  <si>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</si>
  <si>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</si>
  <si>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</si>
  <si>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</si>
  <si>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</si>
  <si>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</si>
  <si>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</si>
  <si>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</si>
  <si>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</si>
  <si>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</si>
  <si>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</si>
  <si>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</si>
  <si>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</si>
  <si>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</si>
  <si>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</si>
  <si>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</si>
  <si>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</si>
  <si>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</si>
  <si>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</si>
  <si>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</si>
  <si>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</si>
  <si>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</si>
  <si>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</si>
  <si>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</si>
  <si>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</si>
  <si>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</si>
  <si>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</si>
  <si>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</si>
  <si>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</si>
  <si>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</si>
  <si>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</si>
  <si>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</si>
  <si>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</si>
  <si>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</si>
  <si>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</si>
  <si>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</si>
  <si>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</si>
  <si>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</si>
  <si>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</si>
  <si>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</si>
  <si>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</si>
  <si>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</si>
  <si>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</si>
  <si>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</si>
  <si>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</si>
  <si>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</si>
  <si>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</si>
  <si>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</si>
  <si>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</si>
  <si>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</si>
  <si>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</si>
  <si>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</si>
  <si>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</si>
  <si>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</si>
  <si>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</si>
  <si>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</si>
  <si>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</si>
  <si>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</si>
  <si>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</si>
  <si>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</si>
  <si>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</si>
  <si>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</si>
  <si>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</si>
  <si>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</si>
  <si>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</si>
  <si>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</si>
  <si>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</si>
  <si>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</si>
  <si>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</si>
  <si>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</si>
  <si>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</si>
  <si>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</si>
  <si>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</si>
  <si>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</si>
  <si>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</si>
  <si>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</si>
  <si>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</si>
  <si>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</si>
  <si>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</si>
  <si>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</si>
  <si>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</si>
  <si>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</si>
  <si>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</si>
  <si>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</si>
  <si>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</si>
  <si>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</si>
  <si>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</si>
  <si>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</si>
  <si>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</si>
  <si>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</si>
  <si>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</si>
  <si>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</si>
  <si>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</si>
  <si>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</si>
  <si>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</si>
  <si>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</si>
  <si>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</si>
  <si>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</si>
  <si>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</si>
  <si>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</si>
  <si>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</si>
  <si>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</si>
  <si>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</si>
  <si>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</si>
  <si>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</si>
  <si>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</si>
  <si>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</si>
  <si>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</si>
  <si>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</si>
  <si>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</si>
  <si>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</si>
  <si>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</si>
  <si>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</si>
  <si>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</si>
  <si>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</si>
  <si>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</si>
  <si>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</si>
  <si>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</si>
  <si>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</si>
  <si>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</si>
  <si>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</si>
  <si>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</si>
  <si>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</si>
  <si>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</si>
  <si>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</si>
  <si>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</si>
  <si>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</si>
  <si>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</si>
  <si>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</si>
  <si>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</si>
  <si>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</si>
  <si>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</si>
  <si>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</si>
  <si>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</si>
  <si>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</si>
  <si>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</si>
  <si>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</si>
  <si>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</si>
  <si>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</si>
  <si>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</si>
  <si>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</si>
  <si>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</si>
  <si>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</si>
  <si>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</si>
  <si>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</si>
  <si>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</si>
  <si>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</si>
  <si>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</si>
  <si>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</si>
  <si>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</si>
  <si>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</si>
  <si>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</si>
  <si>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</si>
  <si>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</si>
  <si>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</si>
  <si>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</si>
  <si>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</si>
  <si>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</si>
  <si>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</si>
  <si>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</si>
  <si>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</si>
  <si>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</si>
  <si>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</si>
  <si>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</si>
  <si>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</si>
  <si>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</si>
  <si>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</si>
  <si>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</si>
  <si>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</si>
  <si>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</si>
  <si>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</si>
  <si>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</si>
  <si>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</si>
  <si>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</si>
  <si>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</si>
  <si>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</si>
  <si>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</si>
  <si>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</si>
  <si>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</si>
  <si>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</si>
  <si>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</si>
  <si>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</si>
  <si>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</si>
  <si>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</si>
  <si>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</si>
  <si>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</si>
  <si>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</si>
  <si>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</si>
  <si>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</si>
  <si>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</si>
  <si>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</si>
  <si>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</si>
  <si>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</si>
  <si>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</si>
  <si>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</si>
  <si>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</si>
  <si>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</si>
  <si>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</si>
  <si>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</si>
  <si>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</si>
  <si>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</si>
  <si>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</si>
  <si>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</si>
  <si>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</si>
  <si>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</si>
  <si>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</si>
  <si>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</si>
  <si>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</si>
  <si>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</si>
  <si>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</si>
  <si>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</si>
  <si>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</si>
  <si>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</si>
  <si>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</si>
  <si>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</si>
  <si>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</si>
  <si>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</si>
  <si>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</si>
  <si>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</si>
  <si>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</si>
  <si>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</si>
  <si>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</si>
  <si>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</si>
  <si>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</si>
  <si>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</si>
  <si>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</si>
  <si>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</si>
  <si>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</si>
  <si>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</si>
  <si>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</si>
  <si>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</si>
  <si>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</si>
  <si>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</si>
  <si>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</si>
  <si>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</si>
  <si>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</si>
  <si>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</si>
  <si>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</si>
  <si>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</si>
  <si>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</si>
  <si>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</si>
  <si>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</si>
  <si>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</si>
  <si>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</si>
  <si>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</si>
  <si>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</si>
  <si>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</si>
  <si>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</si>
  <si>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</si>
  <si>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</si>
  <si>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</si>
  <si>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</si>
  <si>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</si>
  <si>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</si>
  <si>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</si>
  <si>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</si>
  <si>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</si>
  <si>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</si>
  <si>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</si>
  <si>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</si>
  <si>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</si>
  <si>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</si>
  <si>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</si>
  <si>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</si>
  <si>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</si>
  <si>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</si>
  <si>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</si>
  <si>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</si>
  <si>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</si>
  <si>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</si>
  <si>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</si>
  <si>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</si>
  <si>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</si>
  <si>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</si>
  <si>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</si>
  <si>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</si>
  <si>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</si>
  <si>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</si>
  <si>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</si>
  <si>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</si>
  <si>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</si>
  <si>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</si>
  <si>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</si>
  <si>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</si>
  <si>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</si>
  <si>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</si>
  <si>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</si>
  <si>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</si>
  <si>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</si>
  <si>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</si>
  <si>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</si>
  <si>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</si>
  <si>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</si>
  <si>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</si>
  <si>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</si>
  <si>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</si>
  <si>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</si>
  <si>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</si>
  <si>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</si>
  <si>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</si>
  <si>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</si>
  <si>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</si>
  <si>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</si>
  <si>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</si>
  <si>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</si>
  <si>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</si>
  <si>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</si>
  <si>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</si>
  <si>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</si>
  <si>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</si>
  <si>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</si>
  <si>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</si>
  <si>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</si>
  <si>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</si>
  <si>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</si>
  <si>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</si>
  <si>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</si>
  <si>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</si>
  <si>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</si>
  <si>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</si>
  <si>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</si>
  <si>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</si>
  <si>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</si>
  <si>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</si>
  <si>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</si>
  <si>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</si>
  <si>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</si>
  <si>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</si>
  <si>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</si>
  <si>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</si>
  <si>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</si>
  <si>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</si>
  <si>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</si>
  <si>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</si>
  <si>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</si>
  <si>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</si>
  <si>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</si>
  <si>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</si>
  <si>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</si>
  <si>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</si>
  <si>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</si>
  <si>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</si>
  <si>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</si>
  <si>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</si>
  <si>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</si>
  <si>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</si>
  <si>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</si>
  <si>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</si>
  <si>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</si>
  <si>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</si>
  <si>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</si>
  <si>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</si>
  <si>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</si>
  <si>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</si>
  <si>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</si>
  <si>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</si>
  <si>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</si>
  <si>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</si>
  <si>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</si>
  <si>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</si>
  <si>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</si>
  <si>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</si>
  <si>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</si>
  <si>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</si>
  <si>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</si>
  <si>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</si>
  <si>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</si>
  <si>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</si>
  <si>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</si>
  <si>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</si>
  <si>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</si>
  <si>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</si>
  <si>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</si>
  <si>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</si>
  <si>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</si>
  <si>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</si>
  <si>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</si>
  <si>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</si>
  <si>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</si>
  <si>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</si>
  <si>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</si>
  <si>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</si>
  <si>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</si>
  <si>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</si>
  <si>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</si>
  <si>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</si>
  <si>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</si>
  <si>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</si>
  <si>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</si>
  <si>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</si>
  <si>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</si>
  <si>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</si>
  <si>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</si>
  <si>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</si>
  <si>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</si>
  <si>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</si>
  <si>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</si>
  <si>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</si>
  <si>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</si>
  <si>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</si>
  <si>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</si>
  <si>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</si>
  <si>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</si>
  <si>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</si>
  <si>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</si>
  <si>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</si>
  <si>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</si>
  <si>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</si>
  <si>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</si>
  <si>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</si>
  <si>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</si>
  <si>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</si>
  <si>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</si>
  <si>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</si>
  <si>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</si>
  <si>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</si>
  <si>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</si>
  <si>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</si>
  <si>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</si>
  <si>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</si>
  <si>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</si>
  <si>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</si>
  <si>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</si>
  <si>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</si>
  <si>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</si>
  <si>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</si>
  <si>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</si>
  <si>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</si>
  <si>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</si>
  <si>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</si>
  <si>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</si>
  <si>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</si>
  <si>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</si>
  <si>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</si>
  <si>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</si>
  <si>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</si>
  <si>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</si>
  <si>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</si>
  <si>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</si>
  <si>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</si>
  <si>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</si>
  <si>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</si>
  <si>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</si>
  <si>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</si>
  <si>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</si>
  <si>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</si>
  <si>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</si>
  <si>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</si>
  <si>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</si>
  <si>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</si>
  <si>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</si>
  <si>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</si>
  <si>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</si>
  <si>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</si>
  <si>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</si>
  <si>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</si>
  <si>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</si>
  <si>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</si>
  <si>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</si>
  <si>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</si>
  <si>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</si>
  <si>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</si>
  <si>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</si>
  <si>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</si>
  <si>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</si>
  <si>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</si>
  <si>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</si>
  <si>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</si>
  <si>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</si>
  <si>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</si>
  <si>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</si>
  <si>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</si>
  <si>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</si>
  <si>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</si>
  <si>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</si>
  <si>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</si>
  <si>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</si>
  <si>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</si>
  <si>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</si>
  <si>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</si>
  <si>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</si>
  <si>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</si>
  <si>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</si>
  <si>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</si>
  <si>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</si>
  <si>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</si>
  <si>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</si>
  <si>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</si>
  <si>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</si>
  <si>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</si>
  <si>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</si>
  <si>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</si>
  <si>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</si>
  <si>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</si>
  <si>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</si>
  <si>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</si>
  <si>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</si>
  <si>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</si>
  <si>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</si>
  <si>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</si>
  <si>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</si>
  <si>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</si>
  <si>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</si>
  <si>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</si>
  <si>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</si>
  <si>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</si>
  <si>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</si>
  <si>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</si>
  <si>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</si>
  <si>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</si>
  <si>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</si>
  <si>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</si>
  <si>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</si>
  <si>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</si>
  <si>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</si>
  <si>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</si>
  <si>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</si>
  <si>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</si>
  <si>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</si>
  <si>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</si>
  <si>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</si>
  <si>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</si>
  <si>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</si>
  <si>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</si>
  <si>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</si>
  <si>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</si>
  <si>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</si>
  <si>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</si>
  <si>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</si>
  <si>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</si>
  <si>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</si>
  <si>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</si>
  <si>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</si>
  <si>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</si>
  <si>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</si>
  <si>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</si>
  <si>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</si>
  <si>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</si>
  <si>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</si>
  <si>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</si>
  <si>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</si>
  <si>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</si>
  <si>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</si>
  <si>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</si>
  <si>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</si>
  <si>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</si>
  <si>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</si>
  <si>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</si>
  <si>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</si>
  <si>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</si>
  <si>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</si>
  <si>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</si>
  <si>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</si>
  <si>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</si>
  <si>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</si>
  <si>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</si>
  <si>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</si>
  <si>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</si>
  <si>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</si>
  <si>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</si>
  <si>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</si>
  <si>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</si>
  <si>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</si>
  <si>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</si>
  <si>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</si>
  <si>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</si>
  <si>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</si>
  <si>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</si>
  <si>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</si>
  <si>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</si>
  <si>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</si>
  <si>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</si>
  <si>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</si>
  <si>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</si>
  <si>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</si>
  <si>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</si>
  <si>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</si>
  <si>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</si>
  <si>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</si>
  <si>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</si>
  <si>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</si>
  <si>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</si>
  <si>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</si>
  <si>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</si>
  <si>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</si>
  <si>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</si>
  <si>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</si>
  <si>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</si>
  <si>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</si>
  <si>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</si>
  <si>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</si>
  <si>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</si>
  <si>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</si>
  <si>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</si>
  <si>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</si>
  <si>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</si>
  <si>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</si>
  <si>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</si>
  <si>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</si>
  <si>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</si>
  <si>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</si>
  <si>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</si>
  <si>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</si>
  <si>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</si>
  <si>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</si>
  <si>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</si>
  <si>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</si>
  <si>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</si>
  <si>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</si>
  <si>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</si>
  <si>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</si>
  <si>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</si>
  <si>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</si>
  <si>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</si>
  <si>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</si>
  <si>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</si>
  <si>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</si>
  <si>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</si>
  <si>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</si>
  <si>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</si>
  <si>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</si>
  <si>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</si>
  <si>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</si>
  <si>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</si>
  <si>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</si>
  <si>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</si>
  <si>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</si>
  <si>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</si>
  <si>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</si>
  <si>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</si>
  <si>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</si>
  <si>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</si>
  <si>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</si>
  <si>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</si>
  <si>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</si>
  <si>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</si>
  <si>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</si>
  <si>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</si>
  <si>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</si>
  <si>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</si>
  <si>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</si>
  <si>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</si>
  <si>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</si>
  <si>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</si>
  <si>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</si>
  <si>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</si>
  <si>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</si>
  <si>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</si>
  <si>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</si>
  <si>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</si>
  <si>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</si>
  <si>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</si>
  <si>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</si>
  <si>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</si>
  <si>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</si>
  <si>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</si>
  <si>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</si>
  <si>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</si>
  <si>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</si>
  <si>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</si>
  <si>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</si>
  <si>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</si>
  <si>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</si>
  <si>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</si>
  <si>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</si>
  <si>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</si>
  <si>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</si>
  <si>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</si>
  <si>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</si>
  <si>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</si>
  <si>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</si>
  <si>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</si>
  <si>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</si>
  <si>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</si>
  <si>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</si>
  <si>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</si>
  <si>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</si>
  <si>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</si>
  <si>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</si>
  <si>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</si>
  <si>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</si>
  <si>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</si>
  <si>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</si>
  <si>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</si>
  <si>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</si>
  <si>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</si>
  <si>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</si>
  <si>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</si>
  <si>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</si>
  <si>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</si>
  <si>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</si>
  <si>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</si>
  <si>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</si>
  <si>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</si>
  <si>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</si>
  <si>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</si>
  <si>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</si>
  <si>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</si>
  <si>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</si>
  <si>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</si>
  <si>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</si>
  <si>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</si>
  <si>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</si>
  <si>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</si>
  <si>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</si>
  <si>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</si>
  <si>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</si>
  <si>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</si>
  <si>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</si>
  <si>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</si>
  <si>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</si>
  <si>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</si>
  <si>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</si>
  <si>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</si>
  <si>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</si>
  <si>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</si>
  <si>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</si>
  <si>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</si>
  <si>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</si>
  <si>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</si>
  <si>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</si>
  <si>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</si>
  <si>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</si>
  <si>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</si>
  <si>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</si>
  <si>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</si>
  <si>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</si>
  <si>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</si>
  <si>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</si>
  <si>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</si>
  <si>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</si>
  <si>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</si>
  <si>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</si>
  <si>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</si>
  <si>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</si>
  <si>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</si>
  <si>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</si>
  <si>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</si>
  <si>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</si>
  <si>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</si>
  <si>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</si>
  <si>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</si>
  <si>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</si>
  <si>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</si>
  <si>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</si>
  <si>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</si>
  <si>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</si>
  <si>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</si>
  <si>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</si>
  <si>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</si>
  <si>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</si>
  <si>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</si>
  <si>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</si>
  <si>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</si>
  <si>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</si>
  <si>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</si>
  <si>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</si>
  <si>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</si>
  <si>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</si>
  <si>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</si>
  <si>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</si>
  <si>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</si>
  <si>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</si>
  <si>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</si>
  <si>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</si>
  <si>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</si>
  <si>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</si>
  <si>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</si>
  <si>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</si>
  <si>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</si>
  <si>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</si>
  <si>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</si>
  <si>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</si>
  <si>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</si>
  <si>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</si>
  <si>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</si>
  <si>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</si>
  <si>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</si>
  <si>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</si>
  <si>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</si>
  <si>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</si>
  <si>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</si>
  <si>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</si>
  <si>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</si>
  <si>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</si>
  <si>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</si>
  <si>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</si>
  <si>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</si>
  <si>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</si>
  <si>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</si>
  <si>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</si>
  <si>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</si>
  <si>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</si>
  <si>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</si>
  <si>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</si>
  <si>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</si>
  <si>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</si>
  <si>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</si>
  <si>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</si>
  <si>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</si>
  <si>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</si>
  <si>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</si>
  <si>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</si>
  <si>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</si>
  <si>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</si>
  <si>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</si>
  <si>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</si>
  <si>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</si>
  <si>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</si>
  <si>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</si>
  <si>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</si>
  <si>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</si>
  <si>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</si>
  <si>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</si>
  <si>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</si>
  <si>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</si>
  <si>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</si>
  <si>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</si>
  <si>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</si>
  <si>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</si>
  <si>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</si>
  <si>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</si>
  <si>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</si>
  <si>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</si>
  <si>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</si>
  <si>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</si>
  <si>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</si>
  <si>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</si>
  <si>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</si>
  <si>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</si>
  <si>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</si>
  <si>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</si>
  <si>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</si>
  <si>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</si>
  <si>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</si>
  <si>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</si>
  <si>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</si>
  <si>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</si>
  <si>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</si>
  <si>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</si>
  <si>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</si>
  <si>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</si>
  <si>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</si>
  <si>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</si>
  <si>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</si>
  <si>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</si>
  <si>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</si>
  <si>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</si>
  <si>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</si>
  <si>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</si>
  <si>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</si>
  <si>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</si>
  <si>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</si>
  <si>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</si>
  <si>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</si>
  <si>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</si>
  <si>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</si>
  <si>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</si>
  <si>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</si>
  <si>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</si>
  <si>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</si>
  <si>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</si>
  <si>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</si>
  <si>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</si>
  <si>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</si>
  <si>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</si>
  <si>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</si>
  <si>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</si>
  <si>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</si>
  <si>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</si>
  <si>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</si>
  <si>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</si>
  <si>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</si>
  <si>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</si>
  <si>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</si>
  <si>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</si>
  <si>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</si>
  <si>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</si>
  <si>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</si>
  <si>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</si>
  <si>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</si>
  <si>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</si>
  <si>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</si>
  <si>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</si>
  <si>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</si>
  <si>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</si>
  <si>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</si>
  <si>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</si>
  <si>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</si>
  <si>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</si>
  <si>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</si>
  <si>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</si>
  <si>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</si>
  <si>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</si>
  <si>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</si>
  <si>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</si>
  <si>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</si>
  <si>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</si>
  <si>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</si>
  <si>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</si>
  <si>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</si>
  <si>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</si>
  <si>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</si>
  <si>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</si>
  <si>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</si>
  <si>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</si>
  <si>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</si>
  <si>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</si>
  <si>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</si>
  <si>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</si>
  <si>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</si>
  <si>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</si>
  <si>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</si>
  <si>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</si>
  <si>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</si>
  <si>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</si>
  <si>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</si>
  <si>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</si>
  <si>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</si>
  <si>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</si>
  <si>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</si>
  <si>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</si>
  <si>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</si>
  <si>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</si>
  <si>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</si>
  <si>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</si>
  <si>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</si>
  <si>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</si>
  <si>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</si>
  <si>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</si>
  <si>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</si>
  <si>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</si>
  <si>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</si>
  <si>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</si>
  <si>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</si>
  <si>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</si>
  <si>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</si>
  <si>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</si>
  <si>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</si>
  <si>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</si>
  <si>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</si>
  <si>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</si>
  <si>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</si>
  <si>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</si>
  <si>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</si>
  <si>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</si>
  <si>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</si>
  <si>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</si>
  <si>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</si>
  <si>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</si>
  <si>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</si>
  <si>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</si>
  <si>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</si>
  <si>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</si>
  <si>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</si>
  <si>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</si>
  <si>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</si>
  <si>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</si>
  <si>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</si>
  <si>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</si>
  <si>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</si>
  <si>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</si>
  <si>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</si>
  <si>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</si>
  <si>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</si>
  <si>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</si>
  <si>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</si>
  <si>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</si>
  <si>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</si>
  <si>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</si>
  <si>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</si>
  <si>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</si>
  <si>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</si>
  <si>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</si>
  <si>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</si>
  <si>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</si>
  <si>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</si>
  <si>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</si>
  <si>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</si>
  <si>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</si>
  <si>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</si>
  <si>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</si>
  <si>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</si>
  <si>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</si>
  <si>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</si>
  <si>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</si>
  <si>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</si>
  <si>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</si>
  <si>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</si>
  <si>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</si>
  <si>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</si>
  <si>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</si>
  <si>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</si>
  <si>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</si>
  <si>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</si>
  <si>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</si>
  <si>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</si>
  <si>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</si>
  <si>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</si>
  <si>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</si>
  <si>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FABRICAÇÃO, MONTAGEM E DESMONTAGEM DE FÔRMA PARA BLOCO DE COROAMENTO, EM MADEIRA SERRADA, E=25 MM, 1 UTILIZAÇÃO. AF_06/2017</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</si>
  <si>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</si>
  <si>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</si>
  <si>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</si>
  <si>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</si>
  <si>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</si>
  <si>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</si>
  <si>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</si>
  <si>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</si>
  <si>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</si>
  <si>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</si>
  <si>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</si>
  <si>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</si>
  <si>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</si>
  <si>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</si>
  <si>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</si>
  <si>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</si>
  <si>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</si>
  <si>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</si>
  <si>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</si>
  <si>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</si>
  <si>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</si>
  <si>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</si>
  <si>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</si>
  <si>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</si>
  <si>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</si>
  <si>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</si>
  <si>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</si>
  <si>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</si>
  <si>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</si>
  <si>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</si>
  <si>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</si>
  <si>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</si>
  <si>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</si>
  <si>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</si>
  <si>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</si>
  <si>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</si>
  <si>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</si>
  <si>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</si>
  <si>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</si>
  <si>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</si>
  <si>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</si>
  <si>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</si>
  <si>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</si>
  <si>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</si>
  <si>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</si>
  <si>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</si>
  <si>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</si>
  <si>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</si>
  <si>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TXKM</t>
  </si>
  <si>
    <t>T</t>
  </si>
  <si>
    <t>M3XKM</t>
  </si>
  <si>
    <t>UMIDIFICAÇÃO DE MATERIAL PARA VALAS COM CAMINHÃO PIPA 10000L. AF_11/2016</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</si>
  <si>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</si>
  <si>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</si>
  <si>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</si>
  <si>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</si>
  <si>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</si>
  <si>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</si>
  <si>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</si>
  <si>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</si>
  <si>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</si>
  <si>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</si>
  <si>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</si>
  <si>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</si>
  <si>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</si>
  <si>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</si>
  <si>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</si>
  <si>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</si>
  <si>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</si>
  <si>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</si>
  <si>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</si>
  <si>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</si>
  <si>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</si>
  <si>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</si>
  <si>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</si>
  <si>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</si>
  <si>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</si>
  <si>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</si>
  <si>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</si>
  <si>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</si>
  <si>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</si>
  <si>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</si>
  <si>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</si>
  <si>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</si>
  <si>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</si>
  <si>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</si>
  <si>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</si>
  <si>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</si>
  <si>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</si>
  <si>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</si>
  <si>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</si>
  <si>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</si>
  <si>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</si>
  <si>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</si>
  <si>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</si>
  <si>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</si>
  <si>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</si>
  <si>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</si>
  <si>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</si>
  <si>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</si>
  <si>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</si>
  <si>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</si>
  <si>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</si>
  <si>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</si>
  <si>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</si>
  <si>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</si>
  <si>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</si>
  <si>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</si>
  <si>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</si>
  <si>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</si>
  <si>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</si>
  <si>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</si>
  <si>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</si>
  <si>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</si>
  <si>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</si>
  <si>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</si>
  <si>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</si>
  <si>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</si>
  <si>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</si>
  <si>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</si>
  <si>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</si>
  <si>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</si>
  <si>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</si>
  <si>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</si>
  <si>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</si>
  <si>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</si>
  <si>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</si>
  <si>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</si>
  <si>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</si>
  <si>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</si>
  <si>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</si>
  <si>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</si>
  <si>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REFORÇO METÁLICO EM PAREDE DRYWALL. AF_06/2017</t>
  </si>
  <si>
    <t>INSTALAÇÃO DE REFORÇO DE MADEIRA EM PAREDE DRYWALL. AF_06/2017</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</si>
  <si>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</si>
  <si>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</si>
  <si>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</si>
  <si>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</si>
  <si>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</si>
  <si>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</si>
  <si>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</si>
  <si>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</si>
  <si>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</si>
  <si>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</si>
  <si>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</si>
  <si>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</si>
  <si>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</si>
  <si>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</si>
  <si>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</si>
  <si>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</si>
  <si>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</si>
  <si>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</si>
  <si>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</si>
  <si>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</si>
  <si>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</si>
  <si>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</si>
  <si>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</si>
  <si>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</si>
  <si>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</si>
  <si>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</si>
  <si>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</si>
  <si>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</si>
  <si>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</si>
  <si>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</si>
  <si>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</si>
  <si>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</si>
  <si>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</si>
  <si>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</si>
  <si>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</si>
  <si>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</si>
  <si>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</si>
  <si>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</si>
  <si>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</si>
  <si>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</si>
  <si>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ACRÍLICO EM TETO, UMA DEMÃO. AF_06/2014</t>
  </si>
  <si>
    <t>APLICAÇÃO DE FUNDO SELADOR ACRÍLICO EM PAREDES, UMA DEMÃO. AF_06/2014</t>
  </si>
  <si>
    <t>APLICAÇÃO MANUAL DE PINTURA COM TINTA LÁTEX ACRÍLICA EM TETO, DUAS DEMÃOS.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</si>
  <si>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</si>
  <si>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</si>
  <si>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</si>
  <si>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</si>
  <si>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</si>
  <si>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</si>
  <si>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</si>
  <si>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</si>
  <si>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</si>
  <si>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</si>
  <si>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</si>
  <si>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</si>
  <si>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</si>
  <si>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</si>
  <si>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</si>
  <si>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</si>
  <si>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</si>
  <si>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</si>
  <si>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</si>
  <si>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</si>
  <si>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</si>
  <si>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</si>
  <si>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</si>
  <si>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</si>
  <si>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</si>
  <si>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</si>
  <si>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</si>
  <si>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</si>
  <si>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</si>
  <si>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</si>
  <si>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</si>
  <si>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</si>
  <si>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</si>
  <si>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</si>
  <si>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</si>
  <si>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</si>
  <si>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</si>
  <si>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</si>
  <si>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</si>
  <si>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</si>
  <si>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</si>
  <si>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</si>
  <si>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</si>
  <si>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</si>
  <si>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</si>
  <si>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</si>
  <si>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</si>
  <si>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</si>
  <si>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</si>
  <si>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</si>
  <si>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</si>
  <si>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</si>
  <si>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</si>
  <si>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</si>
  <si>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</si>
  <si>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</si>
  <si>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</si>
  <si>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</si>
  <si>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</si>
  <si>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</si>
  <si>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</si>
  <si>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</si>
  <si>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</si>
  <si>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</si>
  <si>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</si>
  <si>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</si>
  <si>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</si>
  <si>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</si>
  <si>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</si>
  <si>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</si>
  <si>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</si>
  <si>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</si>
  <si>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</si>
  <si>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</si>
  <si>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</si>
  <si>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</si>
  <si>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</si>
  <si>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</si>
  <si>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</si>
  <si>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</si>
  <si>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</si>
  <si>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</si>
  <si>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</si>
  <si>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</si>
  <si>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</si>
  <si>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</si>
  <si>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</si>
  <si>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</si>
  <si>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</si>
  <si>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</si>
  <si>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</si>
  <si>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</si>
  <si>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</si>
  <si>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</si>
  <si>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</si>
  <si>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</si>
  <si>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</si>
  <si>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</si>
  <si>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</si>
  <si>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</si>
  <si>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</si>
  <si>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</si>
  <si>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</si>
  <si>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</si>
  <si>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</si>
  <si>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</si>
  <si>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</si>
  <si>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</si>
  <si>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</si>
  <si>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</si>
  <si>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</si>
  <si>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</si>
  <si>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</si>
  <si>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</si>
  <si>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</si>
  <si>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</si>
  <si>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</si>
  <si>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</si>
  <si>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</si>
  <si>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</si>
  <si>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</si>
  <si>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</si>
  <si>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</si>
  <si>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</si>
  <si>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</si>
  <si>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</si>
  <si>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</si>
  <si>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</si>
  <si>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</si>
  <si>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</si>
  <si>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</si>
  <si>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</si>
  <si>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</si>
  <si>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</si>
  <si>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</si>
  <si>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</si>
  <si>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</si>
  <si>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</si>
  <si>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</si>
  <si>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</si>
  <si>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</si>
  <si>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</si>
  <si>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</si>
  <si>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</si>
  <si>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</si>
  <si>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</si>
  <si>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</si>
  <si>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</si>
  <si>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</si>
  <si>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</si>
  <si>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</si>
  <si>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</si>
  <si>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</si>
  <si>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</si>
  <si>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</si>
  <si>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</si>
  <si>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</si>
  <si>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</si>
  <si>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</si>
  <si>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</si>
  <si>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</si>
  <si>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</si>
  <si>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</si>
  <si>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</si>
  <si>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</si>
  <si>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</si>
  <si>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</si>
  <si>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</si>
  <si>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</si>
  <si>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</si>
  <si>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</si>
  <si>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</si>
  <si>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</si>
  <si>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</si>
  <si>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</si>
  <si>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</si>
  <si>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</si>
  <si>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</si>
  <si>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</si>
  <si>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</si>
  <si>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</si>
  <si>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</si>
  <si>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</si>
  <si>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</si>
  <si>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</si>
  <si>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</si>
  <si>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</si>
  <si>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</si>
  <si>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</si>
  <si>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</si>
  <si>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</si>
  <si>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</si>
  <si>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</si>
  <si>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</si>
  <si>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</si>
  <si>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</si>
  <si>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</si>
  <si>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</si>
  <si>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</si>
  <si>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</si>
  <si>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</si>
  <si>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</si>
  <si>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</si>
  <si>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</si>
  <si>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</si>
  <si>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</si>
  <si>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</si>
  <si>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</si>
  <si>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</si>
  <si>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</si>
  <si>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</si>
  <si>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</si>
  <si>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</si>
  <si>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</si>
  <si>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</si>
  <si>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</si>
  <si>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</si>
  <si>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</si>
  <si>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</si>
  <si>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</si>
  <si>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</si>
  <si>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</si>
  <si>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</si>
  <si>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</si>
  <si>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</si>
  <si>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</si>
  <si>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</si>
  <si>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</si>
  <si>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</si>
  <si>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</si>
  <si>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</si>
  <si>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</si>
  <si>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</si>
  <si>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</si>
  <si>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</si>
  <si>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</si>
  <si>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</si>
  <si>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</si>
  <si>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</si>
  <si>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</si>
  <si>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</si>
  <si>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</si>
  <si>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</si>
  <si>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</si>
  <si>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</si>
  <si>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</si>
  <si>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</si>
  <si>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</si>
  <si>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</si>
  <si>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</si>
  <si>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</si>
  <si>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</si>
  <si>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</si>
  <si>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</si>
  <si>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</si>
  <si>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</si>
  <si>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</si>
  <si>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</si>
  <si>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</si>
  <si>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</si>
  <si>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</si>
  <si>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</si>
  <si>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</si>
  <si>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</si>
  <si>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</si>
  <si>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</si>
  <si>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</si>
  <si>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</si>
  <si>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</si>
  <si>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</si>
  <si>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PARA REVESTIMENTO DECORATIVO MONOCAMADA (MONOCAPA), MISTURA E PROJEÇÃO DE 2 M3/H DE ARGAMASSA. AF_06/2014</t>
  </si>
  <si>
    <t>ARGAMASSA INDUSTRIALIZADA PARA REVESTIMENTOS, MISTURA E PROJEÇÃO DE 2 M³/H DE ARGAMASSA. AF_06/2014</t>
  </si>
  <si>
    <t>ARGAMASSA TRAÇO 1:4 (CIMENTO E AREIA MÉDIA), PREPARO MECÂNICO COM BETONEIRA 400 L. AF_08/2014</t>
  </si>
  <si>
    <t>L</t>
  </si>
  <si>
    <t>PENEIRAMENTO DE AREIA COM PENEIRA ELÉTRICA. AF_11/2015</t>
  </si>
  <si>
    <t>PENEIRAMENTO DE AREIA COM PENEIRA MANUAL. AF_11/2015</t>
  </si>
  <si>
    <t>ENSACAMENTO DE AREIA. AF_11/2015</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</si>
  <si>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</si>
  <si>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</si>
  <si>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</si>
  <si>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</si>
  <si>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</si>
  <si>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</si>
  <si>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</si>
  <si>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</si>
  <si>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</si>
  <si>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</si>
  <si>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</si>
  <si>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</si>
  <si>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</si>
  <si>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</si>
  <si>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</si>
  <si>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</si>
  <si>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</si>
  <si>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</si>
  <si>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</si>
  <si>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</si>
  <si>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</si>
  <si>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</si>
  <si>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</si>
  <si>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</si>
  <si>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</si>
  <si>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</si>
  <si>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</si>
  <si>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</si>
  <si>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</si>
  <si>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</si>
  <si>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</si>
  <si>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</si>
  <si>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</si>
  <si>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</si>
  <si>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</si>
  <si>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</si>
  <si>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</si>
  <si>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</si>
  <si>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</si>
  <si>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</si>
  <si>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</si>
  <si>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</si>
  <si>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</si>
  <si>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</si>
  <si>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</si>
  <si>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</si>
  <si>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</si>
  <si>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</si>
  <si>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</si>
  <si>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</si>
  <si>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</si>
  <si>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</si>
  <si>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</si>
  <si>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</si>
  <si>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</si>
  <si>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</si>
  <si>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</si>
  <si>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</si>
  <si>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</si>
  <si>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</si>
  <si>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</si>
  <si>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</si>
  <si>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</si>
  <si>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</si>
  <si>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</si>
  <si>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</si>
  <si>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</si>
  <si>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</si>
  <si>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</si>
  <si>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</si>
  <si>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</si>
  <si>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</si>
  <si>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</si>
  <si>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</si>
  <si>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</si>
  <si>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</si>
  <si>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</si>
  <si>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</si>
  <si>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</si>
  <si>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</si>
  <si>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</si>
  <si>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</si>
  <si>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</si>
  <si>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</si>
  <si>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</si>
  <si>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</si>
  <si>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</si>
  <si>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</si>
  <si>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</si>
  <si>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</si>
  <si>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</si>
  <si>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</si>
  <si>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</si>
  <si>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</si>
  <si>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</si>
  <si>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</si>
  <si>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</si>
  <si>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</si>
  <si>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</si>
  <si>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</si>
  <si>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</si>
  <si>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</si>
  <si>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</si>
  <si>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</si>
  <si>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</si>
  <si>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</si>
  <si>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</si>
  <si>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</si>
  <si>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</si>
  <si>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</si>
  <si>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</si>
  <si>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</si>
  <si>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</si>
  <si>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</si>
  <si>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</si>
  <si>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</si>
  <si>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</si>
  <si>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</si>
  <si>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</si>
  <si>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</si>
  <si>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</si>
  <si>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</si>
  <si>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</si>
  <si>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</si>
  <si>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</si>
  <si>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</si>
  <si>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</si>
  <si>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</si>
  <si>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</si>
  <si>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</si>
  <si>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</si>
  <si>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</si>
  <si>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</si>
  <si>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</si>
  <si>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</si>
  <si>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</si>
  <si>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</si>
  <si>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</si>
  <si>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</si>
  <si>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</si>
  <si>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</si>
  <si>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</si>
  <si>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</si>
  <si>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</si>
  <si>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</si>
  <si>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</si>
  <si>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</si>
  <si>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</si>
  <si>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</si>
  <si>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</si>
  <si>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</si>
  <si>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</si>
  <si>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</si>
  <si>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</si>
  <si>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</si>
  <si>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</si>
  <si>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</si>
  <si>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</si>
  <si>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</si>
  <si>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</si>
  <si>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</si>
  <si>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</si>
  <si>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</si>
  <si>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</si>
  <si>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</si>
  <si>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</si>
  <si>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</si>
  <si>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</si>
  <si>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</si>
  <si>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</si>
  <si>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</si>
  <si>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</si>
  <si>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</si>
  <si>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</si>
  <si>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</si>
  <si>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</si>
  <si>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</si>
  <si>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</si>
  <si>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</si>
  <si>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</si>
  <si>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</si>
  <si>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</si>
  <si>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</si>
  <si>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</si>
  <si>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</si>
  <si>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</si>
  <si>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</si>
  <si>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</si>
  <si>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</si>
  <si>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</si>
  <si>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</si>
  <si>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</si>
  <si>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</si>
  <si>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</si>
  <si>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</si>
  <si>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</si>
  <si>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</si>
  <si>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</si>
  <si>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</si>
  <si>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</si>
  <si>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</si>
  <si>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</si>
  <si>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</si>
  <si>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</si>
  <si>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</si>
  <si>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</si>
  <si>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</si>
  <si>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</si>
  <si>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</si>
  <si>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</si>
  <si>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</si>
  <si>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</si>
  <si>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</si>
  <si>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</si>
  <si>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</si>
  <si>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</si>
  <si>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</si>
  <si>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</si>
  <si>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</si>
  <si>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</si>
  <si>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</si>
  <si>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</si>
  <si>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</si>
  <si>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</si>
  <si>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</si>
  <si>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</si>
  <si>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</si>
  <si>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</si>
  <si>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</si>
  <si>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</si>
  <si>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</si>
  <si>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</si>
  <si>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</si>
  <si>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</si>
  <si>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</si>
  <si>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</si>
  <si>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</si>
  <si>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</si>
  <si>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</si>
  <si>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</si>
  <si>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</si>
  <si>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</si>
  <si>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</si>
  <si>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</si>
  <si>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</si>
  <si>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</si>
  <si>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</si>
  <si>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</si>
  <si>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</si>
  <si>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</si>
  <si>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</si>
  <si>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</si>
  <si>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</si>
  <si>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</si>
  <si>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</si>
  <si>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</si>
  <si>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</si>
  <si>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</si>
  <si>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</si>
  <si>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</si>
  <si>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</si>
  <si>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</si>
  <si>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</si>
  <si>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</si>
  <si>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</si>
  <si>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</si>
  <si>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</si>
  <si>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</si>
  <si>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</si>
  <si>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</si>
  <si>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</si>
  <si>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</si>
  <si>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</si>
  <si>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</si>
  <si>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</si>
  <si>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</si>
  <si>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</si>
  <si>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</si>
  <si>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</si>
  <si>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</si>
  <si>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</si>
  <si>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</si>
  <si>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</si>
  <si>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</si>
  <si>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</si>
  <si>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</si>
  <si>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</si>
  <si>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</si>
  <si>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</si>
  <si>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</si>
  <si>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</si>
  <si>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</si>
  <si>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</si>
  <si>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</si>
  <si>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</si>
  <si>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</si>
  <si>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</si>
  <si>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</si>
  <si>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</si>
  <si>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</si>
  <si>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</si>
  <si>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</si>
  <si>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</si>
  <si>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</si>
  <si>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</si>
  <si>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</si>
  <si>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</si>
  <si>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</si>
  <si>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</si>
  <si>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</si>
  <si>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</si>
  <si>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</si>
  <si>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</si>
  <si>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 xml:space="preserve">UN    </t>
  </si>
  <si>
    <t xml:space="preserve">M2    </t>
  </si>
  <si>
    <t xml:space="preserve">H     </t>
  </si>
  <si>
    <t xml:space="preserve">M     </t>
  </si>
  <si>
    <t xml:space="preserve">KG    </t>
  </si>
  <si>
    <t xml:space="preserve">L     </t>
  </si>
  <si>
    <t xml:space="preserve">M3    </t>
  </si>
  <si>
    <t xml:space="preserve">MES   </t>
  </si>
  <si>
    <t xml:space="preserve">PAR   </t>
  </si>
  <si>
    <t xml:space="preserve">JG    </t>
  </si>
  <si>
    <t xml:space="preserve">MIL   </t>
  </si>
  <si>
    <t xml:space="preserve">T     </t>
  </si>
  <si>
    <t xml:space="preserve">CJ    </t>
  </si>
  <si>
    <t xml:space="preserve">100M  </t>
  </si>
  <si>
    <t xml:space="preserve">KW/H  </t>
  </si>
  <si>
    <t xml:space="preserve">CENTO </t>
  </si>
  <si>
    <t>SC25KG</t>
  </si>
  <si>
    <t>M2XMES</t>
  </si>
  <si>
    <t xml:space="preserve">MXMES </t>
  </si>
  <si>
    <t xml:space="preserve">310ML </t>
  </si>
  <si>
    <t>DESPESAS INDIRETAS</t>
  </si>
  <si>
    <t>ADMINISTRAÇÃO CENTRAL</t>
  </si>
  <si>
    <t>SEGURO GARANTIA</t>
  </si>
  <si>
    <t>RISCO</t>
  </si>
  <si>
    <t>BONIFICAÇÃO</t>
  </si>
  <si>
    <t>DESPESAS FINANCEIRAS</t>
  </si>
  <si>
    <t>LUCRO</t>
  </si>
  <si>
    <t>IMPOSTOS</t>
  </si>
  <si>
    <t>PIS</t>
  </si>
  <si>
    <t>COFINS</t>
  </si>
  <si>
    <t>ISSQN</t>
  </si>
  <si>
    <t>CPRB</t>
  </si>
  <si>
    <t>FÓRMULA PARA O CÁLCULO DO B.D.I. (BENEFÍCIO E DESPESAS INDIRETAS)</t>
  </si>
  <si>
    <t>BDI = ((1+AC+S+R+G)(1+DF)(1+L)/(1-I))-1</t>
  </si>
  <si>
    <t>CÓDIGO DA COMPOSIÇÃO</t>
  </si>
  <si>
    <t>DESCRIÇÃO</t>
  </si>
  <si>
    <t>UNIDADE</t>
  </si>
  <si>
    <t>COEF.</t>
  </si>
  <si>
    <t>PREÇO. UNI</t>
  </si>
  <si>
    <t>PREÇO. TOT</t>
  </si>
  <si>
    <t>TIPO</t>
  </si>
  <si>
    <t>REFERENCIA</t>
  </si>
  <si>
    <t>CÓDIGO</t>
  </si>
  <si>
    <t>1.2</t>
  </si>
  <si>
    <t>CP-REM-01</t>
  </si>
  <si>
    <t>COMPOSIÇÃO</t>
  </si>
  <si>
    <t>SINAPI</t>
  </si>
  <si>
    <t xml:space="preserve">INSUMO </t>
  </si>
  <si>
    <t xml:space="preserve">COMPOSIÇÃO </t>
  </si>
  <si>
    <t>1.3</t>
  </si>
  <si>
    <t>CP-REM-02</t>
  </si>
  <si>
    <t>1.4</t>
  </si>
  <si>
    <t>CP-REM-03</t>
  </si>
  <si>
    <t>UNI</t>
  </si>
  <si>
    <t>COMPOSICAO</t>
  </si>
  <si>
    <t>1.5</t>
  </si>
  <si>
    <t>CP-REM-04</t>
  </si>
  <si>
    <t>INSUMO</t>
  </si>
  <si>
    <t>MERCADO</t>
  </si>
  <si>
    <t>ACO CA-50, 8,0 MM, VERGALHAO</t>
  </si>
  <si>
    <t>SISTEMA DE VEDAÇÃO VERTICAL INTERNO E EXTERNO (PAREDES)</t>
  </si>
  <si>
    <t>CP-VED-03</t>
  </si>
  <si>
    <t xml:space="preserve">ESQUADRIAS </t>
  </si>
  <si>
    <t>6.1.1</t>
  </si>
  <si>
    <t>CP-ESQ-01</t>
  </si>
  <si>
    <t xml:space="preserve">Porta de Madeira - PM1 - 70x210, folha lisa com chapa metalica, incluso ferragens, conforme projeto de esquadrias </t>
  </si>
  <si>
    <t>6.1.2</t>
  </si>
  <si>
    <t>CP-ESQ-02</t>
  </si>
  <si>
    <t>Porta de Madeira - PM2 - 80x210, com veneziana, incluso ferragens, conforme projeto de esquadrias</t>
  </si>
  <si>
    <t>6.1.3</t>
  </si>
  <si>
    <t>CP-ESQ-03</t>
  </si>
  <si>
    <t>Porta de Madeira - PM3 - 80x210, barra e chapa metálica, incluso ferragens, conforme projeto de esquadrias</t>
  </si>
  <si>
    <t>6.1.4</t>
  </si>
  <si>
    <t>CP-ESQ-04</t>
  </si>
  <si>
    <t xml:space="preserve">Porta de Madeira - PM4 - 80x210, folha lisa com chapa metalica, incluso ferragens, conforme projeto de esquadrias </t>
  </si>
  <si>
    <t>6.1.5</t>
  </si>
  <si>
    <t>CP-ESQ-05</t>
  </si>
  <si>
    <t>Porta de Madeira - PM5 - 80x210, com barra e chapa metálica e visor, incluso ferragens, conforme projeto de esquadrias</t>
  </si>
  <si>
    <t>6.2.1</t>
  </si>
  <si>
    <t>CP-ESQ-06</t>
  </si>
  <si>
    <t>Fechadura de embutir completa, para portas internas</t>
  </si>
  <si>
    <t>CP-ESQ-07</t>
  </si>
  <si>
    <t>Porta de abrir - PA1 - 100x210 em chapa de alumínio e veneziana- conforme projeto de esquadrias, inclusive ferragens</t>
  </si>
  <si>
    <t>PORTA DE ABRIR EM ALUMINIO TIPO VENEZIANA, ACABAMENTO ANODIZADO NATURAL, SEM GUARNICAO/ALIZAR/VISTA</t>
  </si>
  <si>
    <t>CP-ESQ-08</t>
  </si>
  <si>
    <t>Porta de abrir - PA2 - 80x210 em chapa de alumínio com veneziana- conforme projeto de esquadrias, inclusive ferragens</t>
  </si>
  <si>
    <t>CP-ESQ-09</t>
  </si>
  <si>
    <t>Porta de abrir - PA3 - 160x210 em chapa de alumínio com veneziana- conforme projeto de esquadrias, inclusive ferragens</t>
  </si>
  <si>
    <t>CP-ESQ-10</t>
  </si>
  <si>
    <t>Porta de correr - PA4 - 450x210  conforme projeto de esquadrias, inclusive ferragens</t>
  </si>
  <si>
    <t>CP-ESQ-11</t>
  </si>
  <si>
    <t>Porta de correr - PA5 - 240x210  com vidro - conforme projeto de esquadrias, inclusive ferragens</t>
  </si>
  <si>
    <t>CP-ESQ-12</t>
  </si>
  <si>
    <t>Porta de abrir - PA6 - 120x185 - veneziana- conforme projeto de esquadrias, inclusive ferragens</t>
  </si>
  <si>
    <t>CP-ESQ-13</t>
  </si>
  <si>
    <t>Porta de abrir - PA7 - 160+90x210 - veneziana- conforme projeto de esquadrias, inclusive ferragens</t>
  </si>
  <si>
    <t>CP-ESQ-14</t>
  </si>
  <si>
    <t>Janela de Alumínio - JA-01, 70x125, completa conforme projeto de esquadrias - Guilhotina</t>
  </si>
  <si>
    <t>CP-ESQ-15</t>
  </si>
  <si>
    <t>Janela de Alumínio - JA-02, 110x145, completa conforme projeto de esquadrias - Guilhotina</t>
  </si>
  <si>
    <t>CP-ESQ-16</t>
  </si>
  <si>
    <t>Vidro fixo - JA-03, 140x115, completa conforme projeto de esquadrias</t>
  </si>
  <si>
    <t>CP-ESQ-17</t>
  </si>
  <si>
    <t>Janela de Alumínio - JA-04, 140x145, completa conforme projeto de esquadrias - Guilhotina</t>
  </si>
  <si>
    <t>CP-ESQ-18</t>
  </si>
  <si>
    <t>Janela de Alumínio - JA-05, 200x105, completa conforme projeto de esquadrias - Fixa</t>
  </si>
  <si>
    <t>CP-ESQ-19</t>
  </si>
  <si>
    <t>Janela de Alumínio - JA-06, 210x50, completa conforme projeto de esquadrias - Maxim-ar - incluso vidro liso incolor, espessura 6mm</t>
  </si>
  <si>
    <t>CP-ESQ-20</t>
  </si>
  <si>
    <t>Janela de Alumínio - JA-07, 210x75, completa conforme projeto de esquadrias - Maxim-ar - incluso vidro liso incolor, espessura 6mm</t>
  </si>
  <si>
    <t>CP-ESQ-21</t>
  </si>
  <si>
    <t>Janela de Alumínio - JA-08, 210x100, completa conforme projeto de esquadrias - Maxim-ar - incluso vidro liso incolor, espessura 6mm</t>
  </si>
  <si>
    <t>CP-ESQ-22</t>
  </si>
  <si>
    <t>Janela de Alumínio - JA-09, 210x150, completa conforme projeto de esquadrias - Maxim-ar - incluso vidro liso incolor, espessura 6mm</t>
  </si>
  <si>
    <t>CP-ESQ-23</t>
  </si>
  <si>
    <t>Janela de Alumínio - JA-10, 140x150, completa conforme projeto de esquadrias - Maxim-ar - incluso vidro liso incolor, espessura 6mm</t>
  </si>
  <si>
    <t>CP-ESQ-24</t>
  </si>
  <si>
    <t>Janela de Alumínio - JA-11, 140x75, completa conforme projeto de esquadrias - Maxim-ar - incluso vidro liso incolor, espessura 6mm</t>
  </si>
  <si>
    <t>CP-ESQ-25</t>
  </si>
  <si>
    <t>Janela de Alumínio - JA-12, 420x50, completa conforme projeto de esquadrias - Maxim-ar - incluso vidro liso incolor, espessura 6mm</t>
  </si>
  <si>
    <t>CP-ESQ-26</t>
  </si>
  <si>
    <t>Janela de Alumínio - JA-13, 420x150, completa conforme projeto de esquadrias - Maxim-ar - incluso vidro liso incolor, espessura 6mm</t>
  </si>
  <si>
    <t>CP-ESQ-27</t>
  </si>
  <si>
    <t>Janela de Alumínio - JA-14, 560x100, completa conforme projeto de esquadrias - Maxim-ar - incluso vidro liso incolor, espessura 6mm</t>
  </si>
  <si>
    <t>CP-ESQ-28</t>
  </si>
  <si>
    <t>Janela de Alumínio - JA-15, 560x150, completa conforme projeto de esquadrias - Maxim-ar -incluso vidro liso incolor, espessura 6mm</t>
  </si>
  <si>
    <t>CP-ESQ-29</t>
  </si>
  <si>
    <t>Gradil metalico e tela de aço galvanizado , inclusive pintura - fornecimento e instalação (GR1, GR2, GR3, GR4)</t>
  </si>
  <si>
    <t>CP-ESQ-30</t>
  </si>
  <si>
    <t>Portão de abrir com gradil metálico e tela de aço galvanizado, inclusive pintura - fornecimento e instalação</t>
  </si>
  <si>
    <t xml:space="preserve">SISTEMAS DE COBERTURA </t>
  </si>
  <si>
    <t>CP-COB-01</t>
  </si>
  <si>
    <t>7.4</t>
  </si>
  <si>
    <t>CP-COB-02</t>
  </si>
  <si>
    <t>REVESTIMENTOS INTERNOS E EXTERNOS</t>
  </si>
  <si>
    <t>CP-REV-01</t>
  </si>
  <si>
    <t xml:space="preserve">Emboço paulista para paredes externas traço 1:2:9 - preparo manual - espessura 2,5 cm </t>
  </si>
  <si>
    <t>CP-REV-02</t>
  </si>
  <si>
    <t>Reboco para paredes internas, externas, pórticos, vigas, traço 1:4,5  - espessura 0,5 cm</t>
  </si>
  <si>
    <t>CP-REV-03</t>
  </si>
  <si>
    <t>Forro de gesso acartonado estruturado - montagem e instalação</t>
  </si>
  <si>
    <t>SISTEMAS DE PISOS INTERNOS E EXTERNOS (PAVIMENTAÇÃO)</t>
  </si>
  <si>
    <t>9.1.1</t>
  </si>
  <si>
    <t>CP-PAV-01</t>
  </si>
  <si>
    <t>Contrapiso e=5,0cm</t>
  </si>
  <si>
    <t>9.1.2</t>
  </si>
  <si>
    <t>CP-PAV-02</t>
  </si>
  <si>
    <t xml:space="preserve">Camada regularizadora e=2,0cm </t>
  </si>
  <si>
    <t>9.1.3</t>
  </si>
  <si>
    <t>CP-PAV-03</t>
  </si>
  <si>
    <t>Piso cimentado desempenado com acabamento liso e=3,0cm com junta plastica acabada 1,2m</t>
  </si>
  <si>
    <t>9.1.6</t>
  </si>
  <si>
    <t>CP-PAV-05</t>
  </si>
  <si>
    <t>Piso vinílico em manta e=2,0mm</t>
  </si>
  <si>
    <t>CP-PAV-06</t>
  </si>
  <si>
    <t>Piso podotátil de alerta em borracha integrado 30x30cm, assentamento com argamassa (fornecimento e assentamento)</t>
  </si>
  <si>
    <t>CP-PAV-07</t>
  </si>
  <si>
    <t>Piso podotátil direcional em borracha integrado 30x30cm, assentamento com argamassa (fornecimento e assentamento)</t>
  </si>
  <si>
    <t>CP-PAV-08</t>
  </si>
  <si>
    <t>RODAPÉ VINILICO H=5CM</t>
  </si>
  <si>
    <t>CP-PAV-09</t>
  </si>
  <si>
    <t xml:space="preserve">Soleira em granito cinza andorinha, L=15cm, E=2cm </t>
  </si>
  <si>
    <t>CP-PAV-10</t>
  </si>
  <si>
    <t xml:space="preserve">Soleira em granito cinza andorinha, L=30cm, E=2cm </t>
  </si>
  <si>
    <t xml:space="preserve">SOLEIRA EM GRANITO CINZA ANDORINHA, L=30CM, E=2CM                                  </t>
  </si>
  <si>
    <t>9.2.1</t>
  </si>
  <si>
    <t>CP-PAV-11</t>
  </si>
  <si>
    <t>Passeio em concreto desempenado com junta plastica a cada 1,20m, e=7cm</t>
  </si>
  <si>
    <t>9.2.2</t>
  </si>
  <si>
    <t>CP-PAV-12</t>
  </si>
  <si>
    <t>Rampa de acesso em concreto não estrutural</t>
  </si>
  <si>
    <t>CP-PAV-13</t>
  </si>
  <si>
    <t>Pavimetação em blocos intertravado de concreto, e= 6,0cm, FCK 35MPa, assentados sobre colchão de areia</t>
  </si>
  <si>
    <t>CP-PAV-14</t>
  </si>
  <si>
    <t>Piso tátil de alerta em placas pré-moldadas - 5MPa</t>
  </si>
  <si>
    <t xml:space="preserve">PISO TÁTIL DE ALERTA EM PLACAS PRÉ-MOLDADAS - 5MPA                 </t>
  </si>
  <si>
    <t>CP-PAV-15</t>
  </si>
  <si>
    <t>Piso tátil direcional em placas pré-moldadas - 5MPa</t>
  </si>
  <si>
    <t>CP-PAV-17</t>
  </si>
  <si>
    <t>Colchão de areia e=10cm</t>
  </si>
  <si>
    <t>CP-PAV-18</t>
  </si>
  <si>
    <t>Grama batatais em placas</t>
  </si>
  <si>
    <t>PINTURA</t>
  </si>
  <si>
    <t>10.1</t>
  </si>
  <si>
    <t>CP-PIN-01</t>
  </si>
  <si>
    <t xml:space="preserve">Emassamento de paredes internas com massa acrílica - 02 demãos </t>
  </si>
  <si>
    <t xml:space="preserve">INSTALAÇÃO HIDRÁULICA </t>
  </si>
  <si>
    <t>CP-HID-06</t>
  </si>
  <si>
    <t>CP-HID-07</t>
  </si>
  <si>
    <t>CP-HID-08</t>
  </si>
  <si>
    <t>CP-HID-11</t>
  </si>
  <si>
    <t>CP-HID-19</t>
  </si>
  <si>
    <t>CP-HID-20</t>
  </si>
  <si>
    <t>CP-HID-31</t>
  </si>
  <si>
    <t>DRENAGEM DE ÁGUAS PLUVIAIS</t>
  </si>
  <si>
    <t xml:space="preserve">INSTALAÇÃO SANITÁRIA </t>
  </si>
  <si>
    <t>13.6</t>
  </si>
  <si>
    <t>CP-SNT-01</t>
  </si>
  <si>
    <t>Bucha de redução PVC longa 50mm-40mm</t>
  </si>
  <si>
    <t>13.18</t>
  </si>
  <si>
    <t>CP-SNT-02</t>
  </si>
  <si>
    <t>13.28</t>
  </si>
  <si>
    <t>CP-SNT-04</t>
  </si>
  <si>
    <t>Caixa de gordura simples - CG 37cm</t>
  </si>
  <si>
    <t>CP-SNT-05</t>
  </si>
  <si>
    <t>Caixa de inspeção 60x60cm</t>
  </si>
  <si>
    <t>CP-SNT-06</t>
  </si>
  <si>
    <t>Caixa de passagem modulada DN 30cm</t>
  </si>
  <si>
    <t xml:space="preserve">LOUÇAS E METAIS </t>
  </si>
  <si>
    <t>14.1</t>
  </si>
  <si>
    <t>CP-LOU-01</t>
  </si>
  <si>
    <t>Bacia Sanitária Vogue Plus, Linha Conforto com abertura, cor Branco Gelo, código P.51,  DECA, ou equivalente p/ de descarga, com acessórios, bolsa de borracha para ligacao, tubo pvc ligacao - fornecimento e instalação</t>
  </si>
  <si>
    <t xml:space="preserve">BOLSA DE LIGACAO EM PVC FLEXIVEL PARA VASO SANITARIO 1.1/2 " (40 MM) </t>
  </si>
  <si>
    <t>BACIA SANITÁRIA VOGUE PLUS, LINHA CONFORTO COM ABERTURA, COR BRANCO GELO, CÓDIGO P.51, DECA, OU EQUIVALENTE P/ DE DESCARGA</t>
  </si>
  <si>
    <t>14.2</t>
  </si>
  <si>
    <t>CP-LOU-02</t>
  </si>
  <si>
    <t>Bacia Sanitária Convencional, código Izy P.11, DECA, ou equivalente com acessórios- fornecimento e instalação</t>
  </si>
  <si>
    <t>BACIA SANITÁRIA CONVENCIONAL, LINHA CONFORTO COM ABERTURA, COR BRANCO GELO, CÓDIGO P.11, DECA, OU EQUIVALENTE P/ DE DESCARGA</t>
  </si>
  <si>
    <t>CP-LOU-03</t>
  </si>
  <si>
    <t>Assento Poliéster com abertura frontal Vogue Plus, Linha Conforto, cor Branco Gelo, código AP.52, DECA, ou equivalente</t>
  </si>
  <si>
    <t>ASSENTO POLIÉSTER COM ABERTURA FRONTAL, COR BRANCO GELO</t>
  </si>
  <si>
    <t>CP-LOU-04</t>
  </si>
  <si>
    <t>Torneira Acabamento para registro pequeno Linha Izy, código: 4900.C37.PQ, DECA ou equivalente (para chuveiros), Deca ou equivalente</t>
  </si>
  <si>
    <t>INSTALAÇÃO DE GÁS COMBUSTÍVEL</t>
  </si>
  <si>
    <t>15.2</t>
  </si>
  <si>
    <t>CP-GÁS-02</t>
  </si>
  <si>
    <t>Tela metálica para ventilação com requadro em alumínio</t>
  </si>
  <si>
    <t>15.3</t>
  </si>
  <si>
    <t>CP-GÁS-03</t>
  </si>
  <si>
    <t>Tubo de Aço Galvanizado Ø 3/4", inclusive conexões</t>
  </si>
  <si>
    <t>15.4</t>
  </si>
  <si>
    <t>CP-GÁS-04</t>
  </si>
  <si>
    <t>Envelopamento de concreto - 3cm</t>
  </si>
  <si>
    <t>SISTEMA DE PROTEÇÃO CONTRA INCÊNDIO</t>
  </si>
  <si>
    <t>CP-INC-01</t>
  </si>
  <si>
    <t>Cotovelo 45º galvanizado 2 1/2"</t>
  </si>
  <si>
    <t>16.4</t>
  </si>
  <si>
    <t>CP-INC-02</t>
  </si>
  <si>
    <t>Cotovelo 90º galvanizado 2 1/2"</t>
  </si>
  <si>
    <t>16.5</t>
  </si>
  <si>
    <t>CP-INC-03</t>
  </si>
  <si>
    <t>Tubo aço carbono 2 1/2"</t>
  </si>
  <si>
    <t>16.6</t>
  </si>
  <si>
    <t>CP-INC-04</t>
  </si>
  <si>
    <t>Niple duplo aço galvanizado 2 1/2"</t>
  </si>
  <si>
    <t>CP-INC-05</t>
  </si>
  <si>
    <t>Tê aço galvanizado 2 1/2"</t>
  </si>
  <si>
    <t>CP-INC-07</t>
  </si>
  <si>
    <t>Niple paralelo em ferro maleavél 2 1/2"</t>
  </si>
  <si>
    <t>CP-INC-08</t>
  </si>
  <si>
    <t xml:space="preserve">LUMINÁRIA DE EMERGÊNCIA COM LAMPADA FLUORESCENTE 9W DE 1 HORA     </t>
  </si>
  <si>
    <t>CP-INC-09</t>
  </si>
  <si>
    <t>Placa de sinalização em pvc cod 25 - (200x200) Hidrante de incendio</t>
  </si>
  <si>
    <t xml:space="preserve">PLACA DE SINALIZAÇÃO EM PVC COD 25 - (200X200) HIDRANTE DE INCENDIO   </t>
  </si>
  <si>
    <t>CP-INC-10</t>
  </si>
  <si>
    <t>Placa de sinalização em pvc cod 12 e 13- (250x125) Saída de emergência</t>
  </si>
  <si>
    <t xml:space="preserve">PLACA DE SINALIZAÇÃO EM PVC COD 12 E 13- (250X125) SAÍDA DE EMERGÊNCIA </t>
  </si>
  <si>
    <t>CP-INC-11</t>
  </si>
  <si>
    <t>Placa de sinalização em pvc cod 17 - (250x125) Mensagem "Saída"</t>
  </si>
  <si>
    <t xml:space="preserve">PLACA DE SINALIZAÇÃO EM PVC COD 17 - (250X125) MENSAGEM "SAÍDA"             </t>
  </si>
  <si>
    <t>CP-INC-12</t>
  </si>
  <si>
    <t>Placa de sinalização em pvc cod 23 - (200x200) Extintor de Incêndio</t>
  </si>
  <si>
    <t xml:space="preserve">PLACA DE SINALIZAÇÃO EM PVC COD 23 - (200X200) EXTINTOR DE INCÊNDIO         </t>
  </si>
  <si>
    <t>INSTALAÇÕES ELÉTRICAS - 110V</t>
  </si>
  <si>
    <t>CP-ELE-01</t>
  </si>
  <si>
    <t>INTERRUPTOR BIPOLAR DR - 100A</t>
  </si>
  <si>
    <t>CP-ELE-02</t>
  </si>
  <si>
    <t>CP-ELE-03</t>
  </si>
  <si>
    <t xml:space="preserve">INTERRUPTOR BIPOLAR DR -63A </t>
  </si>
  <si>
    <t>CP-ELE-04</t>
  </si>
  <si>
    <t xml:space="preserve">INTERRUPTOR BIPOLAR DR -80A </t>
  </si>
  <si>
    <t>CP-ELE-05</t>
  </si>
  <si>
    <t xml:space="preserve">DISPOSITIVO DE PROTEÇÃO CONTRA SURTO - 175V - 40KA </t>
  </si>
  <si>
    <t>CP-ELE-06</t>
  </si>
  <si>
    <t xml:space="preserve">DISPOSITIVO DE PROTEÇÃO CONTRA SURTO - 175V - 80KA </t>
  </si>
  <si>
    <t>CP-ELE-15</t>
  </si>
  <si>
    <t>ELETRODUTO FERRO GALV OU ZINCADO ELETROLIT SEMI-PESADO PAREDE 1,20MM - 2" NBR 13057</t>
  </si>
  <si>
    <t>CP-ELE-16</t>
  </si>
  <si>
    <t>ELETRODUTO FERRO GALV OU ZINCADO ELETROLIT SEMI-PESADO PAREDE 1,52MM - 2.1/2" NBR 13057</t>
  </si>
  <si>
    <t>CP-ELE-17</t>
  </si>
  <si>
    <t>ELETRODUTO FERRO GALV OU ZINCADO ELETROLIT SEMI-PESADO PAREDE 1,52MM - 3" NBR 13057</t>
  </si>
  <si>
    <t>CP-ELE-18</t>
  </si>
  <si>
    <t>CP-ELE-19</t>
  </si>
  <si>
    <t>CP-ELE-34</t>
  </si>
  <si>
    <t xml:space="preserve">ELETROCALHA LISA TIPO U 50X50MM COM TAMPA, INCLUSIVE CONEXÕES      </t>
  </si>
  <si>
    <t>CP-ELE-35</t>
  </si>
  <si>
    <t xml:space="preserve">ELETROCALHA LISA TIPO U 75X50MM COM TAMPA, INCLUSIVE CONEXÕES     </t>
  </si>
  <si>
    <t>CP-ELE-36</t>
  </si>
  <si>
    <t xml:space="preserve">ELETROCALHA LISA TIPO U 75X75MM COM TAMPA, INCLUSIVE CONEXÕES         </t>
  </si>
  <si>
    <t>CP-ELE-37</t>
  </si>
  <si>
    <t xml:space="preserve">ELETROCALHA LISA TIPO U 100X50MM COM TAMPA, INCLUSIVE CONEXÕES        </t>
  </si>
  <si>
    <t>CP-ELE-38</t>
  </si>
  <si>
    <t xml:space="preserve">ELETROCALHA LISA TIPO U 100X100MM COM TAMPA, INCLUSIVE CONEXÕES </t>
  </si>
  <si>
    <t>CP-ELE-39</t>
  </si>
  <si>
    <t xml:space="preserve">ELETROCALHA LISA TIPO U 150X50MM COM TAMPA, INCLUSIVE CONEXÕES   </t>
  </si>
  <si>
    <t>CP-ELE-40</t>
  </si>
  <si>
    <t xml:space="preserve">ELETROCALHA LISA TIPO U 200X50MM COM TAMPA, INCLUSIVE CONEXÕES   </t>
  </si>
  <si>
    <t>CP-ELE-41</t>
  </si>
  <si>
    <t xml:space="preserve">SUPORTE VERTICAL ELETROCALHA 120X146MM </t>
  </si>
  <si>
    <t>CP-ELE-42</t>
  </si>
  <si>
    <t xml:space="preserve">SUPORTE VERTICAL ELETROCALHA 120X160MM </t>
  </si>
  <si>
    <t>CP-ELE-43</t>
  </si>
  <si>
    <t xml:space="preserve">SUPORTE VERTICAL ELETROCALHA 70X125MM </t>
  </si>
  <si>
    <t>CP-ELE-44</t>
  </si>
  <si>
    <t xml:space="preserve">SUPORTE VERTICAL ELETROCALHA 70X81MM </t>
  </si>
  <si>
    <t>CP-ELE-45</t>
  </si>
  <si>
    <t xml:space="preserve">SUPORTE VERTICAL ELETROCALHA 70X96MM </t>
  </si>
  <si>
    <t>CP-ELE-46</t>
  </si>
  <si>
    <t xml:space="preserve">SUPORTE VERTICAL ELETROCALHA 95X114MM </t>
  </si>
  <si>
    <t>CP-ELE-47</t>
  </si>
  <si>
    <t xml:space="preserve">TALA PLANA PERFURADA 50MM                                    </t>
  </si>
  <si>
    <t>CP-ELE-48</t>
  </si>
  <si>
    <t xml:space="preserve">TALA PLANA PERFURADA 75MM                               </t>
  </si>
  <si>
    <t>CP-ELE-49</t>
  </si>
  <si>
    <t xml:space="preserve">TALA PLANA PERFURADA 100MM                                   </t>
  </si>
  <si>
    <t>CP-ELE-50</t>
  </si>
  <si>
    <t>CP-ELE-51</t>
  </si>
  <si>
    <t>CP-ELE-52</t>
  </si>
  <si>
    <t>CP-ELE-53</t>
  </si>
  <si>
    <t>CP-ELE-54</t>
  </si>
  <si>
    <t>CP-ELE-55</t>
  </si>
  <si>
    <t>CP-ELE-56</t>
  </si>
  <si>
    <t>CP-ELE-57</t>
  </si>
  <si>
    <t xml:space="preserve">LUMINÁRIAS EMBUTIR 2X16W COMPLETA </t>
  </si>
  <si>
    <t>CP-ELE-58</t>
  </si>
  <si>
    <t xml:space="preserve">LUMINÁRIAS EMBUTIR 2X36W COMPLETA </t>
  </si>
  <si>
    <t>CP-ELE-59</t>
  </si>
  <si>
    <t xml:space="preserve">LUMINÁRIA COM ALETAS EMBUTIR 2X36 COMPLETA </t>
  </si>
  <si>
    <t>CP-ELE-60</t>
  </si>
  <si>
    <t xml:space="preserve">LUMINÁRIA DE PISO, COM LÂMPADA VAPOR METÁLICO 70W          </t>
  </si>
  <si>
    <t>CP-ELE-61</t>
  </si>
  <si>
    <t>CP-ELE-62</t>
  </si>
  <si>
    <t>CP-ELE-63</t>
  </si>
  <si>
    <t>LAMPADA INCANDESCENTE 60W</t>
  </si>
  <si>
    <t>INSTALAÇÕES DE REDE ESTRUTURADA</t>
  </si>
  <si>
    <t>19.1.1</t>
  </si>
  <si>
    <t>CP-RED-01</t>
  </si>
  <si>
    <t>19.1.2</t>
  </si>
  <si>
    <t>CP-RED-02</t>
  </si>
  <si>
    <t xml:space="preserve">SWITCH DE 48 PORTAS            </t>
  </si>
  <si>
    <t>19.1.3</t>
  </si>
  <si>
    <t>CP-RED-03</t>
  </si>
  <si>
    <t>Guias de cabos simples</t>
  </si>
  <si>
    <t>GUIA DE CABOS SIMPLES</t>
  </si>
  <si>
    <t>19.1.4</t>
  </si>
  <si>
    <t>CP-RED-04</t>
  </si>
  <si>
    <t xml:space="preserve">GUIA DE CABOS VERTICAL, FECHADO               </t>
  </si>
  <si>
    <t>19.1.5</t>
  </si>
  <si>
    <t>CP-RED-05</t>
  </si>
  <si>
    <t xml:space="preserve">GUIA DE CABOS VERTICAL       </t>
  </si>
  <si>
    <t>19.1.6</t>
  </si>
  <si>
    <t>CP-RED-06</t>
  </si>
  <si>
    <t xml:space="preserve">GUIA DE CABOS SUPERIOR, FECHADO               </t>
  </si>
  <si>
    <t>CP-RED-07</t>
  </si>
  <si>
    <t xml:space="preserve">ANEL ORGANIZADOR DE CABOS                   </t>
  </si>
  <si>
    <t>CP-RED-08</t>
  </si>
  <si>
    <t xml:space="preserve">BANDEJA DESLIZANTE PERFURADA                           </t>
  </si>
  <si>
    <t>CP-RED-09</t>
  </si>
  <si>
    <t xml:space="preserve">Mini-rack de parede 19" x 8u x 450mm - fornecimento e instalação               </t>
  </si>
  <si>
    <t xml:space="preserve">MINI-RACK DE PAREDE 19" X 8U X 450MM                     </t>
  </si>
  <si>
    <t>19.2.1</t>
  </si>
  <si>
    <t>CP-RED-10</t>
  </si>
  <si>
    <t xml:space="preserve">CABO UTP -6 (24AWG)                                    </t>
  </si>
  <si>
    <t>19.2.2</t>
  </si>
  <si>
    <t>CP-RED-11</t>
  </si>
  <si>
    <t xml:space="preserve">CABO COAXIAL          </t>
  </si>
  <si>
    <t>Eletroduto PVC flexivel 1", inclusive conexões</t>
  </si>
  <si>
    <t>Eletroduto PVC flexivel 3/4", inclusive conexões</t>
  </si>
  <si>
    <t>Eletroduto Aço Galvanizado , Ø 1", fornecimento e instalação</t>
  </si>
  <si>
    <t>Eletroduto Aço Galvanizado , Ø 1.1/4", fornecimento e instalação</t>
  </si>
  <si>
    <t>CP-RED-17</t>
  </si>
  <si>
    <t>Eletroduto Aço Galvanizado , Ø 2", fornecimento e instalação</t>
  </si>
  <si>
    <t>CP-RED-18</t>
  </si>
  <si>
    <t xml:space="preserve">ELETROCALHA LISA COM TAMPA 50 X 25 MM, INCLUSIVE CONEXÕES        </t>
  </si>
  <si>
    <t>SISTEMA DE PROTEÇÃO CONTRA DESCARGAS ATMOSFÉRICAS (SPDA)</t>
  </si>
  <si>
    <t>21.1</t>
  </si>
  <si>
    <t>CP-SPD-01</t>
  </si>
  <si>
    <t>Pára-raios tipo Franklin em aço inox 3 pontas em haste de 3 m. x 1.1/2" tipo simples</t>
  </si>
  <si>
    <t>CP-SPD-02</t>
  </si>
  <si>
    <t>21.2</t>
  </si>
  <si>
    <t>CP-SPD-03</t>
  </si>
  <si>
    <t>Conector mini-Bar em bronze estanhado Tel-583</t>
  </si>
  <si>
    <t xml:space="preserve">CONECTOR MINI-BAR EM BRONZE ESTANHADO TEL-583 </t>
  </si>
  <si>
    <t>Haste tipo coopperweld 5/8" x 2,40m.</t>
  </si>
  <si>
    <t>Cabo de cobre nu 16 mm2</t>
  </si>
  <si>
    <t>Cabo de cobre nu 35 mm2</t>
  </si>
  <si>
    <t>CP-SPD-08</t>
  </si>
  <si>
    <t>Cabo de cobre nu 50 mm2</t>
  </si>
  <si>
    <t>SERVIÇOS COMPLEMENTARES</t>
  </si>
  <si>
    <t>22.1.1</t>
  </si>
  <si>
    <t>CP-SCP-01</t>
  </si>
  <si>
    <t xml:space="preserve">CONJUNTO DE MASTROS PARA BANDEIRAS EM TUBO FERRO GALVANIZADO TELESCÓPICO (ALT= 7M (3MX2" + 4MX1 1/2") </t>
  </si>
  <si>
    <t>22.1.2</t>
  </si>
  <si>
    <t>CP-SCP-02</t>
  </si>
  <si>
    <t>BANCADA EM GRANITO CINZA ANDORINHA - ESPESSURA 2CM</t>
  </si>
  <si>
    <t>22.1.3</t>
  </si>
  <si>
    <t>CP-SCP-03</t>
  </si>
  <si>
    <t>PRATELEIRA,ACABAMENTOS EM GRANITO CINZA ANDORINHA - ESPESSURA 2CM</t>
  </si>
  <si>
    <t>22.1.4</t>
  </si>
  <si>
    <t>CP-SCP-04</t>
  </si>
  <si>
    <t>CP-SCP-05</t>
  </si>
  <si>
    <t>CP-SCP-06</t>
  </si>
  <si>
    <t xml:space="preserve">BANCO E ACABAMENTO EM GRANITO </t>
  </si>
  <si>
    <t>CP-SCP-07</t>
  </si>
  <si>
    <t xml:space="preserve">MERCADO </t>
  </si>
  <si>
    <t xml:space="preserve">PEITORIL EM GRANITO CINZA, LARGURA=17,00CM ESPESSURA VARIÁVEL E PINGADEIRA        </t>
  </si>
  <si>
    <t/>
  </si>
  <si>
    <t>CP-ADT-01</t>
  </si>
  <si>
    <t>CP-ADT-04</t>
  </si>
  <si>
    <t>Confecção e Instalação de Letras Caixa de aço galvanizado com 4 letras com altura de 40 cm e 17 letras 20 cm.</t>
  </si>
  <si>
    <t>CONFECÇÃO E INSTALAÇÃO DE LETRAS CAIXA DE AÇO GALVANIZADO COM 4 LETRAS COM ALTURA DE 40 CM E 17 LETRAS 20 CM.</t>
  </si>
  <si>
    <t>CP-ADT-05</t>
  </si>
  <si>
    <t>Confecção e Instalação de Brasão da Prefeitura de Várzea Grande em relevo em aço galvanizado com altura de 30cm.</t>
  </si>
  <si>
    <t>CONFECÇÃO E INSTALAÇÃO DE BRASÃO DA PREFEITURA DE VÁRZEA GRANDE EM RELEVO EM AÇO GALVANIZADO COM ALTURA DE 30CM.</t>
  </si>
  <si>
    <t>CP-ADT-06</t>
  </si>
  <si>
    <t xml:space="preserve">PLACA DE INAUGURAÇÃO DE ALUMINIO </t>
  </si>
  <si>
    <t>CONSTRUÇÃO DE REDE ELÉTRICA EM TENSÃO PRIMÁRIA 13,8kV E IMPLANTAÇÃO DO POSTO DE TRANSFORMAÇÃO DE 112,5kVA</t>
  </si>
  <si>
    <t>CURVA PVC 90 GRAUS, ROSCAVEL, 3/4",  AGUA FRIA PREDIAL</t>
  </si>
  <si>
    <t xml:space="preserve"> </t>
  </si>
  <si>
    <t>26.2</t>
  </si>
  <si>
    <t>VIGIA DIURNO COM ENCARGOS COMPLEMENTARES</t>
  </si>
  <si>
    <t>CURSO DE CAPACITAÇÃO PARA VIGIA DIURNO (ENCARGOS COMPLEMENTARES) - HORISTA</t>
  </si>
  <si>
    <t>ITEM</t>
  </si>
  <si>
    <t>FONTE</t>
  </si>
  <si>
    <t>DESCRIÇÃO DOS SERVIÇOS</t>
  </si>
  <si>
    <t>UNID.</t>
  </si>
  <si>
    <t>QUANT.</t>
  </si>
  <si>
    <t>PR. UNIT.(R$) SEM BDI</t>
  </si>
  <si>
    <t>PR. UNIT.(R$) COM BDI</t>
  </si>
  <si>
    <t>VALOR TOTAL COM BDI (R$)</t>
  </si>
  <si>
    <t xml:space="preserve">SERVIÇOS PRELIMINARES </t>
  </si>
  <si>
    <t>1.1</t>
  </si>
  <si>
    <t>PRÓPRIA</t>
  </si>
  <si>
    <t>5.2</t>
  </si>
  <si>
    <t>ALVENARIA DE VEDAÇÃO</t>
  </si>
  <si>
    <t>Divisória de banheiros e sanitários em granito com espessura de 2cm polido assentado com argamassa traço 1:4</t>
  </si>
  <si>
    <t>6.1</t>
  </si>
  <si>
    <t>PORTAS DE MADEIRA</t>
  </si>
  <si>
    <t>6.1.6</t>
  </si>
  <si>
    <t>Porta de compesando de madeira - PM6 - 60x100, folha lisa revestida com laminado melamínico, incluso ferragens, conforme projeto de esquadrias</t>
  </si>
  <si>
    <t>6.1.7</t>
  </si>
  <si>
    <t>Chapa metalica (alumínio) 0,8*0,5x 1mm para as portas - fornecimento e instalação</t>
  </si>
  <si>
    <t>6.2</t>
  </si>
  <si>
    <t>FERRAGENS E ACESSÓRIOS</t>
  </si>
  <si>
    <t>PORTAS EM ALUMÍNIO</t>
  </si>
  <si>
    <t>PORTAS DE VIDRO - PV</t>
  </si>
  <si>
    <t xml:space="preserve">JANELAS DE ALUMÍNIO - JA </t>
  </si>
  <si>
    <t>Tela de nylon de proteção- fixada na esquadria</t>
  </si>
  <si>
    <t>VIDROS</t>
  </si>
  <si>
    <t>ESQUADRIA - GRADIL METÁLICO</t>
  </si>
  <si>
    <t>Portão de abrir em chapa de aço perfurada, inclusive pintura - fornecimento e instalação (PF1 e PF2)</t>
  </si>
  <si>
    <t>Fechamento com chapa de aço perfurada, inclusive perfis metálicos para suporte e pintura - fornecimento e instalação</t>
  </si>
  <si>
    <t>7.3</t>
  </si>
  <si>
    <t>Revestimento cerâmico de paredes PEI IV- cerâmica 30 x 40 cm - incl. rejunte - conforme projeto - branca</t>
  </si>
  <si>
    <t>Roda meio em madeira (largura=10cm)</t>
  </si>
  <si>
    <t>Forro em fibra mineral removível (1250x625x16mm) apoiado sobre perfil metálico "T" invertido 24mm</t>
  </si>
  <si>
    <t>9.1</t>
  </si>
  <si>
    <t>PAVIMENTAÇÃO INTERNA</t>
  </si>
  <si>
    <t>9.1.4</t>
  </si>
  <si>
    <t>9.1.5</t>
  </si>
  <si>
    <t>9.2</t>
  </si>
  <si>
    <t>PAVIMENTAÇÃO EXTERNA</t>
  </si>
  <si>
    <t xml:space="preserve">PINTURA </t>
  </si>
  <si>
    <t>10.2</t>
  </si>
  <si>
    <t>10.3</t>
  </si>
  <si>
    <t>10.4</t>
  </si>
  <si>
    <t>10.5</t>
  </si>
  <si>
    <t>10.6</t>
  </si>
  <si>
    <t>Pintura epoxi - 02 demãos</t>
  </si>
  <si>
    <t>11.1</t>
  </si>
  <si>
    <t>TUBULAÇÕES E CONEXÕES DE PVC RÍGIDO</t>
  </si>
  <si>
    <t>Tubo de ligação latao cromado com canopla para vaso sanitario</t>
  </si>
  <si>
    <t>11.2</t>
  </si>
  <si>
    <t>TUBULAÇÕES E CONEXÕES - METAIS</t>
  </si>
  <si>
    <t>12.1</t>
  </si>
  <si>
    <t>TUBULAÇÕES E CONEXÕES DE PVC</t>
  </si>
  <si>
    <t>12.2</t>
  </si>
  <si>
    <t>ACESSÓRIOS</t>
  </si>
  <si>
    <t>Ralo hemisférico (formato abacaxi) de ferro fundido, Ø100mm</t>
  </si>
  <si>
    <t>13.2</t>
  </si>
  <si>
    <t>13.3</t>
  </si>
  <si>
    <t>13.4</t>
  </si>
  <si>
    <t>13.7</t>
  </si>
  <si>
    <t>13.8</t>
  </si>
  <si>
    <t>13.9</t>
  </si>
  <si>
    <t>13.10</t>
  </si>
  <si>
    <t>13.11</t>
  </si>
  <si>
    <t>13.12</t>
  </si>
  <si>
    <t>13.13</t>
  </si>
  <si>
    <t>13.14</t>
  </si>
  <si>
    <t>13.15</t>
  </si>
  <si>
    <t>13.16</t>
  </si>
  <si>
    <t>13.17</t>
  </si>
  <si>
    <t>13.19</t>
  </si>
  <si>
    <t>13.20</t>
  </si>
  <si>
    <t>13.21</t>
  </si>
  <si>
    <t>13.22</t>
  </si>
  <si>
    <t>13.23</t>
  </si>
  <si>
    <t>Redução excêntrica PVC 100mm-50mm - fornecimento e instalação</t>
  </si>
  <si>
    <t>13.24</t>
  </si>
  <si>
    <t>13.26</t>
  </si>
  <si>
    <t>13.27</t>
  </si>
  <si>
    <t>14.3</t>
  </si>
  <si>
    <t>14.4</t>
  </si>
  <si>
    <t>14.5</t>
  </si>
  <si>
    <t>14.6</t>
  </si>
  <si>
    <t>Cuba industrial 50x40 profundidade 30 – HIDRONOX, ou equivalente, com sifão em metal cromado 1.1/2x1.1/2", válvula em metal cromado tipo americana 3.1/2"x1.1/2" para pia - fornecimento e instalação</t>
  </si>
  <si>
    <t>Banheira Embutir em plástico tipo PVC, 77x45x20cm, Burigotto ou equivalente</t>
  </si>
  <si>
    <t>Lavatório de canto suspenso com mesa, linha Izy código L101.17, DECA ou equivalente, com válvula, sifão e engate flexivel cromados, fornecimento e instalação</t>
  </si>
  <si>
    <t>Assento plástico Izy, código AP.01, DECA, fornecimento e instalação</t>
  </si>
  <si>
    <t>Ducha Higiênica com registro e derivação Izy, código 1984.C37. ACT.CR, DECA, ou equivalente, fornecimento e instalação</t>
  </si>
  <si>
    <t>Torneira elétrica LorenEasy, LORENZETTI ou equivalente, fornecimento e instalação</t>
  </si>
  <si>
    <t>Torneira elétrica Fortti Maxi, com mangueira plastica, código 79004, LORENZETTI ou equivalente, fornecimento e instalação</t>
  </si>
  <si>
    <t>Dispenser Saboneteira Linha Excellence, código 7009, Melhoramentos ou equivalente, fornecimento e instalação</t>
  </si>
  <si>
    <t>Dispenser Toalha Linha Excellence, código 7007, Melhoramentos ou equivalente, fornecimento e instalação</t>
  </si>
  <si>
    <t>Cabide metálico Izy, código 2060.C37, Deca ou equivalente, fornecimento e instalação</t>
  </si>
  <si>
    <t>Barra de apoio, Linha conforto, código 2310.I.080.ESC, aço inox polido, DECA ou equivalente, fornecimento e instalação</t>
  </si>
  <si>
    <t>Barra de apoio de canto para lavatório, aço inox polido,Celite ou equivalente, fornecimento e instalação</t>
  </si>
  <si>
    <t>Barra de apoio de chuveiro PNE, em "L", Linha conforto código 2335.I.ESC, fornecimento e instalação</t>
  </si>
  <si>
    <t>Cadeira articulada para banho, fornecimento e instalação</t>
  </si>
  <si>
    <t>Gancho metálico para mochilas, fornecimento e instalação</t>
  </si>
  <si>
    <t>Fita anticorrosiva 5cmx30m (2 camadas)</t>
  </si>
  <si>
    <t>Válvula esfera Ø 3/4" NPT 300</t>
  </si>
  <si>
    <t>União 3/4" NPT 300</t>
  </si>
  <si>
    <t>Niple 3/4" NPT 300</t>
  </si>
  <si>
    <t>Niple 1/2" NPT 300</t>
  </si>
  <si>
    <t>Niple 1/4" NPT 300</t>
  </si>
  <si>
    <t>Tê redução 3/4"x1/2"</t>
  </si>
  <si>
    <t>Redução 1/2" x 1/4"</t>
  </si>
  <si>
    <t xml:space="preserve">Luva de redução 3/4 x 1/2" </t>
  </si>
  <si>
    <t>Luva de redução 1/4" x 1/2"</t>
  </si>
  <si>
    <t>Joelho 1/2" NPT 300</t>
  </si>
  <si>
    <t>Regulador 1º estagio com manometro</t>
  </si>
  <si>
    <t>Manômetro NPT 1/4", 0 a 300 psi</t>
  </si>
  <si>
    <t>Mangueira Flexivel</t>
  </si>
  <si>
    <t>Regulador 2º estágio com registro</t>
  </si>
  <si>
    <t>Placa de sinalização em pvc cod 1 - (348x348) Proibido fumar</t>
  </si>
  <si>
    <t>Placa de sinalização em pvc cod 6 - (348x348) Perigo Inflamável</t>
  </si>
  <si>
    <t>16.1</t>
  </si>
  <si>
    <t>16.2</t>
  </si>
  <si>
    <t>Adaptador storz - roscas internas 2 1/2"</t>
  </si>
  <si>
    <t>Caixa para abrigo de mangueira - 90x60v17cm</t>
  </si>
  <si>
    <t>Chave para conexão de mangueira tipo stroz engate rápido - dupla 1 1/2" x 1 1/2"</t>
  </si>
  <si>
    <t>Esguicho jato solido 1 1/2" 16mm</t>
  </si>
  <si>
    <t>Mangueiras de incêndio de nylon -  1 1/2" 16mm</t>
  </si>
  <si>
    <t>Redução giratória tipo Storz - 2 1/2 x 1 1/2"</t>
  </si>
  <si>
    <t>Registro globo 2 1/2" 45º</t>
  </si>
  <si>
    <t>Tampão cego com corrente tipo storz 1 1/2"</t>
  </si>
  <si>
    <t>Registro bruto de gaveta insutrial 2 1/2"</t>
  </si>
  <si>
    <t>União de ferro conico macho-femea  2 1/2"</t>
  </si>
  <si>
    <t>Conjunto motobomba trifasico BC-21 R 1 1/2 3 CV</t>
  </si>
  <si>
    <t>INSTALAÇÕES ELÉTRICAS - 220V</t>
  </si>
  <si>
    <t>17.1</t>
  </si>
  <si>
    <t>CENTRO DE DISTRIBUIÇÃO</t>
  </si>
  <si>
    <t>17.2</t>
  </si>
  <si>
    <t>DISJUNTORES</t>
  </si>
  <si>
    <t>INTERRUPTOR BIPOLAR DR - 25A</t>
  </si>
  <si>
    <t>17.3</t>
  </si>
  <si>
    <t>ELETRODUTOS E ACESSÓRIOS</t>
  </si>
  <si>
    <t>17.4</t>
  </si>
  <si>
    <t>CABOS E FIOS (CONDUTORES)</t>
  </si>
  <si>
    <t>ELETROCALHAS</t>
  </si>
  <si>
    <t>ILUMINAÇÃO E TOMADAS</t>
  </si>
  <si>
    <t>INSTALAÇÕES DE CLIMATIZAÇÃO</t>
  </si>
  <si>
    <t>18.1</t>
  </si>
  <si>
    <t>18.2</t>
  </si>
  <si>
    <t>18.3</t>
  </si>
  <si>
    <t>18.4</t>
  </si>
  <si>
    <t>19.1</t>
  </si>
  <si>
    <t>EQUIPAMENTOS PASSIVOS</t>
  </si>
  <si>
    <t>19.1.7</t>
  </si>
  <si>
    <t>Perfil de montagem</t>
  </si>
  <si>
    <t>Access Point Wireless 2.4 GHz - 300Mpbs - fornecimento e instalação</t>
  </si>
  <si>
    <t>19.2</t>
  </si>
  <si>
    <t>CABOS EM PAR TRANÇADOS</t>
  </si>
  <si>
    <t>CABOS DE CONEXÃO</t>
  </si>
  <si>
    <t>Cabos de conexões – Patch cord categoria 6  - 2,5 metros</t>
  </si>
  <si>
    <t>TOMADAS</t>
  </si>
  <si>
    <t>Tomada modular RJ-45 Categoria 6 (completa)</t>
  </si>
  <si>
    <t>Conector de TV Tipo F (Coaxial) com placa</t>
  </si>
  <si>
    <t>Central PABX 24 portas</t>
  </si>
  <si>
    <t>CAIXAS E ACESSÓRIOS</t>
  </si>
  <si>
    <t>Eletrocalha lisa com tampa 50 x 25 mm, inclusive conexões</t>
  </si>
  <si>
    <t>SISTEMA DE EXAUSTÃO MECÂNICA</t>
  </si>
  <si>
    <t>20.1</t>
  </si>
  <si>
    <t>Coifa de Centro em Aço Inox de 1500x1000x600</t>
  </si>
  <si>
    <t>Duto de ligação 1000 X 0.80mm</t>
  </si>
  <si>
    <t>Chapéu chines em aluminio</t>
  </si>
  <si>
    <t>Exaustor mecânico para banheiro 80m3/h com duto flexível - kit</t>
  </si>
  <si>
    <t>Parafuso fenda em aço inox 4,2 x 32mm e bucha de nylon</t>
  </si>
  <si>
    <t>Presilha em latão</t>
  </si>
  <si>
    <t>Caixa de inspeção, PVC de 12", com tampa de ferro fundido,conforme detalhe no projeto</t>
  </si>
  <si>
    <t>22.1</t>
  </si>
  <si>
    <t>GERAIS</t>
  </si>
  <si>
    <t>22.2</t>
  </si>
  <si>
    <t>CAIXA DÁGUA - 30.000L</t>
  </si>
  <si>
    <t>22.2.1</t>
  </si>
  <si>
    <t>Alça de içamento</t>
  </si>
  <si>
    <t>22.2.2</t>
  </si>
  <si>
    <t>Suporte de luz piloto</t>
  </si>
  <si>
    <t>22.2.3</t>
  </si>
  <si>
    <t>Suporte para cinto de segurança</t>
  </si>
  <si>
    <t>22.2.4</t>
  </si>
  <si>
    <t>Suporte para Pára-raio</t>
  </si>
  <si>
    <t>Sistema de ancoragem com 6 nichos, conforme projeto</t>
  </si>
  <si>
    <t>SERVIÇOS FINAIS</t>
  </si>
  <si>
    <t>23.1</t>
  </si>
  <si>
    <t>MURO E CALÇADA</t>
  </si>
  <si>
    <t>MURO</t>
  </si>
  <si>
    <t>DIVERSOS</t>
  </si>
  <si>
    <t>25.1</t>
  </si>
  <si>
    <t xml:space="preserve">ADMINISTRAÇÃO LOCAL </t>
  </si>
  <si>
    <t>26.1</t>
  </si>
  <si>
    <t>VALOR TOTAL COM BDI</t>
  </si>
  <si>
    <t>VALOR (R$)</t>
  </si>
  <si>
    <t>% ITEM</t>
  </si>
  <si>
    <t>TOTAL</t>
  </si>
  <si>
    <t>CRONOGRAMA FÍSICO-FINANCEIRO</t>
  </si>
  <si>
    <t>CP-MER-01</t>
  </si>
  <si>
    <t>CP-MER-02</t>
  </si>
  <si>
    <t>CP-MER-03</t>
  </si>
  <si>
    <t>CP-MER-04</t>
  </si>
  <si>
    <t>CP-MER-05</t>
  </si>
  <si>
    <t>CP-MER-07</t>
  </si>
  <si>
    <t xml:space="preserve">Tubo de descarga vde 38mm Fornecimento e instalação </t>
  </si>
  <si>
    <t>CP-MER-08</t>
  </si>
  <si>
    <t>CP-MER-09</t>
  </si>
  <si>
    <t>CP-MER-11</t>
  </si>
  <si>
    <t>CP-MER-12</t>
  </si>
  <si>
    <t>CP-MER-13</t>
  </si>
  <si>
    <t>CP-MER-14</t>
  </si>
  <si>
    <t>CP-MER-15</t>
  </si>
  <si>
    <t>CP-MER-16</t>
  </si>
  <si>
    <t>CP-MER-18</t>
  </si>
  <si>
    <t>CP-MER-19</t>
  </si>
  <si>
    <t>CP-MER-20</t>
  </si>
  <si>
    <t>PORTA EM COMPENSADO DE MADEIRA 60 X 100 CM (E=2 CM) REVESTIDA COM LAMINADO MELAMÍNICO NAS CORES ESTABELECIDAS NO PROJETO DE ESQUADRIAS, INCLUSO MARCO E ALISAR EM PERFIL ALUMÍNIO NATURAL FOSCO E ELEMENTO DE FIXAÇÃO CROMADO COM PARAFUSOS.</t>
  </si>
  <si>
    <t>TELA DE NYLON TIPO MOSQUETEIRO, COR CINZA, COM REQUADRO EM ALUMÍNIO COR NATURAL</t>
  </si>
  <si>
    <t>TRINCO E FERROLHO EM FERRO PINTADO COM TINTA ESMALTE NA COR AZUL</t>
  </si>
  <si>
    <t>CHAPA DE AÇO CARBONO PERFURADA, GALVANIZADA, REQUADRADA COM BARRA CHATA EM AÇO GALVANIZADO (6X4 CM) PINTADA COM TINTA ESMALTE COR AZUL</t>
  </si>
  <si>
    <t xml:space="preserve">TUBO DE DESCARGA VDE 38 MM </t>
  </si>
  <si>
    <t>TUBO DE LIGAÇÃO EM LATÃO CROMADO COM CANOPLA</t>
  </si>
  <si>
    <t>RALO HEMISFÉRICO TIPO ABACAXI EM FERRO FUNDIDO Ø100MM</t>
  </si>
  <si>
    <t>TERMINAL DE VENTILAÇÃO 50MM</t>
  </si>
  <si>
    <t>SIFÃO EM METAL CROMADO 1.1/2x1.1/2"</t>
  </si>
  <si>
    <t>CUBA DE AÇO INOX, LINHA INDUSTRIAL (50 x 40 CM ,profundidade 30 CM) – HIDRONOX OU EQUIVALENTE</t>
  </si>
  <si>
    <t>BANHEIRA EMBUTIR EM PLÁSTICO TIPO PVC, 77x45x20 CM, BURIGOTTO OU EQUIVALENTE</t>
  </si>
  <si>
    <t>LAVATÓRIO DE CANTO SUSPENSO COM MESA, LINHA IZY CÓDIOGO L101.17, DECA OU EQUIVALENTE</t>
  </si>
  <si>
    <t>ASSENTO PLÁSTICO IZY, CÓDIGO AP.01, DECA</t>
  </si>
  <si>
    <t>DUCHA HIGIÊNICA COM REGISTRO E DERIVAÇÃO IZY, CÓDIGO 1984.C37. ACT.CR, DECA, OU EQUIVALENTE</t>
  </si>
  <si>
    <t>TORNEIRA ELÉTRICA LORENEASY, LORENZETTI OU EQUIVALENTE</t>
  </si>
  <si>
    <t>TORNEIRA ELÉTRICA FORTTI MAXI, COM MANGUEIRA PLASTICA, CÓDIGO 79004, LORENZETTI OU EQUIVALENTE</t>
  </si>
  <si>
    <t>CP-MER-21</t>
  </si>
  <si>
    <t>DISPENSER SABONETEIRA LINHA EXCELLENCE, CÓDIGO 7009, MELHORAMENTOS OU EQUIVALENTE</t>
  </si>
  <si>
    <t>CP-MER-22</t>
  </si>
  <si>
    <t>CP-MER-23</t>
  </si>
  <si>
    <t>CP-MER-24</t>
  </si>
  <si>
    <t>CP-MER-25</t>
  </si>
  <si>
    <t>CP-MER-26</t>
  </si>
  <si>
    <t>CP-MER-27</t>
  </si>
  <si>
    <t>CP-MER-28</t>
  </si>
  <si>
    <t>DISPENSER TOALHA LINHA EXCELLENCE, CÓDIGO 7007, MELHORAMENTOS OU EQUIVALENTE</t>
  </si>
  <si>
    <t>BARRA DE APOIO DE CANTO PARA LAVATÓRIO, AÇO INOX POLIDO,CELITE OU EQUIVALENTE</t>
  </si>
  <si>
    <t>CADEIRA ARTICULADA PARA BANHO EM AÇO INOX</t>
  </si>
  <si>
    <t>CP-MER-29</t>
  </si>
  <si>
    <t>CP-MER-30</t>
  </si>
  <si>
    <t>CP-MER-31</t>
  </si>
  <si>
    <t>CP-MER-32</t>
  </si>
  <si>
    <t>CP-MER-40</t>
  </si>
  <si>
    <t>CP-MER-33</t>
  </si>
  <si>
    <t>CP-MER-34</t>
  </si>
  <si>
    <t>CP-MER-35</t>
  </si>
  <si>
    <t>CP-MER-36</t>
  </si>
  <si>
    <t>CP-MER-37</t>
  </si>
  <si>
    <t>CP-MER-38</t>
  </si>
  <si>
    <t>CP-MER-39</t>
  </si>
  <si>
    <t>CP-MER-41</t>
  </si>
  <si>
    <t>CP-MER-42</t>
  </si>
  <si>
    <t>CP-MER-43</t>
  </si>
  <si>
    <t>CP-MER-44</t>
  </si>
  <si>
    <t>CP-MER-45</t>
  </si>
  <si>
    <t>REDUÇÃO 1/2" x 1/4"</t>
  </si>
  <si>
    <t>LUVA DE REDUÇÃO 1/4" x 1/2"</t>
  </si>
  <si>
    <t>REGULADOR DE 1° ESTAGIO COM MANOMETRO</t>
  </si>
  <si>
    <t>REGULADOR DE 2° ESTÁGIO COM REGISTRO</t>
  </si>
  <si>
    <t>PLACA DE SINALIZAÇÃO EM PVC COD 1 - (348x348) PROIBIDO FUMAR</t>
  </si>
  <si>
    <t>PLACA DE SINALIZAÇÃO EM PVC COD 6 - (348x348) PERIGO INFLAMÁVEL</t>
  </si>
  <si>
    <t>CP-MER-58</t>
  </si>
  <si>
    <t>CP-MER-59</t>
  </si>
  <si>
    <t>CP-MER-60</t>
  </si>
  <si>
    <t>CABO DE REDE CLIPADO NAS DUAS PONTAS - 2,5 METROS DE COMPRIMENTO - AZUL</t>
  </si>
  <si>
    <t>CP-MER-61</t>
  </si>
  <si>
    <t>CP-MER-62</t>
  </si>
  <si>
    <t>CP-MER-63</t>
  </si>
  <si>
    <t>CP-MER-64</t>
  </si>
  <si>
    <t xml:space="preserve">COIFA DE CENTRO COM FILTRO METÁLICO REMOVÍVEL EM AÇO INOX ANSI 304 DOTADA DE EXAUSTOR AXIAL INTERNO Ø 30 CM  
VAZÃO 40m³/min - P = 1/4 hp - DIMENSÃO 150x100 cm
</t>
  </si>
  <si>
    <t>CP-MER-65</t>
  </si>
  <si>
    <t xml:space="preserve">CHAPÉU CHINES EM ALUMINIO - ABERTURA DE ENCAIXE 30 CENTÍMETROS DE DIAMETRO </t>
  </si>
  <si>
    <t>CP-MER-66</t>
  </si>
  <si>
    <t>CP-MER-67</t>
  </si>
  <si>
    <t>CP-MER-68</t>
  </si>
  <si>
    <t>CP-MER-69</t>
  </si>
  <si>
    <t xml:space="preserve">PRESILHA EM LATÃO </t>
  </si>
  <si>
    <t>CP-MER-70</t>
  </si>
  <si>
    <t xml:space="preserve">CAIXA DE EQUALIZALÇAO DE POTENCIAS- 200X200-AÇO COM BARRAMENTO E </t>
  </si>
  <si>
    <t>CP-MER-71</t>
  </si>
  <si>
    <t xml:space="preserve">CAIXA DE INSPEÇÃO EM PVC DE 30,00 CM COM TAMPA DE FERRO FUNDIDO </t>
  </si>
  <si>
    <t>CP-MER-75</t>
  </si>
  <si>
    <t>CP-MER-76</t>
  </si>
  <si>
    <t>Chapa de aço carbono de alta resistência a corrosão e de qualidade estrutural e solda interna e externa, para confecção do reservatorio conforme projeto</t>
  </si>
  <si>
    <t>CP-MER-77</t>
  </si>
  <si>
    <t>PERFIL DE MONTAGEM</t>
  </si>
  <si>
    <t xml:space="preserve">ACCES POINT WIRELESS 2.4 GHz - 300Mpbs COM BASE </t>
  </si>
  <si>
    <t xml:space="preserve">TOMADA RJ45, CAT 6, CONJUNTO MONTADO PARA EMBUTIR 4" X 2" (PLACA + SUPORTE + MODULO)      </t>
  </si>
  <si>
    <t xml:space="preserve">TOMADA PARA ANTENA DE TV, CABO COAXIAL, CONJUNTO MONTADO PARA EMBUTIR 4" X 2" (PLACA + SUPORTE + MODULO)                  </t>
  </si>
  <si>
    <t>CENTRAL PABX 24 PORTAS</t>
  </si>
  <si>
    <t>DUTO DE LIGAÇÃO 1000 X 0.80MM</t>
  </si>
  <si>
    <t xml:space="preserve">EXAUSTOR MECÂNICO PARA BANHEIRO 80M3/H COM DUTO FLEXÍVEL </t>
  </si>
  <si>
    <t>SAIDA DE VENTILAÇÃO DE EXAUSTOR</t>
  </si>
  <si>
    <t>PARAFUSO FENDA EM AÇO INOX 4,2 X 32MM E BUCHA DE NYLON</t>
  </si>
  <si>
    <t>CJ</t>
  </si>
  <si>
    <t>CP-MER-46</t>
  </si>
  <si>
    <t>CP-MER-47</t>
  </si>
  <si>
    <t>CP-MER-48</t>
  </si>
  <si>
    <t>CP-MER-49</t>
  </si>
  <si>
    <t>CP-MER-50</t>
  </si>
  <si>
    <t>CP-MER-51</t>
  </si>
  <si>
    <t>CP-MER-52</t>
  </si>
  <si>
    <t>CP-MER-53</t>
  </si>
  <si>
    <t>CP-MER-54</t>
  </si>
  <si>
    <t>CP-MER-55</t>
  </si>
  <si>
    <t>CP-MER-56</t>
  </si>
  <si>
    <t>REDUÇÃO GIRATÓRIA TIPO STORZ - 2 1/2 X 1 1/2"</t>
  </si>
  <si>
    <t>TAMPÃO CEGO COM CORRENTE TIPO STORZ 1 1/2"</t>
  </si>
  <si>
    <t>REGISTRO BRUTO DE GAVETA INSUTRIAL 2 1/2"</t>
  </si>
  <si>
    <t>UNIÃO DE FERRO CONICO MACHO-FEMEA  2 1/2"</t>
  </si>
  <si>
    <t>CONJUNTO MOTOBOMBA TRIFASICO BC-21 R 1 1/2 3 CV</t>
  </si>
  <si>
    <t>ALÇA DE IÇAMENTO</t>
  </si>
  <si>
    <t>CP-MER-72</t>
  </si>
  <si>
    <t>CP-MER-73</t>
  </si>
  <si>
    <t>CP-MER-74</t>
  </si>
  <si>
    <t>SUPORTE DE LUZ PILOTO</t>
  </si>
  <si>
    <t>SUPORTE PARA CINTO DE SEGURANÇA</t>
  </si>
  <si>
    <t>SUPORTE PARA PÁRA-RAIO</t>
  </si>
  <si>
    <t>CHAPA DE AÇO CARBONO DE ALTA RESISTÊNCIA A CORROSÃO E DE QUALIDADE ESTRUTURAL E SOLDA INTERNA E EXTERNA, PARA CONFECÇÃO DO RESERVATORIO</t>
  </si>
  <si>
    <t>NICHO DE FIXAÇÃO</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</si>
  <si>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</si>
  <si>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</si>
  <si>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</si>
  <si>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</si>
  <si>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</si>
  <si>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</si>
  <si>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</si>
  <si>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</si>
  <si>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</si>
  <si>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</si>
  <si>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</si>
  <si>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</si>
  <si>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</si>
  <si>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</si>
  <si>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</si>
  <si>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</si>
  <si>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</si>
  <si>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</si>
  <si>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</si>
  <si>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</si>
  <si>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</si>
  <si>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</si>
  <si>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</si>
  <si>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</si>
  <si>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</si>
  <si>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</si>
  <si>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</si>
  <si>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</si>
  <si>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</si>
  <si>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</si>
  <si>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</si>
  <si>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</si>
  <si>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</si>
  <si>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</si>
  <si>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</si>
  <si>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</si>
  <si>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</si>
  <si>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</si>
  <si>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</si>
  <si>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</si>
  <si>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</si>
  <si>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</si>
  <si>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</si>
  <si>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</si>
  <si>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</si>
  <si>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</si>
  <si>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</si>
  <si>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</si>
  <si>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</si>
  <si>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</si>
  <si>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</si>
  <si>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</si>
  <si>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</si>
  <si>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</si>
  <si>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</si>
  <si>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</si>
  <si>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</si>
  <si>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</si>
  <si>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</si>
  <si>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</si>
  <si>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</si>
  <si>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</si>
  <si>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</si>
  <si>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</si>
  <si>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</si>
  <si>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</si>
  <si>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</si>
  <si>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</si>
  <si>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</si>
  <si>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</si>
  <si>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</si>
  <si>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</si>
  <si>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</si>
  <si>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</si>
  <si>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</si>
  <si>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</si>
  <si>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</si>
  <si>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</si>
  <si>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</si>
  <si>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</si>
  <si>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32,0 MM, VERGALHAO</t>
  </si>
  <si>
    <t>ACO CA-50, 10,0 MM, VERGALHAO</t>
  </si>
  <si>
    <t>ACO CA-50, 6,3 MM, DOBRADO E CORTADO</t>
  </si>
  <si>
    <t>ACO CA-50, 6,3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</si>
  <si>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</si>
  <si>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</si>
  <si>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</si>
  <si>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</si>
  <si>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</si>
  <si>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</si>
  <si>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</si>
  <si>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</si>
  <si>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</si>
  <si>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</si>
  <si>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</si>
  <si>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</si>
  <si>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</si>
  <si>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</si>
  <si>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</si>
  <si>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</si>
  <si>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</si>
  <si>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</si>
  <si>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</si>
  <si>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</si>
  <si>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</si>
  <si>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</si>
  <si>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</si>
  <si>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</si>
  <si>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</si>
  <si>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</si>
  <si>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</si>
  <si>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</si>
  <si>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</si>
  <si>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</si>
  <si>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</si>
  <si>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</si>
  <si>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</si>
  <si>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</si>
  <si>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</si>
  <si>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</si>
  <si>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</si>
  <si>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</si>
  <si>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</si>
  <si>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</si>
  <si>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</si>
  <si>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</si>
  <si>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</si>
  <si>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</si>
  <si>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</si>
  <si>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</si>
  <si>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</si>
  <si>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</si>
  <si>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</si>
  <si>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</si>
  <si>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</si>
  <si>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</si>
  <si>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</si>
  <si>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</si>
  <si>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</si>
  <si>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</si>
  <si>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</si>
  <si>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</si>
  <si>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</si>
  <si>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</si>
  <si>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</si>
  <si>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</si>
  <si>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</si>
  <si>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</si>
  <si>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</si>
  <si>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</si>
  <si>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</si>
  <si>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</si>
  <si>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</si>
  <si>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175 GR</t>
  </si>
  <si>
    <t>ADITIVO ADESIVO LIQUIDO PARA ARGAMASSAS DE REVESTIMENTOS CIMENTICIOS</t>
  </si>
  <si>
    <t>AFASTADOR PARA TELHA DE FIBROCIMENTO CANALETE 90 OU KALHETAO</t>
  </si>
  <si>
    <t>AGREGADO RECICLADO, TIPO RACHAO RECICLADO CINZA, CLASSE A</t>
  </si>
  <si>
    <t>AJUDANTE DE ARMADOR (MENSALISTA)</t>
  </si>
  <si>
    <t>AJUDANTE DE ELETRICISTA</t>
  </si>
  <si>
    <t>AJUDANTE DE ELETRICISTA (MENSALISTA)</t>
  </si>
  <si>
    <t>AJUDANTE DE ESTRUTURAS METALICAS (MENSALISTA)</t>
  </si>
  <si>
    <t>AJUDANTE DE OPERACAO EM GERAL (MENSALISTA)</t>
  </si>
  <si>
    <t>AJUDANTE DE PINTOR</t>
  </si>
  <si>
    <t>AJUDANTE DE PINTOR (MENSALISTA)</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</si>
  <si>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</si>
  <si>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</si>
  <si>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</si>
  <si>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</si>
  <si>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</si>
  <si>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</si>
  <si>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</si>
  <si>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</si>
  <si>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</si>
  <si>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</si>
  <si>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</si>
  <si>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</si>
  <si>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</si>
  <si>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</si>
  <si>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</si>
  <si>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</si>
  <si>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</si>
  <si>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</si>
  <si>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</si>
  <si>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</si>
  <si>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</si>
  <si>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</si>
  <si>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PARA TUBO ESGOTO PREDIAL, DN 100 MM (NBR 5688)</t>
  </si>
  <si>
    <t>ANEL BORRACHA, DN 150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</si>
  <si>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</si>
  <si>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</si>
  <si>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</si>
  <si>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</si>
  <si>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</si>
  <si>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</si>
  <si>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</si>
  <si>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</si>
  <si>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</si>
  <si>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</si>
  <si>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</si>
  <si>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</si>
  <si>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</si>
  <si>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</si>
  <si>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</si>
  <si>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</si>
  <si>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</si>
  <si>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</si>
  <si>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</si>
  <si>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</si>
  <si>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</si>
  <si>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</si>
  <si>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</si>
  <si>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SINALIZADOR LUMINOSO COM LED, PARA SAIDA GARAGEM, COM 2 LENTES EM POLICARBONATO, BIVOLT (INCLUI SUPORTE DE FIXACAO)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</si>
  <si>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</si>
  <si>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</si>
  <si>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</si>
  <si>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</si>
  <si>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</si>
  <si>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</si>
  <si>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</si>
  <si>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AR-CONDICIONADO FRIO SPLITAO INVERTER 30 TR</t>
  </si>
  <si>
    <t>AR-CONDICIONADO FRIO SPLITAO MODULAR 10 TR</t>
  </si>
  <si>
    <t>AR-CONDICIONADO FRIO SPLITAO MODULAR 15 TR</t>
  </si>
  <si>
    <t>AR-CONDICIONADO FRIO SPLITAO MODULAR 20 TR</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</si>
  <si>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</si>
  <si>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</si>
  <si>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</si>
  <si>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</si>
  <si>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</si>
  <si>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</si>
  <si>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</si>
  <si>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</si>
  <si>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</si>
  <si>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</si>
  <si>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</si>
  <si>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</si>
  <si>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</si>
  <si>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</si>
  <si>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</si>
  <si>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</si>
  <si>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</si>
  <si>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</si>
  <si>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</si>
  <si>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</si>
  <si>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</si>
  <si>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</si>
  <si>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</si>
  <si>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</si>
  <si>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</si>
  <si>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</si>
  <si>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</si>
  <si>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</si>
  <si>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</si>
  <si>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</si>
  <si>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</si>
  <si>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</si>
  <si>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</si>
  <si>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</si>
  <si>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</si>
  <si>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</si>
  <si>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</si>
  <si>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</si>
  <si>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</si>
  <si>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</si>
  <si>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</si>
  <si>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</si>
  <si>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</si>
  <si>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</si>
  <si>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</si>
  <si>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</si>
  <si>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</si>
  <si>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</si>
  <si>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</si>
  <si>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</si>
  <si>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</si>
  <si>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</si>
  <si>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</si>
  <si>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</si>
  <si>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</si>
  <si>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</si>
  <si>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</si>
  <si>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</si>
  <si>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</si>
  <si>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</si>
  <si>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</si>
  <si>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</si>
  <si>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</si>
  <si>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</si>
  <si>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</si>
  <si>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</si>
  <si>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</si>
  <si>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</si>
  <si>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</si>
  <si>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</si>
  <si>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</si>
  <si>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</si>
  <si>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</si>
  <si>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</si>
  <si>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</si>
  <si>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</si>
  <si>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</si>
  <si>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</si>
  <si>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</si>
  <si>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</si>
  <si>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</si>
  <si>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</si>
  <si>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</si>
  <si>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</si>
  <si>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</si>
  <si>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</si>
  <si>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</si>
  <si>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</si>
  <si>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</si>
  <si>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</si>
  <si>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</si>
  <si>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</si>
  <si>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</si>
  <si>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</si>
  <si>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</si>
  <si>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</si>
  <si>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</si>
  <si>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</si>
  <si>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</si>
  <si>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</si>
  <si>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</si>
  <si>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</si>
  <si>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</si>
  <si>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</si>
  <si>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</si>
  <si>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</si>
  <si>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</si>
  <si>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</si>
  <si>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</si>
  <si>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</si>
  <si>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</si>
  <si>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</si>
  <si>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</si>
  <si>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</si>
  <si>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</si>
  <si>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</si>
  <si>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</si>
  <si>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</si>
  <si>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</si>
  <si>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</si>
  <si>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</si>
  <si>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</si>
  <si>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</si>
  <si>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</si>
  <si>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</si>
  <si>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</si>
  <si>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DE ESPUMA MULTIUSO *23 X 13 X 8* CM</t>
  </si>
  <si>
    <t>BLOCO DE POLIETILENO ALTA DENSIDADE, *27* X *30* X *100* CM, ACOMPANHADOS PLACAS  TERMINAIS  E LONGARINAS, PARA FUNDO DE FILTRO</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</si>
  <si>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</si>
  <si>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</si>
  <si>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</si>
  <si>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</si>
  <si>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</si>
  <si>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</si>
  <si>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</si>
  <si>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</si>
  <si>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</si>
  <si>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</si>
  <si>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</si>
  <si>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</si>
  <si>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</si>
  <si>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</si>
  <si>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</si>
  <si>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</si>
  <si>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</si>
  <si>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</si>
  <si>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</si>
  <si>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</si>
  <si>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</si>
  <si>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</si>
  <si>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</si>
  <si>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</si>
  <si>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</si>
  <si>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</si>
  <si>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</si>
  <si>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</si>
  <si>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</si>
  <si>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</si>
  <si>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</si>
  <si>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</si>
  <si>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</si>
  <si>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</si>
  <si>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</si>
  <si>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</si>
  <si>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</si>
  <si>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</si>
  <si>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</si>
  <si>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</si>
  <si>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</si>
  <si>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</si>
  <si>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</si>
  <si>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PARA INJECAO DE CALDA DE CIMENTO, VAZAO MAXIMA DE *100* LITROS/MINUTO, PRESSAO MAXIMA DE *70* BAR, POTENCIA DE 15 CV</t>
  </si>
  <si>
    <t>BOTA DE PVC PRETA, CANO MEDIO, SEM FORRO</t>
  </si>
  <si>
    <t>BOTA DE SEGURANCA COM BIQUEIRA DE ACO E COLARINHO ACOLCHOADO</t>
  </si>
  <si>
    <t>BRACO / CANO PARA CHUVEIRO ELETRICO, EM ALUMINIO, 30 CM X 1/2 "</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</si>
  <si>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</si>
  <si>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</si>
  <si>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</si>
  <si>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</si>
  <si>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</si>
  <si>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</si>
  <si>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</si>
  <si>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</si>
  <si>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</si>
  <si>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</si>
  <si>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</si>
  <si>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</si>
  <si>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</si>
  <si>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</si>
  <si>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</si>
  <si>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</si>
  <si>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</si>
  <si>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</si>
  <si>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</si>
  <si>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</si>
  <si>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</si>
  <si>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</si>
  <si>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</si>
  <si>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</si>
  <si>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</si>
  <si>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</si>
  <si>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</si>
  <si>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</si>
  <si>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</si>
  <si>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</si>
  <si>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</si>
  <si>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</si>
  <si>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</si>
  <si>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</si>
  <si>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</si>
  <si>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</si>
  <si>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</si>
  <si>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</si>
  <si>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</si>
  <si>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</si>
  <si>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</si>
  <si>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</si>
  <si>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</si>
  <si>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</si>
  <si>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</si>
  <si>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</si>
  <si>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</si>
  <si>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</si>
  <si>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</si>
  <si>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</si>
  <si>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</si>
  <si>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</si>
  <si>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</si>
  <si>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</si>
  <si>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</si>
  <si>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</si>
  <si>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</si>
  <si>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</si>
  <si>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</si>
  <si>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</si>
  <si>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</si>
  <si>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</si>
  <si>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</si>
  <si>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</si>
  <si>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</si>
  <si>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</si>
  <si>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</si>
  <si>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</si>
  <si>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</si>
  <si>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</si>
  <si>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</si>
  <si>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</si>
  <si>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</si>
  <si>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</si>
  <si>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</si>
  <si>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</si>
  <si>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</si>
  <si>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</si>
  <si>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</si>
  <si>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</si>
  <si>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</si>
  <si>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</si>
  <si>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</si>
  <si>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</si>
  <si>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</si>
  <si>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</si>
  <si>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</si>
  <si>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</si>
  <si>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</si>
  <si>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</si>
  <si>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</si>
  <si>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</si>
  <si>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</si>
  <si>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</si>
  <si>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</si>
  <si>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</si>
  <si>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</si>
  <si>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</si>
  <si>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</si>
  <si>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</si>
  <si>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</si>
  <si>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</si>
  <si>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</si>
  <si>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</si>
  <si>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</si>
  <si>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</si>
  <si>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</si>
  <si>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</si>
  <si>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</si>
  <si>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</si>
  <si>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</si>
  <si>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</si>
  <si>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</si>
  <si>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</si>
  <si>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</si>
  <si>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</si>
  <si>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</si>
  <si>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</si>
  <si>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</si>
  <si>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</si>
  <si>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</si>
  <si>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</si>
  <si>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</si>
  <si>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</si>
  <si>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</si>
  <si>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</si>
  <si>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</si>
  <si>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</si>
  <si>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</si>
  <si>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</si>
  <si>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</si>
  <si>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</si>
  <si>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</si>
  <si>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</si>
  <si>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</si>
  <si>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</si>
  <si>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</si>
  <si>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</si>
  <si>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</si>
  <si>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</si>
  <si>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</si>
  <si>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</si>
  <si>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</si>
  <si>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</si>
  <si>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</si>
  <si>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</si>
  <si>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</si>
  <si>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</si>
  <si>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</si>
  <si>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</si>
  <si>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</si>
  <si>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</si>
  <si>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</si>
  <si>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</si>
  <si>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</si>
  <si>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</si>
  <si>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</si>
  <si>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</si>
  <si>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</si>
  <si>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</si>
  <si>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</si>
  <si>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</si>
  <si>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</si>
  <si>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</si>
  <si>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</si>
  <si>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</si>
  <si>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</si>
  <si>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</si>
  <si>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</si>
  <si>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</si>
  <si>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</si>
  <si>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</si>
  <si>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</si>
  <si>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</si>
  <si>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</si>
  <si>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</si>
  <si>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</si>
  <si>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</si>
  <si>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</si>
  <si>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</si>
  <si>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</si>
  <si>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</si>
  <si>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</si>
  <si>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</si>
  <si>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</si>
  <si>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</si>
  <si>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</si>
  <si>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</si>
  <si>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</si>
  <si>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</si>
  <si>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</si>
  <si>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</si>
  <si>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</si>
  <si>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</si>
  <si>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</si>
  <si>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</si>
  <si>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</si>
  <si>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</si>
  <si>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</si>
  <si>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</si>
  <si>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</si>
  <si>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</si>
  <si>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</si>
  <si>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</si>
  <si>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</si>
  <si>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</si>
  <si>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</si>
  <si>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</si>
  <si>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</si>
  <si>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</si>
  <si>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</si>
  <si>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</si>
  <si>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</si>
  <si>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</si>
  <si>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</si>
  <si>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</si>
  <si>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</si>
  <si>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</si>
  <si>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</si>
  <si>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</si>
  <si>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</si>
  <si>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</si>
  <si>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</si>
  <si>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</si>
  <si>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</si>
  <si>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</si>
  <si>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</si>
  <si>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</si>
  <si>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</si>
  <si>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</si>
  <si>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</si>
  <si>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</si>
  <si>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</si>
  <si>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</si>
  <si>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</si>
  <si>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</si>
  <si>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</si>
  <si>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</si>
  <si>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</si>
  <si>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</si>
  <si>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</si>
  <si>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</si>
  <si>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</si>
  <si>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</si>
  <si>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</si>
  <si>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</si>
  <si>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</si>
  <si>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</si>
  <si>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</si>
  <si>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</si>
  <si>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</si>
  <si>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</si>
  <si>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</si>
  <si>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</si>
  <si>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</si>
  <si>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</si>
  <si>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</si>
  <si>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</si>
  <si>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</si>
  <si>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</si>
  <si>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</si>
  <si>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</si>
  <si>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</si>
  <si>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</si>
  <si>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</si>
  <si>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</si>
  <si>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</si>
  <si>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</si>
  <si>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</si>
  <si>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</si>
  <si>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</si>
  <si>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</si>
  <si>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</si>
  <si>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</si>
  <si>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</si>
  <si>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</si>
  <si>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</si>
  <si>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</si>
  <si>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</si>
  <si>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</si>
  <si>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</si>
  <si>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</si>
  <si>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</si>
  <si>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</si>
  <si>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</si>
  <si>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</si>
  <si>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</si>
  <si>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</si>
  <si>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</si>
  <si>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</si>
  <si>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</si>
  <si>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</si>
  <si>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</si>
  <si>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</si>
  <si>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</si>
  <si>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</si>
  <si>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</si>
  <si>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</si>
  <si>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</si>
  <si>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</si>
  <si>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</si>
  <si>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</si>
  <si>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</si>
  <si>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</si>
  <si>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</si>
  <si>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</si>
  <si>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</si>
  <si>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</si>
  <si>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</si>
  <si>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</si>
  <si>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</si>
  <si>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</si>
  <si>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</si>
  <si>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OCTOGONAL DE FUNDO MOVEL, EM PVC, DE 3" X 3", PARA ELETRODUTO FLEXIVEL CORRUGADO</t>
  </si>
  <si>
    <t>CAIXA OCTOGONAL DE FUNDO MOVEL, EM PVC, DE 4" X 4", PARA ELETRODUTO FLEXIVEL CORRUGADO</t>
  </si>
  <si>
    <t>CAL HIDRATADA CH-I PARA ARGAMASSAS</t>
  </si>
  <si>
    <t>CAL HIDRATADA PARA PINTURA</t>
  </si>
  <si>
    <t>CAL VIRGEM COMUM PARA ARGAMASSAS (NBR 6453)</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</si>
  <si>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</si>
  <si>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</si>
  <si>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</si>
  <si>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</si>
  <si>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</si>
  <si>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</si>
  <si>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</si>
  <si>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</si>
  <si>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</si>
  <si>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</si>
  <si>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</si>
  <si>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</si>
  <si>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</si>
  <si>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</si>
  <si>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</si>
  <si>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</si>
  <si>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</si>
  <si>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</si>
  <si>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</si>
  <si>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</si>
  <si>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</si>
  <si>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</si>
  <si>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</si>
  <si>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</si>
  <si>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</si>
  <si>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</si>
  <si>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</si>
  <si>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</si>
  <si>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</si>
  <si>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</si>
  <si>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</si>
  <si>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</si>
  <si>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</si>
  <si>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</si>
  <si>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</si>
  <si>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</si>
  <si>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</si>
  <si>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</si>
  <si>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</si>
  <si>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</si>
  <si>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</si>
  <si>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</si>
  <si>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</si>
  <si>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</si>
  <si>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</si>
  <si>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</si>
  <si>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</si>
  <si>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</si>
  <si>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</si>
  <si>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</si>
  <si>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</si>
  <si>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</si>
  <si>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</si>
  <si>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</si>
  <si>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</si>
  <si>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</si>
  <si>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</si>
  <si>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</si>
  <si>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</si>
  <si>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</si>
  <si>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</si>
  <si>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</si>
  <si>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</si>
  <si>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</si>
  <si>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</si>
  <si>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</si>
  <si>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</si>
  <si>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</si>
  <si>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</si>
  <si>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</si>
  <si>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</si>
  <si>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</si>
  <si>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</si>
  <si>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</si>
  <si>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</si>
  <si>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</si>
  <si>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</si>
  <si>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</si>
  <si>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</si>
  <si>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</si>
  <si>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</si>
  <si>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</si>
  <si>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</si>
  <si>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</si>
  <si>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</si>
  <si>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</si>
  <si>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</si>
  <si>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</si>
  <si>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</si>
  <si>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</si>
  <si>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</si>
  <si>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</si>
  <si>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</si>
  <si>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</si>
  <si>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</si>
  <si>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</si>
  <si>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</si>
  <si>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</si>
  <si>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</si>
  <si>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</si>
  <si>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</si>
  <si>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</si>
  <si>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</si>
  <si>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</si>
  <si>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</si>
  <si>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</si>
  <si>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</si>
  <si>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</si>
  <si>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</si>
  <si>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</si>
  <si>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</si>
  <si>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</si>
  <si>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</si>
  <si>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</si>
  <si>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</si>
  <si>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</si>
  <si>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</si>
  <si>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</si>
  <si>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</si>
  <si>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</si>
  <si>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</si>
  <si>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</si>
  <si>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</si>
  <si>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</si>
  <si>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</si>
  <si>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</si>
  <si>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</si>
  <si>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</si>
  <si>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</si>
  <si>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</si>
  <si>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</si>
  <si>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</si>
  <si>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</si>
  <si>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</si>
  <si>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</si>
  <si>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</si>
  <si>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</si>
  <si>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</si>
  <si>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</si>
  <si>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</si>
  <si>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</si>
  <si>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</si>
  <si>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</si>
  <si>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</si>
  <si>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</si>
  <si>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</si>
  <si>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</si>
  <si>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</si>
  <si>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</si>
  <si>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</si>
  <si>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</si>
  <si>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</si>
  <si>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</si>
  <si>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</si>
  <si>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</si>
  <si>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</si>
  <si>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</si>
  <si>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</si>
  <si>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</si>
  <si>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</si>
  <si>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</si>
  <si>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</si>
  <si>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</si>
  <si>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</si>
  <si>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</si>
  <si>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</si>
  <si>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</si>
  <si>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</si>
  <si>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</si>
  <si>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</si>
  <si>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</si>
  <si>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</si>
  <si>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</si>
  <si>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</si>
  <si>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</si>
  <si>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</si>
  <si>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</si>
  <si>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</si>
  <si>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</si>
  <si>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</si>
  <si>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</si>
  <si>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</si>
  <si>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</si>
  <si>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</si>
  <si>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</si>
  <si>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</si>
  <si>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</si>
  <si>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</si>
  <si>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</si>
  <si>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</si>
  <si>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</si>
  <si>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</si>
  <si>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CIMENTO ASFALTICO DE PETROLEO A GRANEL (CAP) 50/70 (COLETADO CAIXA NA ANP ACRESCIDO DE ICMS)</t>
  </si>
  <si>
    <t>CIMENTO BRANCO</t>
  </si>
  <si>
    <t>CIMENTO IMPERMEABILIZANTE DE PEGA ULTRARRAPIDA PARA TAMPONAMENTOS</t>
  </si>
  <si>
    <t>CIMENTO PORTLAND COMPOSTO CP II-32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</si>
  <si>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</si>
  <si>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</si>
  <si>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</si>
  <si>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</si>
  <si>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</si>
  <si>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</si>
  <si>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</si>
  <si>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</si>
  <si>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</si>
  <si>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</si>
  <si>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</si>
  <si>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</si>
  <si>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</si>
  <si>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</si>
  <si>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</si>
  <si>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</si>
  <si>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</si>
  <si>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</si>
  <si>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</si>
  <si>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</si>
  <si>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</si>
  <si>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</si>
  <si>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</si>
  <si>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</si>
  <si>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</si>
  <si>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</si>
  <si>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</si>
  <si>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</si>
  <si>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</si>
  <si>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</si>
  <si>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</si>
  <si>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</si>
  <si>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</si>
  <si>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</si>
  <si>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</si>
  <si>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</si>
  <si>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</si>
  <si>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</si>
  <si>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</si>
  <si>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</si>
  <si>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</si>
  <si>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</si>
  <si>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</si>
  <si>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</si>
  <si>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</si>
  <si>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</si>
  <si>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</si>
  <si>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</si>
  <si>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</si>
  <si>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</si>
  <si>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</si>
  <si>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</si>
  <si>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</si>
  <si>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</si>
  <si>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</si>
  <si>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</si>
  <si>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</si>
  <si>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</si>
  <si>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</si>
  <si>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</si>
  <si>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</si>
  <si>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</si>
  <si>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</si>
  <si>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</si>
  <si>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</si>
  <si>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</si>
  <si>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</si>
  <si>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</si>
  <si>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</si>
  <si>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</si>
  <si>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</si>
  <si>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</si>
  <si>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</si>
  <si>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</si>
  <si>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</si>
  <si>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</si>
  <si>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</si>
  <si>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</si>
  <si>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</si>
  <si>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</si>
  <si>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</si>
  <si>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</si>
  <si>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</si>
  <si>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</si>
  <si>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</si>
  <si>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</si>
  <si>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</si>
  <si>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</si>
  <si>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</si>
  <si>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</si>
  <si>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</si>
  <si>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</si>
  <si>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</si>
  <si>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</si>
  <si>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</si>
  <si>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</si>
  <si>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</si>
  <si>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</si>
  <si>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</si>
  <si>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</si>
  <si>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</si>
  <si>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</si>
  <si>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</si>
  <si>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</si>
  <si>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</si>
  <si>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</si>
  <si>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</si>
  <si>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</si>
  <si>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</si>
  <si>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</si>
  <si>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</si>
  <si>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</si>
  <si>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</si>
  <si>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</si>
  <si>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</si>
  <si>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</si>
  <si>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</si>
  <si>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</si>
  <si>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</si>
  <si>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</si>
  <si>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</si>
  <si>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</si>
  <si>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</si>
  <si>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</si>
  <si>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</si>
  <si>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</si>
  <si>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</si>
  <si>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</si>
  <si>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</si>
  <si>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</si>
  <si>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</si>
  <si>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</si>
  <si>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</si>
  <si>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</si>
  <si>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</si>
  <si>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</si>
  <si>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</si>
  <si>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</si>
  <si>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</si>
  <si>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</si>
  <si>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</si>
  <si>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</si>
  <si>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</si>
  <si>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</si>
  <si>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</si>
  <si>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</si>
  <si>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</si>
  <si>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</si>
  <si>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</si>
  <si>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</si>
  <si>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</si>
  <si>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</si>
  <si>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</si>
  <si>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</si>
  <si>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</si>
  <si>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</si>
  <si>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</si>
  <si>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</si>
  <si>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</si>
  <si>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</si>
  <si>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</si>
  <si>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</si>
  <si>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</si>
  <si>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</si>
  <si>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</si>
  <si>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</si>
  <si>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</si>
  <si>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</si>
  <si>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</si>
  <si>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</si>
  <si>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</si>
  <si>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</si>
  <si>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</si>
  <si>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</si>
  <si>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</si>
  <si>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</si>
  <si>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</si>
  <si>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</si>
  <si>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</si>
  <si>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</si>
  <si>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</si>
  <si>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</si>
  <si>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</si>
  <si>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</si>
  <si>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</si>
  <si>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</si>
  <si>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</si>
  <si>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</si>
  <si>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</si>
  <si>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</si>
  <si>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</si>
  <si>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</si>
  <si>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</si>
  <si>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</si>
  <si>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</si>
  <si>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</si>
  <si>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</si>
  <si>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</si>
  <si>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</si>
  <si>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</si>
  <si>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</si>
  <si>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</si>
  <si>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</si>
  <si>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</si>
  <si>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</si>
  <si>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</si>
  <si>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</si>
  <si>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</si>
  <si>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</si>
  <si>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</si>
  <si>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</si>
  <si>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</si>
  <si>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</si>
  <si>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</si>
  <si>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</si>
  <si>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</si>
  <si>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</si>
  <si>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</si>
  <si>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</si>
  <si>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</si>
  <si>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</si>
  <si>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</si>
  <si>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</si>
  <si>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</si>
  <si>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</si>
  <si>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</si>
  <si>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</si>
  <si>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</si>
  <si>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</si>
  <si>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</si>
  <si>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</si>
  <si>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</si>
  <si>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</si>
  <si>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</si>
  <si>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</si>
  <si>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</si>
  <si>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</si>
  <si>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</si>
  <si>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</si>
  <si>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</si>
  <si>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</si>
  <si>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</si>
  <si>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</si>
  <si>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</si>
  <si>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</si>
  <si>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</si>
  <si>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</si>
  <si>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</si>
  <si>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</si>
  <si>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</si>
  <si>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</si>
  <si>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</si>
  <si>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</si>
  <si>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</si>
  <si>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</si>
  <si>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</si>
  <si>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</si>
  <si>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</si>
  <si>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</si>
  <si>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</si>
  <si>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</si>
  <si>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</si>
  <si>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</si>
  <si>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</si>
  <si>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</si>
  <si>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</si>
  <si>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</si>
  <si>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</si>
  <si>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</si>
  <si>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</si>
  <si>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</si>
  <si>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</si>
  <si>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</si>
  <si>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</si>
  <si>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</si>
  <si>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</si>
  <si>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</si>
  <si>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</si>
  <si>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</si>
  <si>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</si>
  <si>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</si>
  <si>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</si>
  <si>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</si>
  <si>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</si>
  <si>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</si>
  <si>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</si>
  <si>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</si>
  <si>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</si>
  <si>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</si>
  <si>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</si>
  <si>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</si>
  <si>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</si>
  <si>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</si>
  <si>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</si>
  <si>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</si>
  <si>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</si>
  <si>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</si>
  <si>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</si>
  <si>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</si>
  <si>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</si>
  <si>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</si>
  <si>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</si>
  <si>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</si>
  <si>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</si>
  <si>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</si>
  <si>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</si>
  <si>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</si>
  <si>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</si>
  <si>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</si>
  <si>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</si>
  <si>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</si>
  <si>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</si>
  <si>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</si>
  <si>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</si>
  <si>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</si>
  <si>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</si>
  <si>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</si>
  <si>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</si>
  <si>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</si>
  <si>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</si>
  <si>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</si>
  <si>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</si>
  <si>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</si>
  <si>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</si>
  <si>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</si>
  <si>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</si>
  <si>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</si>
  <si>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</si>
  <si>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</si>
  <si>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</si>
  <si>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</si>
  <si>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</si>
  <si>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</si>
  <si>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</si>
  <si>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</si>
  <si>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</si>
  <si>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</si>
  <si>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</si>
  <si>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</si>
  <si>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</si>
  <si>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</si>
  <si>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</si>
  <si>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</si>
  <si>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</si>
  <si>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</si>
  <si>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</si>
  <si>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</si>
  <si>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</si>
  <si>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</si>
  <si>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</si>
  <si>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</si>
  <si>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</si>
  <si>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</si>
  <si>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</si>
  <si>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</si>
  <si>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</si>
  <si>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</si>
  <si>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</si>
  <si>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</si>
  <si>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</si>
  <si>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</si>
  <si>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</si>
  <si>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</si>
  <si>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</si>
  <si>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</si>
  <si>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</si>
  <si>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</si>
  <si>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</si>
  <si>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</si>
  <si>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</si>
  <si>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</si>
  <si>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</si>
  <si>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</si>
  <si>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</si>
  <si>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</si>
  <si>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</si>
  <si>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</si>
  <si>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</si>
  <si>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</si>
  <si>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</si>
  <si>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</si>
  <si>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</si>
  <si>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</si>
  <si>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</si>
  <si>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</si>
  <si>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</si>
  <si>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</si>
  <si>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</si>
  <si>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</si>
  <si>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</si>
  <si>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</si>
  <si>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</si>
  <si>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</si>
  <si>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</si>
  <si>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</si>
  <si>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</si>
  <si>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</si>
  <si>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</si>
  <si>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</si>
  <si>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</si>
  <si>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</si>
  <si>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</si>
  <si>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</si>
  <si>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</si>
  <si>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</si>
  <si>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</si>
  <si>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</si>
  <si>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</si>
  <si>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</si>
  <si>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</si>
  <si>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</si>
  <si>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</si>
  <si>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</si>
  <si>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</si>
  <si>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</si>
  <si>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</si>
  <si>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</si>
  <si>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</si>
  <si>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</si>
  <si>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</si>
  <si>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</si>
  <si>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</si>
  <si>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</si>
  <si>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</si>
  <si>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</si>
  <si>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</si>
  <si>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</si>
  <si>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</si>
  <si>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</si>
  <si>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</si>
  <si>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</si>
  <si>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</si>
  <si>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</si>
  <si>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</si>
  <si>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</si>
  <si>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</si>
  <si>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</si>
  <si>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</si>
  <si>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</si>
  <si>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</si>
  <si>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</si>
  <si>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</si>
  <si>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</si>
  <si>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</si>
  <si>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</si>
  <si>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</si>
  <si>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</si>
  <si>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</si>
  <si>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</si>
  <si>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</si>
  <si>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</si>
  <si>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</si>
  <si>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</si>
  <si>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</si>
  <si>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</si>
  <si>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</si>
  <si>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</si>
  <si>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</si>
  <si>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</si>
  <si>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</si>
  <si>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</si>
  <si>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</si>
  <si>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</si>
  <si>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</si>
  <si>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</si>
  <si>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</si>
  <si>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</si>
  <si>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</si>
  <si>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</si>
  <si>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</si>
  <si>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</si>
  <si>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</si>
  <si>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</si>
  <si>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</si>
  <si>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</si>
  <si>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</si>
  <si>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</si>
  <si>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</si>
  <si>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</si>
  <si>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</si>
  <si>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</si>
  <si>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</si>
  <si>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</si>
  <si>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</si>
  <si>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</si>
  <si>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</si>
  <si>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</si>
  <si>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</si>
  <si>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</si>
  <si>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</si>
  <si>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</si>
  <si>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</si>
  <si>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</si>
  <si>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</si>
  <si>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</si>
  <si>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</si>
  <si>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</si>
  <si>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</si>
  <si>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</si>
  <si>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</si>
  <si>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</si>
  <si>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</si>
  <si>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</si>
  <si>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</si>
  <si>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</si>
  <si>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</si>
  <si>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</si>
  <si>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</si>
  <si>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</si>
  <si>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</si>
  <si>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</si>
  <si>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</si>
  <si>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</si>
  <si>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</si>
  <si>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</si>
  <si>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</si>
  <si>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</si>
  <si>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</si>
  <si>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</si>
  <si>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</si>
  <si>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</si>
  <si>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</si>
  <si>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</si>
  <si>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</si>
  <si>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</si>
  <si>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</si>
  <si>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</si>
  <si>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</si>
  <si>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</si>
  <si>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</si>
  <si>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</si>
  <si>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</si>
  <si>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</si>
  <si>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</si>
  <si>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</si>
  <si>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DILUENTE EPOXI</t>
  </si>
  <si>
    <t>DISCO DE CORTE DIAMANTADO SEGMENTADO PARA CONCRETO, DIAMETRO DE 110 MM, FURO DE 20 MM</t>
  </si>
  <si>
    <t>DISCO DE CORTE DIAMANTADO SEGMENTADO PARA CONCRETO, DIAMETRO DE 350 MM, FURO DE 1 " (14 X 1 ")</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</si>
  <si>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</si>
  <si>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</si>
  <si>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</si>
  <si>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</si>
  <si>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</si>
  <si>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</si>
  <si>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</si>
  <si>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</si>
  <si>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</si>
  <si>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</si>
  <si>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</si>
  <si>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</si>
  <si>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</si>
  <si>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</si>
  <si>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</si>
  <si>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</si>
  <si>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</si>
  <si>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</si>
  <si>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</si>
  <si>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</si>
  <si>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</si>
  <si>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</si>
  <si>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</si>
  <si>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</si>
  <si>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</si>
  <si>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</si>
  <si>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</si>
  <si>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</si>
  <si>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</si>
  <si>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</si>
  <si>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</si>
  <si>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</si>
  <si>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</si>
  <si>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</si>
  <si>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</si>
  <si>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</si>
  <si>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</si>
  <si>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</si>
  <si>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</si>
  <si>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</si>
  <si>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</si>
  <si>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</si>
  <si>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</si>
  <si>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</si>
  <si>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</si>
  <si>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</si>
  <si>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</si>
  <si>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</si>
  <si>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</si>
  <si>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</si>
  <si>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</si>
  <si>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</si>
  <si>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</si>
  <si>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</si>
  <si>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</si>
  <si>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</si>
  <si>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</si>
  <si>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</si>
  <si>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</si>
  <si>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</si>
  <si>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</si>
  <si>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</si>
  <si>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</si>
  <si>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</si>
  <si>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</si>
  <si>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</si>
  <si>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</si>
  <si>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</si>
  <si>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</si>
  <si>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</si>
  <si>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</si>
  <si>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</si>
  <si>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</si>
  <si>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</si>
  <si>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</si>
  <si>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</si>
  <si>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</si>
  <si>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</si>
  <si>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</si>
  <si>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</si>
  <si>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</si>
  <si>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</si>
  <si>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</si>
  <si>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</si>
  <si>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</si>
  <si>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</si>
  <si>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</si>
  <si>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</si>
  <si>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</si>
  <si>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</si>
  <si>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</si>
  <si>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</si>
  <si>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</si>
  <si>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</si>
  <si>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</si>
  <si>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</si>
  <si>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</si>
  <si>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</si>
  <si>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</si>
  <si>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</si>
  <si>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</si>
  <si>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</si>
  <si>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</si>
  <si>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</si>
  <si>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</si>
  <si>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</si>
  <si>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</si>
  <si>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</si>
  <si>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</si>
  <si>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</si>
  <si>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</si>
  <si>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</si>
  <si>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</si>
  <si>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</si>
  <si>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</si>
  <si>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</si>
  <si>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</si>
  <si>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</si>
  <si>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</si>
  <si>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</si>
  <si>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</si>
  <si>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</si>
  <si>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</si>
  <si>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</si>
  <si>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</si>
  <si>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</si>
  <si>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</si>
  <si>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</si>
  <si>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</si>
  <si>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</si>
  <si>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</si>
  <si>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</si>
  <si>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</si>
  <si>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</si>
  <si>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</si>
  <si>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</si>
  <si>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</si>
  <si>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</si>
  <si>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</si>
  <si>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</si>
  <si>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</si>
  <si>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</si>
  <si>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</si>
  <si>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</si>
  <si>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</si>
  <si>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</si>
  <si>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</si>
  <si>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</si>
  <si>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</si>
  <si>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</si>
  <si>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</si>
  <si>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</si>
  <si>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</si>
  <si>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</si>
  <si>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</si>
  <si>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</si>
  <si>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</si>
  <si>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</si>
  <si>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</si>
  <si>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</si>
  <si>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</si>
  <si>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</si>
  <si>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</si>
  <si>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</si>
  <si>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</si>
  <si>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</si>
  <si>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</si>
  <si>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</si>
  <si>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</si>
  <si>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</si>
  <si>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</si>
  <si>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</si>
  <si>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</si>
  <si>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</si>
  <si>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</si>
  <si>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</si>
  <si>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</si>
  <si>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</si>
  <si>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</si>
  <si>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</si>
  <si>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</si>
  <si>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</si>
  <si>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</si>
  <si>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</si>
  <si>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</si>
  <si>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</si>
  <si>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</si>
  <si>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</si>
  <si>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</si>
  <si>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</si>
  <si>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</si>
  <si>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</si>
  <si>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</si>
  <si>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</si>
  <si>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</si>
  <si>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</si>
  <si>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</si>
  <si>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</si>
  <si>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</si>
  <si>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</si>
  <si>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</si>
  <si>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</si>
  <si>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</si>
  <si>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</si>
  <si>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</si>
  <si>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</si>
  <si>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</si>
  <si>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</si>
  <si>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</si>
  <si>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</si>
  <si>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</si>
  <si>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</si>
  <si>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</si>
  <si>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</si>
  <si>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</si>
  <si>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</si>
  <si>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</si>
  <si>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</si>
  <si>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</si>
  <si>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</si>
  <si>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</si>
  <si>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</si>
  <si>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</si>
  <si>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</si>
  <si>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</si>
  <si>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</si>
  <si>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</si>
  <si>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</si>
  <si>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</si>
  <si>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</si>
  <si>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</si>
  <si>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</si>
  <si>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</si>
  <si>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</si>
  <si>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</si>
  <si>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</si>
  <si>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</si>
  <si>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</si>
  <si>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</si>
  <si>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</si>
  <si>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</si>
  <si>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</si>
  <si>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</si>
  <si>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</si>
  <si>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</si>
  <si>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</si>
  <si>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</si>
  <si>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</si>
  <si>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</si>
  <si>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</si>
  <si>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</si>
  <si>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</si>
  <si>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</si>
  <si>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</si>
  <si>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</si>
  <si>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</si>
  <si>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</si>
  <si>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</si>
  <si>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</si>
  <si>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</si>
  <si>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</si>
  <si>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</si>
  <si>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</si>
  <si>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</si>
  <si>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</si>
  <si>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</si>
  <si>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</si>
  <si>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</si>
  <si>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</si>
  <si>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</si>
  <si>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</si>
  <si>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</si>
  <si>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</si>
  <si>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</si>
  <si>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FECHO / FECHADURA COM PUXADOR CONCHA, COM TRANCA TIPO TRAVA, PARA JANELA / PORTA DE CORRER (INCLUI TESTA, FECHADURA, PUXADOR) - COMPLETA</t>
  </si>
  <si>
    <t>FECHO DE SEGURANCA, TIPO BATOM, EM LATAO / ZAMAC, CROMADO, PARA PORTAS E JANELAS - INCLUI PARAFUSOS</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</si>
  <si>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</si>
  <si>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</si>
  <si>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</si>
  <si>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</si>
  <si>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</si>
  <si>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</si>
  <si>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</si>
  <si>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</si>
  <si>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</si>
  <si>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</si>
  <si>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</si>
  <si>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</si>
  <si>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</si>
  <si>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</si>
  <si>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</si>
  <si>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</si>
  <si>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</si>
  <si>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</si>
  <si>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</si>
  <si>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</si>
  <si>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</si>
  <si>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</si>
  <si>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</si>
  <si>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</si>
  <si>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</si>
  <si>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</si>
  <si>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</si>
  <si>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</si>
  <si>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</si>
  <si>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</si>
  <si>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</si>
  <si>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</si>
  <si>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</si>
  <si>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</si>
  <si>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</si>
  <si>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</si>
  <si>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</si>
  <si>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</si>
  <si>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</si>
  <si>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</si>
  <si>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</si>
  <si>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</si>
  <si>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</si>
  <si>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</si>
  <si>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</si>
  <si>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</si>
  <si>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</si>
  <si>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</si>
  <si>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</si>
  <si>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</si>
  <si>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</si>
  <si>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</si>
  <si>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</si>
  <si>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</si>
  <si>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</si>
  <si>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</si>
  <si>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</si>
  <si>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</si>
  <si>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</si>
  <si>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</si>
  <si>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</si>
  <si>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</si>
  <si>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</si>
  <si>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</si>
  <si>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</si>
  <si>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</si>
  <si>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</si>
  <si>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</si>
  <si>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</si>
  <si>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</si>
  <si>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</si>
  <si>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</si>
  <si>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</si>
  <si>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</si>
  <si>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</si>
  <si>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</si>
  <si>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</si>
  <si>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</si>
  <si>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</si>
  <si>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</si>
  <si>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</si>
  <si>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</si>
  <si>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</si>
  <si>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</si>
  <si>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</si>
  <si>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</si>
  <si>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</si>
  <si>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</si>
  <si>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</si>
  <si>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</si>
  <si>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</si>
  <si>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</si>
  <si>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</si>
  <si>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</si>
  <si>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</si>
  <si>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</si>
  <si>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</si>
  <si>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</si>
  <si>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</si>
  <si>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</si>
  <si>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</si>
  <si>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</si>
  <si>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</si>
  <si>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</si>
  <si>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</si>
  <si>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</si>
  <si>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</si>
  <si>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</si>
  <si>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</si>
  <si>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</si>
  <si>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</si>
  <si>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</si>
  <si>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</si>
  <si>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</si>
  <si>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</si>
  <si>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</si>
  <si>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</si>
  <si>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</si>
  <si>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</si>
  <si>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</si>
  <si>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</si>
  <si>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</si>
  <si>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</si>
  <si>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 (MENSALISTA)</t>
  </si>
  <si>
    <t>GESSO PROJETADO</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</si>
  <si>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</si>
  <si>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</si>
  <si>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</si>
  <si>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</si>
  <si>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</si>
  <si>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</si>
  <si>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</si>
  <si>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</si>
  <si>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</si>
  <si>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</si>
  <si>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</si>
  <si>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</si>
  <si>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</si>
  <si>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</si>
  <si>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</si>
  <si>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</si>
  <si>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</si>
  <si>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</si>
  <si>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</si>
  <si>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</si>
  <si>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</si>
  <si>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</si>
  <si>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</si>
  <si>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</si>
  <si>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</si>
  <si>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</si>
  <si>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</si>
  <si>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</si>
  <si>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</si>
  <si>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</si>
  <si>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</si>
  <si>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</si>
  <si>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</si>
  <si>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</si>
  <si>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</si>
  <si>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</si>
  <si>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</si>
  <si>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</si>
  <si>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</si>
  <si>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</si>
  <si>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</si>
  <si>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</si>
  <si>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MOTOR DIESEL POTENCIA 170 KVA</t>
  </si>
  <si>
    <t>GRUPO GERADOR ESTACIONARIO, POTENCIA 150 KVA, MOTOR DIESEL</t>
  </si>
  <si>
    <t>GRUPO GERADOR REBOCAVEL, POTENCIA *66* KVA, MOTOR A DIESEL</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</si>
  <si>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</si>
  <si>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</si>
  <si>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</si>
  <si>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</si>
  <si>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</si>
  <si>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</si>
  <si>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</si>
  <si>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</si>
  <si>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</si>
  <si>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</si>
  <si>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</si>
  <si>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</si>
  <si>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</si>
  <si>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</si>
  <si>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</si>
  <si>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</si>
  <si>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</si>
  <si>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</si>
  <si>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</si>
  <si>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</si>
  <si>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</si>
  <si>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</si>
  <si>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</si>
  <si>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</si>
  <si>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</si>
  <si>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</si>
  <si>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</si>
  <si>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 (MENSALISTA)</t>
  </si>
  <si>
    <t>IMPERMEABILIZANTE FLEXIVEL BRANCO DE BASE ACRILICA PARA COBERTURAS</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</si>
  <si>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</si>
  <si>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</si>
  <si>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</si>
  <si>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</si>
  <si>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</si>
  <si>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</si>
  <si>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</si>
  <si>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</si>
  <si>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</si>
  <si>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</si>
  <si>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</si>
  <si>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</si>
  <si>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</si>
  <si>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</si>
  <si>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</si>
  <si>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</si>
  <si>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</si>
  <si>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</si>
  <si>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</si>
  <si>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</si>
  <si>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</si>
  <si>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</si>
  <si>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</si>
  <si>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</si>
  <si>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</si>
  <si>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</si>
  <si>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</si>
  <si>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</si>
  <si>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</si>
  <si>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</si>
  <si>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</si>
  <si>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</si>
  <si>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</si>
  <si>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</si>
  <si>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</si>
  <si>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</si>
  <si>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</si>
  <si>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</si>
  <si>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</si>
  <si>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</si>
  <si>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</si>
  <si>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</si>
  <si>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</si>
  <si>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</si>
  <si>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</si>
  <si>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</si>
  <si>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</si>
  <si>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</si>
  <si>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</si>
  <si>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</si>
  <si>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</si>
  <si>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</si>
  <si>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</si>
  <si>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</si>
  <si>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</si>
  <si>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</si>
  <si>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</si>
  <si>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</si>
  <si>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</si>
  <si>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</si>
  <si>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</si>
  <si>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</si>
  <si>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</si>
  <si>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</si>
  <si>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</si>
  <si>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</si>
  <si>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</si>
  <si>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</si>
  <si>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</si>
  <si>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</si>
  <si>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</si>
  <si>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</si>
  <si>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</si>
  <si>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</si>
  <si>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</si>
  <si>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</si>
  <si>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</si>
  <si>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</si>
  <si>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</si>
  <si>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</si>
  <si>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</si>
  <si>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</si>
  <si>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</si>
  <si>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</si>
  <si>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</si>
  <si>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</si>
  <si>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</si>
  <si>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</si>
  <si>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</si>
  <si>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</si>
  <si>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</si>
  <si>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</si>
  <si>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</si>
  <si>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</si>
  <si>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</si>
  <si>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</si>
  <si>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</si>
  <si>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</si>
  <si>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</si>
  <si>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</si>
  <si>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</si>
  <si>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</si>
  <si>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</si>
  <si>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</si>
  <si>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</si>
  <si>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</si>
  <si>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</si>
  <si>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</si>
  <si>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</si>
  <si>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</si>
  <si>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</si>
  <si>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</si>
  <si>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</si>
  <si>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</si>
  <si>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</si>
  <si>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</si>
  <si>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</si>
  <si>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</si>
  <si>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</si>
  <si>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</si>
  <si>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</si>
  <si>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</si>
  <si>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</si>
  <si>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</si>
  <si>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</si>
  <si>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</si>
  <si>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</si>
  <si>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</si>
  <si>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</si>
  <si>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</si>
  <si>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</si>
  <si>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</si>
  <si>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</si>
  <si>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</si>
  <si>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</si>
  <si>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</si>
  <si>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</si>
  <si>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</si>
  <si>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</si>
  <si>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</si>
  <si>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</si>
  <si>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</si>
  <si>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</si>
  <si>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</si>
  <si>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</si>
  <si>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</si>
  <si>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</si>
  <si>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</si>
  <si>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</si>
  <si>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</si>
  <si>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</si>
  <si>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</si>
  <si>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</si>
  <si>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</si>
  <si>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</si>
  <si>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</si>
  <si>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</si>
  <si>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</si>
  <si>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</si>
  <si>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</si>
  <si>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</si>
  <si>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</si>
  <si>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</si>
  <si>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</si>
  <si>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</si>
  <si>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</si>
  <si>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</si>
  <si>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</si>
  <si>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</si>
  <si>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</si>
  <si>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</si>
  <si>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</si>
  <si>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</si>
  <si>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</si>
  <si>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</si>
  <si>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</si>
  <si>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</si>
  <si>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</si>
  <si>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</si>
  <si>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</si>
  <si>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</si>
  <si>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</si>
  <si>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</si>
  <si>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</si>
  <si>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</si>
  <si>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</si>
  <si>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</si>
  <si>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</si>
  <si>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</si>
  <si>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</si>
  <si>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</si>
  <si>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</si>
  <si>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</si>
  <si>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</si>
  <si>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</si>
  <si>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</si>
  <si>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</si>
  <si>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</si>
  <si>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</si>
  <si>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</si>
  <si>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</si>
  <si>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</si>
  <si>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</si>
  <si>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</si>
  <si>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</si>
  <si>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</si>
  <si>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</si>
  <si>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</si>
  <si>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</si>
  <si>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</si>
  <si>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</si>
  <si>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</si>
  <si>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</si>
  <si>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</si>
  <si>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</si>
  <si>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</si>
  <si>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</si>
  <si>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</si>
  <si>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</si>
  <si>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</si>
  <si>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</si>
  <si>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</si>
  <si>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</si>
  <si>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</si>
  <si>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</si>
  <si>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</si>
  <si>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</si>
  <si>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</si>
  <si>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</si>
  <si>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</si>
  <si>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</si>
  <si>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</si>
  <si>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</si>
  <si>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</si>
  <si>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</si>
  <si>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</si>
  <si>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</si>
  <si>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</si>
  <si>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</si>
  <si>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</si>
  <si>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</si>
  <si>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</si>
  <si>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</si>
  <si>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</si>
  <si>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</si>
  <si>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</si>
  <si>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</si>
  <si>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</si>
  <si>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</si>
  <si>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</si>
  <si>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</si>
  <si>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</si>
  <si>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</si>
  <si>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</si>
  <si>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</si>
  <si>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</si>
  <si>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</si>
  <si>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</si>
  <si>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</si>
  <si>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</si>
  <si>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</si>
  <si>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</si>
  <si>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</si>
  <si>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</si>
  <si>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</si>
  <si>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</si>
  <si>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</si>
  <si>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</si>
  <si>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</si>
  <si>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</si>
  <si>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</si>
  <si>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</si>
  <si>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</si>
  <si>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</si>
  <si>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</si>
  <si>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</si>
  <si>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</si>
  <si>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</si>
  <si>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</si>
  <si>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</si>
  <si>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</si>
  <si>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</si>
  <si>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</si>
  <si>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</si>
  <si>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</si>
  <si>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</si>
  <si>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</si>
  <si>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</si>
  <si>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</si>
  <si>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</si>
  <si>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</si>
  <si>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</si>
  <si>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</si>
  <si>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</si>
  <si>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</si>
  <si>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</si>
  <si>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</si>
  <si>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</si>
  <si>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</si>
  <si>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</si>
  <si>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</si>
  <si>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</si>
  <si>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</si>
  <si>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</si>
  <si>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</si>
  <si>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</si>
  <si>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</si>
  <si>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</si>
  <si>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</si>
  <si>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</si>
  <si>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</si>
  <si>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</si>
  <si>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</si>
  <si>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</si>
  <si>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</si>
  <si>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</si>
  <si>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</si>
  <si>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</si>
  <si>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</si>
  <si>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</si>
  <si>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</si>
  <si>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</si>
  <si>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</si>
  <si>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</si>
  <si>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</si>
  <si>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</si>
  <si>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</si>
  <si>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</si>
  <si>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</si>
  <si>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</si>
  <si>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</si>
  <si>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</si>
  <si>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</si>
  <si>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</si>
  <si>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</si>
  <si>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</si>
  <si>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</si>
  <si>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</si>
  <si>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</si>
  <si>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</si>
  <si>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</si>
  <si>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</si>
  <si>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</si>
  <si>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</si>
  <si>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</si>
  <si>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</si>
  <si>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</si>
  <si>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</si>
  <si>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</si>
  <si>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</si>
  <si>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</si>
  <si>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</si>
  <si>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</si>
  <si>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</si>
  <si>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</si>
  <si>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</si>
  <si>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</si>
  <si>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</si>
  <si>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</si>
  <si>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</si>
  <si>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</si>
  <si>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</si>
  <si>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</si>
  <si>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</si>
  <si>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</si>
  <si>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</si>
  <si>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</si>
  <si>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</si>
  <si>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</si>
  <si>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</si>
  <si>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</si>
  <si>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</si>
  <si>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</si>
  <si>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</si>
  <si>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</si>
  <si>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</si>
  <si>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</si>
  <si>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</si>
  <si>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</si>
  <si>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</si>
  <si>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</si>
  <si>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</si>
  <si>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</si>
  <si>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</si>
  <si>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</si>
  <si>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</si>
  <si>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</si>
  <si>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</si>
  <si>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</si>
  <si>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</si>
  <si>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</si>
  <si>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</si>
  <si>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</si>
  <si>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</si>
  <si>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</si>
  <si>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</si>
  <si>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</si>
  <si>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</si>
  <si>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</si>
  <si>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</si>
  <si>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</si>
  <si>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</si>
  <si>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</si>
  <si>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</si>
  <si>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</si>
  <si>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</si>
  <si>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</si>
  <si>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</si>
  <si>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</si>
  <si>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</si>
  <si>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</si>
  <si>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</si>
  <si>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</si>
  <si>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</si>
  <si>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</si>
  <si>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</si>
  <si>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</si>
  <si>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</si>
  <si>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</si>
  <si>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</si>
  <si>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</si>
  <si>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</si>
  <si>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</si>
  <si>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</si>
  <si>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</si>
  <si>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</si>
  <si>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</si>
  <si>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</si>
  <si>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</si>
  <si>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</si>
  <si>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</si>
  <si>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</si>
  <si>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</si>
  <si>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</si>
  <si>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</si>
  <si>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</si>
  <si>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</si>
  <si>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</si>
  <si>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</si>
  <si>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</si>
  <si>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</si>
  <si>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</si>
  <si>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</si>
  <si>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</si>
  <si>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</si>
  <si>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</si>
  <si>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</si>
  <si>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</si>
  <si>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</si>
  <si>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</si>
  <si>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</si>
  <si>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</si>
  <si>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</si>
  <si>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</si>
  <si>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</si>
  <si>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</si>
  <si>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</si>
  <si>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</si>
  <si>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</si>
  <si>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</si>
  <si>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</si>
  <si>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</si>
  <si>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</si>
  <si>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</si>
  <si>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</si>
  <si>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</si>
  <si>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</si>
  <si>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</si>
  <si>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</si>
  <si>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</si>
  <si>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</si>
  <si>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</si>
  <si>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</si>
  <si>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</si>
  <si>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</si>
  <si>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</si>
  <si>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</si>
  <si>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</si>
  <si>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</si>
  <si>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</si>
  <si>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</si>
  <si>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</si>
  <si>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</si>
  <si>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</si>
  <si>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</si>
  <si>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</si>
  <si>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</si>
  <si>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</si>
  <si>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</si>
  <si>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</si>
  <si>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</si>
  <si>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</si>
  <si>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</si>
  <si>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</si>
  <si>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</si>
  <si>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</si>
  <si>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</si>
  <si>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</si>
  <si>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</si>
  <si>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</si>
  <si>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</si>
  <si>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</si>
  <si>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</si>
  <si>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</si>
  <si>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</si>
  <si>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</si>
  <si>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</si>
  <si>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</si>
  <si>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</si>
  <si>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</si>
  <si>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</si>
  <si>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</si>
  <si>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</si>
  <si>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</si>
  <si>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</si>
  <si>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</si>
  <si>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</si>
  <si>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</si>
  <si>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</si>
  <si>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</si>
  <si>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</si>
  <si>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</si>
  <si>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</si>
  <si>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</si>
  <si>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</si>
  <si>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</si>
  <si>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</si>
  <si>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</si>
  <si>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</si>
  <si>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</si>
  <si>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</si>
  <si>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</si>
  <si>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</si>
  <si>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</si>
  <si>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</si>
  <si>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</si>
  <si>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</si>
  <si>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</si>
  <si>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</si>
  <si>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</si>
  <si>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</si>
  <si>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</si>
  <si>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</si>
  <si>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t>
  </si>
  <si>
    <t>MACARIQUEIRO (MENSALISTA)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</si>
  <si>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</si>
  <si>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</si>
  <si>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</si>
  <si>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</si>
  <si>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</si>
  <si>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</si>
  <si>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</si>
  <si>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</si>
  <si>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</si>
  <si>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</si>
  <si>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</si>
  <si>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</si>
  <si>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</si>
  <si>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</si>
  <si>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</si>
  <si>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</si>
  <si>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</si>
  <si>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</si>
  <si>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</si>
  <si>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</si>
  <si>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</si>
  <si>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</si>
  <si>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</si>
  <si>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</si>
  <si>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</si>
  <si>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</si>
  <si>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</si>
  <si>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</si>
  <si>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</si>
  <si>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</si>
  <si>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</si>
  <si>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</si>
  <si>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</si>
  <si>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</si>
  <si>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</si>
  <si>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</si>
  <si>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</si>
  <si>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</si>
  <si>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</si>
  <si>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</si>
  <si>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</si>
  <si>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</si>
  <si>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</si>
  <si>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</si>
  <si>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</si>
  <si>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</si>
  <si>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</si>
  <si>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</si>
  <si>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</si>
  <si>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</si>
  <si>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</si>
  <si>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</si>
  <si>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</si>
  <si>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</si>
  <si>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</si>
  <si>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</si>
  <si>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</si>
  <si>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</si>
  <si>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</si>
  <si>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</si>
  <si>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</si>
  <si>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</si>
  <si>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VIDRO</t>
  </si>
  <si>
    <t>MASSA PLASTICA PARA MARMORE/GRANITO</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</si>
  <si>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</si>
  <si>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</si>
  <si>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</si>
  <si>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</si>
  <si>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</si>
  <si>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</si>
  <si>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</si>
  <si>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</si>
  <si>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</si>
  <si>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</si>
  <si>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</si>
  <si>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</si>
  <si>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</si>
  <si>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</si>
  <si>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</si>
  <si>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</si>
  <si>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</si>
  <si>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MICTORIO COLETIVO ACO INOX (AISI 304), E = 0,8 MM, DE *100 X 40 X 30* CM (C X A X P)</t>
  </si>
  <si>
    <t>MICTORIO COLETIVO ACO INOX (AISI 304), E = 0,8 MM, DE *100 X 50 X 35* CM (C X A X P)</t>
  </si>
  <si>
    <t>MICTORIO INDIVIDUAL ACO INOX (AISI 304), E = 0,8 MM, DE *50  X 45  X 35* (C X A X P)</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</si>
  <si>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</si>
  <si>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</si>
  <si>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</si>
  <si>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</si>
  <si>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</si>
  <si>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</si>
  <si>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</si>
  <si>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</si>
  <si>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</si>
  <si>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DUPLO HORIZONTAL DE ALTA TURBULENCIA, CAPACIDADE / VOLUME 2 X 500 LITROS, MOTORES ELETRICOS MINIMO 5 CV CADA,  PARA NATA CIMENTO, ARGAMASSA E OUTROS</t>
  </si>
  <si>
    <t>MISTURADOR MANUAL DE TINTAS PARA FURADEIRA, HASTE METALICA *60* CM, COM HELICE  (MEXEDOR DE TINTA)</t>
  </si>
  <si>
    <t>MONTADOR DE ELETROELETRONICOS</t>
  </si>
  <si>
    <t>MONTADOR DE ELETROELETRONICOS (MENSALISTA)</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</si>
  <si>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</si>
  <si>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</si>
  <si>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</si>
  <si>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</si>
  <si>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</si>
  <si>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</si>
  <si>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</si>
  <si>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</si>
  <si>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</si>
  <si>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</si>
  <si>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</si>
  <si>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</si>
  <si>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</si>
  <si>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</si>
  <si>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</si>
  <si>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</si>
  <si>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</si>
  <si>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</si>
  <si>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</si>
  <si>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</si>
  <si>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</si>
  <si>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</si>
  <si>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</si>
  <si>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</si>
  <si>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</si>
  <si>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</si>
  <si>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</si>
  <si>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</si>
  <si>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</si>
  <si>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</si>
  <si>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</si>
  <si>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</si>
  <si>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</si>
  <si>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</si>
  <si>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</si>
  <si>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</si>
  <si>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</si>
  <si>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</si>
  <si>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</si>
  <si>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</si>
  <si>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</si>
  <si>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</si>
  <si>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</si>
  <si>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</si>
  <si>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</si>
  <si>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</si>
  <si>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</si>
  <si>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</si>
  <si>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</si>
  <si>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</si>
  <si>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</si>
  <si>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</si>
  <si>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</si>
  <si>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</si>
  <si>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</si>
  <si>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</si>
  <si>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</si>
  <si>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</si>
  <si>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</si>
  <si>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</si>
  <si>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</si>
  <si>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</si>
  <si>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</si>
  <si>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</si>
  <si>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</si>
  <si>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</si>
  <si>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</si>
  <si>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</si>
  <si>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</si>
  <si>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</si>
  <si>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</si>
  <si>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</si>
  <si>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</si>
  <si>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</si>
  <si>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</si>
  <si>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</si>
  <si>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</si>
  <si>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</si>
  <si>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</si>
  <si>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</si>
  <si>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</si>
  <si>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</si>
  <si>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</si>
  <si>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</si>
  <si>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</si>
  <si>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</si>
  <si>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</si>
  <si>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</si>
  <si>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</si>
  <si>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</si>
  <si>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</si>
  <si>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</si>
  <si>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</si>
  <si>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</si>
  <si>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</si>
  <si>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</si>
  <si>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</si>
  <si>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</si>
  <si>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</si>
  <si>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</si>
  <si>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</si>
  <si>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</si>
  <si>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</si>
  <si>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</si>
  <si>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</si>
  <si>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</si>
  <si>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</si>
  <si>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</si>
  <si>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</si>
  <si>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</si>
  <si>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</si>
  <si>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</si>
  <si>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</si>
  <si>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</si>
  <si>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</si>
  <si>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</si>
  <si>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</si>
  <si>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</si>
  <si>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</si>
  <si>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</si>
  <si>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</si>
  <si>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</si>
  <si>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</si>
  <si>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</si>
  <si>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</si>
  <si>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</si>
  <si>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</si>
  <si>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</si>
  <si>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</si>
  <si>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</si>
  <si>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</si>
  <si>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</si>
  <si>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</si>
  <si>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</si>
  <si>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</si>
  <si>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</si>
  <si>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</si>
  <si>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</si>
  <si>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</si>
  <si>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</si>
  <si>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</si>
  <si>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</si>
  <si>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</si>
  <si>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</si>
  <si>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</si>
  <si>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</si>
  <si>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</si>
  <si>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</si>
  <si>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</si>
  <si>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</si>
  <si>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</si>
  <si>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</si>
  <si>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</si>
  <si>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</si>
  <si>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</si>
  <si>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</si>
  <si>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</si>
  <si>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</si>
  <si>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</si>
  <si>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</si>
  <si>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</si>
  <si>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</si>
  <si>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</si>
  <si>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</si>
  <si>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</si>
  <si>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</si>
  <si>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</si>
  <si>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</si>
  <si>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</si>
  <si>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</si>
  <si>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</si>
  <si>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</si>
  <si>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</si>
  <si>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</si>
  <si>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</si>
  <si>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</si>
  <si>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</si>
  <si>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</si>
  <si>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</si>
  <si>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</si>
  <si>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</si>
  <si>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</si>
  <si>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</si>
  <si>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</si>
  <si>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</si>
  <si>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</si>
  <si>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</si>
  <si>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</si>
  <si>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</si>
  <si>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</si>
  <si>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</si>
  <si>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</si>
  <si>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</si>
  <si>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</si>
  <si>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</si>
  <si>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</si>
  <si>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</si>
  <si>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</si>
  <si>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</si>
  <si>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</si>
  <si>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PASTA PARA SOLDA DE TUBOS E CONEXOES DE COBRE (EMBALAGEM COM 250 G)</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</si>
  <si>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</si>
  <si>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</si>
  <si>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</si>
  <si>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</si>
  <si>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</si>
  <si>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</si>
  <si>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</si>
  <si>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</si>
  <si>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</si>
  <si>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</si>
  <si>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</si>
  <si>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</si>
  <si>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</si>
  <si>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</si>
  <si>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</si>
  <si>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</si>
  <si>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</si>
  <si>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</si>
  <si>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</si>
  <si>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</si>
  <si>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</si>
  <si>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</si>
  <si>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</si>
  <si>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</si>
  <si>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</si>
  <si>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</si>
  <si>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</si>
  <si>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</si>
  <si>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</si>
  <si>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</si>
  <si>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</si>
  <si>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</si>
  <si>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</si>
  <si>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</si>
  <si>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</si>
  <si>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</si>
  <si>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</si>
  <si>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</si>
  <si>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</si>
  <si>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</si>
  <si>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</si>
  <si>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</si>
  <si>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</si>
  <si>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</si>
  <si>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</si>
  <si>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</si>
  <si>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</si>
  <si>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</si>
  <si>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</si>
  <si>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</si>
  <si>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</si>
  <si>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</si>
  <si>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</si>
  <si>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</si>
  <si>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</si>
  <si>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</si>
  <si>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</si>
  <si>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</si>
  <si>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</si>
  <si>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</si>
  <si>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</si>
  <si>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</si>
  <si>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</si>
  <si>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</si>
  <si>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</si>
  <si>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</si>
  <si>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</si>
  <si>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</si>
  <si>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</si>
  <si>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</si>
  <si>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</si>
  <si>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</si>
  <si>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</si>
  <si>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</si>
  <si>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</si>
  <si>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</si>
  <si>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</si>
  <si>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</si>
  <si>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</si>
  <si>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</si>
  <si>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</si>
  <si>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</si>
  <si>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</si>
  <si>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</si>
  <si>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</si>
  <si>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</si>
  <si>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</si>
  <si>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</si>
  <si>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</si>
  <si>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</si>
  <si>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</si>
  <si>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</si>
  <si>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</si>
  <si>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</si>
  <si>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</si>
  <si>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</si>
  <si>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</si>
  <si>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</si>
  <si>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</si>
  <si>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</si>
  <si>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</si>
  <si>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</si>
  <si>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</si>
  <si>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</si>
  <si>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</si>
  <si>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</si>
  <si>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</si>
  <si>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</si>
  <si>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</si>
  <si>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</si>
  <si>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</si>
  <si>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</si>
  <si>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</si>
  <si>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</si>
  <si>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</si>
  <si>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MARMORE, POLIDO, BRANCO COMUM, FORMATO MAIOR OU IGUAL A 3025 CM2, E = *2* CM</t>
  </si>
  <si>
    <t>PISO/ REVESTIMENTO EM MARMORE, POLIDO, BRANCO COMUM, FORMATO MENOR OU IGUAL A 3025 CM2, E = *2* CM</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</si>
  <si>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</si>
  <si>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</si>
  <si>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</si>
  <si>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</si>
  <si>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</si>
  <si>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INAUGURACAO EM BRONZE *35X 50*CM</t>
  </si>
  <si>
    <t>PLACA DE INAUGURACAO METALICA, *40* CM X *60* CM</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</si>
  <si>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</si>
  <si>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</si>
  <si>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</si>
  <si>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</si>
  <si>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</si>
  <si>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</si>
  <si>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</si>
  <si>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</si>
  <si>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</si>
  <si>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</si>
  <si>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</si>
  <si>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</si>
  <si>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</si>
  <si>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</si>
  <si>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</si>
  <si>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</si>
  <si>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</si>
  <si>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</si>
  <si>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</si>
  <si>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</si>
  <si>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</si>
  <si>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</si>
  <si>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</si>
  <si>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</si>
  <si>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</si>
  <si>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</si>
  <si>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</si>
  <si>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</si>
  <si>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</si>
  <si>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</si>
  <si>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</si>
  <si>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</si>
  <si>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</si>
  <si>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</si>
  <si>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</si>
  <si>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</si>
  <si>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</si>
  <si>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</si>
  <si>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</si>
  <si>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</si>
  <si>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</si>
  <si>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</si>
  <si>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</si>
  <si>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</si>
  <si>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</si>
  <si>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</si>
  <si>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</si>
  <si>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</si>
  <si>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</si>
  <si>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</si>
  <si>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</si>
  <si>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</si>
  <si>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</si>
  <si>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</si>
  <si>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</si>
  <si>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</si>
  <si>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</si>
  <si>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 87 X 210 CM</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</si>
  <si>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</si>
  <si>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</si>
  <si>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</si>
  <si>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</si>
  <si>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</si>
  <si>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</si>
  <si>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</si>
  <si>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</si>
  <si>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</si>
  <si>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</si>
  <si>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</si>
  <si>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</si>
  <si>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</si>
  <si>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</si>
  <si>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</si>
  <si>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</si>
  <si>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</si>
  <si>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</si>
  <si>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</si>
  <si>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</si>
  <si>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</si>
  <si>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</si>
  <si>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</si>
  <si>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</si>
  <si>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DECORATIVO PARA JARDIM EM ACO TUBULAR, SEM LUMINARIA, H = *2,5* M</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</si>
  <si>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</si>
  <si>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</si>
  <si>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</si>
  <si>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</si>
  <si>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</si>
  <si>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</si>
  <si>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</si>
  <si>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</si>
  <si>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</si>
  <si>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</si>
  <si>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</si>
  <si>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</si>
  <si>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</si>
  <si>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</si>
  <si>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</si>
  <si>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</si>
  <si>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</si>
  <si>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</si>
  <si>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</si>
  <si>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</si>
  <si>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</si>
  <si>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</si>
  <si>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</si>
  <si>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</si>
  <si>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</si>
  <si>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</si>
  <si>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</si>
  <si>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</si>
  <si>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</si>
  <si>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</si>
  <si>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</si>
  <si>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</si>
  <si>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</si>
  <si>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</si>
  <si>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</si>
  <si>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</si>
  <si>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</si>
  <si>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</si>
  <si>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</si>
  <si>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</si>
  <si>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</si>
  <si>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</si>
  <si>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</si>
  <si>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</si>
  <si>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</si>
  <si>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</si>
  <si>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</si>
  <si>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</si>
  <si>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</si>
  <si>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</si>
  <si>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</si>
  <si>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</si>
  <si>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</si>
  <si>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</si>
  <si>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</si>
  <si>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</si>
  <si>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</si>
  <si>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</si>
  <si>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</si>
  <si>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</si>
  <si>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</si>
  <si>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</si>
  <si>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</si>
  <si>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</si>
  <si>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</si>
  <si>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</si>
  <si>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</si>
  <si>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</si>
  <si>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</si>
  <si>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</si>
  <si>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</si>
  <si>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</si>
  <si>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</si>
  <si>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</si>
  <si>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</si>
  <si>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</si>
  <si>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</si>
  <si>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</si>
  <si>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</si>
  <si>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</si>
  <si>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</si>
  <si>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</si>
  <si>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</si>
  <si>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</si>
  <si>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</si>
  <si>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</si>
  <si>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</si>
  <si>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</si>
  <si>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</si>
  <si>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</si>
  <si>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</si>
  <si>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</si>
  <si>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</si>
  <si>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</si>
  <si>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</si>
  <si>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</si>
  <si>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</si>
  <si>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</si>
  <si>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</si>
  <si>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</si>
  <si>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</si>
  <si>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</si>
  <si>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</si>
  <si>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</si>
  <si>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</si>
  <si>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</si>
  <si>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</si>
  <si>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</si>
  <si>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</si>
  <si>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</si>
  <si>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</si>
  <si>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</si>
  <si>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</si>
  <si>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</si>
  <si>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</si>
  <si>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</si>
  <si>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</si>
  <si>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</si>
  <si>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</si>
  <si>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</si>
  <si>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</si>
  <si>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</si>
  <si>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</si>
  <si>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</si>
  <si>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</si>
  <si>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</si>
  <si>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</si>
  <si>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</si>
  <si>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</si>
  <si>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</si>
  <si>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RELE FOTOELETRICO INTERNO E EXTERNO BIVOLT 1000 W, DE CONECTOR, SEM BASE</t>
  </si>
  <si>
    <t>RELE TERMICO BIMETAL PARA USO EM MOTORES TRIFASICOS, TENSAO 380 V, POTENCIA ATE 15 CV, CORRENTE NOMINAL MAXIMA 22 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</si>
  <si>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</si>
  <si>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</si>
  <si>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</si>
  <si>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</si>
  <si>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</si>
  <si>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</si>
  <si>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</si>
  <si>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</si>
  <si>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</si>
  <si>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</si>
  <si>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</si>
  <si>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</si>
  <si>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</si>
  <si>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</si>
  <si>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</si>
  <si>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</si>
  <si>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</si>
  <si>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</si>
  <si>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</si>
  <si>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</si>
  <si>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</si>
  <si>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</si>
  <si>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</si>
  <si>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</si>
  <si>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</si>
  <si>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</si>
  <si>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</si>
  <si>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</si>
  <si>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</si>
  <si>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</si>
  <si>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</si>
  <si>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</si>
  <si>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</si>
  <si>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</si>
  <si>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</si>
  <si>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</si>
  <si>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</si>
  <si>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</si>
  <si>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</si>
  <si>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</si>
  <si>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</si>
  <si>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</si>
  <si>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</si>
  <si>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</si>
  <si>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</si>
  <si>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</si>
  <si>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</si>
  <si>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</si>
  <si>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</si>
  <si>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</si>
  <si>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</si>
  <si>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</si>
  <si>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</si>
  <si>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SEGURO - HORISTA (COLETADO CAIXA)</t>
  </si>
  <si>
    <t>SEGURO - MENSALISTA (COLETADO CAIXA)</t>
  </si>
  <si>
    <t>SEIXO ROLADO PARA APLICACAO EM CONCRETO (POSTO PEDREIRA/FORNECEDOR, SEM FRETE)</t>
  </si>
  <si>
    <t>SELADOR HORIZONTAL PARA FITA DE ACO 1 "</t>
  </si>
  <si>
    <t>SELANTE A BASE DE ALCATRAO E POLIURETANO PARA JUNTAS HORIZONTAIS</t>
  </si>
  <si>
    <t>SELANTE DE BASE ASFALTICA PARA VEDACAO</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</si>
  <si>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</si>
  <si>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</si>
  <si>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</si>
  <si>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</si>
  <si>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</si>
  <si>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</si>
  <si>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</si>
  <si>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</si>
  <si>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</si>
  <si>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</si>
  <si>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</si>
  <si>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</si>
  <si>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</si>
  <si>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</si>
  <si>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</si>
  <si>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</si>
  <si>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 (MENSALISTA)</t>
  </si>
  <si>
    <t>SERVENTE DE OBRAS</t>
  </si>
  <si>
    <t>SERVENTE DE OBRAS (MENSALISTA)</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</si>
  <si>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</si>
  <si>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</si>
  <si>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</si>
  <si>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</si>
  <si>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</si>
  <si>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</si>
  <si>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</si>
  <si>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</si>
  <si>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</si>
  <si>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</si>
  <si>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</si>
  <si>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</si>
  <si>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</si>
  <si>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</si>
  <si>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</si>
  <si>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</si>
  <si>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</si>
  <si>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</si>
  <si>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</si>
  <si>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</si>
  <si>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</si>
  <si>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</si>
  <si>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</si>
  <si>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</si>
  <si>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</si>
  <si>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</si>
  <si>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</si>
  <si>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</si>
  <si>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</si>
  <si>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</si>
  <si>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</si>
  <si>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</si>
  <si>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</si>
  <si>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</si>
  <si>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</si>
  <si>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</si>
  <si>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</si>
  <si>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</si>
  <si>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</si>
  <si>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</si>
  <si>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</si>
  <si>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</si>
  <si>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</si>
  <si>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</si>
  <si>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</si>
  <si>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</si>
  <si>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</si>
  <si>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</si>
  <si>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</si>
  <si>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</si>
  <si>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</si>
  <si>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</si>
  <si>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</si>
  <si>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</si>
  <si>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</si>
  <si>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</si>
  <si>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</si>
  <si>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</si>
  <si>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</si>
  <si>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</si>
  <si>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</si>
  <si>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</si>
  <si>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</si>
  <si>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</si>
  <si>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</si>
  <si>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</si>
  <si>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</si>
  <si>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</si>
  <si>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</si>
  <si>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</si>
  <si>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</si>
  <si>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</si>
  <si>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</si>
  <si>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</si>
  <si>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</si>
  <si>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</si>
  <si>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</si>
  <si>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</si>
  <si>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</si>
  <si>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</si>
  <si>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</si>
  <si>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</si>
  <si>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</si>
  <si>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</si>
  <si>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</si>
  <si>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</si>
  <si>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</si>
  <si>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</si>
  <si>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</si>
  <si>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400 X 400 MM, REDE PLUVIAL/ESGOTO/ELETRICA</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</si>
  <si>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</si>
  <si>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</si>
  <si>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</si>
  <si>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</si>
  <si>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</si>
  <si>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</si>
  <si>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</si>
  <si>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</si>
  <si>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</si>
  <si>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</si>
  <si>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</si>
  <si>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</si>
  <si>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</si>
  <si>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</si>
  <si>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</si>
  <si>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</si>
  <si>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</si>
  <si>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</si>
  <si>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</si>
  <si>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</si>
  <si>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</si>
  <si>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</si>
  <si>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</si>
  <si>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</si>
  <si>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</si>
  <si>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</si>
  <si>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</si>
  <si>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</si>
  <si>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</si>
  <si>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</si>
  <si>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</si>
  <si>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</si>
  <si>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</si>
  <si>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</si>
  <si>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</si>
  <si>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</si>
  <si>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</si>
  <si>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</si>
  <si>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</si>
  <si>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</si>
  <si>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</si>
  <si>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</si>
  <si>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</si>
  <si>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</si>
  <si>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</si>
  <si>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</si>
  <si>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</si>
  <si>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</si>
  <si>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</si>
  <si>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</si>
  <si>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</si>
  <si>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</si>
  <si>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</si>
  <si>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</si>
  <si>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</si>
  <si>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</si>
  <si>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</si>
  <si>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</si>
  <si>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</si>
  <si>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</si>
  <si>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</si>
  <si>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</si>
  <si>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</si>
  <si>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</si>
  <si>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</si>
  <si>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</si>
  <si>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</si>
  <si>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</si>
  <si>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</si>
  <si>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</si>
  <si>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</si>
  <si>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</si>
  <si>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</si>
  <si>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</si>
  <si>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</si>
  <si>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</si>
  <si>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</si>
  <si>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</si>
  <si>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</si>
  <si>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</si>
  <si>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</si>
  <si>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</si>
  <si>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</si>
  <si>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</si>
  <si>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</si>
  <si>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</si>
  <si>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</si>
  <si>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</si>
  <si>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</si>
  <si>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</si>
  <si>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</si>
  <si>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</si>
  <si>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</si>
  <si>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</si>
  <si>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</si>
  <si>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</si>
  <si>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</si>
  <si>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</si>
  <si>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</si>
  <si>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</si>
  <si>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</si>
  <si>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</si>
  <si>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</si>
  <si>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</si>
  <si>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</si>
  <si>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</si>
  <si>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</si>
  <si>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</si>
  <si>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</si>
  <si>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</si>
  <si>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</si>
  <si>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</si>
  <si>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</si>
  <si>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</si>
  <si>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</si>
  <si>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</si>
  <si>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</si>
  <si>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</si>
  <si>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</si>
  <si>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</si>
  <si>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</si>
  <si>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</si>
  <si>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</si>
  <si>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</si>
  <si>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</si>
  <si>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</si>
  <si>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</si>
  <si>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</si>
  <si>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</si>
  <si>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</si>
  <si>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</si>
  <si>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</si>
  <si>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</si>
  <si>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</si>
  <si>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</si>
  <si>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</si>
  <si>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</si>
  <si>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</si>
  <si>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</si>
  <si>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</si>
  <si>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</si>
  <si>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</si>
  <si>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</si>
  <si>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</si>
  <si>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</si>
  <si>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</si>
  <si>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</si>
  <si>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</si>
  <si>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</si>
  <si>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</si>
  <si>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</si>
  <si>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</si>
  <si>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</si>
  <si>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</si>
  <si>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</si>
  <si>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</si>
  <si>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</si>
  <si>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</si>
  <si>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</si>
  <si>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</si>
  <si>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</si>
  <si>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</si>
  <si>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</si>
  <si>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</si>
  <si>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</si>
  <si>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</si>
  <si>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</si>
  <si>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</si>
  <si>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</si>
  <si>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</si>
  <si>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</si>
  <si>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</si>
  <si>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</si>
  <si>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</si>
  <si>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</si>
  <si>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</si>
  <si>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</si>
  <si>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</si>
  <si>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</si>
  <si>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</si>
  <si>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</si>
  <si>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</si>
  <si>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</si>
  <si>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</si>
  <si>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</si>
  <si>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</si>
  <si>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</si>
  <si>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</si>
  <si>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</si>
  <si>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</si>
  <si>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</si>
  <si>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</si>
  <si>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</si>
  <si>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</si>
  <si>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</si>
  <si>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</si>
  <si>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</si>
  <si>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</si>
  <si>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</si>
  <si>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</si>
  <si>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</si>
  <si>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</si>
  <si>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</si>
  <si>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</si>
  <si>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</si>
  <si>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</si>
  <si>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</si>
  <si>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</si>
  <si>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</si>
  <si>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</si>
  <si>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</si>
  <si>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</si>
  <si>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</si>
  <si>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</si>
  <si>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</si>
  <si>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</si>
  <si>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</si>
  <si>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</si>
  <si>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</si>
  <si>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</si>
  <si>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</si>
  <si>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</si>
  <si>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</si>
  <si>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</si>
  <si>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</si>
  <si>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</si>
  <si>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</si>
  <si>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</si>
  <si>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</si>
  <si>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</si>
  <si>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</si>
  <si>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</si>
  <si>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</si>
  <si>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</si>
  <si>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</si>
  <si>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</si>
  <si>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</si>
  <si>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</si>
  <si>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</si>
  <si>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</si>
  <si>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</si>
  <si>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</si>
  <si>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</si>
  <si>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</si>
  <si>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</si>
  <si>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</si>
  <si>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</si>
  <si>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</si>
  <si>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</si>
  <si>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</si>
  <si>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</si>
  <si>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</si>
  <si>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</si>
  <si>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</si>
  <si>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</si>
  <si>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</si>
  <si>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</si>
  <si>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</si>
  <si>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</si>
  <si>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</si>
  <si>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</si>
  <si>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</si>
  <si>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</si>
  <si>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</si>
  <si>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</si>
  <si>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</si>
  <si>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</si>
  <si>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</si>
  <si>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</si>
  <si>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</si>
  <si>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</si>
  <si>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</si>
  <si>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</si>
  <si>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</si>
  <si>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</si>
  <si>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</si>
  <si>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</si>
  <si>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</si>
  <si>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</si>
  <si>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</si>
  <si>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</si>
  <si>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</si>
  <si>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</si>
  <si>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</si>
  <si>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</si>
  <si>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</si>
  <si>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</si>
  <si>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</si>
  <si>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</si>
  <si>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</si>
  <si>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</si>
  <si>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</si>
  <si>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</si>
  <si>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</si>
  <si>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</si>
  <si>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</si>
  <si>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</si>
  <si>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</si>
  <si>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</si>
  <si>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</si>
  <si>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</si>
  <si>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</si>
  <si>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</si>
  <si>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</si>
  <si>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</si>
  <si>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</si>
  <si>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</si>
  <si>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</si>
  <si>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</si>
  <si>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</si>
  <si>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</si>
  <si>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</si>
  <si>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</si>
  <si>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</si>
  <si>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</si>
  <si>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</si>
  <si>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</si>
  <si>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</si>
  <si>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</si>
  <si>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</si>
  <si>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ACRILICA PREMIUM PARA PISO</t>
  </si>
  <si>
    <t>TINTA ASFALTICA IMPERMEABILIZANTE DILUIDA EM SOLVENTE, PARA MATERIAIS CIMENTICIOS, METAL E MADEIRA</t>
  </si>
  <si>
    <t>TINTA ASFALTICA IMPERMEABILIZANTE DISPERSA EM AGUA, PARA MATERIAIS CIMENTICIOS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</si>
  <si>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</si>
  <si>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</si>
  <si>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</si>
  <si>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</si>
  <si>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</si>
  <si>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</si>
  <si>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</si>
  <si>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</si>
  <si>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</si>
  <si>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</si>
  <si>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</si>
  <si>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</si>
  <si>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</si>
  <si>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</si>
  <si>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</si>
  <si>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</si>
  <si>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</si>
  <si>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</si>
  <si>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</si>
  <si>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</si>
  <si>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</si>
  <si>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</si>
  <si>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</si>
  <si>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</si>
  <si>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</si>
  <si>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ELETRICA DE PAREDE, BICA ALTA, PARA COZINHA, 5500 W (110/220 V)</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</si>
  <si>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</si>
  <si>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</si>
  <si>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</si>
  <si>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</si>
  <si>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</si>
  <si>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</si>
  <si>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</si>
  <si>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</si>
  <si>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</si>
  <si>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</si>
  <si>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</si>
  <si>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</si>
  <si>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</si>
  <si>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</si>
  <si>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</si>
  <si>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</si>
  <si>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</si>
  <si>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</si>
  <si>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</si>
  <si>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</si>
  <si>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</si>
  <si>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</si>
  <si>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</si>
  <si>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</si>
  <si>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</si>
  <si>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</si>
  <si>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</si>
  <si>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</si>
  <si>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</si>
  <si>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</si>
  <si>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</si>
  <si>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</si>
  <si>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</si>
  <si>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</si>
  <si>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</si>
  <si>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</si>
  <si>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</si>
  <si>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</si>
  <si>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</si>
  <si>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</si>
  <si>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</si>
  <si>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</si>
  <si>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</si>
  <si>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</si>
  <si>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</si>
  <si>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</si>
  <si>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</si>
  <si>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</si>
  <si>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</si>
  <si>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</si>
  <si>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</si>
  <si>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</si>
  <si>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</si>
  <si>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</si>
  <si>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</si>
  <si>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</si>
  <si>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</si>
  <si>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</si>
  <si>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</si>
  <si>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</si>
  <si>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</si>
  <si>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</si>
  <si>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</si>
  <si>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</si>
  <si>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</si>
  <si>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</si>
  <si>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</si>
  <si>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</si>
  <si>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</si>
  <si>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</si>
  <si>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</si>
  <si>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</si>
  <si>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</si>
  <si>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</si>
  <si>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</si>
  <si>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</si>
  <si>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</si>
  <si>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</si>
  <si>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</si>
  <si>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</si>
  <si>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</si>
  <si>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</si>
  <si>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</si>
  <si>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</si>
  <si>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</si>
  <si>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</si>
  <si>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</si>
  <si>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</si>
  <si>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</si>
  <si>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</si>
  <si>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</si>
  <si>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</si>
  <si>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</si>
  <si>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</si>
  <si>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</si>
  <si>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</si>
  <si>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</si>
  <si>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</si>
  <si>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</si>
  <si>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</si>
  <si>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</si>
  <si>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</si>
  <si>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</si>
  <si>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</si>
  <si>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</si>
  <si>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</si>
  <si>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</si>
  <si>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</si>
  <si>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</si>
  <si>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</si>
  <si>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</si>
  <si>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</si>
  <si>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</si>
  <si>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</si>
  <si>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</si>
  <si>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</si>
  <si>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</si>
  <si>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</si>
  <si>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</si>
  <si>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</si>
  <si>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</si>
  <si>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</si>
  <si>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</si>
  <si>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</si>
  <si>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</si>
  <si>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</si>
  <si>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</si>
  <si>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</si>
  <si>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</si>
  <si>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</si>
  <si>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</si>
  <si>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</si>
  <si>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</si>
  <si>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</si>
  <si>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</si>
  <si>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</si>
  <si>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</si>
  <si>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</si>
  <si>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</si>
  <si>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</si>
  <si>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</si>
  <si>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</si>
  <si>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</si>
  <si>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</si>
  <si>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</si>
  <si>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</si>
  <si>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</si>
  <si>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</si>
  <si>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</si>
  <si>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</si>
  <si>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</si>
  <si>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</si>
  <si>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</si>
  <si>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</si>
  <si>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</si>
  <si>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</si>
  <si>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</si>
  <si>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</si>
  <si>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</si>
  <si>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</si>
  <si>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</si>
  <si>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</si>
  <si>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</si>
  <si>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</si>
  <si>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</si>
  <si>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</si>
  <si>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</si>
  <si>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</si>
  <si>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</si>
  <si>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</si>
  <si>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</si>
  <si>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</si>
  <si>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</si>
  <si>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</si>
  <si>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</si>
  <si>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</si>
  <si>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</si>
  <si>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</si>
  <si>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</si>
  <si>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</si>
  <si>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</si>
  <si>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</si>
  <si>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</si>
  <si>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</si>
  <si>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</si>
  <si>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</si>
  <si>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</si>
  <si>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</si>
  <si>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</si>
  <si>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</si>
  <si>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</si>
  <si>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</si>
  <si>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</si>
  <si>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</si>
  <si>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</si>
  <si>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</si>
  <si>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</si>
  <si>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</si>
  <si>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</si>
  <si>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</si>
  <si>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</si>
  <si>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</si>
  <si>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</si>
  <si>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</si>
  <si>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</si>
  <si>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</si>
  <si>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</si>
  <si>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</si>
  <si>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</si>
  <si>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</si>
  <si>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</si>
  <si>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</si>
  <si>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</si>
  <si>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</si>
  <si>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</si>
  <si>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</si>
  <si>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</si>
  <si>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</si>
  <si>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</si>
  <si>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</si>
  <si>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</si>
  <si>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</si>
  <si>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</si>
  <si>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</si>
  <si>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</si>
  <si>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</si>
  <si>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</si>
  <si>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</si>
  <si>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</si>
  <si>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</si>
  <si>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</si>
  <si>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</si>
  <si>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</si>
  <si>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</si>
  <si>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</si>
  <si>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</si>
  <si>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</si>
  <si>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</si>
  <si>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</si>
  <si>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</si>
  <si>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</si>
  <si>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</si>
  <si>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</si>
  <si>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</si>
  <si>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</si>
  <si>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</si>
  <si>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</si>
  <si>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</si>
  <si>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</si>
  <si>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</si>
  <si>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</si>
  <si>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</si>
  <si>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</si>
  <si>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</si>
  <si>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</si>
  <si>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</si>
  <si>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</si>
  <si>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</si>
  <si>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</si>
  <si>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</si>
  <si>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</si>
  <si>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</si>
  <si>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</si>
  <si>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</si>
  <si>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</si>
  <si>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</si>
  <si>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</si>
  <si>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</si>
  <si>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</si>
  <si>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</si>
  <si>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</si>
  <si>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</si>
  <si>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</si>
  <si>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</si>
  <si>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</si>
  <si>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</si>
  <si>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</si>
  <si>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</si>
  <si>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</si>
  <si>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</si>
  <si>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</si>
  <si>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</si>
  <si>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</si>
  <si>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</si>
  <si>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</si>
  <si>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</si>
  <si>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</si>
  <si>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</si>
  <si>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</si>
  <si>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</si>
  <si>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</si>
  <si>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</si>
  <si>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</si>
  <si>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</si>
  <si>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</si>
  <si>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</si>
  <si>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</si>
  <si>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</si>
  <si>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</si>
  <si>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</si>
  <si>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</si>
  <si>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</si>
  <si>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</si>
  <si>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</si>
  <si>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</si>
  <si>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</si>
  <si>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</si>
  <si>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</si>
  <si>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</si>
  <si>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</si>
  <si>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</si>
  <si>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</si>
  <si>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</si>
  <si>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</si>
  <si>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</si>
  <si>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</si>
  <si>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</si>
  <si>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</si>
  <si>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</si>
  <si>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</si>
  <si>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</si>
  <si>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</si>
  <si>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</si>
  <si>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</si>
  <si>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</si>
  <si>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</si>
  <si>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</si>
  <si>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</si>
  <si>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</si>
  <si>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</si>
  <si>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</si>
  <si>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</si>
  <si>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</si>
  <si>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</si>
  <si>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</si>
  <si>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</si>
  <si>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</si>
  <si>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</si>
  <si>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</si>
  <si>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</si>
  <si>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</si>
  <si>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</si>
  <si>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</si>
  <si>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</si>
  <si>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</si>
  <si>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</si>
  <si>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</si>
  <si>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</si>
  <si>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</si>
  <si>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</si>
  <si>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</si>
  <si>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</si>
  <si>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</si>
  <si>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</si>
  <si>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</si>
  <si>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</si>
  <si>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</si>
  <si>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</si>
  <si>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</si>
  <si>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</si>
  <si>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</si>
  <si>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</si>
  <si>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</si>
  <si>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</si>
  <si>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</si>
  <si>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</si>
  <si>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</si>
  <si>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</si>
  <si>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</si>
  <si>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</si>
  <si>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</si>
  <si>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</si>
  <si>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VASSOURA MECANICA REBOCAVEL COM ESCOVA CILINDRICA LARGURA UTIL DE VARRIMENTO = 2,44M</t>
  </si>
  <si>
    <t>VASSOURA 40 CM COM CABO</t>
  </si>
  <si>
    <t>VEDACAO DE CALHA, EM BORRACHA COR PRETA, MEDIDA ENTRE 119 E 170 MM, PARA DRENAGEM PLUVIAL PREDIAL</t>
  </si>
  <si>
    <t>VERGALHAO ZINCADO ROSCA TOTAL, 1/4 " (6,3 MM)</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</si>
  <si>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</si>
  <si>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</si>
  <si>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</si>
  <si>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</si>
  <si>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</si>
  <si>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</si>
  <si>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</si>
  <si>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</si>
  <si>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</si>
  <si>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</si>
  <si>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</si>
  <si>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</si>
  <si>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</si>
  <si>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</si>
  <si>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</si>
  <si>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</si>
  <si>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</si>
  <si>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</si>
  <si>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</si>
  <si>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</si>
  <si>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</si>
  <si>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</si>
  <si>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</si>
  <si>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</si>
  <si>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</si>
  <si>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</si>
  <si>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</si>
  <si>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</si>
  <si>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</si>
  <si>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</si>
  <si>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</si>
  <si>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</si>
  <si>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</si>
  <si>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</si>
  <si>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</si>
  <si>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</si>
  <si>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</si>
  <si>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</si>
  <si>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</si>
  <si>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</si>
  <si>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VIGIA DIURNO</t>
  </si>
  <si>
    <t>VIGIA DIURNO (MENSALISTA)</t>
  </si>
  <si>
    <t>VIGIA NOTURNO, HORA EFETIVAMENTE TRABALHADA DE 22 H AS 5 H (COM ADICIONAL NOTURNO)</t>
  </si>
  <si>
    <t>CP-DIV-16</t>
  </si>
  <si>
    <t>CP-DIV-17</t>
  </si>
  <si>
    <t>PROPRIETÁRIO: PREFEITURA MUNICIPAL DE VÁRZEA GRANDE</t>
  </si>
  <si>
    <t>VIGA *7,5 X 15 CM EM PINUS, MISTA OU EQUIVALENTE DA REGIAO - BRUTA</t>
  </si>
  <si>
    <t>VIGA *7,5 X 10* CM EM PINUS, MISTA OU EQUIVALENTE DA REGIAO - BRUTA</t>
  </si>
  <si>
    <t>VARA FINA PARA CREMONA, EM FERRO ZINCADO BRANCO, COM DIAMETRO DE APROX 10 MM E COMPRIMENTO DE 1,50 M</t>
  </si>
  <si>
    <t>VARA FINA PARA CREMONA, EM FERRO ZINCADO BRANCO, COM DIAMETRO DE APROX 10 MM E COMPRIMENTO DE 1,20 M</t>
  </si>
  <si>
    <t>TUBO DE REVESTIMENTO, EM ACO, CORPO SCHEDULE 40, PONTEIRA SCHEDULE 80, ROSQUEAVEL E SEGMENTADO PARA PERFURACAO, DIAMETRO 6'' (200 MM)</t>
  </si>
  <si>
    <t>TUBO DE REVESTIMENTO, EM ACO, CORPO SCHEDULE 40, PONTEIRA SCHEDULE 80, ROSQUEAVEL E SEGMENTADO PARA PERFURACAO, DIAMETRO 4'' (450 MM)</t>
  </si>
  <si>
    <t>TUBO DE REVESTIMENTO, EM ACO, CORPO SCHEDULE 40, PONTEIRA SCHEDULE 80, ROSQUEAVEL E SEGMENTADO PARA PERFURACAO, DIAMETRO 16'' (450 MM)</t>
  </si>
  <si>
    <t>TUBO DE REVESTIMENTO, EM ACO, CORPO SCHEDULE 40, PONTEIRA SCHEDULE 80, ROSQUEAVEL E SEGMENTADO PARA PERFURACAO, DIAMETRO 14'' (400 MM)</t>
  </si>
  <si>
    <t>TUBO DE REVESTIMENTO, EM ACO, CORPO SCHEDULE 40, PONTEIRA SCHEDULE 80, ROSQUEAVEL E SEGMENTADO PARA PERFURACAO, DIAMETRO 12" (320 MM)</t>
  </si>
  <si>
    <t>TUBO DE REVESTIMENTO, EM ACO, CORPO SCHEDULE 40, PONTEIRA SCHEDULE 80, ROSQUEAVEL E SEGMENTADO PARA PERFURACAO, DIAMETRO 10'' (310 MM)</t>
  </si>
  <si>
    <t>TUBO DE CONCRETO SIMPLES POROSO PARA DRENAGEM (DRENO POROSO), COM ENCAIXE MACHO E FEMEA, DIAMETRO NOMINAL DE 300 MM</t>
  </si>
  <si>
    <t>TUBO DE CONCRETO SIMPLES POROSO PARA DRENAGEM (DRENO POROSO), COM ENCAIXE MACHO E FEMEA, DIAMETRO NOMINAL DE 200 MM</t>
  </si>
  <si>
    <t>TUBO DE CONCRETO SIMPLES PARA ESGOTO SANITARIO, CLASSE ES, COM ENCAIXE PONTA E BOLSA, COM JUNTA ELASTICA, DIAMETRO NOMINAL DE 600 MM</t>
  </si>
  <si>
    <t>TUBO DE CONCRETO SIMPLES PARA ESGOTO SANITARIO, CLASSE ES, COM ENCAIXE PONTA E BOLSA, COM JUNTA ELASTICA, DIAMETRO NOMINAL DE 500 MM</t>
  </si>
  <si>
    <t>TUBO DE CONCRETO SIMPLES PARA ESGOTO SANITARIO, CLASSE ES, COM ENCAIXE PONTA E BOLSA, COM JUNTA ELASTICA, DIAMETRO NOMINAL DE 400 MM</t>
  </si>
  <si>
    <t>TUBO DE CONCRETO SIMPLES PARA AGUAS PLUVIAIS, CLASSE PS2, COM ENCAIXE PONTA E BOLSA, DIAMETRO NOMINAL DE 600 MM</t>
  </si>
  <si>
    <t>TUBO DE CONCRETO SIMPLES PARA AGUAS PLUVIAIS, CLASSE PS2, COM ENCAIXE PONTA E BOLSA, DIAMETRO NOMINAL DE 500 MM</t>
  </si>
  <si>
    <t>TUBO DE CONCRETO SIMPLES PARA AGUAS PLUVIAIS, CLASSE PS2, COM ENCAIXE PONTA E BOLSA, DIAMETRO NOMINAL DE 400 MM</t>
  </si>
  <si>
    <t>TUBO DE CONCRETO SIMPLES PARA AGUAS PLUVIAIS, CLASSE PS2, COM ENCAIXE PONTA E BOLSA, DIAMETRO NOMINAL DE 300 MM</t>
  </si>
  <si>
    <t>TUBO DE CONCRETO SIMPLES PARA AGUAS PLUVIAIS, CLASSE PS2, COM ENCAIXE PONTA E BOLSA, DIAMETRO NOMINAL DE 200 MM</t>
  </si>
  <si>
    <t>TUBO DE CONCRETO SIMPLES PARA AGUAS PLUVIAIS, CLASSE PS1, COM ENCAIXE PONTA E BOLSA, DIAMETRO NOMINAL DE 600 MM</t>
  </si>
  <si>
    <t>TUBO DE CONCRETO SIMPLES PARA AGUAS PLUVIAIS, CLASSE PS1, COM ENCAIXE PONTA E BOLSA, DIAMETRO NOMINAL DE 500 MM</t>
  </si>
  <si>
    <t>TUBO DE CONCRETO SIMPLES PARA AGUAS PLUVIAIS, CLASSE PS1, COM ENCAIXE PONTA E BOLSA, DIAMETRO NOMINAL DE 400 MM</t>
  </si>
  <si>
    <t>TUBO DE CONCRETO SIMPLES PARA AGUAS PLUVIAIS, CLASSE PS1, COM ENCAIXE PONTA E BOLSA, DIAMETRO NOMINAL DE 300 MM</t>
  </si>
  <si>
    <t>TUBO DE CONCRETO SIMPLES PARA AGUAS PLUVIAIS, CLASSE PS1, COM ENCAIXE PONTA E BOLSA, DIAMETRO NOMINAL DE 200 MM</t>
  </si>
  <si>
    <t>TUBO DE CONCRETO SIMPLES PARA AGUAS PLUVIAIS, CLASSE PS1, COM ENCAIXE MACHO E FEMEA, DIAMETRO NOMINAL DE 600 MM</t>
  </si>
  <si>
    <t>TUBO DE CONCRETO SIMPLES PARA AGUAS PLUVIAIS, CLASSE PS1, COM ENCAIXE MACHO E FEMEA, DIAMETRO NOMINAL DE 500 MM</t>
  </si>
  <si>
    <t>TUBO DE CONCRETO SIMPLES PARA AGUAS PLUVIAIS, CLASSE PS1, COM ENCAIXE MACHO E FEMEA, DIAMETRO NOMINAL DE 400 MM</t>
  </si>
  <si>
    <t>TUBO DE CONCRETO SIMPLES PARA AGUAS PLUVIAIS, CLASSE PS1, COM ENCAIXE MACHO E FEMEA, DIAMETRO NOMINAL DE 300 MM</t>
  </si>
  <si>
    <t>TUBO DE CONCRETO SIMPLES PARA AGUAS PLUVIAIS, CLASSE PS1, COM ENCAIXE MACHO E FEMEA, DIAMETRO NOMINAL DE 200 MM</t>
  </si>
  <si>
    <t>TUBO DE CONCRETO ARMADO PARA ESGOTO SANITARIO, CLASSE EA-3, COM ENCAIXE PONTA E BOLSA, COM JUNTA ELASTICA, DIAMETRO NOMINAL DE 900 MM</t>
  </si>
  <si>
    <t>TUBO DE CONCRETO ARMADO PARA ESGOTO SANITARIO, CLASSE EA-3, COM ENCAIXE PONTA E BOLSA, COM JUNTA ELASTICA, DIAMETRO NOMINAL DE 800 MM</t>
  </si>
  <si>
    <t>TUBO DE CONCRETO ARMADO PARA ESGOTO SANITARIO, CLASSE EA-3, COM ENCAIXE PONTA E BOLSA, COM JUNTA ELASTICA, DIAMETRO NOMINAL DE 700 MM</t>
  </si>
  <si>
    <t>TUBO DE CONCRETO ARMADO PARA ESGOTO SANITARIO, CLASSE EA-3, COM ENCAIXE PONTA E BOLSA, COM JUNTA ELASTICA, DIAMETRO NOMINAL DE 600 MM</t>
  </si>
  <si>
    <t>TUBO DE CONCRETO ARMADO PARA ESGOTO SANITARIO, CLASSE EA-3, COM ENCAIXE PONTA E BOLSA, COM JUNTA ELASTICA, DIAMETRO NOMINAL DE 500 MM</t>
  </si>
  <si>
    <t>TUBO DE CONCRETO ARMADO PARA ESGOTO SANITARIO, CLASSE EA-3, COM ENCAIXE PONTA E BOLSA, COM JUNTA ELASTICA, DIAMETRO NOMINAL DE 400 MM</t>
  </si>
  <si>
    <t>TUBO DE CONCRETO ARMADO PARA ESGOTO SANITARIO, CLASSE EA-3, COM ENCAIXE PONTA E BOLSA, COM JUNTA ELASTICA, DIAMETRO NOMINAL DE 1000 MM</t>
  </si>
  <si>
    <t>TUBO DE CONCRETO ARMADO PARA ESGOTO SANITARIO, CLASSE EA-2, COM ENCAIXE PONTA E BOLSA, COM JUNTA ELASTICA, DIAMETRO NOMINAL DE 900 MM</t>
  </si>
  <si>
    <t>TUBO DE CONCRETO ARMADO PARA ESGOTO SANITARIO, CLASSE EA-2, COM ENCAIXE PONTA E BOLSA, COM JUNTA ELASTICA, DIAMETRO NOMINAL DE 800 MM</t>
  </si>
  <si>
    <t>TUBO DE CONCRETO ARMADO PARA ESGOTO SANITARIO, CLASSE EA-2, COM ENCAIXE PONTA E BOLSA, COM JUNTA ELASTICA, DIAMETRO NOMINAL DE 700 MM</t>
  </si>
  <si>
    <t>TUBO DE CONCRETO ARMADO PARA ESGOTO SANITARIO, CLASSE EA-2, COM ENCAIXE PONTA E BOLSA, COM JUNTA ELASTICA, DIAMETRO NOMINAL DE 600 MM</t>
  </si>
  <si>
    <t>TUBO DE CONCRETO ARMADO PARA ESGOTO SANITARIO, CLASSE EA-2, COM ENCAIXE PONTA E BOLSA, COM JUNTA ELASTICA, DIAMETRO NOMINAL DE 500 MM</t>
  </si>
  <si>
    <t>TUBO DE CONCRETO ARMADO PARA ESGOTO SANITARIO, CLASSE EA-2, COM ENCAIXE PONTA E BOLSA, COM JUNTA ELASTICA, DIAMETRO NOMINAL DE 400 MM</t>
  </si>
  <si>
    <t>TUBO DE CONCRETO ARMADO PARA ESGOTO SANITARIO, CLASSE EA-2, COM ENCAIXE PONTA E BOLSA, COM JUNTA ELASTICA, DIAMETRO NOMINAL DE 300 MM</t>
  </si>
  <si>
    <t>TUBO DE CONCRETO ARMADO PARA ESGOTO SANITARIO, CLASSE EA-2, COM ENCAIXE PONTA E BOLSA, COM JUNTA ELASTICA, DIAMETRO NOMINAL DE 1000 MM</t>
  </si>
  <si>
    <t>TUBO DE CONCRETO ARMADO PARA AGUAS PLUVIAIS, CLASSE PA-3, COM ENCAIXE PONTA E BOLSA, DIAMETRO NOMINAL DE 900 MM</t>
  </si>
  <si>
    <t>TUBO DE CONCRETO ARMADO PARA AGUAS PLUVIAIS, CLASSE PA-3, COM ENCAIXE PONTA E BOLSA, DIAMETRO NOMINAL DE 800 MM</t>
  </si>
  <si>
    <t>TUBO DE CONCRETO ARMADO PARA AGUAS PLUVIAIS, CLASSE PA-3, COM ENCAIXE PONTA E BOLSA, DIAMETRO NOMINAL DE 700 MM</t>
  </si>
  <si>
    <t>TUBO DE CONCRETO ARMADO PARA AGUAS PLUVIAIS, CLASSE PA-3, COM ENCAIXE PONTA E BOLSA, DIAMETRO NOMINAL DE 600 MM</t>
  </si>
  <si>
    <t>TUBO DE CONCRETO ARMADO PARA AGUAS PLUVIAIS, CLASSE PA-3, COM ENCAIXE PONTA E BOLSA, DIAMETRO NOMINAL DE 500 MM</t>
  </si>
  <si>
    <t>TUBO DE CONCRETO ARMADO PARA AGUAS PLUVIAIS, CLASSE PA-3, COM ENCAIXE PONTA E BOLSA, DIAMETRO NOMINAL DE 400 MM</t>
  </si>
  <si>
    <t>TUBO DE CONCRETO ARMADO PARA AGUAS PLUVIAIS, CLASSE PA-3, COM ENCAIXE PONTA E BOLSA, DIAMETRO NOMINAL DE 1500 MM</t>
  </si>
  <si>
    <t>TUBO DE CONCRETO ARMADO PARA AGUAS PLUVIAIS, CLASSE PA-3, COM ENCAIXE PONTA E BOLSA, DIAMETRO NOMINAL DE 1200 MM</t>
  </si>
  <si>
    <t>TUBO DE CONCRETO ARMADO PARA AGUAS PLUVIAIS, CLASSE PA-3, COM ENCAIXE PONTA E BOLSA, DIAMETRO NOMINAL DE 1100 MM</t>
  </si>
  <si>
    <t>TUBO DE CONCRETO ARMADO PARA AGUAS PLUVIAIS, CLASSE PA-3, COM ENCAIXE PONTA E BOLSA, DIAMETRO NOMINAL DE 1000 MM</t>
  </si>
  <si>
    <t>TUBO DE CONCRETO ARMADO PARA AGUAS PLUVIAIS, CLASSE PA-2, COM ENCAIXE PONTA E BOLSA, DIAMETRO NOMINAL DE 900 MM</t>
  </si>
  <si>
    <t>TUBO DE CONCRETO ARMADO PARA AGUAS PLUVIAIS, CLASSE PA-2, COM ENCAIXE PONTA E BOLSA, DIAMETRO NOMINAL DE 800 MM</t>
  </si>
  <si>
    <t>TUBO DE CONCRETO ARMADO PARA AGUAS PLUVIAIS, CLASSE PA-2, COM ENCAIXE PONTA E BOLSA, DIAMETRO NOMINAL DE 700 MM</t>
  </si>
  <si>
    <t>TUBO DE CONCRETO ARMADO PARA AGUAS PLUVIAIS, CLASSE PA-2, COM ENCAIXE PONTA E BOLSA, DIAMETRO NOMINAL DE 600 MM</t>
  </si>
  <si>
    <t>TUBO DE CONCRETO ARMADO PARA AGUAS PLUVIAIS, CLASSE PA-2, COM ENCAIXE PONTA E BOLSA, DIAMETRO NOMINAL DE 500 MM</t>
  </si>
  <si>
    <t>TUBO DE CONCRETO ARMADO PARA AGUAS PLUVIAIS, CLASSE PA-2, COM ENCAIXE PONTA E BOLSA, DIAMETRO NOMINAL DE 400 MM</t>
  </si>
  <si>
    <t>TUBO DE CONCRETO ARMADO PARA AGUAS PLUVIAIS, CLASSE PA-2, COM ENCAIXE PONTA E BOLSA, DIAMETRO NOMINAL DE 300 MM</t>
  </si>
  <si>
    <t>TUBO DE CONCRETO ARMADO PARA AGUAS PLUVIAIS, CLASSE PA-2, COM ENCAIXE PONTA E BOLSA, DIAMETRO NOMINAL DE 2000 MM</t>
  </si>
  <si>
    <t>TUBO DE CONCRETO ARMADO PARA AGUAS PLUVIAIS, CLASSE PA-2, COM ENCAIXE PONTA E BOLSA, DIAMETRO NOMINAL DE 1500 MM</t>
  </si>
  <si>
    <t>TUBO DE CONCRETO ARMADO PARA AGUAS PLUVIAIS, CLASSE PA-2, COM ENCAIXE PONTA E BOLSA, DIAMETRO NOMINAL DE 1200 MM</t>
  </si>
  <si>
    <t>TUBO DE CONCRETO ARMADO PARA AGUAS PLUVIAIS, CLASSE PA-2, COM ENCAIXE PONTA E BOLSA, DIAMETRO NOMINAL DE 1100 MM</t>
  </si>
  <si>
    <t>TUBO DE CONCRETO ARMADO PARA AGUAS PLUVIAIS, CLASSE PA-2, COM ENCAIXE PONTA E BOLSA, DIAMETRO NOMINAL DE 1000 MM</t>
  </si>
  <si>
    <t>TUBO DE CONCRETO ARMADO PARA AGUAS PLUVIAIS, CLASSE PA-1, COM ENCAIXE PONTA E BOLSA, DIAMETRO NOMINAL DE 900 MM</t>
  </si>
  <si>
    <t>TUBO DE CONCRETO ARMADO PARA AGUAS PLUVIAIS, CLASSE PA-1, COM ENCAIXE PONTA E BOLSA, DIAMETRO NOMINAL DE 800 MM</t>
  </si>
  <si>
    <t>TUBO DE CONCRETO ARMADO PARA AGUAS PLUVIAIS, CLASSE PA-1, COM ENCAIXE PONTA E BOLSA, DIAMETRO NOMINAL DE 700 MM</t>
  </si>
  <si>
    <t>TUBO DE CONCRETO ARMADO PARA AGUAS PLUVIAIS, CLASSE PA-1, COM ENCAIXE PONTA E BOLSA, DIAMETRO NOMINAL DE 500 MM</t>
  </si>
  <si>
    <t>TUBO DE CONCRETO ARMADO PARA AGUAS PLUVIAIS, CLASSE PA-1, COM ENCAIXE PONTA E BOLSA, DIAMETRO NOMINAL DE 400 MM</t>
  </si>
  <si>
    <t>TUBO DE CONCRETO ARMADO PARA AGUAS PLUVIAIS, CLASSE PA-1, COM ENCAIXE PONTA E BOLSA, DIAMETRO NOMINAL DE 300 MM</t>
  </si>
  <si>
    <t>TUBO DE CONCRETO ARMADO PARA AGUAS PLUVIAIS, CLASSE PA-1, COM ENCAIXE PONTA E BOLSA, DIAMETRO NOMINAL DE 2000 MM</t>
  </si>
  <si>
    <t>TUBO DE CONCRETO ARMADO PARA AGUAS PLUVIAIS, CLASSE PA-1, COM ENCAIXE PONTA E BOLSA, DIAMETRO NOMINAL DE 1500 MM</t>
  </si>
  <si>
    <t>TUBO DE CONCRETO ARMADO PARA AGUAS PLUVIAIS, CLASSE PA-1, COM ENCAIXE PONTA E BOLSA, DIAMETRO NOMINAL DE 1200 MM</t>
  </si>
  <si>
    <t>TUBO DE CONCRETO ARMADO PARA AGUAS PLUVIAIS, CLASSE PA-1, COM ENCAIXE PONTA E BOLSA, DIAMETRO NOMINAL DE 1100 MM</t>
  </si>
  <si>
    <t>TUBO DE CONCRETO ARMADO PARA AGUAS PLUVIAIS, CLASSE PA-1, COM ENCAIXE PONTA E BOLSA, DIAMETRO NOMINAL DE 1000 MM</t>
  </si>
  <si>
    <t>TUBO DE CONCRETO ARMADO PARA AGUAS PLUVIAIS, CLASSE PA-1, COM ENCAIXE PONTA E BOLSA, DIAMETRO NOMINAL DE = 600 MM</t>
  </si>
  <si>
    <t>TUBO ACO CARBONO SEM COSTURA 5", E= *6,55 MM, SCHEDULE 40, *21,75* KG/M</t>
  </si>
  <si>
    <t>TUBO ACO CARBONO SEM COSTURA 3", E= *5,49 MM, SCHEDULE 40, *11,28* KG/M</t>
  </si>
  <si>
    <t>TUBO ACO CARBONO SEM COSTURA 1", E= *3,38 MM, SCHEDULE 40, *2,50* KG/M</t>
  </si>
  <si>
    <t>TUBO ACO CARBONO SEM COSTURA 1 1/4", E= *3,56 MM, SCHEDULE 40, *3,38* KG/M</t>
  </si>
  <si>
    <t>TRILHO QUADRADO FRIZADO PARA RODIZIO (VERGALHAO MACICO), EM ALUMINIO, COM DIMENSOES DE *6 X 6* MM</t>
  </si>
  <si>
    <t>TRILHO PANTOGRAFICO RETO, EM ALUMINIO, TIPO U, COM DIMENSOES DE *38 X 38* MM PARA PORTA DE CORRER</t>
  </si>
  <si>
    <t>TRILHO PANTOGRAFICO CONCAVO, TIPO U, EM ALUMINIO, COM DIMENSOES DE APROX *35 X 35* MM, PARA ROLDANA DE PORTA DE CORRER</t>
  </si>
  <si>
    <t>TRELICA NERVURADA (ESPACADOR), ALTURA = 120,0 MM, DIAMETRO DOS BANZOS INFERIORES E SUPERIOR = 6,0 MM, DIAMETRO DA DIAGONAL = 4,2 MM</t>
  </si>
  <si>
    <t>TRAVA / PRENDEDOR DE PORTA, EM LATAO CROMADO, MONTADO EM PISO</t>
  </si>
  <si>
    <t>TINTA ESMALTE SINTETICO STANDARD FOSCO</t>
  </si>
  <si>
    <t>TINTA ESMALTE SINTETICO STANDARD BRILHANTE</t>
  </si>
  <si>
    <t>TINTA ESMALTE SINTETICO STANDARD ACETINADO</t>
  </si>
  <si>
    <t>TINTA ESMALTE SINTETICO PREMIUM DE EFEITO PROTETOR DE SUPERFICIE METALICA ALUMINIO</t>
  </si>
  <si>
    <t>TINTA ESMALTE SINTETICO PREMIUM DE DUPLA ACAO GRAFITE FOSCO PARA SUPERFICIES METALICAS FERROSAS</t>
  </si>
  <si>
    <t>TINTA ESMALTE BASE AGUA PREMIUM BRILHANTE</t>
  </si>
  <si>
    <t>TINTA ESMALTE BASE AGUA PREMIUM ACETINADO</t>
  </si>
  <si>
    <t>TINTA EPOXI BASE AGUA PREMIUM, BRANCA</t>
  </si>
  <si>
    <t>TINTA A OLEO BRILHANTE, PARA MADEIRAS E METAIS</t>
  </si>
  <si>
    <t>TINTA / REVESTIMENTO A BASE DE RESINA EPOXI COM ALCATRAO, BICOMPONENTE</t>
  </si>
  <si>
    <t>TIJOLO CERAMICO REFRATARIO 6,3 X 11,4 X 22,9 CM (L X A X C)</t>
  </si>
  <si>
    <t>TIJOLO CERAMICO REFRATARIO 2,5 X 11,4 X 22,9 CM (L X A X C)</t>
  </si>
  <si>
    <t>TIJOLO CERAMICO MACICO COMUM *5 X 10 X 20* CM (L X A X C)</t>
  </si>
  <si>
    <t>TIJOLO CERAMICO MACICO APARENTE 2 FUROS, *6,5 X 10 X 20* CM (L X A X C)</t>
  </si>
  <si>
    <t>TIJOLO CERAMICO MACICO APARENTE *6 X 12 X 24* CM (L X A X C)</t>
  </si>
  <si>
    <t>TIJOLO CERAMICO LAMINADO 5,5 X 11 X 23 CM (L X A X C)</t>
  </si>
  <si>
    <t>TELHADOR  (MENSALISTA)</t>
  </si>
  <si>
    <t>TELHA TRAPEZOIDAL EM ALUMINIO, ALTURA DE *38* MM E ESPESSURA DE 0,7 MM (LARGURA TOTAL DE 1056 MM E COMPRIMENTO DE 5000 MM)</t>
  </si>
  <si>
    <t>TELHA TRAPEZOIDAL EM ALUMINIO, ALTURA DE *38* MM E ESPESSURA DE 0,5 MM (LARGURA TOTAL DE 1056 MM E COMPRIMENTO DE 5000 MM)</t>
  </si>
  <si>
    <t>TELHA TRAPEZOIDAL EM ACO ZINCADO, SEM PINTURA, ALTURA DE APROXIMADAMENTE 40 MM, ESPESSURA DE 0,50 MM E LARGURA UTIL DE 980 MM</t>
  </si>
  <si>
    <t>TELHA TERMOISOLANTE REVESTIDA EM ACO GALVANIZADO, FACES SUPERIOR E INFERIOR EM TELHA TRAPEZOIDAL (SEM ACESSORIOS DE FIXACAO), REVESTIMENTO COM ESPESSURA DE 0,50 MM COM PRE-PINTURA NAS DUAS FACES, NUCLEO EM POLIESTIRENO (EPS) DE 50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</si>
  <si>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</si>
  <si>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 SUPERIOR EM TELHA TRAPEZOIDAL E FACE INFERIOR EM CHAPA PLANA (SEM ACESSORIOS DE FIXACAO), REVESTIMENTO COM ESPESSURA DE 0,50 MM COM PRE-PINTURA NAS DUAS FACES, NUCLEO EM POLIESTIRENO (EPS) DE 30 MM</t>
  </si>
  <si>
    <t>TELHA ONDULADA EM ACO ZINCADO, ALTURA DE 17 MM, ESPESSURA DE 0,50 MM, LARGURA UTIL DE APROXIMADAMENTE 985 MM, SEM PINTURA</t>
  </si>
  <si>
    <t>TELHA DE CONCRETO TIPO CLASSICA, COR CINZA, COMPRIMENTO DE *42* CM,  RENDIMENTO DE *10* TELHAS/M2</t>
  </si>
  <si>
    <t>TELA DE ARAME GALVANIZADA, HEXAGONAL, FIO 0,56 MM (24 BWG), MALHA 1/2", H = 1 M</t>
  </si>
  <si>
    <t>TELA DE ARAME GALVANIZADA REVESTIDA EM PVC, QUADRANGULAR / LOSANGULAR, FIO 2,77 MM (12 BWG), BITOLA FINAL = *3,8* MM, MALHA 7,5 X 7,5 CM, H = 2 M</t>
  </si>
  <si>
    <t>TELA DE ARAME GALVANIZADA REVESTIDA EM PVC, QUADRANGULAR / LOSANGULAR, FIO 2,11 MM (14 BWG), BITOLA FINAL = *2,8* MM, MALHA *8 X 8* CM, H = 2 M</t>
  </si>
  <si>
    <t>TELA DE ARAME GALVANIZADA QUADRANGULAR / LOSANGULAR, FIO 4,19 MM (8 BWG), MALHA 5 X 5 CM, H = 2 M</t>
  </si>
  <si>
    <t>TELA DE ARAME GALVANIZADA QUADRANGULAR / LOSANGULAR, FIO 3,4 MM (10 BWG), MALHA 5 X 5 CM, H = 2 M</t>
  </si>
  <si>
    <t>TELA DE ARAME GALVANIZADA QUADRANGULAR / LOSANGULAR, FIO 2,77 MM (12 BWG), MALHA 8 X 8 CM, H = 2 M</t>
  </si>
  <si>
    <t>TELA DE ARAME GALVANIZADA QUADRANGULAR / LOSANGULAR, FIO 2,77 MM (12 BWG), MALHA 5 X 5 CM, H = 2 M</t>
  </si>
  <si>
    <t>TELA DE ARAME GALVANIZADA QUADRANGULAR / LOSANGULAR, FIO 2,77 MM (12 BWG), MALHA 10 X 10 CM, H = 2 M</t>
  </si>
  <si>
    <t>TELA DE ARAME GALVANIZADA QUADRANGULAR / LOSANGULAR, FIO 2,11 MM (14 BWG), MALHA 8 X 8 CM, H = 2 M</t>
  </si>
  <si>
    <t>TELA DE ARAME GALVANIZADA QUADRANGULAR / LOSANGULAR, FIO 2,11 MM (14 BWG), MALHA 5 X 5 CM, H = 2 M</t>
  </si>
  <si>
    <t>TELA DE ACO SOLDADA NERVURADA, CA-60, T-196, (2,11 KG/M2), DIAMETRO DO FIO = 5,0 MM, LARGURA = 2,45 M, ESPACAMENTO DA MALHA = 30 X 10 CM</t>
  </si>
  <si>
    <t>TELA DE ACO SOLDADA NERVURADA, CA-60, Q-92, (1,48 KG/M2), DIAMETRO DO FIO = 4,2 MM, LARGURA = 2,45 X 60 M DE COMPRIMENTO, ESPACAMENTO DA MALHA = 15  X 15 CM</t>
  </si>
  <si>
    <t>TELA DE ACO SOLDADA NERVURADA, CA-60, Q-61, (0,97 KG/M2), DIAMETRO DO FIO = 3,4 MM, LARGURA = 2,45 M, ESPACAMENTO DA MALHA = 15 X 15 CM</t>
  </si>
  <si>
    <t>TELA DE ACO SOLDADA NERVURADA, CA-60, Q-283 (4,48 KG/M2), DIAMETRO DO FIO = 6,0 MM, LARGURA = 2,45 X 6,00 M DE COMPRIMENTO, ESPACAMENTO DA MALHA = 10 X 10 CM</t>
  </si>
  <si>
    <t>TELA DE ACO SOLDADA NERVURADA, CA-60, Q-196, (3,11 KG/M2), DIAMETRO DO FIO = 5,0 MM, LARGURA = 2,45 M, ESPACAMENTO DA MALHA = 10 X 10 CM</t>
  </si>
  <si>
    <t>TELA DE ACO SOLDADA NERVURADA, CA-60, Q-159, (2,52 KG/M2), DIAMETRO DO FIO = 4,5 MM, LARGURA =  2,45 M, ESPACAMENTO DA MALHA = 10 X 10 CM</t>
  </si>
  <si>
    <t>TELA DE ACO SOLDADA NERVURADA, CA-60, Q-138, (2,20 KG/M2), DIAMETRO DO FIO = 4,2 MM, LARGURA = 2,45 M, ESPACAMENTO DA MALHA = 10  X 10 CM</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</si>
  <si>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</si>
  <si>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</si>
  <si>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GALVANIZADA/ZINCADA PARA ALVENARIA, FIO D = *1,24 MM, MALHA 25 X 25 MM</t>
  </si>
  <si>
    <t>TARJETA LIVRE / OCUPADO PARA PORTA DE BANHEIRO, CORPO EM ZAMAC E ESPELHO EM LATAO</t>
  </si>
  <si>
    <t>TAMPA DE CONCRETO ARMADO PARA POCO, COM  FURO E TAMPINHA, D = 2,50 M, E = 0,05 M</t>
  </si>
  <si>
    <t>TAMPA DE CONCRETO ARMADO PARA POCO, COM  FURO E TAMPINHA, D = 2,00 M, E = 0,05 M</t>
  </si>
  <si>
    <t>TAMPA DE CONCRETO ARMADO PARA POCO, COM  FURO E TAMPINHA, D = 1,50 M, E = 0,05 M</t>
  </si>
  <si>
    <t>TAMPA DE CONCRETO ARMADO PARA POCO, COM  FURO E TAMPINHA, D = *1,35* M, E = 0,05 M</t>
  </si>
  <si>
    <t>TAMPA DE CONCRETO ARMADO PARA POCO, COM  FURO E TAMPINHA, D = *1,10* M, E = 0,05 M</t>
  </si>
  <si>
    <t>TAMPA DE CONCRETO ARMADO PARA POCO, COM  FURO E TAMPINHA, D = *0,90* M, E = 0,05 M</t>
  </si>
  <si>
    <t>TAMPA DE CONCRETO ARMADO PARA POCO DE INSPECAO, COM FURO E TAMPINHA, DIAMETRO NOMINAL DE 3,00 M E ESPESSURA MINIMA DE 100 MM</t>
  </si>
  <si>
    <t>TAMPA DE CONCRETO ARMADO PARA FOSSA, D = 2,50 M, E = 0,05 M</t>
  </si>
  <si>
    <t>TAMPA DE CONCRETO ARMADO PARA FOSSA, D = 2,00 M, E = 0,05 M</t>
  </si>
  <si>
    <t>TAMPA DE CONCRETO ARMADO PARA FOSSA, D = 1,50 M, E = 0,05 M</t>
  </si>
  <si>
    <t>TAMPA DE CONCRETO ARMADO PARA FOSSA, D = *1,35* M, E = 0,05 M</t>
  </si>
  <si>
    <t>TAMPA DE CONCRETO ARMADO PARA FOSSA, D = *1,10* M, E = 0,05 M</t>
  </si>
  <si>
    <t>TAMPA DE CONCRETO ARMADO PARA FOSSA, D = *0,90* M, E = 0,05 M</t>
  </si>
  <si>
    <t>TAMPA DE CONCRETO ARMADO PARA FOSSA SEPTICA, DIAMETRO NOMINAL DE 3,00 M E ESPESSURA MINIMA DE 100 MM</t>
  </si>
  <si>
    <t>TABUA *2,5 X 30 CM EM PINUS, MISTA OU EQUIVALENTE DA REGIAO - BRUTA</t>
  </si>
  <si>
    <t>TABUA *2,5 X 23* CM EM PINUS, MISTA OU EQUIVALENTE DA REGIAO - BRUTA</t>
  </si>
  <si>
    <t>TABUA *2,5 X 15 CM EM PINUS, MISTA OU EQUIVALENTE DA REGIAO - BRUTA</t>
  </si>
  <si>
    <t>SELANTE MONOCOMPONENTE A BASE DE SILICONE DE BAIXO MODULO, PARA JUNTAS DE PAVIMENTACAO</t>
  </si>
  <si>
    <t>SELANTE ELASTICO MONOCOMPONENTE A BASE DE POLIURETANO (PU) PARA JUNTAS DIVERSAS</t>
  </si>
  <si>
    <t>SELANTE ACRILICO PARA TRATAMENTO / ACABAMENTO SUPERFICIAL DE CONCRETO ESTAMPADO, APARENTE, PEDRAS E OUTROS</t>
  </si>
  <si>
    <t>SARRAFO *2,5 X 7,5* CM EM PINUS, MISTA OU EQUIVALENTE DA REGIAO - BRUTA</t>
  </si>
  <si>
    <t>SARRAFO *2,5 X 5* CM EM PINUS, MISTA OU EQUIVALENTE DA REGIAO - BRUTA</t>
  </si>
  <si>
    <t>SARRAFO *2,5 X 10* CM EM PINUS, MISTA OU EQUIVALENTE DA REGIAO - BRUTA</t>
  </si>
  <si>
    <t>RUFO INTERNO/EXTERNO DE CHAPA DE ACO GALVANIZADA NUM 24, CORTE 25 CM</t>
  </si>
  <si>
    <t>ROLDANA CONCAVA DUPLA, 4 RODAS, PARA PORTA DE CORRER, EM ZAMAC COM CHAPA DE ACO,  ROLAMENTO INTERNO BLINDADO DE ACO REVESTIDO EM NYLON</t>
  </si>
  <si>
    <t>ROLDANA CONCAVA DUPLA, 4 RODAS, EM ZAMAC COM CHAPA DE LATAO, ROLAMENTOS EM ACO, PARA PORTAS E JANELAS DE CORRER</t>
  </si>
  <si>
    <t>RODIZIO TIPO NAPOLEAO PARA JANELAS DE CORRER, EM ZAMAC, COMPRIMENTO DE APROX 60 CM, COM ROLAMENTO EM ACO</t>
  </si>
  <si>
    <t>REJUNTE EPOXI, QUALQUER COR</t>
  </si>
  <si>
    <t>REJUNTE CIMENTICIO, QUALQUER COR</t>
  </si>
  <si>
    <t>QUADRO DE DISTRIBUICAO, SEM BARRAMENTO, EM PVC, DE SOBREPOR, PARA 6 DISJUNTORES NEMA OU 8 DISJUNTORES DIN</t>
  </si>
  <si>
    <t>QUADRO DE DISTRIBUICAO, SEM BARRAMENTO, EM PVC, DE SOBREPOR, PARA 27 DISJUNTORES NEMA OU 36 DISJUNTORES DIN</t>
  </si>
  <si>
    <t>QUADRO DE DISTRIBUICAO, SEM BARRAMENTO, EM PVC, DE SOBREPOR, PARA 18 DISJUNTORES NEMA OU 24 DISJUNTORES DIN</t>
  </si>
  <si>
    <t>QUADRO DE DISTRIBUICAO, SEM BARRAMENTO, EM PVC, DE SOBREPOR, PARA 12 DISJUNTORES NEMA OU 16 DISJUNTORES DIN</t>
  </si>
  <si>
    <t>QUADRO DE DISTRIBUICAO, SEM BARRAMENTO, EM PVC, DE SOBREPOR,  PARA 3 DISJUNTORES NEMA OU 4 DISJUNTORES DIN</t>
  </si>
  <si>
    <t>QUADRO DE DISTRIBUICAO, SEM BARRAMENTO, EM PVC, DE EMBUTIR, PARA 6 DISJUNTORES NEMA OU 8 DISJUNTORES DIN</t>
  </si>
  <si>
    <t>QUADRO DE DISTRIBUICAO, SEM BARRAMENTO, EM PVC, DE EMBUTIR, PARA 3 DISJUNTORES NEMA OU 4 DISJUNTORES DIN</t>
  </si>
  <si>
    <t>QUADRO DE DISTRIBUICAO, SEM BARRAMENTO, EM PVC, DE EMBUTIR, PARA 27 DISJUNTORES NEMA OU 36 DISJUNTORES DIN</t>
  </si>
  <si>
    <t>QUADRO DE DISTRIBUICAO, SEM BARRAMENTO, EM PVC, DE EMBUTIR, PARA 18 DISJUNTORES NEMA OU 24 DISJUNTORES DIN</t>
  </si>
  <si>
    <t>QUADRO DE DISTRIBUICAO, SEM BARRAMENTO, EM PVC, DE EMBUTIR, PARA 12 DISJUNTORES NEMA OU 16 DISJUNTORES DIN</t>
  </si>
  <si>
    <t>QUADRO DE DISTRIBUICAO, EM PVC, DE EMBUTIR, COM BARRAMENTO TERRA / NEUTRO, PARA 6 DISJUNTORES NEMA OU 8 DISJUNTORES DIN</t>
  </si>
  <si>
    <t>QUADRO DE DISTRIBUICAO, EM PVC, DE EMBUTIR, COM BARRAMENTO TERRA / NEUTRO, PARA 48 DISJUNTORES DIN</t>
  </si>
  <si>
    <t>QUADRO DE DISTRIBUICAO, EM PVC, DE EMBUTIR, COM BARRAMENTO TERRA / NEUTRO, PARA 27 DISJUNTORES NEMA OU 36 DISJUNTORES DIN</t>
  </si>
  <si>
    <t>QUADRO DE DISTRIBUICAO, EM PVC, DE EMBUTIR, COM BARRAMENTO TERRA / NEUTRO, PARA 18 DISJUNTORES NEMA OU 24 DISJUNTORES DIN</t>
  </si>
  <si>
    <t>QUADRO DE DISTRIBUICAO, EM PVC, DE EMBUTIR, COM BARRAMENTO TERRA / NEUTRO, PARA 12 DISJUNTORES NEMA OU 16 DISJUNTORES DIN</t>
  </si>
  <si>
    <t>QUADRO DE DISTRIBUICAO COM BARRAMENTO TRIFASICO, DE SOBREPOR, EM CHAPA DE ACO GALVANIZADO, PARA *42* DISJUNTORES DIN, 100 A</t>
  </si>
  <si>
    <t>QUADRO DE DISTRIBUICAO COM BARRAMENTO TRIFASICO, DE EMBUTIR, EM CHAPA DE ACO GALVANIZADO, PARA 18 DISJUNTORES DIN, 100 A, INCLUINDO BARRAMENTO</t>
  </si>
  <si>
    <t>PUXADOR TUBULAR RETO SIMPLES, EM ALUMINIO CROMADO, COM COMPRIMENTO DE APROX 400 MM E DIAMETRO DE 25 MM</t>
  </si>
  <si>
    <t>PUXADOR TUBULAR RETO DUPLO, EM ALUMINIO CROMADO, COMPRIMENTO DE APROX 400 MM E DIAMETRO DE 25 MM (1")</t>
  </si>
  <si>
    <t>PUXADOR TIPO ALCA, EM ZAMAC CROMADO, COM ROSETAS, COMPRIMENTO DE APROX *100* MM, PARA PORTAS E JANELAS DE MADEIRA, INCLUINDO PARAFUSOS</t>
  </si>
  <si>
    <t>PUXADOR TIPO ALCA, EM ZAMAC CROMADO, COM COMPRIMENTO DE APROX 150 MM, COM ROSETA PARA PORTAS DE MADEIRAS, INCLUINDO PARAFUSOS</t>
  </si>
  <si>
    <t>PUXADOR DE EMBUTIR TIPO CONCHA, COM FURO PARA CHAVE, EM LATAO CROMADO,  COMPRIMENTO DE APROX *100* MM E LARGURA DE APROX *40* MM</t>
  </si>
  <si>
    <t>POSTE ROLICO DE MADEIRA TRATADA, D = 20 A 25 CM, H = 12,00 M, EM EUCALIPTO OU EQUIVALENTE DA REGIAO</t>
  </si>
  <si>
    <t>PORTA DE MADEIRA, FOLHA PESADA (NBR 15930) DE 900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</si>
  <si>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</si>
  <si>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</si>
  <si>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800 X 2100 MM, DE 40 MM A 45 MM DE ESPESSURA, NUCLEO SOLIDO, CAPA LISA EM HDF, ACABAMENTO EM LAMINADO NATURAL PARA VERNIZ</t>
  </si>
  <si>
    <t>PORTA DE MADEIRA, FOLHA MEDIA (NBR 15930) DE 900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</si>
  <si>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</si>
  <si>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700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</si>
  <si>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</si>
  <si>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</si>
  <si>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FRISADA EM HDF, ACABAMENTO MELAMINICO EM PADRAO MADEIRA</t>
  </si>
  <si>
    <t>PORTA DE MADEIRA, FOLHA LEVE (NBR 15930), DE 600 X 2100 MM, E = 35 MM, NUCLEO COLMEIA, CAPA LISA EM HDF, ACABAMENTO MELAMINICO EM PADRAO MADEIRA</t>
  </si>
  <si>
    <t>PORTA DE MADEIRA, FOLHA LEVE (NBR 15930) DE 800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</si>
  <si>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</si>
  <si>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600 X 2100 MM, DE 35 MM A 40 MM DE ESPESSURA, NUCLEO COLMEIA, CAPA LISA EM HDF, ACABAMENTO EM PRIMER PARA PINTURA</t>
  </si>
  <si>
    <t>PORTA DE ABRIR / GIRO, DE MADEIRA FOLHA MEDIA (NBR 15930) DE 900 X 2100 MM, DE 35 MM A 40 MM DE ESPESSURA, NUCLEO SEMI-SOLIDO (SARRAFEADO), CAPA LISA EM HDF, ACABAMENTO EM LAMINADO NATURAL PARA VERNIZ</t>
  </si>
  <si>
    <t>PORTA DE ABRIR / GIRO, DE MADEIRA FOLHA MEDIA (NBR 15930) DE 800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</si>
  <si>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</si>
  <si>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</si>
  <si>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700 X 2100 MM, DE 35 MM A 40 MM DE ESPESSURA, NUCLEO SEMI-SOLIDO (SARRAFEADO), CAPA FRISADA EM HDF, ACABAMENTO MELAMINICO EM PADRAO MADEIRA</t>
  </si>
  <si>
    <t>PORTA DE ABRIR / GIRO, DE MADEIRA FOLHA MEDIA (NBR 15930) DE 1000 X 2100 MM, DE 35 MM A 40 MM DE ESPESSURA, NUCLEO SEMI-SOLIDO (SARRAFEADO), CAPA LISA EM HDF, ACABAMENTO EM PRIMER PARA PINTURA</t>
  </si>
  <si>
    <t>PORTA DE ABRIR / GIRO, DE MADEIRA FOLHA MEDIA (NBR 15930) DE 1000 X 2100 MM, DE 35 MM A 40 MM DE ESPESSURA, NUCLEO SEMI-SOLIDO (SARRAFEADO), CAPA LISA EM HDF, ACABAMENTO EM LAMINADO NATURAL PARA VERNIZ</t>
  </si>
  <si>
    <t>PORTA CADEADO EM ACO GALVANIZADO, COMPRIMENTO DE 3  1/2"</t>
  </si>
  <si>
    <t>PONTALETE ROLIÇO SEM TRATAMENTO, D = 8 A 11 CM, H = 6 M, EM EUCALIPTO OU EQUIVALENTE DA REGIAO - BRUTA (PARA ESCORAMENTO)</t>
  </si>
  <si>
    <t>PONTALETE ROLIÇO SEM TRATAMENTO, D = 8 A 11 CM, H = 3 M, EM EUCALIPTO OU EQUIVALENTE DA REGIAO - BRUTA (PARA ESCORAMENTO)</t>
  </si>
  <si>
    <t>PONTALETE *7,5 X 7,5* CM EM PINUS, MISTA OU EQUIVALENTE DA REGIAO - BRUTA</t>
  </si>
  <si>
    <t>PLACA DE GESSO PARA FORRO, *60 X 60* CM, ESPESSURA DE 12 MM (SEM COLOCACAO)</t>
  </si>
  <si>
    <t>PLACA / CHAPA DE GESSO ACARTONADO, STANDARD (ST), COR BRANCA, E = 12,5 MM, 1200 X 2400 MM (L X C)</t>
  </si>
  <si>
    <t>PLACA / CHAPA DE GESSO ACARTONADO, STANDARD (ST), COR BRANCA, E = 12,5 MM, 1200 X 1800 MM (L X C)</t>
  </si>
  <si>
    <t>PLACA / CHAPA DE GESSO ACARTONADO, RESISTENTE AO FOGO (RF), COR ROSA, E = 12,5 MM, 1200 X 2400 MM (L X C)</t>
  </si>
  <si>
    <t>PLACA / CHAPA DE GESSO ACARTONADO, RESISTENTE AO FOGO (RF), COR ROSA, E = 12,5 MM, 1200 X 1800 MM (L X C)</t>
  </si>
  <si>
    <t>PLACA / CHAPA DE GESSO ACARTONADO, RESISTENTE A UMIDADE (RU), COR VERDE, E = 12,5 MM, 1200 X 2400 MM (L X C)</t>
  </si>
  <si>
    <t>PLACA / CHAPA DE GESSO ACARTONADO, RESISTENTE A UMIDADE (RU), COR VERDE, E = 12,5 MM, 1200 X 1800 MM (L X 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</si>
  <si>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</si>
  <si>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</si>
  <si>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PINO GUIA RETO, EM LATAO, CHAPA COM 3 MM DE ESPESSURA E GUIA COM ROLETE DE 9 MM</t>
  </si>
  <si>
    <t>PICAPE CABINE SIMPLES COM MOTOR 1.6 FLEX, CAMBIO MANUAL, POTENCIA 101/104 CV, 2 PORTAS</t>
  </si>
  <si>
    <t>PERFIL U DE ABAS IGUAIS, EM ALUMINIO, 1/2" (1,27 X 1,27 CM), PARA PORTA OU JANELA DE CORRER</t>
  </si>
  <si>
    <t>PERFIL "U" ENRIJECIDO DE ACO GALVANIZADO, DOBRADO, 150 X 60 X 20 MM, E = 3,00 MM OU 200 X 75 X 25 MM, E = 3,75 MM</t>
  </si>
  <si>
    <t>PERFIL "U" EM CHAPA ACO DOBRADA, E = 3,04 MM, H = 20 CM, ABAS = 5 CM (4,47 KG/M)</t>
  </si>
  <si>
    <t>PERFIL "I" DE ACO LAMINADO, ABAS PARALELAS, "W", QUALQUER BITOLA</t>
  </si>
  <si>
    <t>PERFIL "I" DE ACO LAMINADO, ABAS INCLINADAS, "I" 203 X 34,3</t>
  </si>
  <si>
    <t>PERFIL "I" DE ACO LAMINADO, ABAS INCLINADAS, "I" 152 X 22</t>
  </si>
  <si>
    <t>PERFIL "I" DE ACO LAMINADO, ABAS INCLINADAS, "I" 102 X 12,7</t>
  </si>
  <si>
    <t>PERFIL "H" DE ACO LAMINADO, "W" 200 X 35,9</t>
  </si>
  <si>
    <t>PERFIL "H" DE ACO LAMINADO, "HP" 310 X 79,0</t>
  </si>
  <si>
    <t>PERFIL "H" DE ACO LAMINADO, "HP" 250 X 62,0</t>
  </si>
  <si>
    <t>PARAFUSO ZINCADO, AUTOBROCANTE, FLANGEADO, 4,2 MM X 19 MM</t>
  </si>
  <si>
    <t>PAINEL TERMOISOLANTE PARA FECHAMENTOS VERTICAIS (INCLUI PARAFUSOS DE FIXACAO) REVESTIDO EM ACO GALVALUME, LARGURA UTIL DE 1100 MM, REVESTIMENTO COM ESPESSURA DE 0,50 MM, COM PRE-PINTURA NAS DUAS FACES, NUCLEO EM POLIURETANO (PUR) COM ESPESSURA 70/80 MM</t>
  </si>
  <si>
    <t>PAINEL TERMOISOLANTE PARA FECHAMENTOS VERTICAIS (INCLUI PARAFUSOS DE FIXACAO) REVESTIDO EM ACO GALVALUME, LARGURA UTIL DE 1100 MM, REVESTIMENTO COM ESPESSURA DE 0,50 MM, COM PRE-PINTURA NAS DUAS FACES, NUCLEO EM POLIURETANO (PUR) COM ESPESSURA 40/50 MM</t>
  </si>
  <si>
    <t>PA CARREGADEIRA SOBRE RODAS, POTENCIA 152 HP, CAPACIDADE DA CACAMBA DE 1,53 A 2,30 M3, PESO OPERACIONAL MAXIMO DE 10216 KG</t>
  </si>
  <si>
    <t>PA CARREGADEIRA SOBRE RODAS, POTENCIA LIQUIDA 213 HP, CAPACIDADE DA CACAMBA DE 1,9 A 3,5 M3, PESO OPERACIONAL MAXIMO DE 19234 KG</t>
  </si>
  <si>
    <t>PA CARREGADEIRA SOBRE RODAS, POTENCIA LIQUIDA 197 HP, CAPACIDADE DA CACAMBA DE 2,5 A 3,5 M3, PESO OPERACIONAL MAXIMO DE 18338 KG</t>
  </si>
  <si>
    <t>PA CARREGADEIRA SOBRE RODAS, POTENCIA LIQUIDA 128 HP, CAPACIDADE DA CACAMBA DE 1,7 A 2,8 M3, PESO OPERACIONAL MAXIMO DE 11632 KG</t>
  </si>
  <si>
    <t>PA CARREGADEIRA SOBRE RODAS, POTENCIA BRUTA *127* CV, CAPACIDADE DA CACAMBA DE 2,0 A 2,4 M3, PESO OPERACIONAL MAXIMO DE 10330 KG</t>
  </si>
  <si>
    <t>OPERADOR DE PAVIMENTADORA / MESA VIBROACABADORA (MENSALISTA)</t>
  </si>
  <si>
    <t>OPERADOR DE GUINCHO OU GUINCHEIRO</t>
  </si>
  <si>
    <t>OPERADOR DE BETONEIRA ESTACIONARIA / MISTURADOR</t>
  </si>
  <si>
    <t>OLHO MAGICO PARA PORTAS, EM LATAO, COM LENTE DE POLICARBONATO, ANGULO DE *200* GRAUS, ESPESSURA ENTRE *25 E 46* MM, INCLUINDO FECHO JANELA</t>
  </si>
  <si>
    <t>NUMERO / ALGARISMO PARA RESIDENCIA (FACHADA), EM ZAMAC, COM ALTURA DE APROX 125 MM, INCLUSIVE PARAFUSOS</t>
  </si>
  <si>
    <t>NUMERO / ALGARISMO PARA RESIDENCIA (FACHADA), EM ZAMAC, COM ALTURA DE APROX *45* MM, INCLUSIVE PARAFUSOS</t>
  </si>
  <si>
    <t>NOBREAK TRIFASICO, DE 5 KVA FATOR DE POTENCIA DE 0,8, AUTONOMIA MINIMA DE 30 MINUTOS A PLENA CARGA</t>
  </si>
  <si>
    <t>NOBREAK TRIFASICO, DE 25 KVA FATOR DE POTENCIA DE 0,8, AUTONOMIA MINIMA DE 30 MINUTOS A PLENA CARGA</t>
  </si>
  <si>
    <t>NOBREAK TRIFASICO, DE 20 KVA FATOR DE POTENCIA DE 0,8, AUTONOMIA MINIMA DE 30 MINUTOS A PLENA CARGA</t>
  </si>
  <si>
    <t>NOBREAK TRIFASICO, DE 15 KVA FATOR DE POTENCIA DE 0,8, AUTONOMIA MINIMA DE 30 MINUTOS A PLENA CARGA</t>
  </si>
  <si>
    <t>NOBREAK TRIFASICO, DE 10 KVA FATOR DE POTENCIA DE 0,8, AUTONOMIA MINIMA DE 30 MINUTOS A PLENA CARGA</t>
  </si>
  <si>
    <t>MOURAO ROLICO DE MADEIRA TRATADA, D = 8 A 11 CM, H = 2,20 M, EM EUCALIPTO OU EQUIVALENTE DA REGIAO (PARA CERCA)</t>
  </si>
  <si>
    <t>MOURAO ROLICO DE MADEIRA TRATADA, D = 16 A 20 CM, H = 2,20 M, EM EUCALIPTO OU EQUIVALENTE DA REGIAO (PARA CERCA)</t>
  </si>
  <si>
    <t>MOURAO DE CONCRETO RETO, SECAO QUADRADA, *10 X 10* CM, H= 3,00 M</t>
  </si>
  <si>
    <t>MOURAO DE CONCRETO RETO, SECAO QUADARA *10 X 10* CM, H= *2,30* M</t>
  </si>
  <si>
    <t>MOURAO DE CONCRETO CURVO, *10 X 10* CM, H= *2,60* M + CURVA DE 0,40 M</t>
  </si>
  <si>
    <t>MOLA HIDRAULICA DE PISO, PARA PORTAS DE ATE 1100 MM E PESO DE ATE 120 KG, COM CORPO EM ACO INOX</t>
  </si>
  <si>
    <t>MOLA HIDRAULICA AEREA, PARA PORTAS DE ATE 950 MM E PESO DE ATE 65 KG, COM CORPO EM ALUMINIO E BRACO EM ACO, SEM BRACO DE PARADA</t>
  </si>
  <si>
    <t>MOLA HIDRAULICA AEREA, PARA PORTAS DE ATE 850 MM E PESO DE ATE 50 KG, COM CORPO EM ALUMINIO E BRACO EM ACO, SEM BRACO DE PARADA</t>
  </si>
  <si>
    <t>MOLA HIDRAULICA AEREA, PARA PORTAS DE ATE 1.100 MM E PESO DE ATE 85 KG, COM CORPO EM ALUMINIO E BRACO EM ACO, SEM BRACO DE PARADA</t>
  </si>
  <si>
    <t>MEMBRANA IMPERMEABILIZANTE ACRILICA MONOCOMPONENTE</t>
  </si>
  <si>
    <t>MEMBRANA IMPERMEABILIZANTE A BASE DE POLIURETANO</t>
  </si>
  <si>
    <t>MEMBRANA IMPERMEABILIZANTE A BASE DE POLIUREIA, BICOMPONENTE, APLICACAO A FRIO</t>
  </si>
  <si>
    <t>MEIO-FIO OU GUIA DE CONCRETO, PRE-MOLDADO, COMP 80 CM, *45 X 12/18* CM (H X L1/L2)</t>
  </si>
  <si>
    <t>MEIO-FIO OU GUIA DE CONCRETO, PRE-MOLDADO, COMP 1 M, *30 X 12/15* CM (H X L1/L2)</t>
  </si>
  <si>
    <t>MEIO-FIO OU GUIA DE CONCRETO PRE-MOLDADO, TIPO CHAPEU PARA BOCA DE LOBO,  DIMENSOES *1,20* X 0,15 X 0,30 M</t>
  </si>
  <si>
    <t>MEIO-FIO OU GUIA DE CONCRETO PRE-MOLDADO, COMP 80 CM, *25 X 08/08* CM (H X L1/L2)</t>
  </si>
  <si>
    <t>MEIO-FIO OU GUIA DE CONCRETO PRE-MOLDADO, COMP 1 M, *20 X 12/15* CM (H X L1/L2)</t>
  </si>
  <si>
    <t>MEIO-FIO OU GUIA DE CONCRETO PRE-MOLDADO, COMP *39* CM, *19 X 6,5/6,5* CM (H X L1/L2)</t>
  </si>
  <si>
    <t>MEIO-FIO OU GUIA DE CONCRETO PRE MOLDADO, COMP 80 CM, *30 X 10/10* (H X L1/L2)</t>
  </si>
  <si>
    <t>MEIO-FIO OU GUIA DE CONCRETO PRE MOLDADO, COMP 1 M, *30 X 10/12* CM (H X L1/L2)</t>
  </si>
  <si>
    <t>MEIO BLOCO DE VEDACAO DE CONCRETO 9 X 19 X 19 CM (CLASSE C - NBR 6136)</t>
  </si>
  <si>
    <t>MEIO BLOCO DE VEDACAO DE CONCRETO 19 X 19 X 19 CM (CLASSE C - NBR 6136)</t>
  </si>
  <si>
    <t>MEIO BLOCO DE VEDACAO DE CONCRETO 14 X 19 X 19 CM (CLASSE C - NBR 6136)</t>
  </si>
  <si>
    <t>MEIO BLOCO DE VEDACAO DE CONCRETO APARENTE 9  X 19 X 19 CM (CLASSE C - NBR 6136)</t>
  </si>
  <si>
    <t>MEIO BLOCO DE VEDACAO DE CONCRETO APARENTE 19 X 19 X 19 CM (CLASSE C - NBR 6136)</t>
  </si>
  <si>
    <t>MEIO BLOCO DE VEDACAO DE CONCRETO APARENTE 14 X 19 X 19 CM  (CLASSE C - NBR 6136)</t>
  </si>
  <si>
    <t>MEIO BLOCO DE CONCRETO ESTRUTURAL 14 X 19 X 34 CM, FBK 14 MPA (NBR 6136)</t>
  </si>
  <si>
    <t>MEIO BLOCO DE CONCRETO ESTRUTURAL 14 X 19 X 19 CM, FBK 4,5 MPA (NBR 6136)</t>
  </si>
  <si>
    <t>MEIO BLOCO DE CONCRETO ESTRUTURAL 14 X 19 X 19 CM, FBK 14 MPA (NBR 6136)</t>
  </si>
  <si>
    <t>MEIO BLOCO DE CONCRETO ESTRUTURAL 14 X 19 X 14 CM, FBK 4,5 MPA (NBR 6136)</t>
  </si>
  <si>
    <t>MEIO BLOCO DE CONCRETO ESTRUTURAL 14 X 19 X 14 CM, FBK 14 MPA (NBR 6136)</t>
  </si>
  <si>
    <t>MEIA CANALETA DE CONCRETO ESTRUTURAL 14 X 19 X 19 CM, FBK 4,5 MPA (NBR 6136)</t>
  </si>
  <si>
    <t>MEIA CANALETA DE CONCRETO ESTRUTURAL 14 X 19 X 19 CM, FBK 14 MPA (NBR 6136)</t>
  </si>
  <si>
    <t>MASSA DE REJUNTE EM PO PARA DRYWALL, A BASE DE GESSO, SECAGEM RAPIDA, PARA TRATAMENTO DE JUNTAS DE CHAPA DE GESSO (NECESSITA ADICAO DE AGUA)</t>
  </si>
  <si>
    <t>MAQUINA TIPO VASO/TANQUE/JATO DE PRESSAO PORTATIL PARA JATEAMENTO, CONTROLE AUTOMATICO E REMOTO, CAMARA DE 1 SAIDA, 280 L, DIAM. *670* MM, BICO JATO CURTO VENTURI DE 5/16", MANGUEIRA DE 1" DE 10 M, COMPLETA (VALVULAS POP UP E DOSADORA, FUNDO CONICO ETC)</t>
  </si>
  <si>
    <t>MAQUINA DE 55 MM PARA FECHADURA, PARA PORTA INTERNA, EM ACO INOX</t>
  </si>
  <si>
    <t>MAQUINA DE 55 MM PARA FECHADURA, PARA PORTA DE BANHEIRO, EM ACO INOX</t>
  </si>
  <si>
    <t>MAQUINA DE 55 MM PARA FECHADURA DE EMBUTIR EXTERNA, EM ACO INOX</t>
  </si>
  <si>
    <t>MAQUINA DE 40 MM PARA FECHADURA, PARA PORTA INTERNA, EM ACO INOX</t>
  </si>
  <si>
    <t>MAQUINA DE 40 MM PARA FECHADURA, PARA PORTA DE BANHEIRO, EM ACO INOX</t>
  </si>
  <si>
    <t>MAQUINA DE 40 MM PARA FECHADURA DE EMBUTIR EXTERNA, EM ACO INOX</t>
  </si>
  <si>
    <t>MANGUEIRA PARA GAS - GLP, PVC, TRANCADA, DIAMETRO DE 3/8", COMPRIMENTO DE 1M (NORMATIZADA)</t>
  </si>
  <si>
    <t>MADEIRA SERRADA EM PINUS, MISTA OU EQUIVALENTE DA REGIAO - BRUTA</t>
  </si>
  <si>
    <t>MADEIRA ROLICA TRATADA, D = 30 A 34 CM, H = 6,50 M, EM EUCALIPTO OU EQUIVALENTE DA REGIAO</t>
  </si>
  <si>
    <t>MADEIRA ROLICA TRATADA, D = 25 A 29 CM, H = 6,50 M, EM EUCALIPTO OU EQUIVALENTE DA REGIAO</t>
  </si>
  <si>
    <t>MADEIRA ROLICA TRATADA, D = 16 A 20 CM, H = 6,00 M, EM EUCALIPTO OU EQUIVALENTE DA REGIAO</t>
  </si>
  <si>
    <t>MADEIRA ROLICA TRATADA, D = 12 A 15 CM, H = 3,00 M, EM EUCALIPTO OU EQUIVALENTE DA REGIAO</t>
  </si>
  <si>
    <t>MACANETA BOLA, EM ZAMAC COM ACABAMENTO CROMADO, DIAMETRO DE APROX 2 1/2"</t>
  </si>
  <si>
    <t>MACANETA ALAVANCA RETA OCA, EM ZAMAC COM ACABAMENTO CROMADO, COMPRIMENTO APROX DE 15 CM</t>
  </si>
  <si>
    <t>LUMINARIA TIPO TARTARUGA A PROVA DE TEMPO, GASES, VAPOR E PO, EM ALUMINIO, COM GRADE, BASE E27, POTENCIA MAXIMA 100 W - REF Y 25/1 (NAO INCLUI LAMPADA)</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</si>
  <si>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</si>
  <si>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DE LED PARA ILUMINACAO PUBLICA, DE 98 W ATE 137 W, INVOLUCRO EM ALUMINIO OU ACO INOX</t>
  </si>
  <si>
    <t>LUMINARIA DE LED PARA ILUMINACAO PUBLICA, DE 68 W ATE 97 W, INVOLUCRO EM ALUMINIO OU ACO INOX</t>
  </si>
  <si>
    <t>LUMINARIA DE LED PARA ILUMINACAO PUBLICA, DE 51 W ATE 67 W, INVOLUCRO EM ALUMINIO OU ACO INOX</t>
  </si>
  <si>
    <t>LUMINARIA DE LED PARA ILUMINACAO PUBLICA, DE 33 W ATE 50 W, INVOLUCRO EM ALUMINIO OU ACO INOX</t>
  </si>
  <si>
    <t>LUMINARIA DE LED PARA ILUMINACAO PUBLICA, DE 240 W ATE 350 W, INVOLUCRO EM ALUMINIO OU ACO INOX</t>
  </si>
  <si>
    <t>LUMINARIA DE LED PARA ILUMINACAO PUBLICA, DE 181 W ATE 239 W, INVOLUCRO EM ALUMINIO OU ACO INOX</t>
  </si>
  <si>
    <t>LUMINARIA DE LED PARA ILUMINACAO PUBLICA, DE 138 W ATE 180 W, INVOLUCRO EM ALUMINIO OU ACO INOX</t>
  </si>
  <si>
    <t>LONA PLASTICA PESADA PRETA, E = 150 MICRA</t>
  </si>
  <si>
    <t>LONA PLASTICA EXTRA FORTE PRETA, E = 200 MICRA</t>
  </si>
  <si>
    <t>LOCACAO DE ANDAIME METALICO TUBULAR DE ENCAIXE, TIPO DE TORRE, COM LARGURA DE 1 ATE 1,5 M E ALTURA DE *1,00* M (INCLUSO SAPATAS FIXAS OU RODIZIOS)</t>
  </si>
  <si>
    <t>LAMBRI EM ALUMINIO, DE APROXIMADAMENTE 0,6 KG/M, COM APROXIMADAMENTE 168,0 MM DE LARGURA, 6,0 MM DE ALTURA E 6,0 M DE EXTENSAO</t>
  </si>
  <si>
    <t>KIT PORTA PRONTA DE MADEIRA, FOLHA PESADA (NBR 15930) DE 900 X 2100 MM, DE 40 MM A 45 MM DE ESPESSURA, COM MARCO EM ACO, NUCLEO SOLIDO, CAPA LISA EM HDF, ACABAMENTO MELAMINICO BRANCO (INCLUI MARCO, ALIZARES, DOBRADICAS E FECHADURA)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</si>
  <si>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</si>
  <si>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</si>
  <si>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</si>
  <si>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</si>
  <si>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</si>
  <si>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</si>
  <si>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</si>
  <si>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</si>
  <si>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</si>
  <si>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</si>
  <si>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</si>
  <si>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</si>
  <si>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</si>
  <si>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</si>
  <si>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</si>
  <si>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</si>
  <si>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</si>
  <si>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600 X 2100 MM OU 700 X 2100 MM, DE 35 MM A 40 MM DE ESPESSURA, COM MARCO EM ACO, NUCLEO COLMEIA, CAPA LISA EM HDF, ACABAMENTO MELAMINICO BRANCO (INCLUI MARCO, ALIZARES, DOBRADICAS E FECHADURA)</t>
  </si>
  <si>
    <t>GESSO EM PO PARA REVESTIMENTOS/MOLDURAS/SANCAS E USO GERAL</t>
  </si>
  <si>
    <t>FERROLHO COM FECHO CHATO E PORTA CADEADO , EM ACO GALVANIZADO / ZINCADO, DE SOBREPOR, COM COMPRIMENTO DE 6", CHAPA COM ESPESSURA MINIMA DE 1,70 MM E LARGURA /MINIMA DE 5,00 CM (FECHO REFORCADO) (INCLUI PARAFUSOS)</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</si>
  <si>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</si>
  <si>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</si>
  <si>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</si>
  <si>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</si>
  <si>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3" A 4", CHAPA COM ESPESSURA MINIMA DE 0,90 MM E LARGURA MINIMA DE 3,20 CM (FECHO SIMPLES / LEVE) (INCLUI PARAFUSOS)</t>
  </si>
  <si>
    <t>FERROLHO COM FECHO /TRINCO REDONDO, EM ACO GALVANIZADO / ZINCADO, DE SOBREPOR, COM COMPRIMENTO DE 10" A 12" E ESPESSURA MINIMA DA CHAPA DE 1,50 MM</t>
  </si>
  <si>
    <t>FERROLHO COM FECHO / TRINCO REDONDO, EM ACO GALVANIZADO / ZINCADO, DE SOBREPOR, COM COMPRIMENTO DE 8" E ESPESSURA MINIMA DA CHAPA DE 1,50 MM</t>
  </si>
  <si>
    <t>FERROLHO COM FECHO / TRINCO REDONDO, EM ACO GALVANIZADO / ZINCADO, DE SOBREPOR, COM COMPRIMENTO DE 6" E ESPESSURA MINIMA DA CHAPA DE 1,50 MM</t>
  </si>
  <si>
    <t>FERROLHO COM FECHO / TRINCO REDONDO, EM ACO GALVANIZADO / ZINCADO, DE SOBREPOR, COM COMPRIMENTO DE 5" E ESPESSURA MINIMA DA CHAPA DE 0,90 MM</t>
  </si>
  <si>
    <t>FERROLHO COM FECHO / TRINCO REDONDO, EM ACO GALVANIZADO / ZINCADO, DE SOBREPOR, COM COMPRIMENTO DE 3" A 4" E ESPESSURA MINIMA DA CHAPA DE 0,90 MM</t>
  </si>
  <si>
    <t>FERROLHO COM FECHO / TRINCO REDONDO, EM ACO GALVANIZADO / ZINCADO, DE SOBREPOR, COM COMPRIMENTO DE 2" E ESPESSURA MINIMA DA CHAPA DE 0,90 MM, PARA PORTAS E JANELAS</t>
  </si>
  <si>
    <t>FERRAMENTAS - FAMILIA TOPOGRAFO - MENSALISTA (ENCARGOS COMPLEMENTARES - COLETADO CAIXA)</t>
  </si>
  <si>
    <t>FERRAMENTAS - FAMILIA TOPOGRAFO - HORISTA (ENCARGOS COMPLEMENTARES - COLETADO CAIXA)</t>
  </si>
  <si>
    <t>FERRAMENTAS - FAMILIA SOLDADOR - MENSALISTA (ENCARGOS COMPLEMENTARES - COLETADO CAIXA)</t>
  </si>
  <si>
    <t>FERRAMENTAS - FAMILIA SOLDADOR - HORISTA (ENCARGOS COMPLEMENTARES - COLETADO CAIXA)</t>
  </si>
  <si>
    <t>FERRAMENTAS - FAMILIA SERVENTE - MENSALISTA (ENCARGOS COMPLEMENTARES - COLETADO CAIXA)</t>
  </si>
  <si>
    <t>FERRAMENTAS - FAMILIA SERVENTE - HORISTA (ENCARGOS COMPLEMENTARES - COLETADO CAIXA)</t>
  </si>
  <si>
    <t>FERRAMENTAS - FAMILIA PINTOR - MENSALISTA (ENCARGOS COMPLEMENTARES - COLETADO CAIXA)</t>
  </si>
  <si>
    <t>FERRAMENTAS - FAMILIA PINTOR - HORISTA (ENCARGOS COMPLEMENTARES - COLETADO CAIXA)</t>
  </si>
  <si>
    <t>FERRAMENTAS - FAMILIA PEDREIRO - MENSALISTA (ENCARGOS COMPLEMENTARES - COLETADO CAIXA)</t>
  </si>
  <si>
    <t>FERRAMENTAS - FAMILIA PEDREIRO - HORISTA (ENCARGOS COMPLEMENTARES - COLETADO CAIXA)</t>
  </si>
  <si>
    <t>FERRAMENTAS - FAMILIA OPERADOR ESCAVADEIRA - MENSALISTA (ENCARGOS COMPLEMENTARES - COLETADO CAIXA)</t>
  </si>
  <si>
    <t>FERRAMENTAS - FAMILIA OPERADOR ESCAVADEIRA - HORISTA (ENCARGOS COMPLEMENTARES - COLETADO CAIXA)</t>
  </si>
  <si>
    <t>FERRAMENTAS - FAMILIA ENGENHEIRO CIVIL - MENSALISTA (ENCARGOS COMPLEMENTARES - COLETADO CAIXA)</t>
  </si>
  <si>
    <t>FERRAMENTAS - FAMILIA ENGENHEIRO CIVIL - HORISTA (ENCARGOS COMPLEMENTARES - COLETADO CAIXA)</t>
  </si>
  <si>
    <t>FERRAMENTAS - FAMILIA ENCARREGADO GERAL - MENSALISTA (ENCARGOS COMPLEMENTARES - COLETADO CAIXA)</t>
  </si>
  <si>
    <t>FERRAMENTAS - FAMILIA ENCARREGADO GERAL - HORISTA (ENCARGOS COMPLEMENTARES - COLETADO CAIXA)</t>
  </si>
  <si>
    <t>FERRAMENTAS - FAMILIA ENCANADOR - MENSALISTA (ENCARGOS COMPLEMENTARES - COLETADO CAIXA)</t>
  </si>
  <si>
    <t>FERRAMENTAS - FAMILIA ENCANADOR - HORISTA (ENCARGOS COMPLEMENTARES - COLETADO CAIXA)</t>
  </si>
  <si>
    <t>FERRAMENTAS - FAMILIA ELETRICISTA - MENSALISTA (ENCARGOS COMPLEMENTARES - COLETADO CAIXA)</t>
  </si>
  <si>
    <t>FERRAMENTAS - FAMILIA ELETRICISTA - HORISTA (ENCARGOS COMPLEMENTARES - COLETADO CAIXA)</t>
  </si>
  <si>
    <t>FERRAMENTAS - FAMILIA CARPINTEIRO DE FORMAS - MENSALISTA (ENCARGOS COMPLEMENTARES - COLETADO CAIXA)</t>
  </si>
  <si>
    <t>FERRAMENTAS - FAMILIA CARPINTEIRO DE FORMAS - HORISTA (ENCARGOS COMPLEMENTARES - COLETADO CAIXA)</t>
  </si>
  <si>
    <t>FERRAMENTAS - FAMILIA ALMOXARIFE - MENSALISTA (ENCARGOS COMPLEMENTARES - COLETADO CAIXA)</t>
  </si>
  <si>
    <t>FERRAMENTAS - FAMILIA ALMOXARIFE - HORISTA (ENCARGOS COMPLEMENTARES - COLETADO CAIXA)</t>
  </si>
  <si>
    <t>FECHO QUEBRA UNHA, EM LATAO COM ACABAMENTO CROMADO, DE EMBUTIR, COM COMANDO DESLIZANTE, ALTURA DE 40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</si>
  <si>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</si>
  <si>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12 CM, LARGURA MINIMA DE 1,90 CM E ESPESSURA MINIMA DE 1,90 MM</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</si>
  <si>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</si>
  <si>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ALAVANCA, ALTURA DE DE 22 CM, LARGURA MINIMA DE 1,90 CM E ESPESSURA MINIMA DE 1,90 MM, PARA PORTAS E JANELAS (INCLUI PARAFUSOS)</t>
  </si>
  <si>
    <t>FECHO / TRINCO TIPO AVIAO, EM ZAMAC CROMADO, *60* MM, PARA JANELAS - INCLUI PARAFUSOS</t>
  </si>
  <si>
    <t>FECHADURA ROSETA REDONDA PARA PORTA INTERNA, EM ACO INOX (MAQUINA, TESTA E CONTRA-TESTA) E EM ZAMAC (MACANETA, LINGUETA E TRINCOS) COM ACABAMENTO CROMADO, MAQUINA DE 55 MM, INCLUINDO CHAVE TIPO INTERNA</t>
  </si>
  <si>
    <t>FECHADURA ROSETA REDONDA PARA PORTA EXTERNA, EM ACO INOX (MAQUINA, TESTA E CONTRA-TESTA) E EM ZAMAC (MACANETA, LINGUETA E TRINCOS) COM ACABAMENTO CROMADO, MAQUINA DE 55 MM, INCLUINDO CHAVE TIPO CILINDRO</t>
  </si>
  <si>
    <t>FECHADURA ROSETA REDONDA PARA PORTA EXTERNA, EM ACO INOX (MAQUINA, TESTA E CONTRA-TESTA) E EM ZAMAC (MACANETA, LINGUETA E TRINCOS) COM ACABAMENTO CROMADO, MAQUINA DE 40 MM, INCLUINDO CHAVE TIPO CILINDRO</t>
  </si>
  <si>
    <t>FECHADURA ROSETA REDONDA PARA PORTA DE BANHEIRO, EM ACO INOX (MAQUINA, TESTA E CONTRA-TESTA) E EM ZAMAC (MACANETA, LINGUETA E TRINCOS) COM ACABAMENTO CROMADO, MAQUINA DE 55 MM, INCLUINDO CHAVE TIPO TRANQUETA</t>
  </si>
  <si>
    <t>FECHADURA ROSETA REDONDA PARA PORTA DE BANHEIRO, EM ACO INOX (MAQUINA, TESTA E CONTRA-TESTA) E EM ZAMAC (MACANETA, LINGUETA E TRINCOS) COM ACABAMENTO CROMADO, MAQUINA DE 40 MM, INCLUINDO CHAVE TIPO TRANQUETA</t>
  </si>
  <si>
    <t>FECHADURA PARA PORTA PIVOTANTE DE VIDRO TEMPERADO, EM ACO INOX COM ACABAMENTO CROMADO, RECORTE PADRAO SANTA MARINA, COM CILINDRO EM LATAO, INCLUINDO CHAVE TIPO CILINDRO</t>
  </si>
  <si>
    <t>FECHADURA ESPELHO PARA PORTA INTERNA, EM ACO INOX (MAQUINA, TESTA E CONTRA-TESTA) E EM ZAMAC (MACANETA, LINGUETA E TRINCOS) COM ACABAMENTO CROMADO, MAQUINA DE 55 MM, INCLUINDO CHAVE TIPO INTERNA</t>
  </si>
  <si>
    <t>FECHADURA ESPELHO PARA PORTA INTERNA, EM ACO INOX (MAQUINA, TESTA E CONTRA-TESTA) E EM ZAMAC (MACANETA, LINGUETA E TRINCOS) COM ACABAMENTO CROMADO, MAQUINA DE 40 MM, INCLUINDO CHAVE TIPO INTERNA</t>
  </si>
  <si>
    <t>FECHADURA ESPELHO PARA PORTA EXTERNA, EM ACO INOX (MAQUINA, TESTA E CONTRA-TESTA) E EM ZAMAC (MACANETA, LINGUETA E TRINCOS) COM ACABAMENTO CROMADO, MAQUINA DE 55 MM, INCLUINDO CHAVE TIPO CILINDRO</t>
  </si>
  <si>
    <t>FECHADURA ESPELHO PARA PORTA EXTERNA, EM ACO INOX (MAQUINA, TESTA E CONTRA-TESTA) E EM ZAMAC (MACANETA, LINGUETA E TRINCOS) COM ACABAMENTO CROMADO, MAQUINA DE 40 MM, INCLUINDO CHAVE TIPO CILINDRO</t>
  </si>
  <si>
    <t>FECHADURA ESPELHO PARA PORTA DE BANHEIRO, EM ACO INOX (MAQUINA, TESTA E CONTRA-TESTA) E EM ZAMAC (MACANETA, LINGUETA E TRINCOS) COM ACABAMENTO CROMADO, MAQUINA DE 40 MM, INCLUINDO CHAVE TIPO TRANQUETA</t>
  </si>
  <si>
    <t>FECHADURA DE SOBREPOR TIPO CAIXAO, EM FERRO COM ACABAMENTO RESINADO, SEM MACANETA, SEM CILINDRO, INCLUINDO CHAVE TIPO SIMPLES</t>
  </si>
  <si>
    <t>FECHADURA DE SOBREPOR PARA PORTAO, EM ACO INOX COM ACABAMENTO CROMADO, CAIXA DE 100 MM, INCLUINDO CHAVE TIPO TETRA</t>
  </si>
  <si>
    <t>FECHADURA DE SOBREPOR PARA PORTAO, EM ACO INOX COM ACABAMENTO CROMADO, CAIXA DE 100 MM, INCLUINDO CHAVE TIPO CILINDRO</t>
  </si>
  <si>
    <t>FECHADURA DE SOBREPOR PARA GAVETAS E ARMARIOS, EM ACO INOX COM ACABAMENTO CROMADO, COM CILINDRO DE APROX 20 MM</t>
  </si>
  <si>
    <t>FECHADURA DE EMBUTIR PARA GAVETA E MOVEIS DE MADEIRA, EM ACO INOX COM ACABAMENTO CROMADO, COM ABAS LATERAIS, CILINDRO COM 22 MM DE DIAMETRO, INCLUINDO CHAVE COM PERFIL METALICO E CAPA ESCAMOTEAVEL</t>
  </si>
  <si>
    <t>FECHADRUA BICO DE PAPAGAIO PARA PORTA DE CORRER INTERNA, EM ACO INOX COM ACABAMENTO CROMADO, MAQUINA COM 45 MM, INCLUINDO CHAVE TIPO BIPARTIDA</t>
  </si>
  <si>
    <t>FECHADRUA BICO DE PAPAGAIO PARA PORTA DE CORRER EXTERNA, EM ACO INOX COM ACABAMENTO CROMADO, MAQUINA COM 45 MM, INCLUINDO CHAVE TIPO CILINDRO</t>
  </si>
  <si>
    <t>ESTABILIZADOR BIVOLT AUTOMATICO, 500 VA</t>
  </si>
  <si>
    <t>ESTABILIZADOR BIVOLT AUTOMATICO, 300 VA</t>
  </si>
  <si>
    <t>ESTABILIZADOR BIVOLT AUTOMATICO, 2000 VA</t>
  </si>
  <si>
    <t>ESTABILIZADOR BIVOLT AUTOMATICO, 1500 VA</t>
  </si>
  <si>
    <t>ESTABILIZADOR BIVOLT AUTOMATICO, 1000 VA</t>
  </si>
  <si>
    <t>EPI - FAMILIA TOPOGRAFO - MENSALISTA (ENCARGOS COMPLEMENTARES - COLETADO CAIXA)</t>
  </si>
  <si>
    <t>EPI - FAMILIA TOPOGRAFO - HORISTA (ENCARGOS COMPLEMENTARES - COLETADO CAIXA)</t>
  </si>
  <si>
    <t>EPI - FAMILIA SOLDADOR - MENSALISTA (ENCARGOS COMPLEMENTARES - COLETADO CAIXA)</t>
  </si>
  <si>
    <t>EPI - FAMILIA SOLDADOR - HORISTA (ENCARGOS COMPLEMENTARES - COLETADO CAIXA)</t>
  </si>
  <si>
    <t>EPI - FAMILIA SERVENTE - MENSALISTA (ENCARGOS COMPLEMENTARES - COLETADO CAIXA)</t>
  </si>
  <si>
    <t>EPI - FAMILIA SERVENTE - HORISTA (ENCARGOS COMPLEMENTARES - COLETADO CAIXA)</t>
  </si>
  <si>
    <t>EPI - FAMILIA PINTOR - MENSALISTA (ENCARGOS COMPLEMENTARES - COLETADO CAIXA)</t>
  </si>
  <si>
    <t>EPI - FAMILIA PINTOR - HORISTA (ENCARGOS COMPLEMENTARES - COLETADO CAIXA)</t>
  </si>
  <si>
    <t>EPI - FAMILIA PEDREIRO - MENSALISTA (ENCARGOS COMPLEMENTARES - COLETADO CAIXA)</t>
  </si>
  <si>
    <t>EPI - FAMILIA PEDREIRO - HORISTA (ENCARGOS COMPLEMENTARES - COLETADO CAIXA)</t>
  </si>
  <si>
    <t>EPI - FAMILIA OPERADOR ESCAVADEIRA - MENSALISTA (ENCARGOS COMPLEMENTARES - COLETADO CAIXA)</t>
  </si>
  <si>
    <t>EPI - FAMILIA OPERADOR ESCAVADEIRA - HORISTA (ENCARGOS COMPLEMENTARES - COLETADO CAIXA)</t>
  </si>
  <si>
    <t>EPI - FAMILIA ENGENHEIRO CIVIL - MENSALISTA (ENCARGOS COMPLEMENTARES - COLETADO CAIXA)</t>
  </si>
  <si>
    <t>EPI - FAMILIA ENGENHEIRO CIVIL - HORISTA (ENCARGOS COMPLEMENTARES - COLETADO CAIXA)</t>
  </si>
  <si>
    <t>EPI - FAMILIA ENCARREGADO GERAL - MENSALISTA (ENCARGOS COMPLEMENTARES - COLETADO CAIXA)</t>
  </si>
  <si>
    <t>EPI - FAMILIA ENCARREGADO GERAL - HORISTA (ENCARGOS COMPLEMENTARES - COLETADO CAIXA)</t>
  </si>
  <si>
    <t>EPI - FAMILIA ENCANADOR - MENSALISTA (ENCARGOS COMPLEMENTARES - COLETADO CAIXA)</t>
  </si>
  <si>
    <t>EPI - FAMILIA ENCANADOR - HORISTA (ENCARGOS COMPLEMENTARES - COLETADO CAIXA)</t>
  </si>
  <si>
    <t>EPI - FAMILIA ELETRICISTA - MENSALISTA (ENCARGOS COMPLEMENTARES - COLETADO CAIXA)</t>
  </si>
  <si>
    <t>EPI - FAMILIA ELETRICISTA - HORISTA (ENCARGOS COMPLEMENTARES - COLETADO CAIXA)</t>
  </si>
  <si>
    <t>EPI - FAMILIA CARPINTEIRO DE FORMAS - MENSALISTA (ENCARGOS COMPLEMENTARES - COLETADO CAIXA)</t>
  </si>
  <si>
    <t>EPI - FAMILIA CARPINTEIRO DE FORMAS - HORISTA (ENCARGOS COMPLEMENTARES - COLETADO CAIXA)</t>
  </si>
  <si>
    <t>EPI - FAMILIA ALMOXARIFE - MENSALISTA (ENCARGOS COMPLEMENTARES - COLETADO CAIXA)</t>
  </si>
  <si>
    <t>EPI - FAMILIA ALMOXARIFE - HORISTA (ENCARGOS COMPLEMENTARES - COLETADO CAIXA)</t>
  </si>
  <si>
    <t>ENDURECEDOR MINERAL DE BASE CIMENTICIA PARA PISO DE CONCRETO</t>
  </si>
  <si>
    <t>ELEMENTO VAZADO CERAMICO DIAGONAL (TIPO FLOR/QUADRADO/XIS) 25 X 18 X 7 CM</t>
  </si>
  <si>
    <t>DESMOLDANTE PARA CONCRETO ESTAMPADO</t>
  </si>
  <si>
    <t>CUMEEIRA PARA TELHA DE CONCRETO, PARA 2 AGUAS DE TELHADO, COR CINZA, RENDIMENTO DE *3* TELHAS/M</t>
  </si>
  <si>
    <t>CRUZETA DE MADEIRA TRATADA, *90 X 115 X 2400* MM, EM EUCALIPTO OU EQUIVALENTE DA REGIAO</t>
  </si>
  <si>
    <t>CREMONA RETANGULAR INJETADA LISA, COM CASTANHA / ALCA, EM LATAO, COM ACABAMENTO CROMADO, DE SOBREPOR / EMBUTIR</t>
  </si>
  <si>
    <t>CREMONA RETANGULAR INJETADA LISA COM CHAVE, COM CASTANHA / ALCA, EM LATAO, COM ACABAMENTO CROMADO, DE SOBREPOR / EMBUTIR</t>
  </si>
  <si>
    <t>CONJUNTO PRE-MOLDADO COMPOSTO POR GRELHA (0,99 X 0,45 M), QUADRO (1,10 X 0,52 M) E CANTONEIRA (1,10 X 0,35 M), EM CONCRETO ARMADO, COM FCK DE 21 MPA</t>
  </si>
  <si>
    <t>CONCRETO USINADO BOMBEAVEL, CLASSE DE RESISTENCIA C30, COM BRITA 0 E 1, SLUMP = 220 +/- 30 MM, EXCLUI SERVICO DE BOMBEAMENTO (NBR 8953)</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</si>
  <si>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</si>
  <si>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REVERSIVEL, A GASOLINA, 4 TEMPOS, PESO DE 125 A 150 KG, FORCA CENTRIFUGA DE 2500 A 2800 KGF, LARG. TRABALHO DE 400 A 450 MM, FREQ VIBRACAO DE 4300 A 4500 RPM, VELOC. TRABALHO DE 15 A 20 M/MIN, POT. DE 5,5 A 6,0 HP</t>
  </si>
  <si>
    <t>CHAPA/BOBINA LISA EM ALUMINIO, LIGA 1.200 - H14, QUALQUER ESPESSURA, QUALQUER LARGURA</t>
  </si>
  <si>
    <t>CHAPA EM ACO GALVANIZADO PARA STEEL DECK, COM NERVURAS TRAPEZOIDAIS, LARGURA UTIL DE 915 MM E ESPESSURA DE 1,25 MM</t>
  </si>
  <si>
    <t>CHAPA EM ACO GALVANIZADO PARA STEEL DECK, COM NERVURAS TRAPEZOIDAIS, LARGURA UTIL DE 915 MM E ESPESSURA DE 0,95 MM</t>
  </si>
  <si>
    <t>CHAPA EM ACO GALVANIZADO PARA STEEL DECK, COM NERVURAS TRAPEZOIDAIS, LARGURA UTIL DE 915 MM E ESPESSURA DE 0,80 MM</t>
  </si>
  <si>
    <t>CHAPA DE ACO GALVANIZADA BITOLA GSG 24, E = 0,64 (5,12 KG/M2)</t>
  </si>
  <si>
    <t>CHAPA DE ACO CARBONO GALVANIZADA, PERFURADA (GRADE FUROS) E = 1,5 MM, DIAMETRO DO FURO = 9,52 MM (FUROS ALTERNADOS HORIZ.)</t>
  </si>
  <si>
    <t>CENTRO DE MEDICAO AGRUPADA, EM POLICARBONATO / PVC, COM 8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</si>
  <si>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</si>
  <si>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</si>
  <si>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12 MEDIDORES E PROTECAO GERAL (INCLUI BARRAMENTO, DISJUNTORES E ACESSORIOS DE FIXACAO) (PADRAO CONCESSIONARIA LOCAL)</t>
  </si>
  <si>
    <t>CANTONEIRA (ABAS IGUAIS) EM FERRO GALVANIZADO, 50,8 MM X 9,53 MM (L X E), 6,99 KG/M</t>
  </si>
  <si>
    <t>CANTONEIRA (ABAS IGUAIS) EM FERRO GALVANIZADO, 38,1 MM X 3,17 MM (L X E), 3,48 KG/M</t>
  </si>
  <si>
    <t>CANTONEIRA (ABAS IGUAIS) EM FERRO GALVANIZADO, 25,4 MM X 3,17 MM (L X E), 1,27KG/M</t>
  </si>
  <si>
    <t>CANALETA DE CONCRETO 9 X 19 X 19 CM (CLASSE C - NBR 6136)</t>
  </si>
  <si>
    <t>CANALETA DE CONCRETO 19 X 19 X 19 CM (CLASSE C - NBR 6136)</t>
  </si>
  <si>
    <t>CANALETA DE CONCRETO 14 X 19 X 19 CM (CLASSE C - NBR 6136)</t>
  </si>
  <si>
    <t>CANALETA DE CONCRETO ESTRUTURAL 14 X 19 X 39 CM, FBK 4,5 MPA (NBR 6136)</t>
  </si>
  <si>
    <t>CANALETA DE CONCRETO ESTRUTURAL 14 X 19 X 39 CM, FBK 14 MPA (NBR 6136)</t>
  </si>
  <si>
    <t>CANALETA DE CONCRETO ESTRUTURAL 14 X 19 X 29 CM, FBK 4,5 MPA (NBR 6136)</t>
  </si>
  <si>
    <t>CANALETA DE CONCRETO ESTRUTURAL 14 X 19 X 29 CM, FBK 14 MPA (NBR 6136)</t>
  </si>
  <si>
    <t>CAMINHONETE COM MOTOR A DIESEL, POTENCIA *160* CV, CABINE DUPLA, 4X4</t>
  </si>
  <si>
    <t>CALHA/CANALETA DE CONCRETO SIMPLES, TIPO MEIA CANA, DIAMETRO DE 80 CM, PARA AGUA PLUVIAL</t>
  </si>
  <si>
    <t>CALHA/CANALETA DE CONCRETO SIMPLES, TIPO MEIA CANA, DIAMETRO DE 60 CM, PARA AGUA PLUVIAL</t>
  </si>
  <si>
    <t>CALHA/CANALETA DE CONCRETO SIMPLES, TIPO MEIA CANA, DIAMETRO DE 50 CM, PARA AGUA PLUVIAL</t>
  </si>
  <si>
    <t>CALHA/CANALETA DE CONCRETO SIMPLES, TIPO MEIA CANA, DIAMETRO DE 40 CM, PARA AGUA PLUVIAL</t>
  </si>
  <si>
    <t>CALHA/CANALETA DE CONCRETO SIMPLES, TIPO MEIA CANA, DIAMETRO DE 30 CM, PARA AGUA PLUVIAL</t>
  </si>
  <si>
    <t>CALHA/CANALETA DE CONCRETO SIMPLES, TIPO MEIA CANA, DIAMETRO DE 20 CM, PARA AGUA PLUVIAL</t>
  </si>
  <si>
    <t>CALHA QUADRADA DE CHAPA DE ACO GALVANIZADA NUM 24, CORTE 50 CM</t>
  </si>
  <si>
    <t>CALHA QUADRADA DE CHAPA DE ACO GALVANIZADA NUM 24, CORTE 33 CM</t>
  </si>
  <si>
    <t>CALHA QUADRADA DE CHAPA DE ACO GALVANIZADA NUM 24, CORTE 100 CM</t>
  </si>
  <si>
    <t>CAIXA PRE-MOLDADA PARA BOCA DE LOBO, EM CONCRETO ARMADO, COM FCK DE 25 MPA, COM DIMENSOES 1,10 X 0,65 X 1,00 M (COMPRIMENTO X LARGURA X ALTURA)</t>
  </si>
  <si>
    <t>CAIXA PARA MEDIDOR POLIFASICO, EM POLICARBONATO / TERMOPLASTICO, PARA ALOJAR 1 DISJUNTOR (PADRAO DA CONCESSIONARIA LOCAL)</t>
  </si>
  <si>
    <t>CAIXA PARA MEDIDOR MONOFASICO, EM POLICARBONATO / TERMOPLASTICO, PARA ALOJAR 1 DISJUNTOR (PADRAO DA CONCESSIONARIA LOCAL)</t>
  </si>
  <si>
    <t>CAIXA PARA MEDICAO COLETIVA TIPO N, PADRAO BIFASICO OU TRIFASICO, PARA ATE 12 MEDIDORES, SEM BARRAMENTO E COM PORTAS INFERIOR E SUPERIOR</t>
  </si>
  <si>
    <t>CAIXA PARA MEDICAO COLETIVA TIPO M, PADRAO BIFASICO OU TRIFASICO, PARA ATE 8 MEDIDORES, SEM BARRAMENTO E COM PORTAS INFERIOR E SUPERIOR</t>
  </si>
  <si>
    <t>CAIXA PARA MEDICAO COLETIVA TIPO L, PADRAO BIFASICO OU TRIFASICO, PARA ATE 4 MEDIDORES, SEM BARRAMENTO E COM PORTAS INFERIOR E SUPERIOR</t>
  </si>
  <si>
    <t>CAIXA PARA HIDROMETRO CONCRETO PRE MOLDADO, *0,24 M X 0,45 M X 0,30* M (L X C X A)</t>
  </si>
  <si>
    <t>CAIXA MODULAR PARA MEDIDOR DE ENERGIA AGRUPADA, EM POLICARBONATO /  TERMOPLASTICO, COM SUPORTE PARA DISJUNTOR (PADRAO DA CONCESSIONARIA LOCAL)</t>
  </si>
  <si>
    <t>CAIXA INTERNA/EXTERNA DE MEDICAO PARA 4 MEDIDORES MONOFASICOS, COM VISOR, EM CHAPA DE ACO 18 USG (PADRAO DA CONCESSIONARIA LOCAL)</t>
  </si>
  <si>
    <t>CAIXA INTERNA/EXTERNA DE MEDICAO PARA 1 MEDIDOR TRIFASICO, COM VISOR, EM CHAPA DE ACO 18 USG (PADRAO DA CONCESSIONARIA LOCAL)</t>
  </si>
  <si>
    <t>CAIXA DE PASSAGEM/ LUZ / TELEFONIA, DE SOBREPOR,  EM CHAPA DE ACO GALVANIZADO, DIMENSOES 80 X 80 X *12* CM (PADRAO CONCESSIONARIA LOCAL)</t>
  </si>
  <si>
    <t>CAIXA DE PASSAGEM/ LUZ / TELEFONIA, DE EMBUTIR, EM CHAPA DE ACO GALVANIZADO, DIMENSOES 120 X 120 X *12* CM (PADRAO CONCESSIONARIA LOCAL)</t>
  </si>
  <si>
    <t>CAIXA DE PASSAGEM/ LUZ / TELEFONIA, DE EMBUTIR,  EM CHAPA DE ACO GALVANIZADO, DIMENSOES 80 X 80 X *12* CM (PADRAO CONCESSIONARIA LOCAL)</t>
  </si>
  <si>
    <t>CAIXA DE PASSAGEM/ LUZ / TELEFONIA, DE EMBUTIR,  EM CHAPA DE ACO GALVANIZADO, DIMENSOES 60 X 60 X *12* CM (PADRAO CONCESSIONARIA LOCAL)</t>
  </si>
  <si>
    <t>CAIXA DE PASSAGEM/ LUZ / TELEFONIA, DE EMBUTIR,  EM CHAPA DE ACO GALVANIZADO, DIMENSOES 40 X 40 X *12* CM (PADRAO CONCESSIONARIA LOCAL)</t>
  </si>
  <si>
    <t>CAIXA DE PASSAGEM/ LUZ / TELEFONIA, DE EMBUTIR,  EM CHAPA DE ACO GALVANIZADO, DIMENSOES 200 X 200 X 20 CM (PADRAO CONCESSIONARIA LOCAL)</t>
  </si>
  <si>
    <t>CAIXA DE PASSAGEM/ LUZ / TELEFONIA, DE EMBUTIR,  EM CHAPA DE ACO GALVANIZADO, DIMENSOES 20 X 20 X *12* CM (PADRAO CONCESSIONARIA LOCAL)</t>
  </si>
  <si>
    <t>CAIXA DE PASSAGEM/ LUZ / TELEFONIA, DE EMBUTIR,  EM CHAPA DE ACO GALVANIZADO, DIMENSOES 150 X 150 X 15 CM (PADRAO CONCESSIONARIA LOCAL)</t>
  </si>
  <si>
    <t>CAIXA DE PASSAGEM METALICA, DE SOBREPOR, COM TAMPA APARAFUSADA, DIMENSOES 35 X 35 X *12* CM</t>
  </si>
  <si>
    <t>CAIXA DE PASSAGEM METALICA, DE SOBREPOR, COM TAMPA APARAFUSADA, DIMENSOES 15 X 15 X *10* CM</t>
  </si>
  <si>
    <t>CAIXA DE PASSAGEM ELETRICA, PARA PISO, EM PVC, DIMENSOES DE 3/4" A 4"</t>
  </si>
  <si>
    <t>CAIXA DE PASSAGEM ELETRICA DE PAREDE, DE SOBREPOR, EM TERMOPLASTICO / PVC, COM TAMPA APARAFUSADA, DIMENSOES, 150 X 150 X *100* MM</t>
  </si>
  <si>
    <t>CAIXA DE PASSAGEM ELETRICA DE PAREDE, DE SOBREPOR, EM TERMOPLASTICO / PVC, COM TAMPA APARAFUSA, DIMENSOES 200 X 200 X *100* MM</t>
  </si>
  <si>
    <t>CAIXA DE PASSAGEM ELETRICA DE PAREDE, DE SOBREPOR, EM PVC, COM TAMPA APARAFUSADA, DIMENSOES, 400 X 400 X *120* MM</t>
  </si>
  <si>
    <t>CAIXA DE PASSAGEM ELETRICA DE PAREDE, DE SOBREPOR, EM PVC, COM TAMPA APARAFUSADA, DIMENSOES 300 X 300 X *100* MM</t>
  </si>
  <si>
    <t>CAIXA DE PASSAGEM ELETRICA DE PAREDE, DE EMBUTIR, EM TERMOPLASTICO / PVC, COM TAMPA APARAFUSADA, DIMENSOES 400 X 400 X *120* MM</t>
  </si>
  <si>
    <t>CAIXA DE PASSAGEM ELETRICA DE PAREDE, DE EMBUTIR, EM PVC, COM TAMPA APARAFUSADA, DIMENSOES 200 X 200 X *90* MM</t>
  </si>
  <si>
    <t>CAIXA DE PASSAGEM ELETRICA DE PAREDE, DE EMBUTIR, EM PVC, COM TAMPA APARAFUSADA, DIMENSOES 150 X 150 X *75* MM</t>
  </si>
  <si>
    <t>CAIXA DE PASSAGEM ELETRICA DE PAREDE, DE EMBUTIR, EM PVC, COM TAMPA APARAFUSADA, DIMENSOES 120 X 120 X *75* MM</t>
  </si>
  <si>
    <t>CAIXA DE PASSAGEM / DERIVACAO / LUZ, OCTOGONAL 4 X4, EM ACO ESMALTADA, COM FUNDO MOVEL SIMPLES (FMS)</t>
  </si>
  <si>
    <t>CAIXA DE GORDURA CILINDRICA EM CONCRETO SIMPLES,  PRE-MOLDADA, COM DIAMETRO DE 40 CM E ALTURA DE 45 CM, COM TAMPA</t>
  </si>
  <si>
    <t>CAIXA DE DERIVACAO PARA MEDIDOR DE ENERGIA, COM BARRAMENTO POLIFASICO, EM POLICARBONATO / TERMOPLASTICO - MODULO (PADRAO CONCESSIONARIA LOCAL)</t>
  </si>
  <si>
    <t>CAIXA DE DERIVACAO PARA MEDIDOR DE ENERGIA, COM BARRAMENTO MONOFASICO, EM POLICARBONATO / TERMOPLASTICO - MODULO (PADRAO CONCESSIONARIA LOCAL)</t>
  </si>
  <si>
    <t>CAIXA DE CONCRETO ARMADO PRE-MOLDADO, SEM FUNDO, QUADRADA, DIMENSOES DE 1,00 X 1,00 X 0,50 M</t>
  </si>
  <si>
    <t>CAIXA DE CONCRETO ARMADO PRE-MOLDADO, SEM FUNDO, QUADRADA, DIMENSOES DE 0,80 X 0,80 X 0,50 M</t>
  </si>
  <si>
    <t>CAIXA DE CONCRETO ARMADO PRE-MOLDADO, SEM FUNDO, QUADRADA, DIMENSOES DE 0,60 X 0,60 X 0,50 M</t>
  </si>
  <si>
    <t>CAIXA DE CONCRETO ARMADO PRE-MOLDADO, SEM FUNDO, QUADRADA, DIMENSOES DE 0,40 X 0,40 X 0,40 M</t>
  </si>
  <si>
    <t>CAIXA DE CONCRETO ARMADO PRE-MOLDADO, SEM FUNDO, QUADRADA, DIMENSOES DE 0,30 X 0,30 X 0,30 M</t>
  </si>
  <si>
    <t>CAIXA DE CONCRETO ARMADO PRE-MOLDADO, COM FUNDO E TAMPA, DIMENSOES DE 0,60 X 0,60 X 0,50 M</t>
  </si>
  <si>
    <t>CAIXA DE CONCRETO ARMADO PRE-MOLDADO, COM FUNDO E TAMPA, DIMENSOES DE 0,40 X 0,40 X 0,40 M</t>
  </si>
  <si>
    <t>CAIXA DE CONCRETO ARMADO PRE-MOLDADO, COM FUNDO E TAMPA, DIMENSOES DE 0,30 X 0,30 X 0,30 M</t>
  </si>
  <si>
    <t>CAIXA DE CONCRETO ARMADO PRE-MOLDADO, COM FUNDO E SEM TAMPA, DIMENSOES DE 1,00 X 1,00 X 0,50 M</t>
  </si>
  <si>
    <t>CAIXA DE CONCRETO ARMADO PRE-MOLDADO, COM FUNDO E SEM TAMPA, DIMENSOES DE 0,80 X 0,80 X 0,50 M</t>
  </si>
  <si>
    <t>CAIXA DE CONCRETO ARMADO PRE-MOLDADO, COM FUNDO E SEM TAMPA, DIMENSOES DE 0,60 X 0,60 X 0,50 M</t>
  </si>
  <si>
    <t>CAIXA DE CONCRETO ARMADO PRE-MOLDADO, COM FUNDO E SEM TAMPA, DIMENSOES DE 0,40 X 0,40 X 0,40 M</t>
  </si>
  <si>
    <t>CAIXA DE CONCRETO ARMADO PRE-MOLDADO, COM FUNDO E SEM TAMPA, DIMENSOES DE 0,30 X 0,30 X 0,30 M</t>
  </si>
  <si>
    <t>CAIXA DE ATERRAMENTO EM CONCRETO PRÃ-MOLDADO, DIAMETRO DE 0,30 M E ALTURA DE 0,35 M, SEM FUNDO E COM TAMPA</t>
  </si>
  <si>
    <t>CAIBRO 5 X 5 CM EM PINUS, MISTA OU EQUIVALENTE DA REGIAO - BRUTA</t>
  </si>
  <si>
    <t>CAIBRO ROLICO DE MADEIRA TRATADA, D = 4 A 7 CM, H = 3,00 M, EM EUCALIPTO OU EQUIVALENTE DA REGIAO</t>
  </si>
  <si>
    <t>CADEADO SIMPLES, CORPO EM LATAO MACICO, COM LARGURA DE 50 MM E ALTURA DE APROX 40 MM, HASTE CEMENTADA EM ACO TEMPERADO COM DIAMETRO DE APROX 8,0 MM, INCLUINDO 2 CHAVES</t>
  </si>
  <si>
    <t>CADEADO SIMPLES, CORPO EM LATAO MACICO, COM LARGURA DE 35 MM E ALTURA DE APROX 30 MM, HASTE CEMENTADA (NAO LONGA), EM ACO TEMPERADO COM DIAMETRO DE APROX 6,0 MM, INCLUINDO 2 CHAVES</t>
  </si>
  <si>
    <t>CADEADO SIMPLES, CORPO EM LATAO MACICO, COM LARGURA DE 25 MM E ALTURA DE APROX 25 MM, HASTE CEMENTADA (NAO LONGA), EM ACO TEMPERADO COM DIAMETRO DE APROX 5,0 MM, INCLUINDO 2 CHAVES</t>
  </si>
  <si>
    <t>CABO DE ACO GALVANIZADO, DIAMETRO 9,53 MM (3/8"), COM ALMA DE FIBRA 6 X 25 F</t>
  </si>
  <si>
    <t>CABO DE ACO GALVANIZADO, DIAMETRO 12,7 MM (1/2"), COM ALMA DE FIBRA 6 X 25 F</t>
  </si>
  <si>
    <t>CABO DE ACO GALVANIZADO, DIAMETRO 12,7 MM (1/2"), COM ALMA DE ACO CABO INDEPENDENTE 6 X 25 F</t>
  </si>
  <si>
    <t>BORBOLETA PARA JANELA TIPO GUILHOTINA, EM ZAMAC CROMADO</t>
  </si>
  <si>
    <t>BLOQUETE/PISO INTERTRAVADO DE CONCRETO - MODELO SEXTAVADO / HEXAGONAL, 25 CM X 25 CM, E = 8 CM, RESISTENCIA DE 35 MPA (NBR 9781), COR NATURAL</t>
  </si>
  <si>
    <t>BLOQUETE/PISO INTERTRAVADO DE CONCRETO - MODELO SEXTAVADO / HEXAGONAL, 25 CM X 25 CM, E = 6 CM, RESISTENCIA DE 35 MPA (NBR 9781), COR NATURAL</t>
  </si>
  <si>
    <t>BLOQUETE/PISO INTERTRAVADO DE CONCRETO - MODELO SEXTAVADO / HEXAGONAL, 25 CM X 25 CM, E = 10 CM, RESISTENCIA DE 35 MPA (NBR 9781), COR NATURAL</t>
  </si>
  <si>
    <t>BLOQUETE/PISO DE CONCRETO - MODELO PISOGRAMA/CONCREGRAMA/PAVI-GRADE/GRAMEIRO, DIMENSOES APROXIMADAS DE 60 CM X 45 CM E ESPESSURA DE 8 CM (+/- 1 CM), COR NATURAL</t>
  </si>
  <si>
    <t>BLOQUETE/PISO DE CONCRETO - MODELO BLOCO PISOGRAMA/CONCREGRAMA 2 FUROS, DIMENSOES APROX. DE 35 CM X 15 CM E ESPESSURA DE 7 CM (+/- 1 CM), COR NATURAL</t>
  </si>
  <si>
    <t>BLOCO VEDACAO CONCRETO CELULAR AUTOCLAVADO 7,5 X 30 X 60 CM (E X A X C)</t>
  </si>
  <si>
    <t>BLOCO VEDACAO CONCRETO CELULAR AUTOCLAVADO 12,5 X 30 X 60 CM (E X A X C)</t>
  </si>
  <si>
    <t>BLOCO DE VEDACAO DE CONCRETO, 9 X 19 X 39 CM (CLASSE C - NBR 6136)</t>
  </si>
  <si>
    <t>BLOCO DE VEDACAO DE CONCRETO 19 X 19 X 39 CM (CLASSE C - NBR 6136)</t>
  </si>
  <si>
    <t>BLOCO DE VEDACAO DE CONCRETO 14 X 19 X 39 CM (CLASSE C - NBR 6136)</t>
  </si>
  <si>
    <t>BLOCO DE VEDACAO DE CONCRETO CELULAR AUTOCLAVADO 20 X 30 X 60 CM (E X A X C)</t>
  </si>
  <si>
    <t>BLOCO DE VEDACAO DE CONCRETO CELULAR AUTOCLAVADO 15 X 30 X 60 CM (E X A X C)</t>
  </si>
  <si>
    <t>BLOCO DE VEDACAO DE CONCRETO CELULAR AUTOCLAVADO 10 X 30 X 60 CM (E X A X C)</t>
  </si>
  <si>
    <t>BLOCO DE VEDACAO DE CONCRETO APARENTE 19 X 19 X 39 CM  (CLASSE C - NBR 6136)</t>
  </si>
  <si>
    <t>BLOCO DE VEDACAO DE CONCRETO APARENTE 14 X 19 X 39 CM (CLASSE C - NBR 6136)</t>
  </si>
  <si>
    <t>BLOCO DE VEDACAO CONCRETO 14 X 19 X 29 CM (CLASSE C - NBR 6136)</t>
  </si>
  <si>
    <t>BLOCO DE VEDACAO CONCRETO APARENTE 9 X 19 X 39 CM (CLASSE C - NBR 6136)</t>
  </si>
  <si>
    <t>BLOCO DE GESSO VAZADO, BRANCO, E = *7* CM, DIMENSOES *67 X 50* CM</t>
  </si>
  <si>
    <t>BLOCO DE GESSO COMPACTO / MACICO, BRANCO, E = 10 CM, DIMENSOES *67 X 50* CM</t>
  </si>
  <si>
    <t>BLOCO DE CONCRETO ESTRUTURAL 9 X 19 X 39 CM, FBK 4,5 MPA (NBR 6136)</t>
  </si>
  <si>
    <t>BLOCO DE CONCRETO ESTRUTURAL 19 X 19 X 39 CM, FBK 8 MPA (NBR 6136)</t>
  </si>
  <si>
    <t>BLOCO DE CONCRETO ESTRUTURAL 19 X 19 X 39 CM, FBK 4,5 MPA (NBR 6136)</t>
  </si>
  <si>
    <t>BLOCO DE CONCRETO ESTRUTURAL 19 X 19 X 39 CM, FBK 16 MPA (NBR 6136)</t>
  </si>
  <si>
    <t>BLOCO DE CONCRETO ESTRUTURAL 19 X 19 X 39 CM, FBK 14 MPA (NBR 6136)</t>
  </si>
  <si>
    <t>BLOCO DE CONCRETO ESTRUTURAL 19 X 19 X 39 CM, FBK 12 MPA (NBR 6136)</t>
  </si>
  <si>
    <t>BLOCO DE CONCRETO ESTRUTURAL 19 X 19 X 39 CM, FBK 10 MPA (NBR 6136)</t>
  </si>
  <si>
    <t>BLOCO DE CONCRETO ESTRUTURAL 14 X 19 X 39, FCK 16 MPA (NBR 6136)</t>
  </si>
  <si>
    <t>BLOCO DE CONCRETO ESTRUTURAL 14 X 19 X 39 CM, FBK 8 MPA (NBR 6136)</t>
  </si>
  <si>
    <t>BLOCO DE CONCRETO ESTRUTURAL 14 X 19 X 39 CM, FBK 6 MPA (NBR 6136)</t>
  </si>
  <si>
    <t>BLOCO DE CONCRETO ESTRUTURAL 14 X 19 X 39 CM, FBK 4,5 MPA (NBR 6136)</t>
  </si>
  <si>
    <t>BLOCO DE CONCRETO ESTRUTURAL 14 X 19 X 39 CM, FBK 14 MPA (NBR 6136)</t>
  </si>
  <si>
    <t>BLOCO DE CONCRETO ESTRUTURAL 14 X 19 X 39 CM, FBK 12 MPA (NBR 6136)</t>
  </si>
  <si>
    <t>BLOCO DE CONCRETO ESTRUTURAL 14 X 19 X 39 CM, FBK 10 MPA (NBR 6136)</t>
  </si>
  <si>
    <t>BLOCO DE CONCRETO ESTRUTURAL 14 X 19 X 34 CM, FBK 4,5 MPA (NBR 6136)</t>
  </si>
  <si>
    <t>BLOCO DE CONCRETO ESTRUTURAL 14 X 19 X 29 CM, FBK 8 MPA (NBR 6136)</t>
  </si>
  <si>
    <t>BLOCO DE CONCRETO ESTRUTURAL 14 X 19 X 29 CM, FBK 6 MPA (NBR 6136)</t>
  </si>
  <si>
    <t>BLOCO DE CONCRETO ESTRUTURAL 14 X 19 X 29 CM, FBK 4,5 MPA (NBR 6136)</t>
  </si>
  <si>
    <t>BLOCO DE CONCRETO ESTRUTURAL 14 X 19 X 29 CM, FBK 16 MPA (NBR 6136)</t>
  </si>
  <si>
    <t>BLOCO DE CONCRETO ESTRUTURAL 14 X 19 X 29 CM, FBK 14 MPA (NBR 6136)</t>
  </si>
  <si>
    <t>BLOCO DE CONCRETO ESTRUTURAL 14 X 19 X 29 CM, FBK 12 MPA (NBR 6136)</t>
  </si>
  <si>
    <t>BLOCO DE CONCRETO ESTRUTURAL 14 X 19 X 29 CM, FBK 10 MPA (NBR 6136)</t>
  </si>
  <si>
    <t>BARRA DE FERRO CHATO, RETANGULAR, 50,8 MM X 9,53 MM (L X E), 3,79KG/M</t>
  </si>
  <si>
    <t>BARRA DE FERRO CHATO, RETANGULAR, 50,8 MM X 7,94 MM (L X E), 3,162 KG/M</t>
  </si>
  <si>
    <t>BARRA DE FERRO CHATO, RETANGULAR, 50,8 MM X 6,35 MM (L X E), 2,53 KG/M</t>
  </si>
  <si>
    <t>BARRA DE FERRO CHATO, RETANGULAR, 50,8 MM X 25,4 MM (L X E), 10,12 KG/M</t>
  </si>
  <si>
    <t>BARRA DE FERRO CHATO, RETANGULAR, 50,8 MM X 12,7 MM (L X E), 5,06 KG/M</t>
  </si>
  <si>
    <t>BARRA DE FERRO CHATO, RETANGULAR, 38,1 MM X 9,53 MM (L X E), 2,84 KG/M</t>
  </si>
  <si>
    <t>BARRA DE FERRO CHATO, RETANGULAR, 38,1 MM X 6,35 MM (L X E), 1,89 KG/M</t>
  </si>
  <si>
    <t>BARRA DE FERRO CHATO, RETANGULAR, 38,1 MM X 12,7 MM (L X E), 3,79 KG/M</t>
  </si>
  <si>
    <t>BARRA DE FERRO CHATO, RETANGULAR, 25,4 MM X 6,35 MM (L X E), 1,2265 KG/M</t>
  </si>
  <si>
    <t>BARRA DE FERRO CHATO, RETANGULAR, 25,4 MM X 4,76 MM (L X E), 1,73 KG/M</t>
  </si>
  <si>
    <t>BARRA DE FERRO CHATO, RETANGULAR, 19,05 MM X 3,17 MM (L X E), 0,47 KG/M</t>
  </si>
  <si>
    <t>BARRA DE FERRO CHATA, RETANGULAR (QUALQUER BITOLA)</t>
  </si>
  <si>
    <t>BARRA ANTIPANICO SIMPLES, CEGA EM LADO OPOSTO, COR CINZA</t>
  </si>
  <si>
    <t>BARRA ANTIPANICO DUPLA, CEGA EM LADO OPOSTO, COR CINZA</t>
  </si>
  <si>
    <t>AUXILIAR DE LABORATORISTA DE SOLOS E DE CONCRETO</t>
  </si>
  <si>
    <t>ARRUELA LISA, REDONDA, DE LATAO POLIDO, DIAMETRO NOMINAL 5/8", DIAMETRO EXTERNO = 34 MM, DIAMETRO DO FURO = 17 MM, ESPESSURA = *2,5* MM</t>
  </si>
  <si>
    <t>ARGAMASSA PARA REVESTIMENTO DECORATIVO MONOCAMADA</t>
  </si>
  <si>
    <t>ARGAMASSA COLANTE TIPO AC III E</t>
  </si>
  <si>
    <t>ARGAMASSA COLANTE TIPO AC III</t>
  </si>
  <si>
    <t>ARGAMASSA COLANTE AC II</t>
  </si>
  <si>
    <t>ARAME RECOZIDO 16 BWG, D = 1,65 MM (0,016 KG/M) OU 18 BWG, D = 1,25 MM (0,01 KG/M)</t>
  </si>
  <si>
    <t>ARAME GALVANIZADO 6 BWG, D = 5,16 MM (0,157 KG/M), OU 8 BWG, D = 4,19 MM (0,101 KG/M), OU 10 BWG, D = 3,40 MM (0,0713 KG/M)</t>
  </si>
  <si>
    <t>ARAME GALVANIZADO 18 BWG, D = 1,24MM (0,009 KG/M)</t>
  </si>
  <si>
    <t>ARAME GALVANIZADO 16 BWG, D = 1,65MM (0,0166 KG/M)</t>
  </si>
  <si>
    <t>ARAME GALVANIZADO 12 BWG, D = 2,76 MM (0,048 KG/M) OU 14 BWG, D = 2,11 MM (0,026 KG/M)</t>
  </si>
  <si>
    <t>ARAME FARPADO GALVANIZADO, 14 BWG (2,11 MM), CLASSE 250</t>
  </si>
  <si>
    <t>AR-CONDICIONADO SPLIT INVERTER, PISO TETO, 24000 BTU/H, QUENTE/FRIO, 60HZ, CLASSIFICACAO ENERGETICA A - SELO PROCEL, GAS HFC, CONTROLE S/FIO</t>
  </si>
  <si>
    <t>AR CONDICIONADO SPLIT ON/OFF, PISO TETO, 60.000 BTU/H, CICLO FRIO, 60HZ, CLASSIFICACAO ENERGETICA C - SELO PROCEL, GAS HFC, CONTROLE S/FIO</t>
  </si>
  <si>
    <t>AR CONDICIONADO SPLIT ON/OFF, PISO TETO, 48.000 BTU/H, CICLO FRIO, 60HZ, CLASSIFICACAO ENERGETICA C - SELO PROCEL, GAS HFC, CONTROLE S/FIO</t>
  </si>
  <si>
    <t>AR CONDICIONADO SPLIT ON/OFF, PISO TETO, 36.000 BTU/H, CICLO FRIO, 60HZ, CLASSIFICACAO ENERGETICA C - SELO PROCEL, GAS HFC, CONTROLE S/FIO</t>
  </si>
  <si>
    <t>AR CONDICIONADO SPLIT ON/OFF, PISO TETO, 24.000 BTU/H, CICLO FRIO, 60HZ, CLASSIFICACAO ENERGETICA C - SELO PROCEL, GAS HFC, CONTROLE S/FIO</t>
  </si>
  <si>
    <t>AR CONDICIONADO SPLIT ON/OFF, PISO TETO, 18.000 BTU/H, CICLO FRIO, 60HZ, CLASSIFICACAO ENERGETICA C - SELO PROCEL, GAS HFC, CONTROLE S/FIO</t>
  </si>
  <si>
    <t>AR CONDICIONADO SPLIT ON/OFF, HI-WALL (PAREDE), 9000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</si>
  <si>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</si>
  <si>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</si>
  <si>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</si>
  <si>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</si>
  <si>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</si>
  <si>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</si>
  <si>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12000 BTUS/H, CICLO FRIO, 60 HZ, CLASSIFICACAO ENERGETICA A - SELO PROCEL, GAS HFC, CONTROLE S/ FIO</t>
  </si>
  <si>
    <t>AR CONDICIONADO SPLIT ON/OFF, CASSETE (TETO), 60000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</si>
  <si>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</si>
  <si>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36000 BTUS/H, CICLO QUENTE/FRIO, 60 HZ, CLASSIFICACAO ENERGETICA A - SELO PROCEL, GAS HFC, CONTROLE S/ FIO</t>
  </si>
  <si>
    <t>AR CONDICIONADO SPLIT ON/OFF, CASSETE (TETO), 24000 BTUS/H, CICLO QUENTE/FRIO, 60 HZ, CLASSIFICACAO ENERGETICA C - SELO PROCEL, GAS HFC, CONTROLE S/ FIO</t>
  </si>
  <si>
    <t>AR CONDICIONADO SPLIT ON/OFF, CASSETE (TETO), 18000 BTUS/H, CICLO QUENTE/FRIO, 60 HZ, CLASSIFICACAO ENERGETICA C - SELO PROCEL, GAS HFC, CONTROLE S/ FIO</t>
  </si>
  <si>
    <t>AR CONDICIONADO SPLIT ON/OFF, CASSETE (TETO), FRIO 4 VIAS 60000 BTUS/H, CLASSIFICACAO ENERGETICA C - SELO PROCEL, GAS HFC, CONTROLE S/ FIO</t>
  </si>
  <si>
    <t>AR CONDICIONADO SPLIT ON/OFF, CASSETE (TETO), FRIO 4 VIAS 48000 BTUS/H, CLASSIFICACAO ENERGETICA C - SELO PROCEL, GAS HFC, CONTROLE S/ FIO</t>
  </si>
  <si>
    <t>AR CONDICIONADO SPLIT ON/OFF, CASSETE (TETO), FRIO 4 VIAS 36000 BTUS/H, CLASSIFICACAO ENERGETICA C - SELO PROCEL, GAS HFC, CONTROLE S/ FIO</t>
  </si>
  <si>
    <t>AR CONDICIONADO SPLIT ON/OFF, CASSETE (TETO), FRIO 4 VIAS 24000 BTUS/H, CLASSIFICACAO ENERGETICA C - SELO PROCEL, GAS HFC, CONTROLE S/ FIO</t>
  </si>
  <si>
    <t>AR CONDICIONADO SPLIT ON/OFF, CASSETE (TETO), FRIO 4 VIAS 18000 BTUS/H, CLASSIFICACAO ENERGETICA C - SELO PROCEL, GAS HFC, CONTROLE S/ FIO</t>
  </si>
  <si>
    <t>AR CONDICIONADO SPLIT INVERTER, PISO TETO, 48000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</si>
  <si>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</si>
  <si>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</si>
  <si>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</si>
  <si>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APRESENTANDO ENTRE 54000 E 58000 BTU/H, CICLO FRIO, 60HZ, CLASSIFICACAO ENERGETICA A OU B (SELO PROCEL), GAS HFC, CONTROLE S/FIO</t>
  </si>
  <si>
    <t>AR CONDICIONADO SPLIT INVERTER, HI-WALL (PAREDE), 9000 BTU/H, CICLO FRIO, 60HZ, CLASSIFICACAO A (SELO PROCEL), GAS HFC, CONTROLE S/FIO</t>
  </si>
  <si>
    <t>AR CONDICIONADO SPLIT INVERTER, HI-WALL (PAREDE), 24000 BTU/H, CICLO FRIO, 60HZ, CLASSIFICACAO A - SELO PROCEL, GAS HFC, CONTROLE S/FIO</t>
  </si>
  <si>
    <t>AR CONDICIONADO SPLIT INVERTER, HI-WALL (PAREDE), 18000 BTU/H, CICLO FRIO, 60HZ, CLASSIFICACAO A (SELO PROCEL), GAS HFC, CONTROLE S/FIO</t>
  </si>
  <si>
    <t>AR CONDICIONADO SPLIT INVERTER, HI-WALL (PAREDE), 12000 BTU/H, CICLO FRIO, 60HZ, CLASSIFICACAO A (SELO PROCEL), GAS HFC, CONTROLE S/FIO</t>
  </si>
  <si>
    <t>APONTADOR OU APROPRIADOR DE MAO DE OBRA</t>
  </si>
  <si>
    <t>ANEL EM CONCRETO ARMADO, PERFURADO, PARA FOSSAS SEPTICAS E SUMIDOUROS, SEM FUNDO, DIAMETRO INTERNO DE 3,00 M E ALTURA DE 0,50 M</t>
  </si>
  <si>
    <t>ANEL EM CONCRETO ARMADO, PERFURADO, PARA FOSSAS SEPTICAS E SUMIDOUROS, SEM FUNDO, DIAMETRO INTERNO DE 2,50 M E ALTURA DE 0,50 M</t>
  </si>
  <si>
    <t>ANEL EM CONCRETO ARMADO, PERFURADO, PARA FOSSAS SEPTICAS E SUMIDOUROS, SEM FUNDO, DIAMETRO INTERNO DE 2,00 M E ALTURA DE 0,50 M</t>
  </si>
  <si>
    <t>ANEL EM CONCRETO ARMADO, PERFURADO,  PARA FOSSAS SEPTICAS E SUMIDOUROS, SEM FUNDO, DIAMETRO INTERNO DE 1,20 M E ALTURA DE 0,50 M</t>
  </si>
  <si>
    <t>ANEL EM CONCRETO ARMADO, LISO, PARA, POCOS DE VISITA, POCOS DE INSPECAO, FOSSAS SEPTICAS E SUMIDOUROS, SEM FUNDO, DIAMETRO INTERNO DE 1,50 M E ALTURA DE 0,50 M</t>
  </si>
  <si>
    <t>ANEL EM CONCRETO ARMADO, LISO, PARA, POCOS DE VISITA, POCOS DE INSPECAO, FOSSAS SEPTICAS E SUMIDOUROS, COM FUNDO, DIAMETRO INTERNO DE 1,50 M E ALTURA DE 1,00 M</t>
  </si>
  <si>
    <t>ANEL EM CONCRETO ARMADO, LISO, PARA POCOS DE VISITAS, POCOS DE INSPECAO, FOSSAS SEPTICAS E SUMIDOUROS, SEM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</si>
  <si>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</si>
  <si>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</si>
  <si>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COM FUNDO, DIAMETRO INTERNO DE 0,80 M E ALTURA DE 0,50 M</t>
  </si>
  <si>
    <t>ANEL EM CONCRETO ARMADO, LISO, PARA POCOS DE VISITA, POCOS DE INSPECAO, FOSSAS SEPTICAS E SUMIDOUROS, SEM FUNDO, DIAMETRO INTERNO DE 1,20 M E ALTURA DE 0,50 M</t>
  </si>
  <si>
    <t>ANEL EM CONCRETO ARMADO, LISO, PARA POCOS DE VISITA, POCOS DE INSPECAO, FOSSAS SEPTICAS E SUMIDOUROS, COM FUNDO, DIAMETRO INTERNO DE 1,20 M E ALTURA DE 0,75 M</t>
  </si>
  <si>
    <t>ANEL EM CONCRETO ARMADO, LISO, PARA POCOS DE INSPECAO, SEM FUNDO, DIAMETRO INTERNO DE 0,60 M E ALTURA DE 0,50 M</t>
  </si>
  <si>
    <t>ANEL EM CONCRETO ARMADO, LISO, PARA POCOS DE INSPECAO, SEM FUNDO, DIAMETRO INTERNO DE 0,60 M E ALTURA DE 0,20 M</t>
  </si>
  <si>
    <t>ANEL EM CONCRETO ARMADO, LISO, PARA POCOS DE INSPECAO, COM FUNDO, DIAMETRO INTERNO DE 0,60 M E ALTURA DE 0,50 M</t>
  </si>
  <si>
    <t>ANEL EM CONCRETO ARMADO, LISO, PARA FOSSAS SEPTICAS E SUMIDOUROS, SEM FUNDO, DIAMETRO INTERNO DE 3,00 M E ALTURA DE 0,50 M</t>
  </si>
  <si>
    <t>ANEL EM CONCRETO ARMADO, LISO, PARA FOSSAS SEPTICAS E SUMIDOUROS, SEM FUNDO, DIAMETRO INTERNO DE 2,50 M E ALTURA DE 0,50 M</t>
  </si>
  <si>
    <t>ANEL EM CONCRETO ARMADO, LISO, PARA FOSSAS SEPTICAS E SUMIDOUROS, SEM FUNDO, DIAMETRO INTERNO DE 2,00 M E ALTURA DE 0,50 M</t>
  </si>
  <si>
    <t>ANEL EM CONCRETO ARMADO, LISO, PARA FOSSAS SEPTICAS E SUMIDOUROS, COM FUNDO, DIAMETRO INTERNO DE 3,00 M E ALTURA DE 0,50 M</t>
  </si>
  <si>
    <t>ANEL EM CONCRETO ARMADO, LISO,  PARA FOSSAS SEPTICAS E SUMIDOUROS, COM FUNDO, DIAMETRO INTERNO DE 1,20 M E ALTURA DE 0,50 M</t>
  </si>
  <si>
    <t>ANEL DE CONCRETO ARMADO, COM FUROS/DRENO PARA SUMIDOURO, D = 1,50 M, H = 0,50 M</t>
  </si>
  <si>
    <t>ANEL DE CONCRETO ARMADO, COM FUROS/DRENO PARA SUMIDOURO, D = 1,00 M, H = 0,50M</t>
  </si>
  <si>
    <t>ANEL DE CONCRETO ARMADO, COM FUROS/DRENO PARA SUMIDOURO, D = 0,80 M, H = 0,50 M</t>
  </si>
  <si>
    <t>ANEL DE CONCRETO ARMADO COM FUNDO, PARA FOSSA E POCO 2,50 X *0,50* M</t>
  </si>
  <si>
    <t>ANEL DE CONCRETO ARMADO COM FUNDO, PARA FOSSA E POCO 2,00 X *0,50* M</t>
  </si>
  <si>
    <t>ANEL DE CONCRETO ARMADO COM FUNDO, PARA FOSSA E POCO 1,50 X *0,50* M</t>
  </si>
  <si>
    <t>AGENTE DE CURA, PROTETOR DA EVAPORACAO DA AGUA DE HIDRATACAO DO CONCRETO</t>
  </si>
  <si>
    <t>ADITIVO SUPERPLASTIFICANTE DE PEGA NORMAL PARA CONCRETO, LIQUIDO E ISENTO DE CLORETOS</t>
  </si>
  <si>
    <t>ADITIVO PLASTIFICANTE RETARDADOR DE PEGA E REDUTOR DE AGUA PARA CONCRETO, LIQUIDO E ISENTO DE CLORETOS</t>
  </si>
  <si>
    <t>ADITIVO PLASTIFICANTE E ESTABILIZADOR PARA ARGAMASSAS DE ASSENTAMENTO E REBOCO, LIQUIDO E ISENTO DE CLORETOS</t>
  </si>
  <si>
    <t>ADITIVO LIQUIDO INCORPORADOR DE AR PARA CONCRETO E ARGAMASSA, LIQUIDO E ISENTO DE CLORETOS</t>
  </si>
  <si>
    <t>ADITIVO LIQUIDO IMPERMEABILIZANTE CRISTALIZANTE</t>
  </si>
  <si>
    <t>ADITIVO IMPERMEABILIZANTE DE PEGA ULTRARRAPIDA, LIQUIDO E ISENTO DE CLORETOS</t>
  </si>
  <si>
    <t>ADITIVO IMPERMEABILIZANTE DE PEGA NORMAL PARA ARGAMASSAS E CONCRETOS SEM ARMACAO, LIQUIDO E ISENTO DE CLORETOS</t>
  </si>
  <si>
    <t>ADITIVO ACELERADOR DE PEGA E ENDURECIMENTO PARA ARGAMASSAS E CONCRETOS, LIQUIDO E ISENTO DE CLORETOS</t>
  </si>
  <si>
    <t>ACO CA-60, 8,0 MM OU 9,5 MM, VERGALHAO</t>
  </si>
  <si>
    <t>ACO CA-60, 6,0 MM OU 7,0 MM, DOBRADO E CORTADO</t>
  </si>
  <si>
    <t>ACO CA-60, 4,2 MM, OU 5,0 MM, OU 6,0 MM, OU 7,0 MM, VERGALHAO</t>
  </si>
  <si>
    <t>ACO CA-60, 4,2 MM OU 5,0 MM, DOBRADO E CORTADO</t>
  </si>
  <si>
    <t>ACO CA-50, 32,0 MM, VERGALHAO</t>
  </si>
  <si>
    <t>ACO CA-50, 20,0 MM OU 25,0 MM, VERGALHAO</t>
  </si>
  <si>
    <t>ACO CA-50, 12,5 MM OU 16,0 MM, VERGALHAO</t>
  </si>
  <si>
    <t>ACO CA-50, 10,0 MM, OU 12,5 MM, OU 16,0 MM, OU 20,0 MM, DOBRADO E CORTADO</t>
  </si>
  <si>
    <t>ACO CA-25, 6,3 MM OU 8,0 MM, VERGALHAO</t>
  </si>
  <si>
    <t>ACO CA-25, 32,0 MM, BARRA DE TRANSFERENCIA</t>
  </si>
  <si>
    <t>ACO CA-25, 25,0 MM, BARRA DE TRANSFERENCIA</t>
  </si>
  <si>
    <t>ACO CA-25, 20,0 MM, BARRA DE TRANSFERENCIA</t>
  </si>
  <si>
    <t>ACO CA-25, 16,0 MM, BARRA DE TRANSFERENCIA</t>
  </si>
  <si>
    <t>ACO CA-25, 10,0 MM, OU 12,5 MM, OU 16,0 MM, OU 20,0 MM, OU 25,0 MM, VERGALHAO</t>
  </si>
  <si>
    <t>!EM PROCESSO DE DESATIVACAO!JANELA DE CORRER, ACO, BATENTE/REQUADRO DE 6 A 14 CM,  COM DIVISAO HORIZ , PINT ANTICORROSIVA, SEM VIDRO, BANDEIRA COM BASCULA, 4 FLS, 120  X 150 CM (A X L)</t>
  </si>
  <si>
    <t>!EM PROCESSO DE DESATIVACAO! JANELA DE CORRER, ACO, BATENTE/REQUADRO DE 6 A 14 CM, QUADRICULADA, PINTURA ANTICORROSIVA, SEM VIDRO, BANDEIRA COM BASCULA, 4 FLS, 120  X 150 CM (A X L)</t>
  </si>
  <si>
    <t>!EM PROCESSO DE DESATIVACAO! JANELA BASCULANTE, ACO, COM BATENTE/REQUADRO, 60 X 80 CM (SEM VIDROS)</t>
  </si>
  <si>
    <t>!EM PROCESSO DE DESATIVACAO! DOBRADICA EM ACO/FERRO, 3" X 2 1/2", E= 1,2 A 1,8 MM, SEM ANEL,  CROMADO OU ZINCADO, TAMPA BOLA, COM PARAFUSOS</t>
  </si>
  <si>
    <t>TELHADOR COM ENCARGOS COMPLEMENTARES</t>
  </si>
  <si>
    <t>TÉCNICO EM SONDAGEM COM ENCARGOS COMPLEMENTARES</t>
  </si>
  <si>
    <t>TÉCNICO DE LABORATÓRIO E CAMPO DE CONSTRUÇÃO COM ENCARGOS COMPLEMENTARES</t>
  </si>
  <si>
    <t>SOLDADOR ELÉTRICO COM ENCARGOS COMPLEMENTARES</t>
  </si>
  <si>
    <t>SERVENTE DE OBRAS COM ENCARGOS COMPLEMENTARES</t>
  </si>
  <si>
    <t>POCEIRO / ESCAVADOR DE VALAS COM ENCARGOS COMPLEMENTARES</t>
  </si>
  <si>
    <t>OPERADOR DE TRATOR - EXCLUSIVE AGROPECUÁRIA COM ENCARGOS COMPLEMENTARES</t>
  </si>
  <si>
    <t>OPERADOR DE PAVIMENTADORA / MESA VIBROACABADORA COM ENCARGOS COMPLEMENTARES</t>
  </si>
  <si>
    <t>OPERADOR DE MOTO SCRAPER COM ENCARGOS COMPLEMENTARES</t>
  </si>
  <si>
    <t>OPERADOR DE MÁQUINAS E TRATORES DIVERSOS COM ENCARGOS COMPLEMENTARES</t>
  </si>
  <si>
    <t>OPERADOR DE JATO ABRASIVO OU JATISTA COM ENCARGOS COMPLEMENTARES</t>
  </si>
  <si>
    <t>OPERADOR DE GUINCHO OU GUINCHEIRO COM ENCARGOS COMPLEMENTARES</t>
  </si>
  <si>
    <t>OPERADOR DE DEMARCADORA DE FAIXAS DE TRÁFEGO COM ENCARGOS COMPLEMENTARES</t>
  </si>
  <si>
    <t>OPERADOR DE COMPRESSOR DE AR OU COMPRESSORISTA COM ENCARGOS COMPLEMENTARES</t>
  </si>
  <si>
    <t>OPERADOR DE BETONEIRA ESTACIONÁRIA COM ENCARGOS COMPLEMENTARES</t>
  </si>
  <si>
    <t>OPERADOR DE BATE-ESTACA COM ENCARGOS COMPLEMENTARES</t>
  </si>
  <si>
    <t>NIVELADOR  COM ENCARGOS COMPLEMENTARES</t>
  </si>
  <si>
    <t>MOTORISTA OPERADOR DE CAMINHÃO COM MUNCK COM ENCARGOS COMPLEMENTARES</t>
  </si>
  <si>
    <t>MOTORISTA DE ÔNIBUS / MICRO-ÔNIBUS COM ENCARGOS COMPLEMENTARES</t>
  </si>
  <si>
    <t>MOTORISTA DE CARRO DE PASSEIO COM ENCARGOS COMPLEMENTARES</t>
  </si>
  <si>
    <t>MOTORISTA DE CAMINHÃO CARRETA COM ENCARGOS COMPLEMENTARES</t>
  </si>
  <si>
    <t>MOTORISTA DE CAMINHÃO BASCULANTE COM ENCARGOS COMPLEMENTARES</t>
  </si>
  <si>
    <t>MONTADOR DE MÁQUINAS COM ENCARGOS COMPLEMENTARES</t>
  </si>
  <si>
    <t>MONTADOR DE ESTRUTURAS METÁLICAS COM ENCARGOS COMPLEMENTARES</t>
  </si>
  <si>
    <t>MONTADOR DE ELETROELETRÔNICO COM ENCARGOS COMPLEMENTARES</t>
  </si>
  <si>
    <t>MECÂNICO DE REFRIGERAÇÃO COM ENCARGOS COMPLEMENTARES</t>
  </si>
  <si>
    <t>MECÂNICO DE EQUIPAMENTOS PESADOS COM ENCARGOS COMPLEMENTARES</t>
  </si>
  <si>
    <t>MARMORISTA / GRANITEIRO COM ENCARGOS COMPLEMENTARES</t>
  </si>
  <si>
    <t>MAÇARIQUEIRO COM ENCARGOS COMPLEMENTARES</t>
  </si>
  <si>
    <t>LEITURISTA OU CADASTRISTA DE REDES DE ÁGUA COM ENCARGOS COMPLEMENTARES</t>
  </si>
  <si>
    <t>INSTALADOR DE TUBULAÇÕES COM ENCARGOS COMPLEMENTARES</t>
  </si>
  <si>
    <t>ENGENHEIRO CIVIL SENIOR COM ENCARGOS COMPLEMENTARES</t>
  </si>
  <si>
    <t>ELETRICISTA DE MANUTENÇÃO INDUSTRIAL COM ENCARGOS COMPLEMENTARES</t>
  </si>
  <si>
    <t>CAVOUQUEIRO OU OPERADOR DE PERFURATRIZ COM ENCARGOS COMPLEMENTARES</t>
  </si>
  <si>
    <t>CARPINTEIRO DE ESQUADRIAS COM ENCARGOS COMPLEMENTARES</t>
  </si>
  <si>
    <t>CARPINTEIRO AUXILIAR COM ENCARGOS COMPLEMENTARES</t>
  </si>
  <si>
    <t>BLASTER, DINAMITADOR OU CABO DE FORÇA COM ENCARGOS COMPLEMENTARES</t>
  </si>
  <si>
    <t>AZULEJISTA OU LADRILHEIRO COM ENCARGOS COMPLEMENTARES</t>
  </si>
  <si>
    <t>AUXILIAR TÉCNICO / ASSISTENTE DE ENGENHARIA COM ENCARGOS COMPLEMENTARES</t>
  </si>
  <si>
    <t>AUXILIAR DE PEDREIRO COM ENCARGOS COMPLEMENTARES</t>
  </si>
  <si>
    <t>AUXILIAR DE LABORATORISTA DE SOLOS E DE CONCRETO COM ENCARGOS COMPLEMENTARES</t>
  </si>
  <si>
    <t>AUXILIAR DE AZULEJISTA COM ENCARGOS COMPLEMENTARES</t>
  </si>
  <si>
    <t>ASSENTADOR DE MANILHAS COM ENCARGOS COMPLEMENTARES</t>
  </si>
  <si>
    <t>AJUDANTE DE SERRALHEIRO COM ENCARGOS COMPLEMENTARES</t>
  </si>
  <si>
    <t>AJUDANTE DE PINTOR COM ENCARGOS COMPLEMENTARES</t>
  </si>
  <si>
    <t>AJUDANTE DE ESTRUTURAS METÁLICAS COM ENCARGOS COMPLEMENTARES</t>
  </si>
  <si>
    <t>AJUDANTE DE ELETRICISTA COM ENCARGOS COMPLEMENTARES</t>
  </si>
  <si>
    <t>CURSO DE CAPACITAÇÃO PARA VIGIA DIURNO (ENCARGOS COMPLEMENTARES) - MENSALISTA</t>
  </si>
  <si>
    <t>CURSO DE CAPACITAÇÃO PARA VIDRACEIRO (ENCARGOS COMPLEMENTARES) - MENSALISTA</t>
  </si>
  <si>
    <t>CURSO DE CAPACITAÇÃO PARA TELHADOR (ENCARGOS COMPLEMENTARES) - MENSALISTA</t>
  </si>
  <si>
    <t>CURSO DE CAPACITAÇÃO PARA TECNICO EM SONDAGEM (ENCARGOS COMPLEMENTARES) - MENSALISTA</t>
  </si>
  <si>
    <t>CURSO DE CAPACITAÇÃO PARA TECNICO EM LABORATORIO E CAMPO DE CONSTRUCAO CIVIL (ENCARGOS COMPLEMENTARES) - MENSALISTA</t>
  </si>
  <si>
    <t>CURSO DE CAPACITAÇÃO PARA TAQUEADOR OU TAQUEIRO (ENCARGOS COMPLEMENTARES) - MENSALISTA</t>
  </si>
  <si>
    <t>CURSO DE CAPACITAÇÃO PARA SOLDADOR ELETRICO (ENCARGOS COMPLEMENTARES) - MENSALISTA</t>
  </si>
  <si>
    <t>CURSO DE CAPACITAÇÃO PARA SOLDADOR (ENCARGOS COMPLEMENTARES) - MENSALISTA</t>
  </si>
  <si>
    <t>CURSO DE CAPACITAÇÃO PARA SERVENTE DE OBRAS (ENCARGOS COMPLEMENTARES) - MENSALISTA</t>
  </si>
  <si>
    <t>CURSO DE CAPACITAÇÃO PARA SERRALHEIRO (ENCARGOS COMPLEMENTARES) - MENSALISTA</t>
  </si>
  <si>
    <t>CURSO DE CAPACITAÇÃO PARA RASTELEIRO (ENCARGOS COMPLEMENTARES) - MENSALISTA</t>
  </si>
  <si>
    <t>CURSO DE CAPACITAÇÃO PARA POCEIRO / ESCAVADOR DE VALAS E TUBULOES (ENCARGOS COMPLEMENTARES) - MENSALISTA</t>
  </si>
  <si>
    <t>CURSO DE CAPACITAÇÃO PARA PINTOR PARA TINTA EPOXI (ENCARGOS COMPLEMENTARES) - MENSALISTA</t>
  </si>
  <si>
    <t>CURSO DE CAPACITAÇÃO PARA PINTOR DE LETREIROS (ENCARGOS COMPLEMENTARES) - MENSALISTA</t>
  </si>
  <si>
    <t>CURSO DE CAPACITAÇÃO PARA PINTOR (ENCARGOS COMPLEMENTARES) - MENSALISTA</t>
  </si>
  <si>
    <t>CURSO DE CAPACITAÇÃO PARA PEDREIRO (ENCARGOS COMPLEMENTARES) - MENSALISTA</t>
  </si>
  <si>
    <t>CURSO DE CAPACITAÇÃO PARA PASTILHEIRO (ENCARGOS COMPLEMENTARES) - MENSALISTA</t>
  </si>
  <si>
    <t>CURSO DE CAPACITAÇÃO PARA OPERADOR DE USINA DE ASFALTO, DE SOLOS OU DE CONCRETO (ENCARGOS COMPLEMENTARES) - MENSALISTA</t>
  </si>
  <si>
    <t>CURSO DE CAPACITAÇÃO PARA OPERADOR DE TRATOR - EXCLUSIVE AGROPECUARIA (ENCARGOS COMPLEMENTARES) - MENSALISTA</t>
  </si>
  <si>
    <t>CURSO DE CAPACITAÇÃO PARA OPERADOR DE ROLO COMPACTADOR (ENCARGOS COMPLEMENTARES) - MENSALISTA</t>
  </si>
  <si>
    <t>CURSO DE CAPACITAÇÃO PARA OPERADOR DE PAVIMENTADORA / MESA VIBROACABADORA (ENCARGOS COMPLEMENTARES) - MENSALISTA</t>
  </si>
  <si>
    <t>CURSO DE CAPACITAÇÃO PARA OPERADOR DE PA CARREGADEIRA (ENCARGOS COMPLEMENTARES) - MENSALISTA</t>
  </si>
  <si>
    <t>CURSO DE CAPACITAÇÃO PARA OPERADOR DE MOTONIVELADORA (ENCARGOS COMPLEMENTARES) - MENSALISTA</t>
  </si>
  <si>
    <t>CURSO DE CAPACITAÇÃO PARA OPERADOR DE MOTO SCRAPER (ENCARGOS COMPLEMENTARES) - MENSALISTA</t>
  </si>
  <si>
    <t>CURSO DE CAPACITAÇÃO PARA OPERADOR DE MARTELETE OU MARTELETEIRO (ENCARGOS COMPLEMENTARES) - MENSALISTA</t>
  </si>
  <si>
    <t>CURSO DE CAPACITAÇÃO PARA OPERADOR DE MAQUINAS E TRATORES DIVERSOS (ENCARGOS COMPLEMENTARES) - MENSALISTA</t>
  </si>
  <si>
    <t>CURSO DE CAPACITAÇÃO PARA OPERADOR DE JATO ABRASIVO OU JATISTA (ENCARGOS COMPLEMENTARES) - MENSALISTA</t>
  </si>
  <si>
    <t>CURSO DE CAPACITAÇÃO PARA OPERADOR DE GUINDASTE (ENCARGOS COMPLEMENTARES) - MENSALISTA</t>
  </si>
  <si>
    <t>CURSO DE CAPACITAÇÃO PARA OPERADOR DE GUINCHO OU GUINCHEIRO (ENCARGOS COMPLEMENTARES) - MENSALISTA</t>
  </si>
  <si>
    <t>CURSO DE CAPACITAÇÃO PARA OPERADOR DE ESCAVADEIRA (ENCARGOS COMPLEMENTARES) - MENSALISTA</t>
  </si>
  <si>
    <t>CURSO DE CAPACITAÇÃO PARA OPERADOR DE DEMARCADORA DE FAIXAS DE TRAFEGO (ENCARGOS COMPLEMENTARES) - MENSALISTA</t>
  </si>
  <si>
    <t>CURSO DE CAPACITAÇÃO PARA OPERADOR DE COMPRESSOR DE AR OU COMPRESSORISTA (ENCARGOS COMPLEMENTARES) - MENSALISTA</t>
  </si>
  <si>
    <t>CURSO DE CAPACITAÇÃO PARA OPERADOR DE BETONEIRA ESTACIONARIA / MISTURADOR (ENCARGOS COMPLEMENTARES) - MENSALISTA</t>
  </si>
  <si>
    <t>CURSO DE CAPACITAÇÃO PARA OPERADOR DE BETONEIRA (ENCARGOS COMPLEMENTARES) - MENSALISTA</t>
  </si>
  <si>
    <t>CURSO DE CAPACITAÇÃO PARA OPERADOR DE BATE-ESTACAS (ENCARGOS COMPLEMENTARES) - MENSALISTA</t>
  </si>
  <si>
    <t>CURSO DE CAPACITAÇÃO PARA NIVELADOR (ENCARGOS COMPLEMENTARES) - MENSALISTA</t>
  </si>
  <si>
    <t>CURSO DE CAPACITAÇÃO PARA MOTORISTA OPERADOR DE CAMINHAO COM MUNCK (ENCARGOS COMPLEMENTARES) - MENSALISTA</t>
  </si>
  <si>
    <t>CURSO DE CAPACITAÇÃO PARA MOTORISTA DE ONIBUS / MICRO-ONIBUS (ENCARGOS COMPLEMENTARES) - MENSALISTA</t>
  </si>
  <si>
    <t>CURSO DE CAPACITAÇÃO PARA MECÂNICO DE REFRIGERAÇÃO (ENCARGOS COMPLEMENTARES) - MENSALISTA</t>
  </si>
  <si>
    <t>CURSO DE CAPACITAÇÃO PARA MECÂNICO DE EQUIPAMENTOS PESADOS (ENCARGOS COMPLEMENTARES) - MENSALISTA</t>
  </si>
  <si>
    <t>CURSO DE CAPACITAÇÃO PARA MOTORISTA DE CARRO DE PASSEIO (ENCARGOS COMPLEMENTARES) - MENSALISTA</t>
  </si>
  <si>
    <t>CURSO DE CAPACITAÇÃO PARA MARMORISTA / GRANITEIRO (ENCARGOS COMPLEMENTARES) - MENSALISTA</t>
  </si>
  <si>
    <t>CURSO DE CAPACITAÇÃO PARA MARCENEIRO (ENCARGOS COMPLEMENTARES) - MENSALISTA</t>
  </si>
  <si>
    <t>CURSO DE CAPACITAÇÃO PARA MAÇARIQUEIRO (ENCARGOS COMPLEMENTARES) - MENSALISTA</t>
  </si>
  <si>
    <t>CURSO DE CAPACITAÇÃO PARA MOTORISTA DE CAMINHAO-CARRETA (ENCARGOS COMPLEMENTARES) - MENSALISTA</t>
  </si>
  <si>
    <t>CURSO DE CAPACITAÇÃO PARA LEITURISTA OU CADASTRISTA DE REDES DE ÁGUA (ENCARGOS COMPLEMENTARES) - MENSALISTA</t>
  </si>
  <si>
    <t>CURSO DE CAPACITAÇÃO PARA JARDINEIRO (ENCARGOS COMPLEMENTARES) - MENSALISTA</t>
  </si>
  <si>
    <t>CURSO DE CAPACITAÇÃO PARA INSTALADOR DE TUBULAÇÕES (ENCARGOS COMPLEMENTARES) - MENSALISTA</t>
  </si>
  <si>
    <t>CURSO DE CAPACITAÇÃO PARA MOTORISTA DE CAMINHAO-BASCULANTE (ENCARGOS COMPLEMENTARES) - MENSALISTA</t>
  </si>
  <si>
    <t>CURSO DE CAPACITAÇÃO PARA IMPERMEABILIZADOR (ENCARGOS COMPLEMENTARES) - MENSALISTA</t>
  </si>
  <si>
    <t>CURSO DE CAPACITAÇÃO PARA GESSEIRO (ENCARGOS COMPLEMENTARES) - MENSALISTA</t>
  </si>
  <si>
    <t>CURSO DE CAPACITAÇÃO PARA MONTADOR DE MAQUINAS (ENCARGOS COMPLEMENTARES) - MENSALISTA</t>
  </si>
  <si>
    <t>CURSO DE CAPACITAÇÃO PARA ENGENHEIRO SANITARISTA (ENCARGOS COMPLEMENTARES) - MENSALISTA</t>
  </si>
  <si>
    <t>CURSO DE CAPACITAÇÃO PARA ENGENHEIRO ELETRICISTA (ENCARGOS COMPLEMENTARES) - MENSALISTA</t>
  </si>
  <si>
    <t>CURSO DE CAPACITAÇÃO PARA ENGENHEIRO CIVIL SENIOR (ENCARGOS COMPLEMENTARES) - MENSALISTA</t>
  </si>
  <si>
    <t>CURSO DE CAPACITAÇÃO PARA ENCANADOR OU BOMBEIRO HIDRÁULICO (ENCARGOS COMPLEMENTARES) - MENSALISTA</t>
  </si>
  <si>
    <t>CURSO DE CAPACITAÇÃO PARA ELETROTÉCNICO (ENCARGOS COMPLEMENTARES) - MENSALISTA</t>
  </si>
  <si>
    <t>CURSO DE CAPACITAÇÃO PARA ELETRICISTA DE MANUTENÇÃO INDUSTRIAL (ENCARGOS COMPLEMENTARES) - MENSALISTA</t>
  </si>
  <si>
    <t>CURSO DE CAPACITAÇÃO PARA ELETRICISTA (ENCARGOS COMPLEMENTARES) - MENSALISTA</t>
  </si>
  <si>
    <t>CURSO DE CAPACITAÇÃO PARA CAVOUQUEIRO OU OPERADOR DE PERFURATRIZ (ENCARGOS COMPLEMENTARES) - MENSALISTA</t>
  </si>
  <si>
    <t>CURSO DE CAPACITAÇÃO PARA CARPINTEIRO DE FORMAS (ENCARGOS COMPLEMENTARES) - MENSALISTA</t>
  </si>
  <si>
    <t>CURSO DE CAPACITAÇÃO PARA CARPINTEIRO DE ESQUADRIAS (ENCARGOS COMPLEMENTARES) - MENSALISTA</t>
  </si>
  <si>
    <t>CURSO DE CAPACITAÇÃO PARA CARPINTEIRO AUXILIAR (ENCARGOS COMPLEMENTARES) - MENSALISTA</t>
  </si>
  <si>
    <t>CURSO DE CAPACITAÇÃO PARA MONTADOR DE ESTRUTURAS METALICAS (ENCARGOS COMPLEMENTARES) - MENSALISTA</t>
  </si>
  <si>
    <t>CURSO DE CAPACITAÇÃO PARA CALCETEIRO (ENCARGOS COMPLEMENTARES) - MENSALISTA</t>
  </si>
  <si>
    <t>CURSO DE CAPACITAÇÃO PARA BLASTER, DINAMITADOR OU CABO DE FORÇA (ENCARGOS COMPLEMENTARES) - MENSALISTA</t>
  </si>
  <si>
    <t>CURSO DE CAPACITAÇÃO PARA AZULEJISTA OU LADRILHISTA (ENCARGOS COMPLEMENTARES) - MENSALISTA</t>
  </si>
  <si>
    <t>CURSO DE CAPACITAÇÃO PARA MONTADOR DE ELETROELETRONICOS(ENCARGOS COMPLEMENTARES) - MENSALISTA</t>
  </si>
  <si>
    <t>CURSO DE CAPACITAÇÃO PARA AUXILIAR TÉCNICO DE ENGENHARIA (ENCARGOS COMPLEMENTARES) - MENSALISTA</t>
  </si>
  <si>
    <t>CURSO DE CAPACITAÇÃO PARA AUXILIAR DE TOPÓGRAFO (ENCARGOS COMPLEMENTARES) - MENSALISTA</t>
  </si>
  <si>
    <t>CURSO DE CAPACITAÇÃO PARA AUXILIAR DE SERVIÇOS GERAIS (ENCARGOS COMPLEMENTARES) - MENSALISTA</t>
  </si>
  <si>
    <t>CURSO DE CAPACITAÇÃO PARA AUXILIAR DE PEDREIRO (ENCARGOS COMPLEMENTARES) - MENSALISTA</t>
  </si>
  <si>
    <t>CURSO DE CAPACITAÇÃO PARA AUXILIAR DE MECANICO (ENCARGOS COMPLEMENTARES) - MENSALISTA</t>
  </si>
  <si>
    <t>CURSO DE CAPACITAÇÃO PARA AUXILIAR DE LABORATORISTA (ENCARGOS COMPLEMENTARES) - MENSALISTA</t>
  </si>
  <si>
    <t>CURSO DE CAPACITAÇÃO PARA AUXILIAR DE ENCANADOR OU BOMBEIRO HIDRÁULICO (ENCARGOS COMPLEMENTARES) - MENSALISTA</t>
  </si>
  <si>
    <t>CURSO DE CAPACITAÇÃO PARA AUXILIAR DE AZULEJISTA (ENCARGOS COMPLEMENTARES) - MENSALISTA</t>
  </si>
  <si>
    <t>CURSO DE CAPACITAÇÃO PARA ASSENTADOR DE MANILHA (ENCARGOS COMPLEMENTARES) - MENSALISTA</t>
  </si>
  <si>
    <t>CURSO DE CAPACITAÇÃO PARA ARMADOR (ENCARGOS COMPLEMENTARES) - MENSALISTA</t>
  </si>
  <si>
    <t>CURSO DE CAPACITAÇÃO PARA AJUDANTE ESPECIALIZADO (ENCARGOS COMPLEMENTARES) - MENSALISTA</t>
  </si>
  <si>
    <t>CURSO DE CAPACITAÇÃO PARA AJUDANTE DE SERRALHEIRO (ENCARGOS COMPLEMENTARES) - MENSALISTA</t>
  </si>
  <si>
    <t>CURSO DE CAPACITAÇÃO PARA AJUDANTE DE PINTOR (ENCARGOS COMPLEMENTARES) - MENSALISTA</t>
  </si>
  <si>
    <t>CURSO DE CAPACITAÇÃO PARA AJUDANTE DE OPERAÇÃO EM GERAL (ENCARGOS COMPLEMENTARES) - MENSALISTA</t>
  </si>
  <si>
    <t>CURSO DE CAPACITAÇÃO PARA AJUDANTE DE ESTRUTURAS METÁLICAS(ENCARGOS COMPLEMENTARES) - MENSALISTA</t>
  </si>
  <si>
    <t>CURSO DE CAPACITAÇÃO PARA AJUDANTE DE ELETRICISTA (ENCARGOS COMPLEMENTARES) - MENSALISTA</t>
  </si>
  <si>
    <t>CURSO DE CAPACITAÇÃO PARA AJUDANTE DE ARMADOR (ENCARGOS COMPLEMENTARES) - MENSALISTA</t>
  </si>
  <si>
    <t>CURSO DE CAPACITAÇÃO PARA ENGENHEIRO SANITARISTA (ENCARGOS COMPLEMENTARES) - HORISTA</t>
  </si>
  <si>
    <t>CURSO DE CAPACITAÇÃO PARA ENGENHEIRO CIVIL SENIOR (ENCARGOS COMPLEMENTARES) - HORISTA</t>
  </si>
  <si>
    <t>CURSO DE CAPACITAÇÃO PARA TECNICO DE EDIFICACOES (ENCARGOS COMPLEMENTARES) - MENSALISTA</t>
  </si>
  <si>
    <t>CURSO DE CAPACITAÇÃO PARA TECNICO DE EDIFICACOES (ENCARGOS COMPLEMENTARES) - HORISTA</t>
  </si>
  <si>
    <t>TECNICO DE EDIFICACOES COM ENCARGOS COMPLEMENTARES</t>
  </si>
  <si>
    <t>TÉCNICO EM SEGURANÇA DO TRABALHO COM ENCARGOS COMPLEMENTARES</t>
  </si>
  <si>
    <t>ENGENHEIRO CIVIL PLENO COM ENCARGOS COMPLEMENTARES</t>
  </si>
  <si>
    <t>ENGENHEIRO CIVIL JUNIOR COM ENCARGOS COMPLEMENTARES</t>
  </si>
  <si>
    <t>ARQUITETO PAISAGISTA COM ENCARGOS COMPLEMENTARES</t>
  </si>
  <si>
    <t>COORDENADOR / GERENTE DE OBRA COM ENCARGOS COMPLEMENTARES</t>
  </si>
  <si>
    <t>AUXILIAR DE ALMOXARIFE COM ENCARGOS COMPLEMENTARES</t>
  </si>
  <si>
    <t>CURSO DE CAPACITAÇÃO PARA TÉCNICO EM SEGURANÇA DO TRABALHO (ENCARGOS COMPLEMENTARES) - MENSALISTA</t>
  </si>
  <si>
    <t>CURSO DE CAPACITAÇÃO PARA ENGENHEIRO CIVIL PLENO (ENCARGOS COMPLEMENTARES) - MENSALISTA</t>
  </si>
  <si>
    <t>CURSO DE CAPACITAÇÃO PARA ENGENHEIRO CIVIL JUNIOR (ENCARGOS COMPLEMENTARES) - MENSALISTA</t>
  </si>
  <si>
    <t>CURSO DE CAPACITAÇÃO PARA ARQUITETO PAISAGISTA (ENCARGOS COMPLEMENTARES) - MENSALISTA</t>
  </si>
  <si>
    <t>CURSO DE CAPACITAÇÃO PARA COORDENADOR/GERENTE DE OBRA (ENCARGOS COMPLEMENTARES) - MENSALISTA</t>
  </si>
  <si>
    <t>CURSO DE CAPACITAÇÃO PARA AUXILIAR DE ALMOXARIFE (ENCARGOS COMPLEMENTARES) - MENSALISTA</t>
  </si>
  <si>
    <t>MONTADOR DE ELETROELETRÔNICOS COM ENCARGOS COMPLEMENTARES</t>
  </si>
  <si>
    <t>COORDENADOR/GERENTE DE OBRA COM ENCARGOS COMPLEMENTARES</t>
  </si>
  <si>
    <t>CURSO DE CAPACITAÇÃO PARA TÉCNICO EM SEGURANÇA DO TRABALHO (ENCARGOS COMPLEMENTARES) - HORISTA</t>
  </si>
  <si>
    <t>CURSO DE CAPACITAÇÃO PARA MECÂNICO DE REFRIGERAÇÃO (ENCARGOS COMPLEMENTARES) - HORISTA</t>
  </si>
  <si>
    <t>CURSO DE CAPACITAÇÃO PARA ENGENHEIRO CIVIL PLENO (ENCARGOS COMPLEMENTARES) - HORISTA</t>
  </si>
  <si>
    <t>CURSO DE CAPACITAÇÃO PARA ENGENHEIRO CIVIL JUNIOR (ENCARGOS COMPLEMENTARES) - HORISTA</t>
  </si>
  <si>
    <t>CURSO DE CAPACITAÇÃO PARA MONTADOR DE ELETROELETRONICOS (ENCARGOS COMPLEMENTARES) - HORISTA</t>
  </si>
  <si>
    <t>CURSO DE CAPACITAÇÃO PARA ARQUITETO PAISAGISTA (ENCARGOS COMPLEMENTARES) - HORISTA</t>
  </si>
  <si>
    <t>CURSO DE CAPACITAÇÃO PARA AUXILIAR DE AZULEJISTA (ENCARGOS COMPLEMENTARES) - HORISTA</t>
  </si>
  <si>
    <t>CURSO DE CAPACITAÇÃO PARA COORDENADOR/GERENTE DE OBRA (ENCARGOS COMPLEMENTARES) - HORISTA</t>
  </si>
  <si>
    <t>CURSO DE CAPACITAÇÃO PARA AJUDANTE DE PINTOR (ENCARGOS COMPLEMENTARES) - HORISTA</t>
  </si>
  <si>
    <t>CURSO DE CAPACITAÇÃO PARA AUXILIAR DE ALMOXARIFE (ENCARGOS COMPLEMENTARES) - HORISTA</t>
  </si>
  <si>
    <t>PORTÃO COM MOURÕES DE MADEIRA ROLIÇA, DIÂMETRO 11 CM, COM 5 FIOS DE ARAME FARPADO Nº 14 CLASSE 250, SEM DOBRADIÇAS - FORNECIMENTO E INSTALAÇÃO. AF_05/2020</t>
  </si>
  <si>
    <t>CERCA COM MOURÕES DE MADEIRA ROLIÇA, DIÂMETRO 11 CM, ESPAÇAMENTO DE 2,5 M, ALTURA LIVRE DE 1,7 M, CRAVADOS 0,5 M, COM 5 FIOS DE ARAME MISTO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</si>
  <si>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</si>
  <si>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</si>
  <si>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</si>
  <si>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7,5X7,5 CM, ESPAÇAMENTO DE 2,5 M, ALTURA LIVRE DE 2 M, CRAVADOS 0,5 M, COM 4 FIOS DE ARAME FARPADO Nº 14 CLASSE 250 - FORNECIMENTO E INSTALAÇÃO. AF_05/2020</t>
  </si>
  <si>
    <t>CERCA COM MOURÕES DE CONCRETO, SEÇÃO "T" PONTA INCLINADA, 10X10CM, ESPAÇAMENTO DE 2,5M, CRAVADOS 0,5M, COM 11 FIOS DE ARAME MISTO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</si>
  <si>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</si>
  <si>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 CM, ESPAÇAMENTO DE 2,5 M, CRAVADOS 0,5 M, COM 11 FIOS DE ARAME FARPADO Nº 14 - FORNECIMENTO E INSTALAÇÃO. AF_05/2020</t>
  </si>
  <si>
    <t>CERCA COM MOURÕES DE CONCRETO, RETO, H=2,30 M, ESPAÇAMENTO DE 2,5 M, CRAVADOS 0,5 M, COM 4 FIOS DE ARAME MISTO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</si>
  <si>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</si>
  <si>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FARPADO Nº 14 CLASSE 250 - FORNECIMENTO E INSTALAÇÃO. AF_05/2020</t>
  </si>
  <si>
    <t>CERCA COM MOURÕES DE CONCRETO, RETO, H=3,00 M, ESPAÇAMENTO DE 2,5 M, CRAVADOS 0,5 M, COM 4 FIOS DE ARAME MISTO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</si>
  <si>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</si>
  <si>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FARPADO Nº 14 CLASSE 250 - FORNECIMENTO E INSTALAÇÃO. AF_05/2020</t>
  </si>
  <si>
    <t>RECOMPOSIÇÃO PARCIAL DE ARAME FARPADO Nº 14 CLASSE 250, FIXADO EM CERCA COM MOURÕES DE CONCRETO - FORNECIMENTO E INSTALAÇÃO. AF_05/2020</t>
  </si>
  <si>
    <t>CARGA, MANOBRA E DESCARGA DE TUBOS PLÁSTICOS, DN 1200 MM, EM CAMINHÃO CARROCERIA COM GUINDAUTO (MUNCK) 11,7 TM. AF_07/2020</t>
  </si>
  <si>
    <t>CARGA, MANOBRA E DESCARGA DE TUBOS PLÁSTICOS, DN 1000 MM, EM CAMINHÃO CARROCERIA COM GUINDAUTO (MUNCK) 11,7 TM. AF_07/2020</t>
  </si>
  <si>
    <t>CARGA, MANOBRA E DESCARGA DE TUBOS PLÁSTICOS, DN 900 MM, EM CAMINHÃO CARROCERIA COM GUINDAUTO (MUNCK) 11,7 TM. AF_07/2020</t>
  </si>
  <si>
    <t>CARGA, MANOBRA E DESCARGA DE TUBOS PLÁSTICOS, DN 750 MM, EM CAMINHÃO CARROCERIA COM GUINDAUTO (MUNCK) 11,7 TM. AF_07/2020</t>
  </si>
  <si>
    <t>CARGA, MANOBRA E DESCARGA DE TUBOS PLÁSTICOS, DN 600 MM, EM CAMINHÃO CARROCERIA COM GUINDAUTO (MUNCK) 11,7 TM. AF_07/2020</t>
  </si>
  <si>
    <t>CARGA, MANOBRA E DESCARGA DE TUBOS PLÁSTICOS, DN 500 MM, EM CAMINHÃO CARROCERIA COM GUINDAUTO (MUNCK) 11,7 TM. AF_07/2020</t>
  </si>
  <si>
    <t>CARGA, MANOBRA E DESCARGA DE TUBOS PLÁSTICOS, DN 300 MM, EM CAMINHÃO CARROCERIA COM GUINDAUTO (MUNCK) 11,7 TM. AF_07/2020</t>
  </si>
  <si>
    <t>CARGA, MANOBRA E DESCARGA DE TUBOS PLÁSTICOS, DN 250 MM, EM CAMINHÃO CARROCERIA COM GUINDAUTO (MUNCK) 11,7 TM. AF_07/2020</t>
  </si>
  <si>
    <t>CARGA, MANOBRA E DESCARGA DE TUBOS METÁLICOS, DN 1200 MM, EM CAMINHÃO CARROCERIA COM GUINDAUTO (MUNCK) 11,7 TM. AF_07/2020</t>
  </si>
  <si>
    <t>CARGA, MANOBRA E DESCARGA DE TUBOS METÁLICOS, DN 1000 MM, EM CAMINHÃO CARROCERIA COM GUINDAUTO (MUNCK) 11,7 TM. AF_07/2020</t>
  </si>
  <si>
    <t>CARGA, MANOBRA E DESCARGA DE TUBOS METÁLICOS, DN 900 MM, EM CAMINHÃO CARROCERIA COM GUINDAUTO (MUNCK) 11,7 TM. AF_07/2020</t>
  </si>
  <si>
    <t>CARGA, MANOBRA E DESCARGA DE TUBOS METÁLICOS, DN 800 MM, EM CAMINHÃO CARROCERIA COM GUINDAUTO (MUNCK) 11,7 TM. AF_07/2020</t>
  </si>
  <si>
    <t>CARGA, MANOBRA E DESCARGA DE TUBOS METÁLICOS, DN 700 MM, EM CAMINHÃO CARROCERIA COM GUINDAUTO (MUNCK) 11,7 TM. AF_07/2020</t>
  </si>
  <si>
    <t>CARGA, MANOBRA E DESCARGA DE TUBOS METÁLICOS, DN 600 MM, EM CAMINHÃO CARROCERIA COM GUINDAUTO (MUNCK) 11,7 TM. AF_07/2020</t>
  </si>
  <si>
    <t>CARGA, MANOBRA E DESCARGA DE TUBOS METÁLICOS, DN 500 MM, EM CAMINHÃO CARROCERIA COM GUINDAUTO (MUNCK) 11,7 TM. AF_07/2020</t>
  </si>
  <si>
    <t>CARGA, MANOBRA E DESCARGA DE TUBOS METÁLICOS, DN 400 MM, EM CAMINHÃO CARROCERIA COM GUINDAUTO (MUNCK) 11,7 TM. AF_07/2020</t>
  </si>
  <si>
    <t>CARGA, MANOBRA E DESCARGA DE TUBOS METÁLICOS, DN 350 MM, EM CAMINHÃO CARROCERIA COM GUINDAUTO (MUNCK) 11,7 TM. AF_07/2020</t>
  </si>
  <si>
    <t>CARGA, MANOBRA E DESCARGA DE TUBOS METÁLICOS, DN 300 MM, EM CAMINHÃO CARROCERIA COM GUINDAUTO (MUNCK) 11,7 TM. AF_07/2020</t>
  </si>
  <si>
    <t>CARGA, MANOBRA E DESCARGA DE TUBOS DE CONCRETO, DN 1200 MM, EM CAMINHÃO CARROCERIA COM GUINDAUTO (MUNCK) 11,7 TM. AF_07/2020</t>
  </si>
  <si>
    <t>CARGA, MANOBRA E DESCARGA DE TUBOS DE CONCRETO, DN 1000 MM, EM CAMINHÃO CARROCERIA COM GUINDAUTO (MUNCK) 11,7 TM. AF_07/2020</t>
  </si>
  <si>
    <t>CARGA, MANOBRA E DESCARGA DE TUBOS DE CONCRETO, DN 900 MM, EM CAMINHÃO CARROCERIA COM GUINDAUTO (MUNCK) 11,7 TM. AF_07/2020</t>
  </si>
  <si>
    <t>CARGA, MANOBRA E DESCARGA DE TUBOS DE CONCRETO, DN 800 MM, EM CAMINHÃO CARROCERIA COM GUINDAUTO (MUNCK) 11,7 TM. AF_07/2020</t>
  </si>
  <si>
    <t>CARGA, MANOBRA E DESCARGA DE TUBOS DE CONCRETO, DN 700 MM, EM CAMINHÃO CARROCERIA COM GUINDAUTO (MUNCK) 11,7 TM. AF_07/2020</t>
  </si>
  <si>
    <t>CARGA, MANOBRA E DESCARGA DE TUBOS DE CONCRETO, DN 600 MM, EM CAMINHÃO CARROCERIA COM GUINDAUTO (MUNCK) 11,7 TM. AF_07/2020</t>
  </si>
  <si>
    <t>CARGA, MANOBRA E DESCARGA DE TUBOS METÁLICOS, DN 250 MM, EM CAMINHÃO CARROCERIA COM GUINDAUTO (MUNCK) 11,7 TM. AF_07/2020</t>
  </si>
  <si>
    <t>CARGA, MANOBRA E DESCARGA DE TUBOS METÁLICOS, DN 200 MM, EM CAMINHÃO CARROCERIA COM GUINDAUTO (MUNCK) 11,7 TM. AF_07/2020</t>
  </si>
  <si>
    <t>CARGA, MANOBRA E DESCARGA DE TUBOS METÁLICOS, DN MENOR OU IGUAL A 150 MM, EM CAMINHÃO CARROCERIA COM GUINDAUTO (MUNCK) 11,7 TM. AF_07/2020</t>
  </si>
  <si>
    <t>CARGA, MANOBRA E DESCARGA DE TUBOS DE CONCRETO, DN 500 MM, EM CAMINHÃO CARROCERIA COM GUINDAUTO (MUNCK) 11,7 TM. AF_07/2020</t>
  </si>
  <si>
    <t>CARGA, MANOBRA E DESCARGA DE TUBOS DE CONCRETO, DN 400 MM, EM CAMINHÃO CARROCERIA COM GUINDAUTO (MUNCK) 11,7 TM. AF_07/2020</t>
  </si>
  <si>
    <t>CARGA, MANOBRA E DESCARGA DE TUBOS DE CONCRETO, DN MENOR OU IGUAL A 300 MM, EM CAMINHÃO CARROCERIA COM GUINDAUTO (MUNCK) 11,7 TM. AF_07/2020</t>
  </si>
  <si>
    <t>CARGA, MANOBRA E DESCARGA DE PERFIL METÁLICO EM CAMINHÃO CARROCERIA COM GUINDAUTO (MUNCK) 11,7 TM. AF_07/2020</t>
  </si>
  <si>
    <t>CARGA, MANOBRA E DESCARGA DE POSTE DE CONCRETO EM CAMINHÃO CARROCERIA COM GUINDAUTO (MUNCK) 11,7 TM. AF_07/2020</t>
  </si>
  <si>
    <t>CARGA DE ÁGUA EM CAMINHÃO PIPA 10 M³. AF_07/2020</t>
  </si>
  <si>
    <t>CARGA DE ÁGUA EM CAMINHÃO PIPA 6 M³. AF_07/2020</t>
  </si>
  <si>
    <t>CARGA, MANOBRA E DESCARGA DE ÁGUA EM CAMINHÃO PIPA 10 M³. AF_07/2020</t>
  </si>
  <si>
    <t>CARGA, MANOBRA E DESCARGA DE ÁGUA EM CAMINHÃO PIPA 6 M³. AF_07/2020</t>
  </si>
  <si>
    <t>CARGA DE MISTURA ASFÁLTICA EM CAMINHÃO BASCULANTE 18 M³ (UNIDADE: T). AF_07/2020</t>
  </si>
  <si>
    <t>CARGA DE MISTURA ASFÁLTICA EM CAMINHÃO BASCULANTE 14 M³ (UNIDADE: T). AF_07/2020</t>
  </si>
  <si>
    <t>CARGA DE MISTURA ASFÁLTICA EM CAMINHÃO BASCULANTE 10 M³ (UNIDADE: T). AF_07/2020</t>
  </si>
  <si>
    <t>CARGA DE MISTURA ASFÁLTICA EM CAMINHÃO BASCULANTE 6 M³ (UNIDADE: T). AF_07/2020</t>
  </si>
  <si>
    <t>CARGA, MANOBRA E DESCARGA DE ENTULHO EM CAMINHÃO BASCULANTE 18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</si>
  <si>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</si>
  <si>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</si>
  <si>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6 M³ - CARGA COM ESCAVADEIRA HIDRÁULICA  (CAÇAMBA DE 0,80 M³ / 111 HP) E DESCARGA LIVRE (UNIDADE: T). AF_07/2020</t>
  </si>
  <si>
    <t>CARGA, MANOBRA E DESCARGA DE SOLOS E MATERIAIS GRANULARES EM CAMINHÃO BASCULANTE 18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</si>
  <si>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</si>
  <si>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</si>
  <si>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</si>
  <si>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</si>
  <si>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</si>
  <si>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</si>
  <si>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6 M³ - CARGA COM PÁ CARREGADEIRA (CAÇAMBA DE 1,7 A 2,8 M³ / 128 HP) E DESCARGA LIVRE (UNIDADE: T). AF_07/2020</t>
  </si>
  <si>
    <t>CARGA DE MISTURA ASFÁLTICA EM CAMINHÃO BASCULANTE 18 M³ (UNIDADE: M3). AF_07/2020</t>
  </si>
  <si>
    <t>CARGA DE MISTURA ASFÁLTICA EM CAMINHÃO BASCULANTE 14 M³ (UNIDADE: M3). AF_07/2020</t>
  </si>
  <si>
    <t>CARGA DE MISTURA ASFÁLTICA EM CAMINHÃO BASCULANTE 10 M³ (UNIDADE: M3). AF_07/2020</t>
  </si>
  <si>
    <t>CARGA DE MISTURA ASFÁLTICA EM CAMINHÃO BASCULANTE 6 M³ (UNIDADE: M3). AF_07/2020</t>
  </si>
  <si>
    <t>CARGA, MANOBRA E DESCARGA DE ENTULHO EM CAMINHÃO BASCULANTE 18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</si>
  <si>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</si>
  <si>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</si>
  <si>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6 M³ - CARGA COM ESCAVADEIRA HIDRÁULICA  (CAÇAMBA DE 0,80 M³ / 111 HP) E DESCARGA LIVRE (UNIDADE: M3). AF_07/2020</t>
  </si>
  <si>
    <t>CARGA, MANOBRA E DESCARGA DE SOLOS E MATERIAIS GRANULARES EM CAMINHÃO BASCULANTE 18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</si>
  <si>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</si>
  <si>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</si>
  <si>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</si>
  <si>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18 M³ - CARGA COM PÁ CARREGADEIRA (CAÇAMBA DE 1,7 A 2,8 M³ / 128 HP) E DESCARGA LIVRE (UNIDADE: M3). AF_07/2020</t>
  </si>
  <si>
    <t>CARGA, MANOBRA E DESCARGA MANUAL DE TUBOS PLÁSTICOS, DN 200 MM, EM CAMINHÃO CARROCERIA 9T. AF_07/2020</t>
  </si>
  <si>
    <t>CARGA, MANOBRA E DESCARGA MANUAL DE TUBOS PLÁSTICOS, DN MENOR OU IGUAL A 100 MM, EM CAMINHÃO CARROCERIA 9T. AF_07/2020</t>
  </si>
  <si>
    <t>TRANSPORTE COM CAMINHÃO TANQUE DE TRANSPORTE DE MATERIAL ASFÁLTICO DE 20000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</si>
  <si>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</si>
  <si>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</si>
  <si>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</si>
  <si>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30000 L, EM VIA URBANA PAVIMENTADA, ADICIONAL PARA DMT EXCEDENTE A 30 KM (UNIDADE: TXKM). AF_07/2020</t>
  </si>
  <si>
    <t>TRANSPORTE COM CAMINHÃO TANQUE DE TRANSPORTE DE MATERIAL ASFÁLTICO DE 30000 L, EM VIA URBANA PAVIMENTADA, DMT ATÉ 30KM (UNIDADE: TXKM). AF_07/2020</t>
  </si>
  <si>
    <t>TRANSPORTE COM CAMINHÃO TANQUE DE TRANSPORTE DE MATERIAL ASFÁLTICO DE 30000 L, EM VIA URBANA EM  REVESTIMENTO PRIMÁRIO (UNIDADE: TXKM). AF_07/2020</t>
  </si>
  <si>
    <t>TRANSPORTE COM CAMINHÃO TANQUE DE TRANSPORTE DE MATERIAL ASFÁLTICO DE 30000 L, EM VIA URBANA EM  LEITO NATURAL (UNIDADE: TXKM). AF_07/2020</t>
  </si>
  <si>
    <t>CARGA, MANOBRA E DESCARGA DE SOLOS E MATERIAIS GRANULARES EM CAMINHÃO BASCULANTE 14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</si>
  <si>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</si>
  <si>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6 M³ - CARGA COM PÁ CARREGADEIRA (CAÇAMBA DE 1,7 A 2,8 M³ / 128 HP) E DESCARGA LIVRE (UNIDADE: M3). AF_07/2020</t>
  </si>
  <si>
    <t>TRANSPORTE COM CAMINHÃO PIPA DE 10 M³, EM VIA INTERNA (DENTRO DO CANTEIRO - UNIDADE: M3XKM). AF_07/2020</t>
  </si>
  <si>
    <t>TRANSPORTE COM CAMINHÃO PIPA DE 10 M³, EM VIA URBANA PAVIMENTADA, ADICIONAL PARA DMT EXCEDENTE A 30 KM (UNIDADE: M3XKM). AF_07/2020</t>
  </si>
  <si>
    <t>TRANSPORTE COM CAMINHÃO PIPA DE 10 M³, EM VIA URBANA PAVIMENTADA, DMT ATÉ 30KM (UNIDADE: M3XKM). AF_07/2020</t>
  </si>
  <si>
    <t>TRANSPORTE COM CAMINHÃO PIPA DE 10 M³, EM VIA URBANA EM REVESTIMENTO PRIMÁRIO (UNIDADE: M3XKM). AF_07/2020</t>
  </si>
  <si>
    <t>TRANSPORTE COM CAMINHÃO PIPA DE 10 M³, EM VIA URBANA EM LEITO NATURAL (UNIDADE: M3XKM). AF_07/2020</t>
  </si>
  <si>
    <t>TRANSPORTE COM CAMINHÃO PIPA DE 6 M³, EM VIA INTERNA (DENTRO DO CANTEIRO - UNIDADE: M3XKM). AF_07/2020</t>
  </si>
  <si>
    <t>TRANSPORTE COM CAMINHÃO PIPA DE 6 M³, EM VIA URBANA PAVIMENTADA, ADICIONAL PARA DMT EXCEDENTE A 30 KM (UNIDADE: M3XKM). AF_07/2020</t>
  </si>
  <si>
    <t>TRANSPORTE COM CAMINHÃO PIPA DE 6 M³, EM VIA URBANA PAVIMENTADA, DMT ATÉ 30KM (UNIDADE: M3XKM). AF_07/2020</t>
  </si>
  <si>
    <t>TRANSPORTE COM CAMINHÃO PIPA DE 6 M³, EM VIA URBANA EM REVESTIMENTO PRIMÁRIO (UNIDADE: M3XKM). AF_07/2020</t>
  </si>
  <si>
    <t>TRANSPORTE COM CAMINHÃO PIPA DE 6 M³, EM VIA URBANA EM LEITO NATURAL (UNIDADE: M3XKM). AF_07/2020</t>
  </si>
  <si>
    <t>TRANSPORTE COM CAMINHÃO CARROCERIA COM GUINDAUTO (MUNCK),  MOMENTO MÁXIMO DE CARGA 11,7 TM, EM VIA INTERNA (DENTRO DO CANTEIRO -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</si>
  <si>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</si>
  <si>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</si>
  <si>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</si>
  <si>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EM LEITO NATURAL (UNIDADE: TXKM). AF_07/2020</t>
  </si>
  <si>
    <t>TRANSPORTE COM CAMINHÃO CARROCERIA 9T, EM VIA INTERNA (DENTRO DO CANTEIRO - UNIDADE: TXKM). AF_07/2020</t>
  </si>
  <si>
    <t>TRANSPORTE COM CAMINHÃO CARROCERIA 9T, EM VIA URBANA PAVIMENTADA, ADICIONAL PARA DMT EXCEDENTE A 30 KM (UNIDADE: TXKM). AF_07/2020</t>
  </si>
  <si>
    <t>TRANSPORTE COM CAMINHÃO CARROCERIA 9T, EM VIA URBANA PAVIMENTADA, DMT ATÉ 30KM (UNIDADE: TXKM). AF_07/2020</t>
  </si>
  <si>
    <t>TRANSPORTE COM CAMINHÃO CARROCERIA 9T, EM VIA URBANA EM REVESTIMENTO PRIMÁRIO (UNIDADE: TXKM). AF_07/2020</t>
  </si>
  <si>
    <t>TRANSPORTE COM CAMINHÃO CARROCERIA 9T, EM VIA URBANA EM LEITO NATURAL (UNIDADE: TXKM). AF_07/2020</t>
  </si>
  <si>
    <t>TRANSPORTE COM CAMINHÃO BASCULANTE DE 18 M³, EM VIA INTERNA (DENTRO DO CANTEIRO - UNIDADE: TXKM). AF_07/2020</t>
  </si>
  <si>
    <t>TRANSPORTE COM CAMINHÃO BASCULANTE DE 14 M³, EM VIA INTERNA (DENTRO DO CANTEIRO - UNIDADE: TXKM). AF_07/2020</t>
  </si>
  <si>
    <t>TRANSPORTE COM CAMINHÃO BASCULANTE DE 10 M³, EM VIA INTERNA A OBRA (UNIDADE: TXKM). AF_07/2020</t>
  </si>
  <si>
    <t>TRANSPORTE COM CAMINHÃO BASCULANTE DE 6 M³, EM VIA INTERNA (DENTRO DO CANTEIRO - UNIDADE: TXKM). AF_07/2020</t>
  </si>
  <si>
    <t>TRANSPORTE COM CAMINHÃO BASCULANTE DE 18 M³, EM VIA INTERNA (DENTRO DO CANTEIRO - UNIDADE: M3XKM). AF_07/2020</t>
  </si>
  <si>
    <t>TRANSPORTE COM CAMINHÃO BASCULANTE DE 14 M³, EM VIA INTERNA (DENTRO DO CANTEIRO - UNIDADE:M3XKM). AF_07/2020</t>
  </si>
  <si>
    <t>TRANSPORTE COM CAMINHÃO BASCULANTE DE 10 M³, EM VIA INTERNA (DENTRO DO CANTEIRO - UNIDADE: M3XKM). AF_07/2020</t>
  </si>
  <si>
    <t>TRANSPORTE COM CAMINHÃO BASCULANTE DE 6 M³, EM VIA INTERNA (DENTRO DO CANTEIRO - UNIDADE: M3XKM). AF_07/2020</t>
  </si>
  <si>
    <t>TRANSPORTE COM CAMINHÃO BASCULANTE DE 6 M³, EM VIA URBANA PAVIMENTADA, ADICIONAL PARA DMT EXCEDENTE A 30 KM (UNIDADE: M3XKM). AF_07/2020</t>
  </si>
  <si>
    <t>TRANSPORTE COM CAMINHÃO BASCULANTE DE 6 M³, EM VIA URBANA PAVIMENTADA, DMT ATÉ 30 KM (UNIDADE: M3XKM). AF_07/2020</t>
  </si>
  <si>
    <t>TRANSPORTE COM CAMINHÃO BASCULANTE DE 6 M³, EM VIA URBANA EM REVESTIMENTO PRIMÁRIO (UNIDADE: M3XKM). AF_07/2020</t>
  </si>
  <si>
    <t>TRANSPORTE COM CAMINHÃO BASCULANTE DE 6 M³, EM VIA URBANA EM LEITO NATURAL (UNIDADE: M3XKM). AF_07/2020</t>
  </si>
  <si>
    <t>TRANSPORTE COM CAMINHÃO BASCULANTE DE 18 M³, EM VIA URBANA PAVIMENTADA, DMT ATÉ 30 KM (UNIDADE: TXKM). AF_07/2020</t>
  </si>
  <si>
    <t>TRANSPORTE COM CAMINHÃO BASCULANTE DE 14 M³, EM VIA URBANA PAVIMENTADA, DMT ATÉ 30 KM (UNIDADE: TXKM). AF_07/2020</t>
  </si>
  <si>
    <t>TRANSPORTE COM CAMINHÃO BASCULANTE DE 10 M³, EM VIA URBANA PAVIMENTADA, DMT ATÉ 30 KM (UNIDADE: TXKM). AF_07/2020</t>
  </si>
  <si>
    <t>TRANSPORTE COM CAMINHÃO BASCULANTE DE 18 M³, EM VIA URBANA PAVIMENTADA, DMT ATÉ 30 KM (UNIDADE: M3XKM). AF_07/2020</t>
  </si>
  <si>
    <t>TRANSPORTE COM CAMINHÃO BASCULANTE DE 14 M³, EM VIA URBANA PAVIMENTADA, DMT ATÉ 30 KM (UNIDADE: M3XKM). AF_07/2020</t>
  </si>
  <si>
    <t>TRANSPORTE COM CAMINHÃO BASCULANTE DE 10 M³, EM VIA URBANA PAVIMENTADA, DMT ATÉ 30 KM (UNIDADE: M3XKM). AF_07/2020</t>
  </si>
  <si>
    <t>TRANSPORTE COM CAMINHÃO BASCULANTE DE 18 M³, EM VIA URBANA PAVIMENTADA, ADICIONAL PARA DMT EXCEDENTE A 30 KM (UNIDADE: TXKM). AF_07/2020</t>
  </si>
  <si>
    <t>TRANSPORTE COM CAMINHÃO BASCULANTE DE 18 M³, EM VIA URBANA EM REVESTIMENTO PRIMÁRIO (UNIDADE: TXKM). AF_07/2020</t>
  </si>
  <si>
    <t>TRANSPORTE COM CAMINHÃO BASCULANTE DE 18 M³, EM VIA URBANA EM LEITO NATURAL (UNIDADE: TXKM). AF_07/2020</t>
  </si>
  <si>
    <t>TRANSPORTE COM CAMINHÃO BASCULANTE DE 18 M³, EM VIA URBANA PAVIMENTADA, ADICIONAL PARA DMT EXCEDENTE A 30 KM (UNIDADE: M3XKM). AF_07/2020</t>
  </si>
  <si>
    <t>TRANSPORTE COM CAMINHÃO BASCULANTE DE 18 M³, EM VIA URBANA EM REVESTIMENTO PRIMÁRIO (UNIDADE: M3XKM). AF_07/2020</t>
  </si>
  <si>
    <t>TRANSPORTE COM CAMINHÃO BASCULANTE DE 18 M³, EM VIA URBANA EM LEITO NATURAL (UNIDADE: M3XKM). AF_07/2020</t>
  </si>
  <si>
    <t>TRANSPORTE COM CAMINHÃO BASCULANTE DE 14 M³, EM VIA URBANA PAVIMENTADA, ADICIONAL PARA DMT EXCEDENTE A 30 KM (UNIDADE: TXKM). AF_07/2020</t>
  </si>
  <si>
    <t>TRANSPORTE COM CAMINHÃO BASCULANTE DE 14 M³, EM VIA URBANA EM REVESTIMENTO PRIMÁRIO (UNIDADE: TXKM). AF_07/2020</t>
  </si>
  <si>
    <t>TRANSPORTE COM CAMINHÃO BASCULANTE DE 14 M³, EM VIA URBANA EM LEITO NATURAL (UNIDADE: TXKM). AF_07/2020</t>
  </si>
  <si>
    <t>TRANSPORTE COM CAMINHÃO BASCULANTE DE 10 M³, EM VIA URBANA PAVIMENTADA, ADICIONAL PARA DMT EXCEDENTE A 30 KM (UNIDADE: TXKM). AF_07/2020</t>
  </si>
  <si>
    <t>TRANSPORTE COM CAMINHÃO BASCULANTE DE 10 M³, EM VIA URBANA EM REVESTIMENTO PRIMÁRIO (UNIDADE: TXKM). AF_07/2020</t>
  </si>
  <si>
    <t>TRANSPORTE COM CAMINHÃO BASCULANTE DE 10 M³, EM VIA URBANA EM LEITO NATURAL (UNIDADE: TXKM). AF_07/2020</t>
  </si>
  <si>
    <t>TRANSPORTE COM CAMINHÃO BASCULANTE DE 14 M³, EM VIA URBANA PAVIMENTADA, ADICIONAL PARA DMT EXCEDENTE A 30 KM (UNIDADE: M3XKM). AF_07/2020</t>
  </si>
  <si>
    <t>TRANSPORTE COM CAMINHÃO BASCULANTE DE 14 M³, EM VIA URBANA EM REVESTIMENTO PRIMÁRIO (UNIDADE: M3XKM). AF_07/2020</t>
  </si>
  <si>
    <t>TRANSPORTE COM CAMINHÃO BASCULANTE DE 14 M³, EM VIA URBANA EM LEITO NATURAL (UNIDADE: M3XKM). AF_07/2020</t>
  </si>
  <si>
    <t>TRANSPORTE COM CAMINHÃO BASCULANTE DE 10 M³, EM VIA URBANA PAVIMENTADA, ADICIONAL PARA DMT EXCEDENTE A 30 KM (UNIDADE: M3XKM). AF_07/2020</t>
  </si>
  <si>
    <t>TRANSPORTE COM CAMINHÃO BASCULANTE DE 10 M³, EM VIA URBANA EM REVESTIMENTO PRIMÁRIO (UNIDADE: M3XKM). AF_07/2020</t>
  </si>
  <si>
    <t>TRANSPORTE COM CAMINHÃO BASCULANTE DE 10 M³, EM VIA URBANA EM LEITO NATURAL (UNIDADE: M3XKM). AF_07/2020</t>
  </si>
  <si>
    <t>LOCAÇÃO COM CAVALETE COM ALTURA DE 0,50 M - 2 UTILIZAÇÕES. AF_10/2018</t>
  </si>
  <si>
    <t>LOCAÇÃO COM CAVALETE COM ALTURA DE 1,00 M - 2 UTILIZAÇÕES. AF_10/2018</t>
  </si>
  <si>
    <t>INSTALAÇÃO DE SINALIZADOR NOTURNO LED. AF_11/2017</t>
  </si>
  <si>
    <t>LIMPEZA DE FORRO REMOVÍVEL COM PANO ÚMIDO. AF_04/2019</t>
  </si>
  <si>
    <t>LIMPEZA DE PORTA DE MADEIRA. AF_04/2019</t>
  </si>
  <si>
    <t>LIMPEZA DE SUPERFÍCIE COM JATO DE ALTA PRESSÃO. AF_04/2019</t>
  </si>
  <si>
    <t>LIMPEZA DE LADRILHO HIDRÁULICO EM PAREDE COM PANO ÚMIDO. AF_04/2019</t>
  </si>
  <si>
    <t>LIMPEZA DE CONTRAPISO COM VASSOURA A SECO. AF_04/2019</t>
  </si>
  <si>
    <t>LIMPEZA DE PISO DE LADRILHO HIDRÁULICO COM PANO ÚMIDO. AF_04/2019</t>
  </si>
  <si>
    <t>LIMPEZA DE REVESTIMENTO CERÂMICO EM PAREDE UTILIZANDO ÁCIDO MURIÁTICO. AF_04/2019</t>
  </si>
  <si>
    <t>LIMPEZA DE REVESTIMENTO CERÂMICO EM PAREDE COM PANO ÚMIDO AF_04/2019</t>
  </si>
  <si>
    <t>LIMPEZA DE PISO CERÂMICO OU COM PEDRAS RÚSTICAS UTILIZANDO ÁCIDO MURIÁTICO. AF_04/2019</t>
  </si>
  <si>
    <t>LIMPEZA DE PISO CERÂMICO OU PORCELANATO COM PANO ÚMIDO. AF_04/2019</t>
  </si>
  <si>
    <t>LIMPEZA DE PISO CERÂMICO OU PORCELANATO COM VASSOURA A SECO. AF_04/2019</t>
  </si>
  <si>
    <t>MXKM</t>
  </si>
  <si>
    <t>TRANSPORTE HORIZONTAL MANUAL, DE CALHA QUADRADA NÚMERO 24  CORTE 33 (UNIDADE: MXKM). AF_07/2019</t>
  </si>
  <si>
    <t>TRANSPORTE HORIZONTAL COM CARRINHO PLATAFORMA, DE BARRAMENTO BLINDADO (UNIDADE: MXKM). AF_07/2019</t>
  </si>
  <si>
    <t>TRANSPORTE HORIZONTAL MANUAL, DE BARRAMENTO BLINDADO (UNIDADE: MXKM). AF_07/2019</t>
  </si>
  <si>
    <t>M2XKM</t>
  </si>
  <si>
    <t>TRANSPORTE HORIZONTAL COM MANIPULADOR TELESCÓPICO, DE TELHA DE CONCRETO OU CERÂMICA (UNIDADE: M2XKM). AF_07/2019</t>
  </si>
  <si>
    <t>TRANSPORTE HORIZONTAL COM CARRINHO PLATAFORMA, DE TELHA DE CONCRETO OU CERÂMICA (UNIDADE: M2XKM). AF_07/2019</t>
  </si>
  <si>
    <t>TRANSPORTE HORIZONTAL MANUAL, DE TELHA DE CONCRETO OU CERÂMICA (UNIDADE: M2XKM). AF_07/2019</t>
  </si>
  <si>
    <t>UNXKM</t>
  </si>
  <si>
    <t>TRANSPORTE HORIZONTAL COM MANIPULADOR TELESCÓPICO, DE BACIA SANITÁRIA, CAIXA ACOPLADA, TANQUE OU PIA (UNIDADE: UNIDXKM). AF_07/2019</t>
  </si>
  <si>
    <t>TRANSPORTE HORIZONTAL COM CARRINHO PLATAFORMA, DE BACIA SANITÁRIA, CAIXA ACOPLADA, TANQUE OU PIA (UNIDADE: UNIDXKM). AF_07/2019</t>
  </si>
  <si>
    <t>TRANSPORTE VERTICAL MANUAL, 1 PAVIMENTO, DE BACIA SANITÁRIA, CAIXA ACOPLADA, TANQUE OU PIA (UNIDADE: UNID). AF_07/2019</t>
  </si>
  <si>
    <t>TRANSPORTE HORIZONTAL MANUAL, DE BACIA SANITÁRIA, CAIXA ACOPLADA, TANQUE OU PIA (UNIDADE: UNIDXKM). AF_07/2019</t>
  </si>
  <si>
    <t>TRANSPORTE HORIZONTAL COM MANIPULADOR TELESCÓPICO, DE TELHAS TERMOACÚSTICAS, FIBROCIMENTO, AÇO ZINCADO, FIBROCIMENTO ESTRUTURAL, CANALETE 90 OU KALHETÃO (UNIDADE: M2XKM). AF_07/2019</t>
  </si>
  <si>
    <t>TRANSPORTE HORIZONTAL MANUAL, DE TELHA DE FIBROCIMENTO OU TELHA ESTRUTURAL DE FIBROCIMENTO, CANALETE 90 OU KALHETÃO (UNIDADE: M2XKM). AF_07/2019</t>
  </si>
  <si>
    <t>TRANSPORTE HORIZONTAL MANUAL, DE TELHA TERMOACÚSTICA OU TELHA DE AÇO ZINCADO (UNIDADE: M2XKM). AF_07/2019</t>
  </si>
  <si>
    <t>TRANSPORTE HORIZONTAL MANUAL, DE COMPENSADO DE MADEIRA (UNIDADE: M2XKM). AF_07/2019</t>
  </si>
  <si>
    <t>KGXKM</t>
  </si>
  <si>
    <t>TRANSPORTE HORIZONTAL MANUAL, DE TELA DE AÇO (UNIDADE: KGXKM). AF_07/2019</t>
  </si>
  <si>
    <t>TRANSPORTE VERTICAL MANUAL, 1 PAVIMENTO, DE VIDRO (UNIDADE: M2). AF_07/2019</t>
  </si>
  <si>
    <t>TRANSPORTE HORIZONTAL MANUAL, DE VIDRO (UNIDADE: M2XKM). AF_07/2019</t>
  </si>
  <si>
    <t>TRANSPORTE HORIZONTAL COM CARRINHO PLATAFORMA,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</si>
  <si>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</si>
  <si>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MANUAL, DE BANCADA DE MÁRMORE OU GRANITO PARA COZINHA/LAVATÓRIO OU MÁRMORE SINTÉTICO COM CUBA INTEGRADA (UNIDADE: UNIDXKM). AF_07/2019</t>
  </si>
  <si>
    <t>TRANSPORTE VERTICAL MANUAL, 1 PAVIMENTO, DE PORTA (UNIDADE: UNID). AF_07/2019</t>
  </si>
  <si>
    <t>TRANSPORTE HORIZONTAL MANUAL, DE PORTA (UNIDADE: UNIDXKM). AF_07/2019</t>
  </si>
  <si>
    <t>TRANSPORTE VERTICAL MANUAL, 1 PAVIMENTO, DE JANELA (UNIDADE: M2). AF_07/2019</t>
  </si>
  <si>
    <t>TRANSPORTE HORIZONTAL MANUAL, DE JANELA (UNIDADE: M2XKM). AF_07/2019</t>
  </si>
  <si>
    <t>TRANSPORTE HORIZONTAL MANUAL, DE VERGALHÕES DE AÇO COM DIÂMETRO DE 10 MM; 12,5 MM; 16 MM; 20 MM; 25 MM OU 32 MM (UNIDADE: KGXKM). AF_07/2019</t>
  </si>
  <si>
    <t>TRANSPORTE HORIZONTAL MANUAL, DE VERGALHÕES DE AÇO COM DIÂMETRO DE 8 MM (UNIDADE: KGXKM). AF_07/2019</t>
  </si>
  <si>
    <t>TRANSPORTE HORIZONTAL MANUAL, DE VERGALHÕES DE AÇO COM DIÂMETRO DE 6,3 MM (UNIDADE: KGXKM). AF_07/2019</t>
  </si>
  <si>
    <t>TRANSPORTE HORIZONTAL MANUAL, DE VERGALHÕES DE AÇO COM DIÂMETRO DE 5 MM (UNIDADE: KGXKM). AF_07/2019</t>
  </si>
  <si>
    <t>TRANSPORTE HORIZONTAL MANUAL, DE VIGAS DE MADEIRA COM SEÇÃO TRANSVERSAL DE 6 X 16 CM (UNIDADE: MXKM). AF_07/2019</t>
  </si>
  <si>
    <t>TRANSPORTE HORIZONTAL MANUAL, DE VIGAS DE MADEIRA COM SEÇÃO TRANSVERSAL DE 5 X 12 CM (UNIDADE: MXKM). AF_07/2019</t>
  </si>
  <si>
    <t>TRANSPORTE HORIZONTAL MANUAL, DE RIPAS DE MADEIRA COM SEÇÃO TRANSVERSAL DE 1 X 5 CM E 2 X 5 CM (UNIDADE: MXKM). AF_07/2019</t>
  </si>
  <si>
    <t>TRANSPORTE HORIZONTAL MANUAL, DE CAIBROS DE MADEIRA COM SEÇÃO TRANSVERSAL DE 7,5 X 6 CM E 6 X 8 CM (UNIDADE: MXKM). AF_07/2019</t>
  </si>
  <si>
    <t>TRANSPORTE HORIZONTAL MANUAL, DE TÁBUAS DE MADEIRA COM SEÇÃO TRANSVERSAL DE 2,5 X 25 CM E 2,5 X 30 CM (UNIDADE: MXKM). AF_07/2019</t>
  </si>
  <si>
    <t>TRANSPORTE HORIZONTAL MANUAL, DE TUBO DE AÇO CARBONO LEVE OU MÉDIO, PRETO OU GALVANIZADO, COM DIÂMETRO MAIOR QUE 125 MM E MENOR OU IGUAL A 150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</si>
  <si>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</si>
  <si>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</si>
  <si>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</si>
  <si>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</si>
  <si>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MENOR OU IGUAL A 20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</si>
  <si>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</si>
  <si>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</si>
  <si>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MENOR OU IGUAL A 75 MM (UNIDADE: MXKM). AF_07/2019</t>
  </si>
  <si>
    <t>TRANSPORTE HORIZONTAL MANUAL, DE TUBO DE COBRE - CLASSE E - COM DIÂMETRO MAIOR QUE 79 MM E MENOR OU IGUAL A 104 MM (UNIDADE: MXKM). AF_07/2019</t>
  </si>
  <si>
    <t>TRANSPORTE HORIZONTAL MANUAL, DE TUBO DE COBRE - CLASSE E - COM DIÂMETRO MAIOR QUE 54 MM E MENOR OU IGUAL A 79 MM (UNIDADE: MXKM). AF_07/2019</t>
  </si>
  <si>
    <t>TRANSPORTE HORIZONTAL MANUAL, DE TUBO DE COBRE - CLASSE E - COM DIÂMETRO MENOR OU IGUAL A 54 MM (UNIDADE: MXKM). AF_07/2019</t>
  </si>
  <si>
    <t>TRANSPORTE HORIZONTAL MANUAL, DE TUBO DE PPR - PN12 OU PN25 - COM DIÂMETRO MAIOR QUE 75 MM E MENOR OU IGUAL A 110 MM (UNIDADE: MXKM). AF_07/2019</t>
  </si>
  <si>
    <t>TRANSPORTE HORIZONTAL MANUAL, DE TUBO DE PPR - PN12 OU PN25 - COM DIÂMETRO MAIOR QUE 50 MM E MENOR OU IGUAL A 75 MM (UNIDADE: MXKM). AF_07/2019</t>
  </si>
  <si>
    <t>TRANSPORTE HORIZONTAL MANUAL, DE TUBO DE PPR - PN12 OU PN25 - COM DIÂMETRO MENOR OU IGUAL A 50 MM (UNIDADE: MXKM). AF_07/2019</t>
  </si>
  <si>
    <t>TRANSPORTE HORIZONTAL MANUAL, DE TUBO DE CPVC COM DIÂMETRO MAIOR QUE 73 MM E MENOR OU IGUAL A 89 MM (UNIDADE: MXKM). AF_07/2019</t>
  </si>
  <si>
    <t>TRANSPORTE HORIZONTAL MANUAL, DE TUBO DE CPVC COM DIÂMETRO MENOR OU IGUAL A 73 MM (UNIDADE: MXKM). AF_07/2019</t>
  </si>
  <si>
    <t>TRANSPORTE HORIZONTAL MANUAL, DE TUBO DE PVC SOLDÁVEL COM DIÂMETRO MAIOR QUE 60 MM E MENOR OU IGUAL A 85 MM (UNIDADE: MXKM). AF_07/2019</t>
  </si>
  <si>
    <t>TRANSPORTE HORIZONTAL MANUAL, DE TUBO DE PVC SOLDÁVEL COM DIÂMETRO MENOR OU IGUAL A 60 MM (UNIDADE: MXKM). AF_07/2019</t>
  </si>
  <si>
    <t>TRANSPORTE VERTICAL MANUAL, 1 PAVIMENTO, DE LATA DE 18 LITROS (UNIDADE: L). AF_07/2019</t>
  </si>
  <si>
    <t>TRANSPORTE VERTICAL MANUAL, 1 PAVIMENTO, DE CAIXA COM REVESTIMENTO CERÂMICO (UNIDADE: M2). AF_07/2019</t>
  </si>
  <si>
    <t>TRANSPORTE VERTICAL MANUAL, 1 PAVIMENTO, DE BLOCOS CERÂMICOS FURADOS NA HORIZONTAL DE 9X19X19CM (UNIDADE: BLOCO). AF_07/2019</t>
  </si>
  <si>
    <t>TRANSPORTE VERTICAL MANUAL, 1 PAVIMENTO, DE BLOCOS VAZADOS DE CONCRETO OU CERÂMICO DE 19X19X39CM (UNIDADE: BLOCO). AF_07/2019</t>
  </si>
  <si>
    <t>TRANSPORTE VERTICAL MANUAL, 1 PAVIMENTO, DE SACOS DE 20 KG (UNIDADE: KG). AF_07/2019</t>
  </si>
  <si>
    <t>TRANSPORTE VERTICAL MANUAL, 1 PAVIMENTO, DE SACOS DE 30 KG (UNIDADE: KG). AF_07/2019</t>
  </si>
  <si>
    <t>TRANSPORTE VERTICAL MANUAL, 1 PAVIMENTO, DE SACOS DE 50 KG (UNIDADE: KG). AF_07/2019</t>
  </si>
  <si>
    <t>LXKM</t>
  </si>
  <si>
    <t>TRANSPORTE HORIZONTAL COM MANIPULADOR TELESCÓPICO, DE LATA DE 18 LITROS (UNIDADE: LXKM). AF_07/2019</t>
  </si>
  <si>
    <t>TRANSPORTE HORIZONTAL COM CARRINHO RACIONAL, DE LATA DE 18 LITROS (UNIDADE: LXKM). AF_07/2019</t>
  </si>
  <si>
    <t>TRANSPORTE HORIZONTAL COM CARRINHO PLATAFORMA, DE LATA DE 18 LITROS (UNIDADE: LXKM). AF_07/2019</t>
  </si>
  <si>
    <t>TRANSPORTE HORIZONTAL MANUAL, DE LATA DE 18 LITROS (UNIDADE: LXKM). AF_07/2019</t>
  </si>
  <si>
    <t>TRANSPORTE HORIZONTAL COM MANIPULADOR TELESCÓPICO, DE CAIXA COM REVESTIMENTO CERÂMICO (UNIDADE: M2XKM). AF_07/2019</t>
  </si>
  <si>
    <t>TRANSPORTE HORIZONTAL COM CARRINHO MINI PÁLETES, DE CAIXA COM REVESTIMENTO CERÂMICO (UNIDADE: M2XKM). AF_07/2019</t>
  </si>
  <si>
    <t>TRANSPORTE HORIZONTAL COM CARRINHO PLATAFORMA, DE CAIXA COM REVESTIMENTO CERÂMICO (UNIDADE: M2XKM). AF_07/2019</t>
  </si>
  <si>
    <t>TRANSPORTE HORIZONTAL COM CARRINHO DE MÃO, DE CAIXA COM REVESTIMENTO CERÂMICO (UNIDADE: M2XKM). AF_07/2019</t>
  </si>
  <si>
    <t>TRANSPORTE HORIZONTAL MANUAL, DE CAIXA COM REVESTIMENTO CERÂMICO (UNIDADE: M2XKM). AF_07/2019</t>
  </si>
  <si>
    <t>TRANSPORTE HORIZONTAL COM MANIPULADOR TELESCÓPICO, DE BLOCOS CERÂMICOS FURADOS NA HORIZONTAL DE 9X19X19CM (UNIDADE: BLOCOXKM). AF_07/2019</t>
  </si>
  <si>
    <t>TRANSPORTE HORIZONTAL COM MANIPULADOR TELESCÓPICO, DE BLOCOS CERÂMICOS FURADOS NA VERTICAL DE 19X19X39CM (UNIDADE: BLOCOXKM). AF_07/2019</t>
  </si>
  <si>
    <t>TRANSPORTE HORIZONTAL COM MANIPULADOR TELESCÓPICO, DE BLOCOS VAZADOS DE CONCRETO DE 19X19X39CM (UNIDADE: BLOCOXKM). AF_07/2019</t>
  </si>
  <si>
    <t>TRANSPORTE HORIZONTAL COM CARRINHO MINI PÁLETES, DE BLOCOS CERÂMICOS FURADOS NA HORIZONTAL DE 9X19X19CM (UNIDADE: BLOCOXKM). AF_07/2019</t>
  </si>
  <si>
    <t>TRANSPORTE HORIZONTAL COM CARRINHO MINI PÁLETES, DE BLOCOS CERÂMICOS FURADOS NA VERTICAL DE 19X19X39CM (UNIDADE: BLOCOXKM). AF_07/2019</t>
  </si>
  <si>
    <t>TRANSPORTE HORIZONTAL COM CARRINHO MINI PÁLETES, DE BLOCOS VAZADOS DE CONCRETO DE 19X19X39CM (UNIDADE: BLOCOXKM). AF_07/2019</t>
  </si>
  <si>
    <t>TRANSPORTE HORIZONTAL COM CARRINHO PLATAFORMA, DE BLOCOS CERÂMICOS FURADOS NA HORIZONTAL DE 9X19X19CM (UNIDADE: BLOCOXKM). AF_07/2019</t>
  </si>
  <si>
    <t>TRANSPORTE HORIZONTAL COM CARRINHO PLATAFORMA, DE BLOCOS VAZADOS DE CONCRETO OU CERÂMICO DE 19X19X39CM (UNIDADE: BLOCOXKM). AF_07/2019</t>
  </si>
  <si>
    <t>TRANSPORTE HORIZONTAL COM CARRINHO DE MÃO, DE BLOCOS CERÂMICOS FURADOS NA HORIZONTAL DE 9X19X19CM (UNIDADE: BLOCOXKM). AF_07/2019</t>
  </si>
  <si>
    <t>TRANSPORTE HORIZONTAL COM CARRINHO DE MÃO, DE BLOCOS VAZADOS DE CONCRETO OU CERÂMICO DE 19X19X39CM (UNIDADE: BLOCOXKM). AF_07/2019</t>
  </si>
  <si>
    <t>TRANSPORTE HORIZONTAL MANUAL, DE BLOCOS CERÂMICOS FURADOS NA HORIZONTAL DE 9X19X19CM (UNIDADE: BLOCOXKM). AF_07/2019</t>
  </si>
  <si>
    <t>TRANSPORTE HORIZONTAL MANUAL, DE BLOCOS VAZADOS DE CONCRETO OU CERÂMICO DE 19X19X39CM (UNIDADE: BLOCOXKM). AF_07/2019</t>
  </si>
  <si>
    <t>TRANSPORTE HORIZONTAL COM CARREGADEIRA, DE MASSA/ GRANEL (UNIDADE: M3XKM). AF_07/2019</t>
  </si>
  <si>
    <t>TRANSPORTE HORIZONTAL COM JERICA DE 90 L, DE MASSA/ GRANEL (UNIDADE: M3XKM). AF_07/2019</t>
  </si>
  <si>
    <t>TRANSPORTE HORIZONTAL COM JERICA DE 60 L, DE MASSA/ GRANEL (UNIDADE: M3XKM). AF_07/2019</t>
  </si>
  <si>
    <t>TRANSPORTE HORIZONTAL COM MANIPULADOR TELESCÓPICO, DE PÁLETE DE SACOS (UNIDADE: KGXKM). AF_07/2019</t>
  </si>
  <si>
    <t>TRANSPORTE HORIZONTAL COM CARRINHO DE MÃO, DE SACOS DE 20 KG (UNIDADE: KGXKM). AF_07/2019</t>
  </si>
  <si>
    <t>TRANSPORTE HORIZONTAL COM CARRINHO DE MÃO, DE SACOS DE 30 KG (UNIDADE: KGXKM). AF_07/2019</t>
  </si>
  <si>
    <t>TRANSPORTE HORIZONTAL COM CARRINHO DE MÃO, DE SACOS DE 50 KG (UNIDADE: KGXKM). AF_07/2019</t>
  </si>
  <si>
    <t>TRANSPORTE HORIZONTAL COM CARRINHO PLATAFORMA, DE SACOS DE 20 KG (UNIDADE: KGXKM). AF_07/2019</t>
  </si>
  <si>
    <t>TRANSPORTE HORIZONTAL COM CARRINHO PLATAFORMA, DE SACOS DE 30 KG (UNIDADE: KGXKM). AF_07/2019</t>
  </si>
  <si>
    <t>TRANSPORTE HORIZONTAL COM CARRINHO PLATAFORMA, DE SACOS DE 50 KG (UNIDADE: KGXKM). AF_07/2019</t>
  </si>
  <si>
    <t>TRANSPORTE HORIZONTAL MANUAL, DE SACOS DE 20 KG (UNIDADE: KGXKM). AF_07/2019</t>
  </si>
  <si>
    <t>TRANSPORTE HORIZONTAL MANUAL, DE SACOS DE 30 KG (UNIDADE: KGXKM). AF_07/2019</t>
  </si>
  <si>
    <t>TRANSPORTE HORIZONTAL MANUAL, DE SACOS DE 50 KG (UNIDADE: KGXKM). AF_07/2019</t>
  </si>
  <si>
    <t>ARGAMASSA TRAÇO 1:4 (EM VOLUME DE CIMENTO E AREIA MÉDIA ÚMIDA) COM ADIÇÃO DE IMPERMEABILIZANTE, PREPARO MECÂNICO COM BETONEIRA 600 L. AF_08/2019</t>
  </si>
  <si>
    <t>ARGAMASSA TRAÇO 1:3 (EM VOLUME DE CIMENTO E AREIA MÉDIA ÚMIDA) COM ADIÇÃO DE IMPERMEABILIZANTE, PREPARO MECÂNICO COM BETONEIRA 600 L. AF_08/2019</t>
  </si>
  <si>
    <t>ARGAMASSA TRAÇO 1:4 (EM VOLUME DE CIMENTO E AREIA MÉDIA ÚMIDA), PREPARO MECÂNICO COM BETONEIRA 600 L. AF_08/2019</t>
  </si>
  <si>
    <t>ARGAMASSA TRAÇO 1:3 (EM VOLUME DE CIMENTO E AREIA MÉDIA ÚMIDA), PREPARO MECÂNICO COM BETONEIRA 600 L. AF_08/2019</t>
  </si>
  <si>
    <t>ARGAMASSA TRAÇO 1:0,5:4,5 (EM VOLUME DE CIMENTO, CAL E AREIA MÉDIA ÚMIDA), PREPARO MECÂNICO COM BETONEIRA 600 L. AF_08/2019</t>
  </si>
  <si>
    <t>ARGAMASSA TRAÇO 1:2:9 (EM VOLUME DE CIMENTO, CAL E AREIA MÉDIA ÚMIDA) PARA EMBOÇO/MASSA ÚNICA/ASSENTAMENTO DE ALVENARIA DE VEDAÇÃO, PREPARO MECÂNICO COM MISTURADOR DE EIXO HORIZONTAL DE 600 KG. AF_08/2019</t>
  </si>
  <si>
    <t>ARGAMASSA TRAÇO 1:4 (EM VOLUME DE CIMENTO E AREIA MÉDIA ÚMIDA) COM ADIÇÃO DE IMPERMEABILIZANTE, PREPARO MANUAL.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</si>
  <si>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</si>
  <si>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</si>
  <si>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</si>
  <si>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BETONEIRA 400 L. AF_08/2019</t>
  </si>
  <si>
    <t>ARGAMASSA TRAÇO 1:3 (EM VOLUME DE CIMENTO E AREIA MÉDIA ÚMIDA) COM ADIÇÃO DE IMPERMEABILIZANTE, PREPARO MANUAL.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</si>
  <si>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</si>
  <si>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</si>
  <si>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</si>
  <si>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BETONEIRA 400 L. AF_08/2019</t>
  </si>
  <si>
    <t>ARGAMASSA TRAÇO 1:4 (EM VOLUME DE CIMENTO E AREIA MÉDIA ÚMIDA), PREPARO MECÂNICO COM MISTURADOR DE EIXO HORIZONTAL DE 600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</si>
  <si>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</si>
  <si>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160 KG. AF_08/2019</t>
  </si>
  <si>
    <t>ARGAMASSA TRAÇO 1:3 (EM VOLUME DE CIMENTO E AREIA MÉDIA ÚMIDA), PREPARO MECÂNICO COM MISTURADOR DE EIXO HORIZONTAL DE 600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</si>
  <si>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</si>
  <si>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160 KG. AF_08/2019</t>
  </si>
  <si>
    <t>ARGAMASSA TRAÇO 1:0,5:4,5  (EM VOLUME DE CIMENTO, CAL E AREIA MÉDIA ÚMIDA), PREPARO MECÂNICO COM MISTURADOR DE EIXO HORIZONTAL DE 600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</si>
  <si>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</si>
  <si>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160 KG. AF_08/2019</t>
  </si>
  <si>
    <t>ARGAMASSA TRAÇO 1:1,93 (EM VOLUME DE CIMENTO E AREIA MÉDIA ÚMIDA), FCK 20 MPA, PREPARO MECÂNICO COM MISTURADOR DUPLO HORIZONTAL DE ALTA TURBULÊNCIA. AF_03/2020</t>
  </si>
  <si>
    <t>ARGAMASSA TRAÇO 1:2:9 (EM VOLUME DE CIMENTO, CAL E AREIA MÉDIA ÚMIDA) PARA EMBOÇO/MASSA ÚNICA/ASSENTAMENTO DE ALVENARIA DE VEDAÇÃO, PREPARO MECÂNICO COM BETONEIRA 400 L. AF_08/2019</t>
  </si>
  <si>
    <t>ARGAMASSA TRAÇO 1:4 (EM VOLUME DE CIMENTO E AREIA MÉDIA ÚMIDA), PREPARO MANUAL. AF_08/2019</t>
  </si>
  <si>
    <t>ARGAMASSA TRAÇO 1:3 (EM VOLUME DE CIMENTO E AREIA MÉDIA ÚMIDA), PREPARO MANUAL. AF_08/2019</t>
  </si>
  <si>
    <t>ARGAMASSA TRAÇO 1:3 (EM VOLUME DE CIMENTO E AREIA MÉDIA ÚMIDA), PREPARO MECÂNICO COM BETONEIRA 400 L. AF_08/2019</t>
  </si>
  <si>
    <t>ARGAMASSA TRAÇO 1:0,5:4,5 (EM VOLUME DE CIMENTO, CAL E AREIA MÉDIA ÚMIDA) PARA ASSENTAMENTO DE ALVENARIA, PREPARO MANUAL. AF_08/2019</t>
  </si>
  <si>
    <t>ARGAMASSA TRAÇO 1:0,5:4,5 (EM VOLUME DE CIMENTO, CAL E AREIA MÉDIA ÚMIDA), PREPARO MECÂNICO COM BETONEIRA 400 L. AF_08/2019</t>
  </si>
  <si>
    <t>ARGAMASSA À BASE DE GESSO, MISTURA E PROJEÇÃO DE 1,5 M³/H DE ARGAMASSA. AF_08/2019</t>
  </si>
  <si>
    <t>ARGAMASSA INDUSTRIALIZADA PARA REVESTIMENTOS, MISTURA E PROJEÇÃO DE 1,5 M³/H DE ARGAMASSA. AF_08/2019</t>
  </si>
  <si>
    <t>ARGAMASSA PARA REVESTIMENTO DECORATIVO MONOCAMADA (MONOCAPA), MISTURA E PROJEÇÃO DE 1,5 M3/H DE ARGAMASSA. AF_08/2019</t>
  </si>
  <si>
    <t>ARGAMASSA INDUSTRIALIZADA PARA CHAPISCO COLANTE, PREPARO MANUAL. AF_08/2019</t>
  </si>
  <si>
    <t>ARGAMASSA INDUSTRIALIZADA PARA CHAPISCO ROLADO, PREPARO MANUAL. AF_08/2019</t>
  </si>
  <si>
    <t>ARGAMASSA PRONTA PARA CONTRAPISO, PREPARO MANUAL. AF_08/2019</t>
  </si>
  <si>
    <t>ARGAMASSA INDUSTRIALIZADA MULTIUSO PARA REVESTIMENTOS E ASSENTAMENTO DA ALVENARIA, PREPARO MANUAL. AF_08/2019</t>
  </si>
  <si>
    <t>ARGAMASSA INDUSTRIALIZADA PARA CHAPISCO COLANTE, PREPARO COM MISTURADOR DE EIXO HORIZONTAL DE 600 KG. AF_08/2019</t>
  </si>
  <si>
    <t>ARGAMASSA INDUSTRIALIZADA PARA CHAPISCO COLANTE, PREPARO COM MISTURADOR DE EIXO HORIZONTAL DE 300 KG. AF_08/2019</t>
  </si>
  <si>
    <t>ARGAMASSA INDUSTRIALIZADA PARA CHAPISCO COLANTE, PREPARO COM MISTURADOR DE EIXO HORIZONTAL DE 160 KG. AF_08/2019</t>
  </si>
  <si>
    <t>ARGAMASSA INDUSTRIALIZADA PARA CHAPISCO ROLADO, PREPARO COM MISTURADOR DE EIXO HORIZONTAL DE 600 KG. AF_08/2019</t>
  </si>
  <si>
    <t>ARGAMASSA INDUSTRIALIZADA PARA CHAPISCO ROLADO, PREPARO COM MISTURADOR DE EIXO HORIZONTAL DE 300 KG. AF_08/2019</t>
  </si>
  <si>
    <t>ARGAMASSA INDUSTRIALIZADA PARA CHAPISCO ROLADO, PREPARO COM MISTURADOR DE EIXO HORIZONTAL DE 160 KG. AF_08/2019</t>
  </si>
  <si>
    <t>ARGAMASSA PARA REVESTIMENTO DECORATIVO MONOCAMADA (MONOCAPA), PREPARO COM MISTURADOR DE EIXO HORIZONTAL DE 600 KG. AF_08/2019</t>
  </si>
  <si>
    <t>ARGAMASSA PARA REVESTIMENTO DECORATIVO MONOCAMADA (MONOCAPA), PREPARO COM MISTURADOR DE EIXO HORIZONTAL DE 300 KG. AF_08/2019</t>
  </si>
  <si>
    <t>ARGAMASSA PARA REVESTIMENTO DECORATIVO MONOCAMADA (MONOCAPA), PREPARO COM MISTURADOR DE EIXO HORIZONTAL DE 160 KG. AF_08/2019</t>
  </si>
  <si>
    <t>ARGAMASSA PRONTA PARA CONTRAPISO, PREPARO COM MISTURADOR DE EIXO HORIZONTAL DE 600 KG. AF_08/2019</t>
  </si>
  <si>
    <t>ARGAMASSA PRONTA PARA CONTRAPISO, PREPARO COM MISTURADOR DE EIXO HORIZONTAL DE 300 KG. AF_08/2019</t>
  </si>
  <si>
    <t>ARGAMASSA PRONTA PARA CONTRAPISO, PREPARO COM MISTURADOR DE EIXO HORIZONTAL DE 160 KG. AF_08/2019</t>
  </si>
  <si>
    <t>ARGAMASSA INDUSTRIALIZADA MULTIUSO PARA REVESTIMENTOS E ASSENTAMENTO DA ALVENARIA, PREPARO COM MISTURADOR DE EIXO HORIZONTAL DE 600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</si>
  <si>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</si>
  <si>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160 KG. AF_08/2019</t>
  </si>
  <si>
    <t>ARGAMASSA TRAÇO 1:4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</si>
  <si>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</si>
  <si>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1:5 (EM VOLUME DE CIMENTO E AREIA GROSSA ÚMIDA) COM ADIÇÃO DE EMULSÃO POLIMÉRICA PARA CHAPISCO ROLADO, PREPARO MANUAL. AF_08/2019</t>
  </si>
  <si>
    <t>ARGAMASSA TRAÇO 1:4 (EM VOLUME DE CIMENTO E AREIA GROSSA ÚMIDA) PARA CHAPISCO CONVENCIONAL, PREPARO MANUAL. AF_08/2019</t>
  </si>
  <si>
    <t>ARGAMASSA TRAÇO 1:3 (EM VOLUME DE CIMENTO E AREIA GROSSA ÚMIDA) PARA CHAPISCO CONVENCIONAL, PREPARO MANUAL. AF_08/2019</t>
  </si>
  <si>
    <t>ARGAMASSA TRAÇO 1:5 (EM VOLUME DE CIMENTO E AREIA GROSSA ÚMIDA) PARA CHAPISCO CONVENCIONAL, PREPARO MANUAL. AF_08/2019</t>
  </si>
  <si>
    <t>ARGAMASSA TRAÇO 1:6 (EM VOLUME DE CIMENTO E AREIA MÉDIA ÚMIDA) PARA CONTRAPISO, PREPARO MANUAL. AF_08/2019</t>
  </si>
  <si>
    <t>ARGAMASSA TRAÇO 1:5 (EM VOLUME DE CIMENTO E AREIA MÉDIA ÚMIDA) PARA CONTRAPISO, PREPARO MANUAL. AF_08/2019</t>
  </si>
  <si>
    <t>ARGAMASSA TRAÇO 1:4 (EM VOLUME DE CIMENTO E AREIA MÉDIA ÚMIDA) PARA CONTRAPISO, PREPARO MANUAL. AF_08/2019</t>
  </si>
  <si>
    <t>ARGAMASSA TRAÇO 1:3 (EM VOLUME DE CIMENTO E AREIA MÉDIA ÚMIDA) PARA CONTRAPISO, PREPARO MANUAL. AF_08/2019</t>
  </si>
  <si>
    <t>ARGAMASSA TRAÇO 1:3:12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</si>
  <si>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</si>
  <si>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</si>
  <si>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</si>
  <si>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1:1:6 (EM VOLUME DE CIMENTO, CAL E AREIA MÉDIA ÚMIDA)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</si>
  <si>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</si>
  <si>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1:7 (EM VOLUME DE CIMENTO E AREIA MÉDIA ÚMIDA) COM ADIÇÃO DE PLASTIFICANTE PARA EMBOÇO/MASSA ÚNICA/ASSENTAMENTO DE ALVENARIA DE VEDAÇÃO, PREPARO MANUAL. AF_08/2019</t>
  </si>
  <si>
    <t>ARGAMASSA TRAÇO 1:4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</si>
  <si>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</si>
  <si>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</si>
  <si>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</si>
  <si>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160 KG. AF_08/2019</t>
  </si>
  <si>
    <t>ARGAMASSA TRAÇO 1:5 (EM VOLUME DE CIMENTO E AREIA GROSSA ÚMIDA) COM ADIÇÃO DE EMULSÃO POLIMÉRICA PARA CHAPISCO ROLADO,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</si>
  <si>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</si>
  <si>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1:4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</si>
  <si>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</si>
  <si>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</si>
  <si>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</si>
  <si>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</si>
  <si>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160 KG. AF_08/2019</t>
  </si>
  <si>
    <t>ARGAMASSA TRAÇO 1:5 (EM VOLUME DE CIMENTO E AREIA GROSSA ÚMIDA) PARA CHAPISCO CONVENCIONAL, PREPARO MECÂNICO COM MISTURADOR DE EIXO HORIZONTAL DE 600 KG. AF_08/2019</t>
  </si>
  <si>
    <t>ARGAMASSA TRAÇO 1:5 (EM VOLUME DE CIMENTO E AREIA GROSSA ÚMIDA) PARA CHAPISCO CONVENCIONAL, PREPARO MECÂNICO COM MISTURADOR DE EIXO HORIZONTAL DE 300 KG. AF_08/2019</t>
  </si>
  <si>
    <t>ARGAMASSA TRAÇO 1:6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</si>
  <si>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</si>
  <si>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1:5 (EM VOLUME DE CIMENTO E AREIA MÉDIA ÚMIDA) PARA CONTRAPISO, PREPARO MECÂNICO COM MISTURADOR DE EIXO HORIZONTAL DE 600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</si>
  <si>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</si>
  <si>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160 KG. AF_08/2019</t>
  </si>
  <si>
    <t>ARGAMASSA TRAÇO 1:4 (EM VOLUME DE CIMENTO E AREIA MÉDIA ÚMIDA) PARA CONTRAPISO, PREPARO MECÂNICO COM MISTURADOR DE EIXO HORIZONTAL DE 600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</si>
  <si>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</si>
  <si>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160 KG. AF_08/2019</t>
  </si>
  <si>
    <t>ARGAMASSA TRAÇO 1:3 (EM VOLUME DE CIMENTO E AREIA MÉDIA ÚMIDA) PARA CONTRAPISO, PREPARO MECÂNICO COM MISTURADOR DE EIXO HORIZONTAL DE 600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</si>
  <si>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</si>
  <si>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160 KG. AF_08/2019</t>
  </si>
  <si>
    <t>ARGAMASSA TRAÇO 1:3:12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</si>
  <si>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</si>
  <si>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</si>
  <si>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</si>
  <si>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</si>
  <si>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</si>
  <si>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</si>
  <si>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</si>
  <si>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</si>
  <si>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</si>
  <si>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</si>
  <si>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1:7 (EM VOLUME DE CIMENTO E AREIA MÉDIA ÚMIDA) COM ADIÇÃO DE PLASTIFICANTE PARA EMBOÇO/MASSA ÚNICA/ASSENTAMENTO DE ALVENARIA DE VEDAÇÃO, PREPARO MECÂNICO COM MISTURADOR DE EIXO HORIZONTAL DE 300 KG. AF_08/2019</t>
  </si>
  <si>
    <t>ARGAMASSA TRAÇO 1:4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</si>
  <si>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</si>
  <si>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</si>
  <si>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</si>
  <si>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</si>
  <si>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1:5 (EM VOLUME DE CIMENTO E AREIA GROSSA ÚMIDA) COM ADIÇÃO DE EMULSÃO POLIMÉRICA PARA CHAPISCO ROLADO, PREPARO MECÂNICO COM BETONEIRA 400 L. AF_08/2019</t>
  </si>
  <si>
    <t>ARGAMASSA TRAÇO 1:4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</si>
  <si>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</si>
  <si>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</si>
  <si>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</si>
  <si>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</si>
  <si>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1:5 (EM VOLUME DE CIMENTO E AREIA GROSSA ÚMIDA) PARA CHAPISCO CONVENCIONAL, PREPARO MECÂNICO COM BETONEIRA 400 L. AF_08/2019</t>
  </si>
  <si>
    <t>ARGAMASSA TRAÇO 1:6 (EM VOLUME DE CIMENTO E AREIA MÉDIA ÚMIDA) PARA CONTRAPISO, PREPARO MECÂNICO COM BETONEIRA 600 L. AF_08/2019</t>
  </si>
  <si>
    <t>ARGAMASSA TRAÇO 1:6 (EM VOLUME DE CIMENTO E AREIA MÉDIA ÚMIDA) PARA CONTRAPISO, PREPARO MECÂNICO COM BETONEIRA 400 L. AF_08/2019</t>
  </si>
  <si>
    <t>ARGAMASSA TRAÇO 1:5 (EM VOLUME DE CIMENTO E AREIA MÉDIA ÚMIDA) PARA CONTRAPISO, PREPARO MECÂNICO COM BETONEIRA 600 L. AF_08/2019</t>
  </si>
  <si>
    <t>ARGAMASSA TRAÇO 1:5 (EM VOLUME DE CIMENTO E AREIA MÉDIA ÚMIDA) PARA CONTRAPISO, PREPARO MECÂNICO COM BETONEIRA 400 L. AF_08/2019</t>
  </si>
  <si>
    <t>ARGAMASSA TRAÇO 1:4 (EM VOLUME DE CIMENTO E AREIA MÉDIA ÚMIDA) PARA CONTRAPISO, PREPARO MECÂNICO COM BETONEIRA 600 L. AF_08/2019</t>
  </si>
  <si>
    <t>ARGAMASSA TRAÇO 1:4 (EM VOLUME DE CIMENTO E AREIA MÉDIA ÚMIDA) PARA CONTRAPISO, PREPARO MECÂNICO COM BETONEIRA 400 L. AF_08/2019</t>
  </si>
  <si>
    <t>ARGAMASSA TRAÇO 1:3 (EM VOLUME DE CIMENTO E AREIA MÉDIA ÚMIDA) PARA CONTRAPISO, PREPARO MECÂNICO COM BETONEIRA 600 L. AF_08/2019</t>
  </si>
  <si>
    <t>ARGAMASSA TRAÇO 1:3 (EM VOLUME DE CIMENTO E AREIA MÉDIA ÚMIDA) PARA CONTRAPISO, PREPARO MECÂNICO COM BETONEIRA 400 L. AF_08/2019</t>
  </si>
  <si>
    <t>ARGAMASSA TRAÇO 1:3:12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</si>
  <si>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</si>
  <si>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</si>
  <si>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</si>
  <si>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</si>
  <si>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</si>
  <si>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</si>
  <si>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</si>
  <si>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</si>
  <si>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</si>
  <si>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</si>
  <si>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1:7 (EM VOLUME DE CIMENTO E AREIA MÉDIA ÚMIDA) COM ADIÇÃO DE PLASTIFICANTE PARA EMBOÇO/MASSA ÚNICA/ASSENTAMENTO DE ALVENARIA DE VEDAÇÃO, PREPARO MECÂNICO COM BETONEIRA 400 L. AF_08/2019</t>
  </si>
  <si>
    <t>CHAPIM (RUFO CAPA) EM AÇO GALVANIZADO, CORTE 33. AF_11/2020</t>
  </si>
  <si>
    <t>CHAPIM SOBRE MUROS LINEARES, EM GRANITO OU MÁRMORE, L = 25 CM, ASSENTADO COM ARGAMASSA 1:6 COM ADITIVO. AF_11/2020</t>
  </si>
  <si>
    <t>PEITORIL LINEAR EM GRANITO OU MÁRMORE, L = 15CM, COMPRIMENTO DE ATÉ 2M, ASSENTADO COM ARGAMASSA 1:6 COM ADITIVO. AF_11/2020</t>
  </si>
  <si>
    <t>(COMPOSIÇÃO REPRESENTATIVA) DO SERVIÇO DE REVESTIMENTO CERÂMICO PARA AMBIENTES DE ÁREAS MOLHADAS, MEIA PAREDE OU PAREDE INTEIRA, COM PLACAS TIPO ESMALTADA EXTRA, DIMENSÕES 20X20 CM, PARA EDIFICAÇÃO HABITACIONAL MULTIFAMILIAR (PRÉDIO). AF_11/2014</t>
  </si>
  <si>
    <t>RODAPÉ BORRACHA LISO, ALTURA = 7CM, ESPESSURA = 2 MM, PARA ARGAMASSA. AF_09/2020</t>
  </si>
  <si>
    <t>PISO TÊXTIL (CARPETE) EM MANTA (ROLO) E = 9 A 10 MM. AF_09/2020</t>
  </si>
  <si>
    <t>PISO TÊXTIL (CARPETE) EM MANTA (ROLO) E = 6 A 7 MM. AF_09/2020</t>
  </si>
  <si>
    <t>PISO TÊXTIL (CARPETE) EM PLACA. AF_09/2020</t>
  </si>
  <si>
    <t>PISO EM CONCRETO 20 MPA PREPARO MECÂNICO, ESPESSURA 7CM. AF_09/2020</t>
  </si>
  <si>
    <t>RODAPÉ EM MARMORITE, ALTURA 10CM. AF_09/2020</t>
  </si>
  <si>
    <t>RODAPÉ EM ARDÓSIA ALTURA 10CM. AF_09/2020</t>
  </si>
  <si>
    <t>RODAPÉ EM MADEIRA, ALTURA 7CM, FIXADO COM COLA E PARAFUSOS. AF_09/2020</t>
  </si>
  <si>
    <t>RODAPÉ EM MADEIRA, ALTURA 7CM, FIXADO COM COLA. AF_09/2020</t>
  </si>
  <si>
    <t>RODAPÉ EM MÁRMORE, ALTURA 7 CM. AF_09/2020</t>
  </si>
  <si>
    <t>SOLEIRA EM MÁRMORE, LARGURA 15 CM, ESPESSURA 2,0 CM. AF_09/2020</t>
  </si>
  <si>
    <t>PISO EM MÁRMORE APLICADO EM CALÇADAS OU PISOS EXTERNOS. AF_05/2020</t>
  </si>
  <si>
    <t>PISO EM GRANITO APLICADO EM CALÇADAS OU PISOS EXTERNOS. AF_05/2020</t>
  </si>
  <si>
    <t>PREPARO DE CONTRAPISO COM POLITRIZ. AF_09/2020</t>
  </si>
  <si>
    <t>PISO DE BORRACHA CANELADO, ESPESSURA 3,5MM, FIXADO COM ADESIVO ACRÍLICO. AF_09/2020</t>
  </si>
  <si>
    <t>PISO DE BORRACHA PASTILHADO, ESPESSURA 3,5MM, FIXADO COM ADESIVO ACRÍLICO. AF_09/2020</t>
  </si>
  <si>
    <t>PISO DE BORRACHA ESPORTIVO, ESPESSURA 15MM, ASSENTADO COM ARGAMASSA. AF_09/2020</t>
  </si>
  <si>
    <t>PISO DE BORRACHA PASTILHADO, ESPESSURA 15MM, ASSENTADO COM ARGAMASSA. AF_09/2020</t>
  </si>
  <si>
    <t>PISO DE BORRACHA PASTILHADO/FRISADO, ESPESSURA 7MM, ASSENTADO COM ARGAMASSA. AF_09/2020</t>
  </si>
  <si>
    <t>PISO VINÍLICO SEMI-FLEXÍVEL EM PLACAS, PADRÃO LISO, ESPESSURA 3,2 MM, FIXADO COM COLA. AF_09/2020</t>
  </si>
  <si>
    <t>PISO PODOTÁTIL, DIRECIONAL OU ALERTA, ASSENTADO SOBRE ARGAMASSA. AF_05/2020</t>
  </si>
  <si>
    <t>PISO EM PEDRA ARDÓSIA ASSENTADO SOBRE ARGAMASSA 1:3 (CIMENTO E AREIA). AF_09/2020</t>
  </si>
  <si>
    <t>PISO EM PEDRA  ASSENTADO SOBRE ARGAMASSA 1:3 (CIMENTO E AREIA). AF_09/2020</t>
  </si>
  <si>
    <t>PISO EM LADRILHO HIDRÁULICO APLICADO EM AMBIENTES INTERNOS DE ÁREA ENTRE 5 E 15 M², INCLUSO APLICAÇÃO DE RESINA. AF_09/2020</t>
  </si>
  <si>
    <t>PISO EM LADRILHO HIDRÁULICO APLICADO EM AMBIENTES INTERNOS DE ÁREA MENOR QUE 5 M², INCLUSO APLICAÇÃO DE RESINA. AF_09/2020</t>
  </si>
  <si>
    <t>PISO EM LADRILHO HIDRÁULICO APLICADO EM AMBIENTES EXTERNOS. AF_05/2020</t>
  </si>
  <si>
    <t>PISO EM PEDRA PORTUGUESA ASSENTADO SOBRE ARGAMASSA SECA DE CIMENTO E AREIA, TRAÇO 1:3, REJUNTADO COM CIMENTO COMUM. AF_05/2020</t>
  </si>
  <si>
    <t>SOLEIRA EM GRANITO, LARGURA 15 CM, ESPESSURA 2,0 CM. AF_09/2020</t>
  </si>
  <si>
    <t>RODAPÉ EM POLIESTIRENO, ALTURA 5 CM. AF_09/2020</t>
  </si>
  <si>
    <t>RODAPÉ EM LADRILHO HIDRÁULICO, ALTURA 7 CM. AF_09/2020</t>
  </si>
  <si>
    <t>RODAPÉ EM GRANITO, ALTURA 10 CM. AF_09/2020</t>
  </si>
  <si>
    <t>PISO CIMENTADO, TRAÇO 1:3 (CIMENTO E AREIA), ACABAMENTO RÚSTICO, ESPESSURA 3,0 CM, PREPARO MECÂNICO DA ARGAMASSA. AF_09/2020</t>
  </si>
  <si>
    <t>PISO CIMENTADO, TRAÇO 1:3 (CIMENTO E AREIA), ACABAMENTO RÚSTICO, ESPESSURA 2,0 CM, PREPARO MECÂNICO DA ARGAMASSA. AF_09/2020</t>
  </si>
  <si>
    <t>PISO CIMENTADO, TRAÇO 1:3 (CIMENTO E AREIA), ACABAMENTO LISO, ESPESSURA 3,0 CM, PREPARO MECÂNICO DA ARGAMASSA. AF_09/2020</t>
  </si>
  <si>
    <t>PISO CIMENTADO, TRAÇO 1:3 (CIMENTO E AREIA), ACABAMENTO LISO, ESPESSURA 2,0 CM, PREPARO MECÂNICO DA ARGAMASSA. AF_09/2020</t>
  </si>
  <si>
    <t>PISO ELEVADO COM ESTRUTURA EM AÇO, COMPOSTO POR PEDESTAIS E LONGARINAS. AF_09/2020</t>
  </si>
  <si>
    <t>PISO EM MÁRMORE APLICADO EM AMBIENTES INTERNOS. AF_09/2020</t>
  </si>
  <si>
    <t>PISO EM GRANITO APLICADO EM AMBIENTES INTERNOS. AF_09/2020</t>
  </si>
  <si>
    <t>(COMPOSIÇÃO REPRESENTATIVA) DO SERVIÇO DE REVESTIMENTO CERÂMICO PARA PISO COM PLACAS TIPO ESMALTADA EXTRA DE DIMENSÕES 35X35 CM, PARA EDIFICAÇÃO HABITACIONAL UNIFAMILIAR (CASA) E EDIFICAÇÃO PÚBLICA PADRÃO. AF_11/2014</t>
  </si>
  <si>
    <t>(COMPOSIÇÃO REPRESENTATIVA) DO SERVIÇO DE REVESTIMENTO CERÂMICO PARA PISO COM PLACAS TIPO ESMALTADA EXTRA DE DIMENSÕES 35X35 CM, PARA EDIFICAÇÃO HABITACIONAL MULTIFAMILIAR (PRÉDIO). AF_11/2014</t>
  </si>
  <si>
    <t>PISO EM TACO DE MADEIRA 7X21CM, FIXADO COM COLA BASE DE PVA. AF_09/2020</t>
  </si>
  <si>
    <t>ASSOALHO DE MADEIRA. AF_09/2020</t>
  </si>
  <si>
    <t>PISO EM TACO DE MADEIRA 7X42CM, FIXADO COM COLA BASE DE PVA. AF_09/2020</t>
  </si>
  <si>
    <t>PISO CIMENTADO, TRAÇO 1:3 (CIMENTO E AREIA), ACABAMENTO RÚSTICO, ESPESSURA 4,0 CM, PREPARO MECÂNICO DA ARGAMASSA. AF_09/2020</t>
  </si>
  <si>
    <t>PISO CIMENTADO, TRAÇO 1:3 (CIMENTO E AREIA), ACABAMENTO LISO, ESPESSURA 4,0 CM, PREPARO MECÂNICO DA ARGAMASSA. AF_09/2020</t>
  </si>
  <si>
    <t>PINTURA COM TINTA ALQUÍDICA DE ACABAMENTO (ESMALTE SINTÉTICO FOSCO)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</si>
  <si>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</si>
  <si>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</si>
  <si>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ACRÍLICA DE ACABAMENTO APLICADA A ROLO OU PINCEL SOBRE SUPERFÍCIES METÁLICAS (EXCETO PERFIL) EXECUTADO EM OBRA (02 DEMÃOS). AF_01/2020</t>
  </si>
  <si>
    <t>PINTURA COM TINTA EPOXÍDICA DE ACABAMENTO APLICADA A ROLO OU PINCEL SOBRE PERFIL METÁLICO EXECUTADO EM FÁBRICA (02 DEMÃOS). AF_01/2020</t>
  </si>
  <si>
    <t>PINTURA COM TINTA ALQUÍDICA DE ACABAMENTO (ESMALTE SINTÉTICO FOSCO)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</si>
  <si>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</si>
  <si>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</si>
  <si>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</si>
  <si>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</si>
  <si>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</si>
  <si>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ACRÍLICA DE ACABAMENTO APLICADA A ROLO OU PINCEL SOBRE SUPERFÍCIES METÁLICAS (EXCETO PERFIL) EXECUTADO EM OBRA (POR DEMÃO). AF_01/2020</t>
  </si>
  <si>
    <t>PINTURA COM TINTA ACRÍLICA DE FUNDO APLICADA A ROLO OU PINCEL SOBRE SUPERFÍCIES METÁLICAS (EXCETO PERFIL) EXECUTADO EM OBRA (POR DEMÃO). AF_01/2020</t>
  </si>
  <si>
    <t>PINTURA COM TINTA EPOXÍDICA DE ACABAMENTO APLICADA A ROLO OU PINCEL SOBRE PERFIL METÁLICO EXECUTADO EM FÁBRICA (POR DEMÃO). AF_01/2020</t>
  </si>
  <si>
    <t>PINTURA COM TINTA EPOXÍDICA DE FUNDO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</si>
  <si>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</si>
  <si>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</si>
  <si>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</si>
  <si>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(TIPO ZARCÃO) APLICADA A ROLO OU PINCEL SOBRE PERFIL METÁLICO EXECUTADO EM FÁBRICA (POR DEMÃO). AF_01/2020</t>
  </si>
  <si>
    <t>COLOCAÇÃO DE FITA PROTETORA PARA PINTURA. AF_01/2020</t>
  </si>
  <si>
    <t>LIXAMENTO MANUAL EM SUPERFÍCIES METÁLICAS EM OBRA. AF_01/2020</t>
  </si>
  <si>
    <t>JATEAMENTO ABRASIVO COM GRANALHA DE AÇO EM PERFIL METÁLICO EM FÁBRICA. AF_01/2020</t>
  </si>
  <si>
    <t>USINAGEM DE PRÉ MISTURADO A FRIO, PARA CAMADA DE ROLAMENTO, PADRÃO DNIT FAIXA C. AF_03/2020_P</t>
  </si>
  <si>
    <t>USINAGEM DE PRÉ MISTURADO A FRIO, PARA CAMADA DE BINDER, PADRÃO DNIT FAIXA B. AF_03/2020_P</t>
  </si>
  <si>
    <t>USINAGEM DE CONCRETO ASFÁLTICO COM CAP 50/70 PARA CAMADA DE ROLAMENTO, PADRÃO DNIT FAIXA C, EM USINA DE ASFALTO GRAVIMÉTRICA DE 150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</si>
  <si>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</si>
  <si>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</si>
  <si>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</si>
  <si>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</si>
  <si>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80 TON/H. AF_03/2020</t>
  </si>
  <si>
    <t>EXECUÇÃO DE PAVIMENTO COM APLICAÇÃO DE PRÉ-MISTURADO A FRIO, CAMADA DE BINDER - EXCLUSIVE CARGA E TRANSPORTE. AF_11/2019</t>
  </si>
  <si>
    <t>EXECUÇÃO DE PAVIMENTO COM APLICAÇÃO DE PRÉ-MISTURADO A FRIO, CAMADA DE ROLAMENTO - EXCLUSIVE CARGA E TRANSPORTE. AF_11/2019</t>
  </si>
  <si>
    <t>USINAGEM DE CONCRETO PARA COMPACTAÇÃO COM ROLO. AF_03/2020</t>
  </si>
  <si>
    <t>USINAGEM DE BRITA GRADUADA TRATADA COM CIMENTO. AF_03/2020</t>
  </si>
  <si>
    <t>USINAGEM DE BRITA GRADUADA SIMPLES. AF_03/2020</t>
  </si>
  <si>
    <t>FRESAGEM DE PAVIMENTO ASFÁLTICO (PROFUNDIDADE ATÉ 5,0 CM) - EXCLUSIVE TRANSPORTE. AF_11/2019</t>
  </si>
  <si>
    <t>EXECUÇÃO DE PAVIMENTO COM APLICAÇÃO DE CONCRETO ASFÁLTICO, CAMADA DE BINDER - EXCLUSIVE CARGA E TRANSPORTE. AF_11/2019</t>
  </si>
  <si>
    <t>EXECUÇÃO DE PAVIMENTO COM APLICAÇÃO DE CONCRETO ASFÁLTICO, CAMADA DE ROLAMENTO - EXCLUSIVE CARGA E TRANSPORTE. AF_11/2019</t>
  </si>
  <si>
    <t>EXECUÇÃO DE PAVIMENTO EM PEDRAS POLIÉDRICAS, REJUNTAMENTO COM ARGAMASSA TRAÇO 1:3 (CIMENTO E AREIA). AF_05/2020</t>
  </si>
  <si>
    <t>EXECUÇÃO DE PAVIMENTO EM PEDRAS POLIÉDRICAS, REJUNTAMENTO COM PEDRISCO E EMULSÃO ASFÁLTICA. AF_05/2020_P</t>
  </si>
  <si>
    <t>EXECUÇÃO DE PAVIMENTO EM PEDRAS POLIÉDRICAS, REJUNTAMENTO COM PÓ DE PEDRA. AF_05/2020</t>
  </si>
  <si>
    <t>EXECUÇÃO DE PAVIMENTO EM PARALELEPÍPEDOS, REJUNTAMENTO COM ARGAMASSA TRAÇO 1:3 (CIMENTO E AREIA). AF_05/2020</t>
  </si>
  <si>
    <t>EXECUÇÃO DE PAVIMENTO EM PARALELEPÍPEDOS, REJUNTAMENTO COM PEDRISCO E EMULSÃO ASFÁLTICA. AF_05/2020_P</t>
  </si>
  <si>
    <t>EXECUÇÃO DE PAVIMENTO EM PARALELEPÍPEDOS, REJUNTAMENTO COM PÓ DE PEDRA. AF_05/2020</t>
  </si>
  <si>
    <t>PAVIMENTO COM TRATAMENTO SUPERFICIAL TRIPLO, COM EMULSÃO ASFÁLTICA RR-2C, COM CAPA SELANTE. AF_01/2020</t>
  </si>
  <si>
    <t>PAVIMENTO COM TRATAMENTO SUPERFICIAL TRIPLO, COM EMULSÃO ASFÁLTICA RR-2C, COM BANHO DILUÍDO. AF_01/2020</t>
  </si>
  <si>
    <t>PAVIMENTO COM TRATAMENTO SUPERFICIAL TRIPLO, COM EMULSÃO ASFÁLTICA RR-2C. AF_01/2020</t>
  </si>
  <si>
    <t>PAVIMENTO COM TRATAMENTO SUPERFICIAL DUPLO, COM EMULSÃO ASFÁLTICA RR-2C, COM CAPA SELANTE. AF_01/2020</t>
  </si>
  <si>
    <t>PAVIMENTO COM TRATAMENTO SUPERFICIAL DUPLO, COM EMULSÃO ASFÁLTICA RR-2C, COM BANHO DILUÍDO. AF_01/2020</t>
  </si>
  <si>
    <t>PAVIMENTO COM TRATAMENTO SUPERFICIAL DUPLO, COM EMULSÃO ASFÁLTICA RR-2C. AF_01/2020</t>
  </si>
  <si>
    <t>PAVIMENTO COM TRATAMENTO SUPERFICIAL SIMPLES, COM EMULSÃO ASFÁLTICA RR-2C, COM BANHO DILUÍDO. AF_01/2020</t>
  </si>
  <si>
    <t>PAVIMENTO COM TRATAMENTO SUPERFICIAL SIMPLES, COM EMULSÃO ASFÁLTICA RR-2C. AF_01/2020</t>
  </si>
  <si>
    <t>BARRAS DE TRANSFERÊNCIA, AÇO CA-25 DE 32,0 MM, PARA EXECUÇÃO DE PAVIMENTO DE CONCRETO  FORNECIMENTO E INSTALAÇÃO. AF_11/2017</t>
  </si>
  <si>
    <t>BARRAS DE TRANSFERÊNCIA, AÇO CA-25 DE 25,0 MM, PARA EXECUÇÃO DE PAVIMENTO DE CONCRETO  FORNECIMENTO E INSTALAÇÃO. AF_11/2017</t>
  </si>
  <si>
    <t>BARRAS DE TRANSFERÊNCIA, AÇO CA-25 DE 20,0 MM, PARA EXECUÇÃO DE PAVIMENTO DE CONCRETO  FORNECIMENTO E INSTALAÇÃO. AF_11/2017</t>
  </si>
  <si>
    <t>BARRAS DE TRANSFERÊNCIA, AÇO CA-25 DE 16,0 MM, PARA EXECUÇÃO DE PAVIMENTO DE CONCRETO  FORNECIMENTO E INSTALAÇÃO. AF_11/2017</t>
  </si>
  <si>
    <t>APLICAÇÃO DE LONA PLÁSTICA PARA EXECUÇÃO DE PAVIMENTOS DE CONCRETO. AF_11/2017</t>
  </si>
  <si>
    <t>EXECUÇÃO DE PAVIMENTO DE CONCRETO ARMADO (PCA), FCK = 40 MPA, CAMADA COM ESPESSURA DE 17,5 CM. AF_11/2017</t>
  </si>
  <si>
    <t>EXECUÇÃO DE PAVIMENTO DE CONCRETO ARMADO (PCA), FCK = 40 MPA, CAMADA COM ESPESSURA DE 15,0 CM. AF_11/2017</t>
  </si>
  <si>
    <t>EXECUÇÃO DE PAVIMENTO DE CONCRETO ARMADO (PCA), FCK = 40 MPA, CAMADA COM ESPESSURA DE 12,5 CM. AF_11/2017</t>
  </si>
  <si>
    <t>EXECUÇÃO DE PAVIMENTO DE CONCRETO SIMPLES (PCS), FCK = 40 MPA, CAMADA COM ESPESSURA DE 27,5 CM. AF_11/2017</t>
  </si>
  <si>
    <t>EXECUÇÃO DE PAVIMENTO DE CONCRETO SIMPLES (PCS), FCK = 40 MPA, CAMADA COM ESPESSURA DE 25,0 CM. AF_11/2017</t>
  </si>
  <si>
    <t>EXECUÇÃO DE PAVIMENTO DE CONCRETO SIMPLES (PCS), FCK = 40 MPA, CAMADA COM ESPESSURA DE 22,5 CM. AF_11/2017</t>
  </si>
  <si>
    <t>EXECUÇÃO DE PAVIMENTO DE CONCRETO SIMPLES (PCS), FCK = 40 MPA, CAMADA COM ESPESSURA DE 20,0 CM. AF_11/2017</t>
  </si>
  <si>
    <t>EXECUÇÃO DE PAVIMENTO DE CONCRETO SIMPLES (PCS), FCK = 40 MPA, CAMADA COM ESPESSURA DE 17,5 CM. AF_11/2017</t>
  </si>
  <si>
    <t>EXECUÇÃO DE PAVIMENTO DE CONCRETO SIMPLES (PCS), FCK = 40 MPA, CAMADA COM ESPESSURA DE 15,0 CM. AF_11/2017</t>
  </si>
  <si>
    <t>EXECUÇÃO E COMPACTAÇÃO DE BASE E OU SUB BASE PARA PAVIMENTAÇÃO DE SOLO ESTABILIZADO GRANULOMETRICAMENTE SEM MISTURA DE SOLOS - EXCLUSIVE SOLO, ESCAVAÇÃO, CARGA E TRANSPORTE. AF_11/2019</t>
  </si>
  <si>
    <t>EXECUÇÃO E COMPACTAÇÃO DE BASE E OU SUB BASE PARA PAVIMENTAÇÃO DE SOLOS ESTABILIZADOS GRANULOMETRICAMENTE COM MISTURA DE SOLOS EM PISTA - EXCLUSIVE SOLO, ESCAVAÇÃO, CARGA E TRANSPORTE. AF_11/2019</t>
  </si>
  <si>
    <t>REGULARIZAÇÃO DE SUPERFÍCIES COM MOTONIVELADORA. AF_11/2019</t>
  </si>
  <si>
    <t>ESPALHAMENTO DE MATERIAL COM TRATOR DE ESTEIRAS. AF_11/2019</t>
  </si>
  <si>
    <t>EXECUÇÃO E COMPACTAÇÃO DE BASE E OU SUB-BASE PARA PAVIMENTAÇÃO DE SOLO (PREDOMINANTEMENTE ARGILOSO) BRITA - 50/50 -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</si>
  <si>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</si>
  <si>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</si>
  <si>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</si>
  <si>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</si>
  <si>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</si>
  <si>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</si>
  <si>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</si>
  <si>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</si>
  <si>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 EXCLUSIVE SOLO, ESCAVAÇÃO, CARGA E TRANSPORTE. AF_11/2019</t>
  </si>
  <si>
    <t>EXECUÇÃO DE PINTURA DE LIGAÇÃO COM EMULSÃO ASFÁLTICA RR-2C. AF_11/2019</t>
  </si>
  <si>
    <t>EXECUÇÃO E COMPACTAÇÃO DE BASE E OU SUB BASE PARA PAVIMENTAÇÃO DE MACADAME SECO - EXCLUSIVE CARGA E TRANSPORTE. AF_11/2019</t>
  </si>
  <si>
    <t>EXECUÇÃO E COMPACTAÇÃO DE BASE E OU SUB BASE PARA PAVIMENTAÇÃO DE PEDRA RACHÃO  - EXCLUSIVE CARGA E TRANSPORTE. AF_11/2019</t>
  </si>
  <si>
    <t>EXECUÇÃO E COMPACTAÇÃO DE BASE E OU SUB BASE PARA PAVIMENTAÇÃO DE CONCRETO COMPACTADO COM ROLO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</si>
  <si>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</si>
  <si>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BRITA GRADUADA SIMPLES - EXCLUSIVE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</si>
  <si>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</si>
  <si>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</si>
  <si>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</si>
  <si>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</si>
  <si>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SOLOS DE COMPORTAMENTO LATERÍTICO (ARENOSO) - EXCLUSIVE SOLO, ESCAVAÇÃO, CARGA E TRANSPORTE. AF_11/2019</t>
  </si>
  <si>
    <t>REGULARIZAÇÃO E COMPACTAÇÃO DE SUBLEITO DE SOLO PREDOMINANTEMENTE ARENOSO. AF_11/2019</t>
  </si>
  <si>
    <t>REGULARIZAÇÃO E COMPACTAÇÃO DE SUBLEITO DE SOLO  PREDOMINANTEMENTE ARGILOSO. AF_11/2019</t>
  </si>
  <si>
    <t>ALVENARIA DE VEDAÇÃO DE BLOCOS DE CONCRETO CELULAR DE 20X30X60CM (ESPESSURA 20CM)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</si>
  <si>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</si>
  <si>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10X30X60CM (ESPESSURA 10CM) E ARGAMASSA DE ASSENTAMENTO COM PREPARO EM BETONEIRA. AF_05/2020</t>
  </si>
  <si>
    <t>ALVENARIA DE VEDAÇÃO COM BLOCO DE VIDRO, TIPO CANELADO, DE 8X19X19CM E ARGAMASSA DE ASSENTAMENTO COM PREPARO EM BETONEIRA. AF_05/2020</t>
  </si>
  <si>
    <t>ALVENARIA DE VEDAÇÃO COM BLOCO DE VIDRO VAZADO, TIPO VENEZIANA, DE 6X20X20CM E ARGAMASSA DE ASSENTAMENTO COM PREPARO EM BETONEIRA. AF_05/2020</t>
  </si>
  <si>
    <t>ALVENARIA DE VEDAÇÃO COM ELEMENTO VAZADO DE CONCRETO (COBOGÓ) DE 7X50X50CM E ARGAMASSA DE ASSENTAMENTO COM PREPARO EM BETONEIRA. AF_05/2020</t>
  </si>
  <si>
    <t>ALVENARIA DE VEDAÇÃO COM ELEMENTO VAZADO DE CERÂMICA (COBOGÓ) DE 7X20X20CM E ARGAMASSA DE ASSENTAMENTO COM PREPARO EM BETONEIRA. AF_05/2020</t>
  </si>
  <si>
    <t>ALVENARIA DE VEDAÇÃO DE BLOCOS CERÂMICOS MACIÇOS DE 5X10X20CM (ESPESSURA 10CM) E ARGAMASSA DE ASSENTAMENTO COM PREPARO EM BETONEIRA. AF_05/2020</t>
  </si>
  <si>
    <t>PREPARO DE FUNDO DE VALA COM LARGURA MAIOR OU IGUAL A 1,5 M E MENOR QUE 2,5 M, COM CAMADA DE AREIA, LANÇAMENTO MECANIZADO. AF_08/2020</t>
  </si>
  <si>
    <t>PREPARO DE FUNDO DE VALA COM LARGURA MAIOR OU IGUAL A 1,5 M E MENOR QUE 2,5 M, COM CAMADA DE BRITA, LANÇAMENTO MECANIZADO. AF_08/2020</t>
  </si>
  <si>
    <t>PREPARO DE FUNDO DE VALA COM LARGURA MENOR QUE 1,5 M, COM CAMADA DE BRITA, LANÇAMENTO MECANIZADO. AF_08/2020</t>
  </si>
  <si>
    <t>PREPARO DE FUNDO DE VALA COM LARGURA MENOR QUE 1,5 M, COM CAMADA DE AREIA, LANÇAMENTO MECANIZADO. AF_08/2020</t>
  </si>
  <si>
    <t>PREPARO DE FUNDO DE VALA COM LARGURA MAIOR OU IGUAL A 1,5 M E MENOR QUE 2,5 M, COM CAMADA DE BRITA, LANÇAMENTO MANUAL. AF_08/2020</t>
  </si>
  <si>
    <t>PREPARO DE FUNDO DE VALA COM LARGURA MAIOR OU IGUAL A 1,5 M E MENOR QUE 2,5 M, COM CAMADA DE AREIA, LANÇAMENTO MANUAL. AF_08/2020</t>
  </si>
  <si>
    <t>PREPARO DE FUNDO DE VALA COM LARGURA MENOR QUE 1,5 M, COM CAMADA DE BRITA, LANÇAMENTO MANUAL. AF_08/2020</t>
  </si>
  <si>
    <t>PREPARO DE FUNDO DE VALA COM LARGURA MENOR QUE 1,5 M, COM CAMADA DE AREIA, LANÇAMENTO MANUAL. AF_08/2020</t>
  </si>
  <si>
    <t>PREPARO DE FUNDO DE VALA COM LARGURA MAIOR OU IGUAL A 1,5 M E MENOR QUE 2,5 M (ACERTO DO SOLO NATURAL). AF_08/2020</t>
  </si>
  <si>
    <t>PREPARO DE FUNDO DE VALA COM LARGURA MENOR QUE 1,5 M (ACERTO DO SOLO NATURAL). AF_08/2020</t>
  </si>
  <si>
    <t>TRANSPORTE COM CAMINHÃO BASCULANTE DE 6 M³, EM VIA URBANA PAVIMENTADA, ADICIONAL PARA DMT EXCEDENTE A 30 KM (UNIDADE: TXKM). AF_07/2020</t>
  </si>
  <si>
    <t>TRANSPORTE COM CAMINHÃO BASCULANTE DE 6 M³, EM VIA URBANA PAVIMENTADA, DMT ATÉ 30 KM (UNIDADE: TXKM). AF_07/2020</t>
  </si>
  <si>
    <t>TRANSPORTE COM CAMINHÃO BASCULANTE DE 6 M³, EM VIA URBANA EM REVESTIMENTO PRIMÁRIO (UNIDADE: TXKM). AF_07/2020</t>
  </si>
  <si>
    <t>TRANSPORTE COM CAMINHÃO BASCULANTE DE 6 M³, EM VIA URBANA EM LEITO NATURAL (UNIDADE: TXKM). AF_07/2020</t>
  </si>
  <si>
    <t>EXECUÇÃO E COMPACTAÇÃO DE ATERRO COM SOLO PREDOMINANTEMENTE ARENOSO - EXCLUSIVE SOLO, ESCAVAÇÃO, CARGA E TRANSPORTE. AF_11/2019</t>
  </si>
  <si>
    <t>EXECUÇÃO E COMPACTAÇÃO DE ATERRO COM SOLO PREDOMINANTEMENTE ARGILOSO - EXCLUSIVE SOLO, ESCAVAÇÃO, CARGA E TRANSPORTE. AF_11/2019</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</si>
  <si>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</si>
  <si>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</si>
  <si>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</si>
  <si>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</si>
  <si>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</si>
  <si>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</si>
  <si>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</si>
  <si>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</si>
  <si>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</si>
  <si>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</si>
  <si>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</si>
  <si>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</si>
  <si>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</si>
  <si>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</si>
  <si>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</si>
  <si>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</si>
  <si>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</si>
  <si>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</si>
  <si>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</si>
  <si>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</si>
  <si>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</si>
  <si>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</si>
  <si>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</si>
  <si>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</si>
  <si>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</si>
  <si>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</si>
  <si>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</si>
  <si>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</si>
  <si>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</si>
  <si>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</si>
  <si>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</si>
  <si>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</si>
  <si>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</si>
  <si>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</si>
  <si>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</si>
  <si>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</si>
  <si>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</si>
  <si>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</si>
  <si>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</si>
  <si>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</si>
  <si>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</si>
  <si>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</si>
  <si>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</si>
  <si>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</si>
  <si>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</si>
  <si>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</si>
  <si>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</si>
  <si>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</si>
  <si>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</si>
  <si>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</si>
  <si>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</si>
  <si>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</si>
  <si>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</si>
  <si>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</si>
  <si>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</si>
  <si>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</si>
  <si>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</si>
  <si>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</si>
  <si>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</si>
  <si>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</si>
  <si>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</si>
  <si>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</si>
  <si>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</si>
  <si>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</si>
  <si>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</si>
  <si>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</si>
  <si>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</si>
  <si>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</si>
  <si>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</si>
  <si>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</si>
  <si>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</si>
  <si>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</si>
  <si>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HORIZONTAL, INCLUINDO ESCARIFICAÇÃO, CARGA, DESCARGA E TRANSPORTE EM SOLO DE 2A CATEGORIA COM TRATOR DE ESTEIRAS (125HP/LÂMINA: 2,70M3)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</si>
  <si>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</si>
  <si>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</si>
  <si>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</si>
  <si>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</si>
  <si>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</si>
  <si>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</si>
  <si>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</si>
  <si>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</si>
  <si>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(100HP/LÂMINA: 2,19M3) E CAMINHÃO BASCULANTE DE 14M3, DMT ATÉ 200M. AF_07/2020</t>
  </si>
  <si>
    <t>ESCAVAÇÃO HORIZONTAL, INCLUINDO ESCARIFICAÇÃO, CARGA, DESCARGA E TRANSPORTE EM SOLO DE 2A CATEGORIA COM TRATOR DE ESTEIRAS (125HP/LÂMINA: 2,70M3)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</si>
  <si>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</si>
  <si>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</si>
  <si>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</si>
  <si>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</si>
  <si>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</si>
  <si>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</si>
  <si>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</si>
  <si>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</si>
  <si>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(100HP/LÂMINA: 2,19M3) E CAMINHÃO BASCULANTE DE 10M3, DMT ATÉ 200M. AF_07/2020</t>
  </si>
  <si>
    <t>ESCAVAÇÃO HORIZONTAL, INCLUINDO ESCARIFICAÇÃO, CARGA E DESCARGA EM SOLO DE 2A CATEGORIA COM TRATOR DE ESTEIRAS (125HP/LÂMINA: 2,70M3).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</si>
  <si>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</si>
  <si>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</si>
  <si>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</si>
  <si>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(100HP/LÂMINA: 2,19M3). AF_07/2020</t>
  </si>
  <si>
    <t>ESCAVAÇÃO HORIZONTAL, INCLUINDO CARGA E DESCARGA EM SOLO DE 1A CATEGORIA COM TRATOR DE ESTEIRAS (125HP/LÂMINA: 2,70M3). AF_07/2020</t>
  </si>
  <si>
    <t>ESCAVAÇÃO HORIZONTAL, INCLUINDO CARGA E DESCARGA EM SOLO DE 1A CATEGORIA COM TRATOR DE ESTEIRAS (347HP/LÂMINA: 8,70M3). AF_07/2020</t>
  </si>
  <si>
    <t>ESCAVAÇÃO HORIZONTAL, INCLUINDO CARGA E DESCARGA EM SOLO DE 1A CATEGORIA COM TRATOR DE ESTEIRAS (170HP/LÂMINA: 5,20M3). AF_07/2020</t>
  </si>
  <si>
    <t>ESCAVAÇÃO HORIZONTAL, INCLUINDO CARGA E DESCARGA EM SOLO DE 1A CATEGORIA COM TRATOR DE ESTEIRAS (150HP/LÂMINA: 3,18M3). AF_07/2020</t>
  </si>
  <si>
    <t>ESCAVAÇÃO HORIZONTAL, INCLUINDO CARGA E DESCARGA EM SOLO DE 1A CATEGORIA COM TRATOR DE ESTEIRAS (100HP/LÂMINA: 2,19M3). AF_07/2020</t>
  </si>
  <si>
    <t>ESCAVAÇÃO HORIZONTAL, INCLUINDO ESCARIFICAÇÃO EM SOLO DE 2A CATEGORIA COM TRATOR DE ESTEIRAS (125HP/LÂMINA: 2,70M3). AF_07/2020</t>
  </si>
  <si>
    <t>ESCAVAÇÃO HORIZONTAL, INCLUINDO ESCARIFICAÇÃO EM SOLO DE 2A CATEGORIA COM TRATOR DE ESTEIRAS (347HP/LÂMINA: 8,70M3). AF_07/2020</t>
  </si>
  <si>
    <t>ESCAVAÇÃO HORIZONTAL, INCLUINDO ESCARIFICAÇÃO EM SOLO DE 2A CATEGORIA COM TRATOR DE ESTEIRAS (170HP/LÂMINA: 5,20M3). AF_07/2020</t>
  </si>
  <si>
    <t>ESCAVAÇÃO HORIZONTAL, INCLUINDO ESCARIFICAÇÃO EM SOLO DE 2A CATEGORIA COM TRATOR DE ESTEIRAS (150HP/LÂMINA: 3,18M3). AF_07/2020</t>
  </si>
  <si>
    <t>ESCAVAÇÃO HORIZONTAL, INCLUINDO ESCARIFICAÇÃO EM SOLO DE 2A CATEGORIA COM TRATOR DE ESTEIRAS (100HP/LÂMINA: 2,19M3). AF_07/2020</t>
  </si>
  <si>
    <t>ESCAVAÇÃO HORIZONTAL EM SOLO DE 1A CATEGORIA COM TRATOR DE ESTEIRAS (125HP/LÂMINA: 2,70M3). AF_07/2020</t>
  </si>
  <si>
    <t>ESCAVAÇÃO HORIZONTAL EM SOLO DE 1A CATEGORIA COM TRATOR DE ESTEIRAS (347HP/LÂMINA: 8,70M3). AF_07/2020</t>
  </si>
  <si>
    <t>ESCAVAÇÃO HORIZONTAL EM SOLO DE 1A CATEGORIA COM TRATOR DE ESTEIRAS (170HP/LÂMINA: 5,20M3). AF_07/2020</t>
  </si>
  <si>
    <t>ESCAVAÇÃO HORIZONTAL EM SOLO DE 1A CATEGORIA COM TRATOR DE ESTEIRAS (150HP/LÂMINA: 3,18M3). AF_07/2020</t>
  </si>
  <si>
    <t>ESCAVAÇÃO HORIZONTAL EM SOLO DE 1A CATEGORIA COM TRATOR DE ESTEIRAS (100HP/LÂMINA: 2,19M3). AF_07/2020</t>
  </si>
  <si>
    <t>SUPORTE PARA ELETROCALHA LISA OU PERFURADA EM AÇO GALVANIZADO, LARGURA 200 OU 400 MM E ALTURA 50 MM, ESPAÇADO A CADA 1,5 M, EM PERFILADO DE SEÇÃO 38X76 MM, POR METRO DE ELETRECOLHA FIXADA. AF_07/2017</t>
  </si>
  <si>
    <t>SUPORTE PARA DUTO EM CHAPA GALVANIZADA BITOLA 22,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</si>
  <si>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</si>
  <si>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26, ESPAÇADO A CADA 1 M, EM PERFILADO DE SEÇÃO 38X76 MM, POR ÁREA DE DUTO FIXADO. AF_07/2017</t>
  </si>
  <si>
    <t>SUPORTE PARA MAIS DE 3 TUBOS VERTICAIS, ESPAÇADO A CADA 3 M, EM PERFILADO DE SEÇÃO 38X38 MM, POR METRO DE TUBULAÇÃO FIXADA. AF_05/2015</t>
  </si>
  <si>
    <t>SUPORTE PARA ATÉ 3 TUBOS VERTICAIS, ESPAÇADO A CADA 3 M, EM PERFILADO DE SEÇÃO 38X38 MM, POR METRO DE TUBULAÇÃO FIXADA. AF_05/2015</t>
  </si>
  <si>
    <t>SUPORTE PARA MAIS DE 3 TUBOS HORIZONTAIS, ESPAÇADO A CADA 1 M, EM PERFILADO DE SEÇÃO 38X76 MM, POR METRO DE TUBULAÇÃO FIXADA. AF_05/2015</t>
  </si>
  <si>
    <t>SUPORTE PARA ATÉ 3 TUBOS HORIZONTAIS, ESPAÇADO A CADA 1 M, EM PERFILADO DE SEÇÃO 38X76 MM, POR METRO DE TUBULAÇÃO FIXADA. AF_05/2015</t>
  </si>
  <si>
    <t>BANCO ARTICULADO, EM ACO INOX, PARA PCD, FIXADO NA PAREDE - FORNECIMENTO E INSTALAÇÃO. AF_01/2020</t>
  </si>
  <si>
    <t>PUXADOR PARA PCD, FIXADO NA PORTA - FORNECIMENTO E INSTALAÇÃO. AF_01/2020</t>
  </si>
  <si>
    <t>BARRA DE APOIO RETA, EM ALUMINIO, COMPRIMENTO 90 CM,  FIXADA NA PAREDE - FORNECIMENTO E INSTALAÇÃO. AF_01/2020</t>
  </si>
  <si>
    <t>BARRA DE APOIO RETA, EM ALUMINIO, COMPRIMENTO 80 CM,  FIXADA NA PAREDE - FORNECIMENTO E INSTALAÇÃO. AF_01/2020</t>
  </si>
  <si>
    <t>BARRA DE APOIO RETA, EM ALUMINIO, COMPRIMENTO 70 CM,  FIXADA NA PAREDE - FORNECIMENTO E INSTALAÇÃO. AF_01/2020</t>
  </si>
  <si>
    <t>BARRA DE APOIO RETA, EM ALUMINIO, COMPRIMENTO 60 CM,  FIXADA NA PAREDE - FORNECIMENTO E INSTALAÇÃO. AF_01/2020</t>
  </si>
  <si>
    <t>BARRA DE APOIO RETA, EM ACO INOX POLIDO, COMPRIMENTO 90 CM,  FIXADA NA PAREDE - FORNECIMENTO E INSTALAÇÃO. AF_01/2020</t>
  </si>
  <si>
    <t>BARRA DE APOIO RETA, EM ACO INOX POLIDO, COMPRIMENTO 80 CM,  FIXADA NA PAREDE - FORNECIMENTO E INSTALAÇÃO. AF_01/2020</t>
  </si>
  <si>
    <t>BARRA DE APOIO RETA, EM ACO INOX POLIDO, COMPRIMENTO 70 CM,  FIXADA NA PAREDE - FORNECIMENTO E INSTALAÇÃO. AF_01/2020</t>
  </si>
  <si>
    <t>BARRA DE APOIO RETA, EM ACO INOX POLIDO, COMPRIMENTO 60CM, FIXADA NA PAREDE - FORNECIMENTO E INSTALAÇÃO. AF_01/2020</t>
  </si>
  <si>
    <t>BARRA DE APOIO LATERAL ARTICULADA, COM TRAVA, EM ACO INOX POLIDO, FIXADA NA PAREDE - FORNECIMENTO E INSTALAÇÃO. AF_01/2020</t>
  </si>
  <si>
    <t>BARRA DE APOIO EM "L", EM ACO INOX POLIDO 80 X 80 CM, FIXADA NA PAREDE - FORNECIMENTO E INSTALACAO. AF_01/2020</t>
  </si>
  <si>
    <t>BARRA DE APOIO EM "L", EM ACO INOX POLIDO 70 X 70 CM, FIXADA NA PAREDE - FORNECIMENTO E INSTALACAO. AF_01/2020</t>
  </si>
  <si>
    <t>SUPORTE MÃO FRANCESA EM ACO, ABAS IGUAIS 40 CM, CAPACIDADE MINIMA 70 KG, BRANCO - FORNECIMENTO E INSTALAÇÃO. AF_01/2020</t>
  </si>
  <si>
    <t>SUPORTE MÃO FRANCESA EM AÇO, ABAS IGUAIS 30 CM, CAPACIDADE MINIMA 60 KG, BRANCO - FORNECIMENTO E INSTALAÇÃO. AF_01/2020</t>
  </si>
  <si>
    <t>CHUVEIRO ELÉTRICO COMUM CORPO PLÁSTICO, TIPO DUCHA  FORNECIMENTO E INSTALAÇÃO. AF_01/2020</t>
  </si>
  <si>
    <t>MICTÓRIO SIFONADO LOUÇA BRANCA  PADRÃO MÉDIO  FORNECIMENTO E INSTALAÇÃO. AF_01/2020</t>
  </si>
  <si>
    <t>ACABAMENTO MONOCOMANDO PARA CHUVEIRO  FORNECIMENTO E INSTALAÇÃO. AF_01/2020</t>
  </si>
  <si>
    <t>MANOPLA E CANOPLA CROMADA  FORNECIMENTO E INSTALAÇÃO. AF_01/2020</t>
  </si>
  <si>
    <t>SABONETEIRA DE PAREDE EM PLASTICO ABS COM ACABAMENTO CROMADO E ACRILICO, INCLUSO FIXAÇÃO. AF_01/2020</t>
  </si>
  <si>
    <t>TORNEIRA CROMADA DE MESA PARA LAVATÓRIO COM SENSOR DE PRESENCA. AF_01/2020</t>
  </si>
  <si>
    <t>CUBA DE EMBUTIR RETANGULAR DE AÇO INOXIDÁVEL, 56 X 33 X 12 CM - FORNECIMENTO E INSTALAÇÃO. AF_01/2020</t>
  </si>
  <si>
    <t>ASSENTO SANITÁRIO INFANTIL - FORNECIMENTO E INSTALACAO. AF_01/2020</t>
  </si>
  <si>
    <t>ASSENTO SANITÁRIO CONVENCIONAL - FORNECIMENTO E INSTALACAO. AF_01/2020</t>
  </si>
  <si>
    <t>VASO SANITÁRIO INFANTIL LOUÇA BRANCA - FORNECIMENTO E INSTALACAO. AF_01/2020</t>
  </si>
  <si>
    <t>SABONETEIRA PLASTICA TIPO DISPENSER PARA SABONETE LIQUIDO COM RESERVATORIO 800 A 1500 ML, INCLUSO FIXAÇÃO. AF_01/2020</t>
  </si>
  <si>
    <t>KIT DE ACESSORIOS PARA BANHEIRO EM METAL CROMADO, 5 PECAS, INCLUSO FIXAÇÃO. AF_01/2020</t>
  </si>
  <si>
    <t>SABONETEIRA DE PAREDE EM METAL CROMADO, INCLUSO FIXAÇÃO. AF_01/2020</t>
  </si>
  <si>
    <t>PAPELEIRA DE PAREDE EM METAL CROMADO SEM TAMPA, INCLUSO FIXAÇÃO. AF_01/2020</t>
  </si>
  <si>
    <t>PORTA TOALHA BANHO EM METAL CROMADO, TIPO BARRA, INCLUSO FIXAÇÃO. AF_01/2020</t>
  </si>
  <si>
    <t>PORTA TOALHA ROSTO EM METAL CROMADO, TIPO ARGOLA, INCLUSO FIXAÇÃO. AF_01/2020</t>
  </si>
  <si>
    <t>VASO SANITARIO SIFONADO CONVENCIONAL PARA PCD SEM FURO FRONTAL COM LOUÇA BRANCA SEM ASSENTO, INCLUSO CONJUNTO DE LIGAÇÃO PARA BACIA SANITÁRIA AJUSTÁVEL - FORNECIMENTO E INSTALAÇÃO. AF_01/2020</t>
  </si>
  <si>
    <t>VASO SANITARIO SIFONADO CONVENCIONAL PARA PCD SEM FURO FRONTAL COM  LOUÇA BRANCA SEM ASSENTO -  FORNECIMENTO E INSTALAÇÃO. AF_01/2020</t>
  </si>
  <si>
    <t>VASO SANITARIO SIFONADO CONVENCIONAL COM  LOUÇA BRANCA - FORNECIMENTO E INSTALAÇÃO. AF_01/2020</t>
  </si>
  <si>
    <t>BANCADA MÁRMORE BRANCO 150 X 60 CM, COM CUBA DE EMBUTIR DE AÇO, VÁLVULA AMERICANA E SIFÃO TIPO GARRAFA EM METAL , ENGATE FLEXÍVEL 30 CM, TORNEIRA CROMADA, DE MESA, 1/2 OU 3/4, PARA PIA COZINHA, PADRÃO ALTO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</si>
  <si>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</si>
  <si>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</si>
  <si>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</si>
  <si>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LAVATÓRIO LOUÇA BRANCA SUSPENSO, 29,5 X 39CM OU EQUIVALENTE, PADRÃO POPULAR, INCLUSO SIFÃO FLEXÍVEL EM PVC, VÁLVULA E ENGATE FLEXÍVEL 30CM EM PLÁSTICO E TORNEIRA CROMADA DE MESA, PADRÃO POPULAR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</si>
  <si>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</si>
  <si>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</si>
  <si>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</si>
  <si>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*44 X 35,5* CM, PADRÃO POPULAR, INCLUSO SIFÃO FLEXÍVEL EM PVC, VÁLVULA E ENGATE FLEXÍVEL 30CM EM PLÁSTICO E COM TORNEIRA CROMADA PADRÃO POPULAR - FORNECIMENTO E INSTALAÇÃO. AF_01/2020</t>
  </si>
  <si>
    <t>CUBA DE EMBUTIR OVAL EM LOUÇA BRANCA, 35 X 50CM OU EQUIVALENTE, INCLUSO VÁLVULA E SIFÃO TIPO GARRAFA EM METAL CROMADO - FORNECIMENTO E INSTALAÇÃO. AF_01/2020</t>
  </si>
  <si>
    <t>CUBA DE EMBUTIR OVAL EM LOUÇA BRANCA, 35 X 50CM OU EQUIVALENTE, INCLUSO VÁLVULA EM METAL CROMADO E SIFÃO FLEXÍVEL EM PVC - FORNECIMENTO E INSTALAÇÃO. AF_01/2020</t>
  </si>
  <si>
    <t>CUBA DE EMBUTIR DE AÇO INOXIDÁVEL MÉDIA, INCLUSO VÁLVULA TIPO AMERICANA E SIFÃO TIPO GARRAFA EM METAL CROMADO - FORNECIMENTO E INSTALAÇÃO. AF_01/2020</t>
  </si>
  <si>
    <t>CUBA DE EMBUTIR DE AÇO INOXIDÁVEL MÉDIA, INCLUSO VÁLVULA TIPO AMERICANA EM METAL CROMADO E SIFÃO FLEXÍVEL EM PVC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</si>
  <si>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</si>
  <si>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</si>
  <si>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VASO SANITÁRIO SIFONADO COM CAIXA ACOPLADA LOUÇA BRANCA - PADRÃO MÉDIO, INCLUSO ENGATE FLEXÍVEL EM METAL CROMADO, 1/2  X 40CM - FORNECIMENTO E INSTALAÇÃO. AF_01/2020</t>
  </si>
  <si>
    <t>VASO SANITÁRIO SIFONADO COM CAIXA ACOPLADA LOUÇA BRANCA, INCLUSO ENGATE FLEXÍVEL EM PLÁSTICO BRANCO, 1/2  X 40CM - FORNECIMENTO E INSTALAÇÃO. AF_01/2020</t>
  </si>
  <si>
    <t>TANQUE DE MÁRMORE SINTÉTICO SUSPENSO, 22L OU EQUIVALENTE, INCLUSO SIFÃO FLEXÍVEL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</si>
  <si>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</si>
  <si>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</si>
  <si>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</si>
  <si>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COM COLUNA, 22L OU EQUIVALENTE, INCLUSO SIFÃO FLEXÍVEL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</si>
  <si>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</si>
  <si>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</si>
  <si>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</si>
  <si>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METAL CROMADO, VÁLVULA METÁLICA E TORNEIRA DE METAL CROMADO PADRÃO MÉDIO - FORNECIMENTO E INSTALAÇÃO. AF_01/2020</t>
  </si>
  <si>
    <t>TANQUE DE LOUÇA BRANCA COM COLUNA, 30L OU EQUIVALENTE, INCLUSO SIFÃO FLEXÍVEL EM PVC, VÁLVULA PLÁSTICA E TORNEIRA DE PLÁSTICO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</si>
  <si>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</si>
  <si>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METÁLICA E TORNEIRA DE METAL CROMADO PADRÃO MÉDIO - FORNECIMENTO E INSTALAÇÃO. AF_01/2020</t>
  </si>
  <si>
    <t>TORNEIRA PLÁSTICA 3/4 PARA TANQUE - FORNECIMENTO E INSTALAÇÃO. AF_01/2020</t>
  </si>
  <si>
    <t>TORNEIRA CROMADA DE MESA, 1/2 OU 3/4, PARA LAVATÓRIO, PADRÃO MÉDIO - FORNECIMENTO E INSTALAÇÃO. AF_01/2020</t>
  </si>
  <si>
    <t>TORNEIRA CROMADA 1/2 OU 3/4 PARA TANQUE, PADRÃO MÉDIO - FORNECIMENTO E INSTALAÇÃO. AF_01/2020</t>
  </si>
  <si>
    <t>TORNEIRA CROMADA 1/2 OU 3/4 PARA TANQUE, PADRÃO POPULAR - FORNECIMENTO E INSTALAÇÃO. AF_01/2020</t>
  </si>
  <si>
    <t>TORNEIRA CROMADA LONGA, DE PAREDE, 1/2 OU 3/4, PARA PIA DE COZINHA, PADRÃO POPULAR - FORNECIMENTO E INSTALAÇÃO. AF_01/2020</t>
  </si>
  <si>
    <t>TORNEIRA CROMADA TUBO MÓVEL, DE PAREDE, 1/2 OU 3/4, PARA PIA DE COZINHA, PADRÃO MÉDIO - FORNECIMENTO E INSTALAÇÃO. AF_01/2020</t>
  </si>
  <si>
    <t>TORNEIRA CROMADA TUBO MÓVEL, DE MESA, 1/2 OU 3/4, PARA PIA DE COZINHA, PADRÃO ALTO - FORNECIMENTO E INSTALAÇÃO. AF_01/2020</t>
  </si>
  <si>
    <t>APARELHO MISTURADOR DE MESA PARA PIA DE COZINHA, PADRÃO MÉDIO - FORNECIMENTO E INSTALAÇÃO. AF_01/2020</t>
  </si>
  <si>
    <t>TORNEIRA CROMADA DE MESA, 1/2 OU 3/4, PARA LAVATÓRIO, PADRÃO POPULAR - FORNECIMENTO E INSTALAÇÃO. AF_01/2020</t>
  </si>
  <si>
    <t>APARELHO MISTURADOR DE MESA PARA LAVATÓRIO, PADRÃO MÉDIO - FORNECIMENTO E INSTALAÇÃO. AF_01/2020</t>
  </si>
  <si>
    <t>LAVATÓRIO LOUÇA BRANCA SUSPENSO, 29,5 X 39CM OU EQUIVALENTE, PADRÃO POPULAR - FORNECIMENTO E INSTALAÇÃO. AF_01/2020</t>
  </si>
  <si>
    <t>LAVATÓRIO LOUÇA BRANCA COM COLUNA, 45 X 55CM OU EQUIVALENTE, PADRÃO MÉDIO - FORNECIMENTO E INSTALAÇÃO. AF_01/2020</t>
  </si>
  <si>
    <t>LAVATÓRIO LOUÇA BRANCA COM COLUNA, *44 X 35,5* CM, PADRÃO POPULAR - FORNECIMENTO E INSTALAÇÃO. AF_01/2020</t>
  </si>
  <si>
    <t>CUBA DE EMBUTIR OVAL EM LOUÇA BRANCA, 35 X 50CM OU EQUIVALENTE - FORNECIMENTO E INSTALAÇÃO. AF_01/2020</t>
  </si>
  <si>
    <t>CUBA DE EMBUTIR RETANGULAR DE AÇO INOXIDÁVEL, 46 X 30 X 12 CM - FORNECIMENTO E INSTALAÇÃO. AF_01/2020</t>
  </si>
  <si>
    <t>BANCADA DE MÁRMORE BRANCO POLIDO, DE 0,50 X 0,60 M, PARA LAVATÓRIO - FORNECIMENTO E INSTALAÇÃO. AF_01/2020</t>
  </si>
  <si>
    <t>BANCADA DE GRANITO CINZA POLIDO, DE 0,50 X 0,60 M, PARA LAVATÓRIO - FORNECIMENTO E INSTALAÇÃO. AF_01/2020</t>
  </si>
  <si>
    <t>BANCADA DE MÁRMORE SINTÉTICO, DE 120 X 60CM, COM CUBA INTEGRADA - FORNECIMENTO E INSTALAÇÃO. AF_01/2020</t>
  </si>
  <si>
    <t>BANCADA DE MÁRMORE BRANCO POLIDO, DE 1,50 X 0,60 M, PARA PIA DE COZINHA - FORNECIMENTO E INSTALAÇÃO. AF_01/2020</t>
  </si>
  <si>
    <t>BANCADA DE GRANITO CINZA POLIDO, DE 1,50 X 0,60 M, PARA PIA DE COZINHA - FORNECIMENTO E INSTALAÇÃO. AF_01/2020</t>
  </si>
  <si>
    <t>VASO SANITÁRIO SIFONADO COM CAIXA ACOPLADA LOUÇA BRANCA - FORNECIMENTO E INSTALAÇÃO. AF_01/2020</t>
  </si>
  <si>
    <t>ENGATE FLEXÍVEL EM INOX, 1/2  X 40CM - FORNECIMENTO E INSTALAÇÃO. AF_01/2020</t>
  </si>
  <si>
    <t>ENGATE FLEXÍVEL EM INOX, 1/2  X 30CM - FORNECIMENTO E INSTALAÇÃO. AF_01/2020</t>
  </si>
  <si>
    <t>ENGATE FLEXÍVEL EM PLÁSTICO BRANCO, 1/2 X 40CM - FORNECIMENTO E INSTALAÇÃO. AF_01/2020</t>
  </si>
  <si>
    <t>ENGATE FLEXÍVEL EM PLÁSTICO BRANCO, 1/2 X 30CM - FORNECIMENTO E INSTALAÇÃO. AF_01/2020</t>
  </si>
  <si>
    <t>SIFÃO DO TIPO FLEXÍVEL EM PVC 1  X 1.1/2  - FORNECIMENTO E INSTALAÇÃO. AF_01/2020</t>
  </si>
  <si>
    <t>SIFÃO DO TIPO GARRAFA/COPO EM PVC 1.1/4  X 1.1/2 - FORNECIMENTO E INSTALAÇÃO. AF_01/2020</t>
  </si>
  <si>
    <t>SIFÃO DO TIPO GARRAFA EM METAL CROMADO 1 X 1.1/2 - FORNECIMENTO E INSTALAÇÃO. AF_01/2020</t>
  </si>
  <si>
    <t>VÁLVULA EM PLÁSTICO CROMADO TIPO AMERICANA 3.1/2 X 1.1/2 SEM ADAPTADOR PARA PIA - FORNECIMENTO E INSTALAÇÃO. AF_01/2020</t>
  </si>
  <si>
    <t>VÁLVULA EM PLÁSTICO 1 PARA PIA, TANQUE OU LAVATÓRIO, COM OU SEM LADRÃO - FORNECIMENTO E INSTALAÇÃO. AF_01/2020</t>
  </si>
  <si>
    <t>VÁLVULA EM METAL CROMADO TIPO AMERICANA 3.1/2 X 1.1/2 PARA PIA - FORNECIMENTO E INSTALAÇÃO. AF_01/2020</t>
  </si>
  <si>
    <t>VÁLVULA EM METAL CROMADO 1.1/2 X 1.1/2 PARA TANQUE OU LAVATÓRIO, COM OU SEM LADRÃO - FORNECIMENTO E INSTALAÇÃO. AF_01/2020</t>
  </si>
  <si>
    <t>TANQUE DE MÁRMORE SINTÉTICO SUSPENSO, 22L OU EQUIVALENTE - FORNECIMENTO E INSTALAÇÃO. AF_01/2020</t>
  </si>
  <si>
    <t>TANQUE DE MÁRMORE SINTÉTICO COM COLUNA, 22L OU EQUIVALENTE   FORNECIMENTO E INSTALAÇÃO. AF_01/2020</t>
  </si>
  <si>
    <t>TANQUE DE LOUÇA BRANCA SUSPENSO, 18L OU EQUIVALENTE - FORNECIMENTO E INSTALAÇÃO. AF_01/2020</t>
  </si>
  <si>
    <t>TANQUE DE LOUÇA BRANCA COM COLUNA, 30L OU EQUIVALENTE - FORNECIMENTO E INSTALAÇÃO. AF_01/2020</t>
  </si>
  <si>
    <t>TÊ, EM AÇO, CONEXÃO SOLDADA, DN 25 (1"), INSTALADO EM RAMAIS E SUB-RAMAIS DE GÁS - FORNECIMENTO E INSTALAÇÃO. AF_10/2020</t>
  </si>
  <si>
    <t>TÊ, EM AÇO, CONEXÃO SOLDADA, DN 20 (3/4"), INSTALADO EM RAMAIS E SUB-RAMAIS DE GÁS - FORNECIMENTO E INSTALAÇÃO. AF_10/2020</t>
  </si>
  <si>
    <t>TÊ, EM AÇO, CONEXÃO SOLDADA, DN 15 (1/2"), INSTALADO EM RAMAIS E SUB-RAMAIS DE GÁS - FORNECIMENTO E INSTALAÇÃO. AF_10/2020</t>
  </si>
  <si>
    <t>CURVA 90 GRAUS, EM AÇO, CONEXÃO SOLDADA, DN 25 (1"), INSTALADO EM RAMAIS E SUB-RAMAIS DE GÁS - FORNECIMENTO E INSTALAÇÃO. AF_10/2020</t>
  </si>
  <si>
    <t>CURVA 45 GRAUS, EM AÇO, CONEXÃO SOLDADA, DN 25 (1"), INSTALADO EM RAMAIS E SUB-RAMAIS DE GÁS - FORNECIMENTO E INSTALAÇÃO. AF_10/2020</t>
  </si>
  <si>
    <t>CURVA 90 GRAUS, EM AÇO, CONEXÃO SOLDADA, DN 20 (3/4"), INSTALADO EM RAMAIS E SUB-RAMAIS DE GÁS - FORNECIMENTO E INSTALAÇÃO. AF_10/2020</t>
  </si>
  <si>
    <t>CURVA 45 GRAUS, EM AÇO, CONEXÃO SOLDADA, DN 20 (3/4"), INSTALADO EM RAMAIS E SUB-RAMAIS DE GÁS - FORNECIMENTO E INSTALAÇÃO. AF_10/2020</t>
  </si>
  <si>
    <t>CURVA 90 GRAUS, EM AÇO, CONEXÃO SOLDADA, DN 15 (1/2"), INSTALADO EM RAMAIS E SUB-RAMAIS DE GÁS - FORNECIMENTO E INSTALAÇÃO. AF_10/2020</t>
  </si>
  <si>
    <t>CURVA 45 GRAUS, EM AÇO, CONEXÃO SOLDADA, DN 15 (1/2"), INSTALADO EM RAMAIS E SUB-RAMAIS DE GÁS - FORNECIMENTO E INSTALAÇÃO. AF_10/2020</t>
  </si>
  <si>
    <t>LUVA COM REDUÇÃO, EM AÇO, CONEXÃO SOLDADA, DN 25 X 20 MM (1" X 3/4"), INSTALADO EM RAMAIS E SUB-RAMAIS DE GÁS - FORNECIMENTO E INSTALAÇÃO. AF_10/2020</t>
  </si>
  <si>
    <t>LUVA, EM AÇO, CONEXÃO SOLDADA, DN 25 (1"), INSTALADO EM RAMAIS E SUB-RAMAIS DE GÁS - FORNECIMENTO E INSTALAÇÃO. AF_10/2020</t>
  </si>
  <si>
    <t>LUVA COM REDUÇÃO, EM AÇO, CONEXÃO SOLDADA, DN 20 X 15 MM (3/4" X 1/2"), INSTALADO EM RAMAIS E SUB-RAMAIS DE GÁS - FORNECIMENTO E INSTALAÇÃO. AF_10/2020</t>
  </si>
  <si>
    <t>LUVA, EM AÇO, CONEXÃO SOLDADA, DN 20 (3/4"), INSTALADO EM RAMAIS E SUB-RAMAIS DE GÁS - FORNECIMENTO E INSTALAÇÃO. AF_10/2020</t>
  </si>
  <si>
    <t>LUVA, EM AÇO, CONEXÃO SOLDADA, DN 15 (1/2"), INSTALADO EM RAMAIS E SUB-RAMAIS DE GÁS - FORNECIMENTO E INSTALAÇÃO. AF_10/2020</t>
  </si>
  <si>
    <t>TÊ, EM AÇO, CONEXÃO SOLDADA, DN 80 (3"), INSTALADO EM REDE DE ALIMENTAÇÃO PARA SPRINKLER - FORNECIMENTO E INSTALAÇÃO. AF_10/2020</t>
  </si>
  <si>
    <t>TÊ, EM AÇO, CONEXÃO SOLDADA, DN 65 (2 1/2"), INSTALADO EM REDE DE ALIMENTAÇÃO PARA SPRINKLER - FORNECIMENTO E INSTALAÇÃO. AF_10/2020</t>
  </si>
  <si>
    <t>TÊ, EM AÇO, CONEXÃO SOLDADA, DN 50 (2"), INSTALADO EM REDE DE ALIMENTAÇÃO PARA SPRINKLER - FORNECIMENTO E INSTALAÇÃO. AF_10/2020</t>
  </si>
  <si>
    <t>TÊ, EM AÇO, CONEXÃO SOLDADA, DN 40 (1 1/2"), INSTALADO EM REDE DE ALIMENTAÇÃO PARA SPRINKLER - FORNECIMENTO E INSTALAÇÃO. AF_10/2020</t>
  </si>
  <si>
    <t>TÊ, EM AÇO, CONEXÃO SOLDADA, DN 32 (1 1/4"), INSTALADO EM REDE DE ALIMENTAÇÃO PARA SPRINKLER - FORNECIMENTO E INSTALAÇÃO. AF_10/2020</t>
  </si>
  <si>
    <t>TÊ, EM AÇO, CONEXÃO SOLDADA, DN 25 (1"), INSTALADO EM REDE DE ALIMENTAÇÃO PARA SPRINKLER - FORNECIMENTO E INSTALAÇÃO. AF_10/2020</t>
  </si>
  <si>
    <t>CURVA 90 GRAUS, EM AÇO, CONEXÃO SOLDADA, DN 80 (3"),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</si>
  <si>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</si>
  <si>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</si>
  <si>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</si>
  <si>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</si>
  <si>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</si>
  <si>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</si>
  <si>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</si>
  <si>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</si>
  <si>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</si>
  <si>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</si>
  <si>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25 (1"), INSTALADO EM REDE DE ALIMENTAÇÃO PARA SPRINKLER - FORNECIMENTO E INSTALAÇÃO. AF_10/2020</t>
  </si>
  <si>
    <t>LUVA COM REDUÇÃO, EM AÇO, CONEXÃO SOLDADA, DN 80 X 65 MM (3" X 2 1/2"),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</si>
  <si>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</si>
  <si>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</si>
  <si>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</si>
  <si>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</si>
  <si>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</si>
  <si>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</si>
  <si>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</si>
  <si>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</si>
  <si>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</si>
  <si>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</si>
  <si>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25 (1"), INSTALADO EM REDE DE ALIMENTAÇÃO PARA SPRINKLER - FORNECIMENTO E INSTALAÇÃO. AF_10/2020</t>
  </si>
  <si>
    <t>TÊ, EM AÇO, CONEXÃO SOLDADA, DN 80 (3"), INSTALADO EM REDE DE ALIMENTAÇÃO PARA HIDRANTE - FORNECIMENTO E INSTALAÇÃO. AF_10/2020</t>
  </si>
  <si>
    <t>TÊ, EM AÇO, CONEXÃO SOLDADA, DN 65 (2 1/2"), INSTALADO EM REDE DE ALIMENTAÇÃO PARA HIDRANTE - FORNECIMENTO E INSTALAÇÃO. AF_10/2020</t>
  </si>
  <si>
    <t>TÊ, EM AÇO, CONEXÃO SOLDADA, DN 50 (2"), INSTALADO EM REDE DE ALIMENTAÇÃO PARA HIDRANTE - FORNECIMENTO E INSTALAÇÃO. AF_10/2020</t>
  </si>
  <si>
    <t>TÊ, EM AÇO, CONEXÃO SOLDADA, DN 40 (1 1/2"), INSTALADO EM REDE DE ALIMENTAÇÃO PARA HIDRANTE - FORNECIMENTO E INSTALAÇÃO. AF_10/2020</t>
  </si>
  <si>
    <t>TÊ, EM AÇO, CONEXÃO SOLDADA, DN 32 (1 1/4"), INSTALADO EM REDE DE ALIMENTAÇÃO PARA HIDRANTE - FORNECIMENTO E INSTALAÇÃO. AF_10/2020</t>
  </si>
  <si>
    <t>TÊ, EM AÇO, CONEXÃO SOLDADA, DN 25 (1"), INSTALADO EM REDE DE ALIMENTAÇÃO PARA HIDRANTE - FORNECIMENTO E INSTALAÇÃO. AF_10/2020</t>
  </si>
  <si>
    <t>CURVA 90 GRAUS, EM AÇO, CONEXÃO SOLDADA, DN 80 (3"),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</si>
  <si>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</si>
  <si>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</si>
  <si>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</si>
  <si>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</si>
  <si>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</si>
  <si>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</si>
  <si>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</si>
  <si>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</si>
  <si>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</si>
  <si>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</si>
  <si>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25 (1"), INSTALADO EM REDE DE ALIMENTAÇÃO PARA HIDRANTE - FORNECIMENTO E INSTALAÇÃO. AF_10/2020</t>
  </si>
  <si>
    <t>LUVA COM REDUÇÃO, EM AÇO, CONEXÃO SOLDADA, DN 80 X 65 MM (3" X 2 1/2"), INSTALADO EM REDE DE ALIMENTAÇÃO PARA HIDRANTE - FORNECIMENTO E INSTALAÇÃO. AF_10/2020</t>
  </si>
  <si>
    <t>LUVA, EM AÇO, CONEXÃO SOLDADA, DN 80 (3"),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</si>
  <si>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</si>
  <si>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</si>
  <si>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</si>
  <si>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50 (2"),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</si>
  <si>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</si>
  <si>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</si>
  <si>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</si>
  <si>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</si>
  <si>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</si>
  <si>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25 (1"), INSTALADO EM REDE DE ALIMENTAÇÃO PARA HIDRANTE - FORNECIMENTO E INSTALAÇÃO. AF_10/2020</t>
  </si>
  <si>
    <t>TÊ, EM AÇO, CONEXÃO SOLDADA, DN 80 (3"), INSTALADO EM PRUMADAS - FORNECIMENTO E INSTALAÇÃO. AF_10/2020</t>
  </si>
  <si>
    <t>TÊ, EM AÇO, CONEXÃO SOLDADA, DN 65 (2 1/2"), INSTALADO EM PRUMADAS - FORNECIMENTO E INSTALAÇÃO. AF_10/2020</t>
  </si>
  <si>
    <t>TÊ, EM AÇO, CONEXÃO SOLDADA, DN 50 (2"), INSTALADO EM PRUMADAS - FORNECIMENTO E INSTALAÇÃO. AF_10/2020</t>
  </si>
  <si>
    <t>CURVA 90 GRAUS, EM AÇO, CONEXÃO SOLDADA, DN 80 (3"), INSTALADO EM PRUMADAS - FORNECIMENTO E INSTALAÇÃO. AF_10/2020</t>
  </si>
  <si>
    <t>CURVA 45 GRAUS, EM AÇO, CONEXÃO SOLDADA, DN 80 (3"), INSTALADO EM PRUMADAS - FORNECIMENTO E INSTALAÇÃO. AF_10/2020</t>
  </si>
  <si>
    <t>CURVA 90 GRAUS, EM AÇO, CONEXÃO SOLDADA, DN 65 (2 1/2"), INSTALADO EM PRUMADAS - FORNECIMENTO E INSTALAÇÃO. AF_10/2020</t>
  </si>
  <si>
    <t>CURVA 45 GRAUS, EM AÇO, CONEXÃO SOLDADA, DN 65 (2 1/2"), INSTALADO EM PRUMADAS - FORNECIMENTO E INSTALAÇÃO. AF_10/2020</t>
  </si>
  <si>
    <t>CURVA 90 GRAUS, EM AÇO, CONEXÃO SOLDADA, DN 50 (2"), INSTALADO EM PRUMADAS - FORNECIMENTO E INSTALAÇÃO. AF_10/2020</t>
  </si>
  <si>
    <t>CURVA 45 GRAUS, EM AÇO, CONEXÃO SOLDADA, DN 50 (2"), INSTALADO EM PRUMADAS - FORNECIMENTO E INSTALAÇÃO. AF_10/2020</t>
  </si>
  <si>
    <t>LUVA COM REDUÇÃO, EM AÇO, CONEXÃO SOLDADA, DN 80 X 65 MM (3" X 2 1/2"), INSTALADO EM PRUMADAS - FORNECIMENTO E INSTALAÇÃO. AF_10/2020</t>
  </si>
  <si>
    <t>LUVA, EM AÇO, CONEXÃO SOLDADA, DN 80 (3"), INSTALADO EM PRUMADAS - FORNECIMENTO E INSTALAÇÃO. AF_10/2020</t>
  </si>
  <si>
    <t>LUVA COM REDUÇÃO, EM AÇO, CONEXÃO SOLDADA, DN 65 X 50 MM (2 1/2" X 2"), INSTALADO EM PRUMADAS - FORNECIMENTO E INSTALAÇÃO. AF_10/2020</t>
  </si>
  <si>
    <t>LUVA, EM AÇO, CONEXÃO SOLDADA, DN 65 (2 1/2"), INSTALADO EM PRUMADAS - FORNECIMENTO E INSTALAÇÃO. AF_10/2020</t>
  </si>
  <si>
    <t>LUVA COM REDUÇÃO, EM AÇO, CONEXÃO SOLDADA, DN 50 X 40 MM (2  X 1 1/2"), INSTALADO EM PRUMADAS - FORNECIMENTO E INSTALAÇÃO. AF_10/2020</t>
  </si>
  <si>
    <t>LUVA, EM AÇO, CONEXÃO SOLDADA, DN 50 (2"), INSTALADO EM PRUMADAS - FORNECIMENTO E INSTALAÇÃO. AF_10/2020</t>
  </si>
  <si>
    <t>TÊ, EM AÇO, CONEXÃO RANHURADA, DN 80 (3"), INSTALADO EM PRUMADAS - FORNECIMENTO E INSTALAÇÃO. AF_10/2020</t>
  </si>
  <si>
    <t>TÊ, EM AÇO, CONEXÃO RANHURADA, DN 65 (2 1/2"), INSTALADO EM PRUMADAS - FORNECIMENTO E INSTALAÇÃO. AF_10/2020</t>
  </si>
  <si>
    <t>TÊ, EM AÇO, CONEXÃO RANHURADA, DN 50 (2"), INSTALADO EM PRUMADAS - FORNECIMENTO E INSTALAÇÃO. AF_10/2020</t>
  </si>
  <si>
    <t>CURVA 90 GRAUS, EM AÇO, CONEXÃO RANHURADA, DN 80 (3"), INSTALADO EM PRUMADAS - FORNECIMENTO E INSTALAÇÃO. AF_10/2020</t>
  </si>
  <si>
    <t>CURVA 45 GRAUS, EM AÇO, CONEXÃO RANHURADA, DN 80 (3), INSTALADO EM PRUMADAS - FORNECIMENTO E INSTALAÇÃO. AF_10/2020</t>
  </si>
  <si>
    <t>CURVA 90 GRAUS, EM AÇO, CONEXÃO RANHURADA, DN 65 (2 1/2"), INSTALADO EM PRUMADAS - FORNECIMENTO E INSTALAÇÃO. AF_10/2020</t>
  </si>
  <si>
    <t>CURVA 45 GRAUS, EM AÇO, CONEXÃO RANHURADA, DN 65 (2 1/2"), INSTALADO EM PRUMADAS - FORNECIMENTO E INSTALAÇÃO. AF_10/2020</t>
  </si>
  <si>
    <t>CURVA 90 GRAUS, EM AÇO, CONEXÃO RANHURADA, DN 50 (2"), INSTALADO EM PRUMADAS - FORNECIMENTO E INSTALAÇÃO. AF_10/2020</t>
  </si>
  <si>
    <t>CURVA 45 GRAUS, EM AÇO, CONEXÃO RANHURADA, DN 50 (2"), INSTALADO EM PRUMADAS - FORNECIMENTO E INSTALAÇÃO. AF_10/2020</t>
  </si>
  <si>
    <t>ACOPLAMENTO RÍGIDO EM AÇO, CONEXÃO RANHURADA, DN 80 (3"), INSTALADO EM PRUMADAS - FORNECIMENTO E INSTALAÇÃO. AF_10/2020</t>
  </si>
  <si>
    <t>ACOPLAMENTO RÍGIDO EM AÇO, CONEXÃO RANHURADA, DN 65 (2 1/2"), INSTALADO EM PRUMADAS - FORNECIMENTO E INSTALAÇÃO. AF_10/2020</t>
  </si>
  <si>
    <t>ACOPLAMENTO RÍGIDO EM AÇO, CONEXÃO RANHURADA, DN 50 (2"), INSTALADO EM PRUMADAS - FORNECIMENTO E INSTALAÇÃO. AF_10/2020</t>
  </si>
  <si>
    <t>SPRINKLER TIPO PENDENTE, 68 °C, UNIÃO POR ROSCA DN 15 (1/2") - FORNECIMENTO E INSTALAÇÃO. AF_10/2020</t>
  </si>
  <si>
    <t>LUVA DE REDUÇÃO, EM FERRO GALVANIZADO, 3/4" X 1/2", CONEXÃO ROSQUEADA, INSTALADO EM RAMAIS E SUB-RAMAIS DE GÁS - FORNECIMENTO E INSTALAÇÃO. AF_10/2020</t>
  </si>
  <si>
    <t>LUVA DE REDUÇÃO, EM FERRO GALVANIZADO, 3"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</si>
  <si>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</si>
  <si>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</si>
  <si>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</si>
  <si>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</si>
  <si>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</si>
  <si>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</si>
  <si>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</si>
  <si>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</si>
  <si>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</si>
  <si>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</si>
  <si>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</si>
  <si>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</si>
  <si>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</si>
  <si>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X 1/2", CONEXÃO ROSQUEADA, INSTALADO EM REDE DE ALIMENTAÇÃO PARA SPRINKLER - FORNECIMENTO E INSTALAÇÃO. AF_10/2020</t>
  </si>
  <si>
    <t>LUVA DE REDUÇÃO, EM FERRO GALVANIZADO, 3"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</si>
  <si>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</si>
  <si>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</si>
  <si>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</si>
  <si>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</si>
  <si>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</si>
  <si>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</si>
  <si>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</si>
  <si>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</si>
  <si>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</si>
  <si>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</si>
  <si>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</si>
  <si>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</si>
  <si>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</si>
  <si>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X 1/2", CONEXÃO ROSQUEADA, INSTALADO EM REDE DE ALIMENTAÇÃO PARA HIDRANTE - FORNECIMENTO E INSTALAÇÃO. AF_10/2020</t>
  </si>
  <si>
    <t>LUVA DE REDUÇÃO, EM FERRO GALVANIZADO, 3" X 2", CONEXÃO ROSQUEADA, INSTALADO EM PRUMADAS - FORNECIMENTO E INSTALAÇÃO. AF_10/2020</t>
  </si>
  <si>
    <t>LUVA DE REDUÇÃO, EM FERRO GALVANIZADO, 3" X 2 1/2", CONEXÃO ROSQUEADA, INSTALADO EM PRUMADAS - FORNECIMENTO E INSTALAÇÃO. AF_10/2020</t>
  </si>
  <si>
    <t>LUVA DE REDUÇÃO, EM FERRO GALVANIZADO, 3" X 1 1/2", CONEXÃO ROSQUEADA, INSTALADO EM PRUMADAS - FORNECIMENTO E INSTALAÇÃO. AF_10/2020</t>
  </si>
  <si>
    <t>LUVA DE REDUÇÃO, EM FERRO GALVANIZADO, 2 1/2" X 2", CONEXÃO ROSQUEADA, INSTALADO EM PRUMADAS - FORNECIMENTO E INSTALAÇÃO. AF_10/2020</t>
  </si>
  <si>
    <t>LUVA DE REDUÇÃO, EM FERRO GALVANIZADO, 2 1/2" X 1 1/2", CONEXÃO ROSQUEADA, INSTALADO EM PRUMADAS - FORNECIMENTO E INSTALAÇÃO. AF_10/2020</t>
  </si>
  <si>
    <t>LUVA DE REDUÇÃO, EM FERRO GALVANIZADO, 2" X 1", CONEXÃO ROSQUEADA, INSTALADO EM PRUMADAS - FORNECIMENTO E INSTALAÇÃO. AF_10/2020</t>
  </si>
  <si>
    <t>LUVA DE REDUÇÃO, EM FERRO GALVANIZADO, 2" X 1 1/4", CONEXÃO ROSQUEADA, INSTALADO EM PRUMADAS - FORNECIMENTO E INSTALAÇÃO. AF_10/2020</t>
  </si>
  <si>
    <t>LUVA DE REDUÇÃO, EM FERRO GALVANIZADO, 2" X 1 1/2", CONEXÃO ROSQUEADA, INSTALADO EM PRUMADAS - FORNECIMENTO E INSTALAÇÃO. AF_10/2020</t>
  </si>
  <si>
    <t>UNIÃO, EM FERRO GALVANIZADO, CONEXÃO ROSQUEADA, DN 25 (1"),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</si>
  <si>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</si>
  <si>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15 (1/2"), INSTALADO EM RAMAIS E SUB-RAMAIS DE GÁS - FORNECIMENTO E INSTALAÇÃO. AF_10/2020</t>
  </si>
  <si>
    <t>UNIÃO, EM FERRO GALVANIZADO, CONEXÃO ROSQUEADA, DN 80 (3"),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</si>
  <si>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</si>
  <si>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</si>
  <si>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</si>
  <si>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</si>
  <si>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25 (1"), INSTALADO EM REDE DE ALIMENTAÇÃO PARA SPRINKLER - FORNECIMENTO E INSTALAÇÃO. AF_10/2020</t>
  </si>
  <si>
    <t>UNIÃO, EM FERRO GALVANIZADO, DN 80 (3"),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</si>
  <si>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</si>
  <si>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</si>
  <si>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</si>
  <si>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</si>
  <si>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25 (1"), CONEXÃO ROSQUEADA, INSTALADO EM REDE DE ALIMENTAÇÃO PARA HIDRANTE - FORNECIMENTO E INSTALAÇÃO. AF_10/2020</t>
  </si>
  <si>
    <t>UNIÃO, EM FERRO GALVANIZADO, DN 80 (3"), CONEXÃO ROSQUEADA, INSTALADO EM PRUMADAS - FORNECIMENTO E INSTALAÇÃO. AF_10/2020</t>
  </si>
  <si>
    <t>UNIÃO, EM FERRO GALVANIZADO, DN 65 (2 1/2"), CONEXÃO ROSQUEADA, INSTALADO EM PRUMADAS - FORNECIMENTO E INSTALAÇÃO. AF_10/2020</t>
  </si>
  <si>
    <t>UNIÃO, EM FERRO GALVANIZADO, DN 50 (2"), CONEXÃO ROSQUEADA, INSTALADO EM PRUMADAS - FORNECIMENTO E INSTALAÇÃO. AF_10/2020</t>
  </si>
  <si>
    <t>TÊ, EM FERRO GALVANIZADO, CONEXÃO ROSQUEADA, DN 25 (1"), INSTALADO EM RAMAIS E SUB-RAMAIS DE GÁS - FORNECIMENTO E INSTALAÇÃO. AF_10/2020</t>
  </si>
  <si>
    <t>TÊ, EM FERRO GALVANIZADO, CONEXÃO ROSQUEADA, DN 20 (3/4"), INSTALADO EM RAMAIS E SUB-RAMAIS DE GÁS - FORNECIMENTO E INSTALAÇÃO. AF_10/2020</t>
  </si>
  <si>
    <t>TÊ, EM FERRO GALVANIZADO, CONEXÃO ROSQUEADA, DN 15 (1/2"), INSTALADO EM RAMAIS E SUB-RAMAIS DE GÁS - FORNECIMENTO E INSTALAÇÃO. AF_10/2020</t>
  </si>
  <si>
    <t>JOELHO 90 GRAUS, EM FERRO GALVANIZADO, CONEXÃO ROSQUEADA, DN 25 (1"),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</si>
  <si>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</si>
  <si>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</si>
  <si>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</si>
  <si>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</si>
  <si>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15 (1/2"), INSTALADO EM RAMAIS E SUB-RAMAIS DE GÁS - FORNECIMENTO E INSTALAÇÃO. AF_10/2020</t>
  </si>
  <si>
    <t>LUVA, EM FERRO GALVANIZADO, CONEXÃO ROSQUEADA, DN 25 (1"), INSTALADO EM RAMAIS E SUB-RAMAIS DE GÁS - FORNECIMENTO E INSTALAÇÃO. AF_10/2020</t>
  </si>
  <si>
    <t>NIPLE, EM FERRO GALVANIZADO, CONEXÃO ROSQUEADA, DN 25 (1"), INSTALADO EM RAMAIS E SUB-RAMAIS DE GÁS - FORNECIMENTO E INSTALAÇÃO. AF_10/2020</t>
  </si>
  <si>
    <t>LUVA, EM FERRO GALVANIZADO, CONEXÃO ROSQUEADA, DN 20 (3/4"), INSTALADO EM RAMAIS E SUB-RAMAIS DE GÁS - FORNECIMENTO E INSTALAÇÃO. AF_10/2020</t>
  </si>
  <si>
    <t>NIPLE, EM FERRO GALVANIZADO, CONEXÃO ROSQUEADA, DN 20 (3/4"), INSTALADO EM RAMAIS E SUB-RAMAIS DE GÁS - FORNECIMENTO E INSTALAÇÃO. AF_10/2020</t>
  </si>
  <si>
    <t>LUVA, EM FERRO GALVANIZADO, CONEXÃO ROSQUEADA, DN 15 (1/2"), INSTALADO EM RAMAIS E SUB-RAMAIS DE GÁS - FORNECIMENTO E INSTALAÇÃO. AF_10/2020</t>
  </si>
  <si>
    <t>NIPLE, EM FERRO GALVANIZADO, CONEXÃO ROSQUEADA, DN 15 (1/2"), INSTALADO EM RAMAIS E SUB-RAMAIS DE GÁS - FORNECIMENTO E INSTALAÇÃO. AF_10/2020</t>
  </si>
  <si>
    <t>TÊ, EM FERRO GALVANIZADO, CONEXÃO ROSQUEADA, DN 80 (3"),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</si>
  <si>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</si>
  <si>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</si>
  <si>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</si>
  <si>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</si>
  <si>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25 (1"), INSTALADO EM REDE DE ALIMENTAÇÃO PARA SPRINKLER - FORNECIMENTO E INSTALAÇÃO. AF_10/2020</t>
  </si>
  <si>
    <t>JOELHO 90 GRAUS, EM FERRO GALVANIZADO, CONEXÃO ROSQUEADA, DN 80 (3"),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</si>
  <si>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</si>
  <si>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</si>
  <si>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</si>
  <si>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</si>
  <si>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</si>
  <si>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</si>
  <si>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</si>
  <si>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</si>
  <si>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</si>
  <si>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</si>
  <si>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25 (1"), INSTALADO EM REDE DE ALIMENTAÇÃO PARA SPRINKLER - FORNECIMENTO E INSTALAÇÃO. AF_10/2020</t>
  </si>
  <si>
    <t>LUVA, EM FERRO GALVANIZADO, CONEXÃO ROSQUEADA, DN 80 (3"),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</si>
  <si>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</si>
  <si>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</si>
  <si>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</si>
  <si>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</si>
  <si>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</si>
  <si>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</si>
  <si>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</si>
  <si>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</si>
  <si>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</si>
  <si>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</si>
  <si>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25 (1"), INSTALADO EM REDE DE ALIMENTAÇÃO PARA SPRINKLER - FORNECIMENTO E INSTALAÇÃO. AF_10/2020</t>
  </si>
  <si>
    <t>TÊ, EM FERRO GALVANIZADO, CONEXÃO ROSQUEADA, DN 80 (3"),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</si>
  <si>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</si>
  <si>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</si>
  <si>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</si>
  <si>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</si>
  <si>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25 (1"), INSTALADO EM REDE DE ALIMENTAÇÃO PARA HIDRANTE - FORNECIMENTO E INSTALAÇÃO. AF_10/2020</t>
  </si>
  <si>
    <t>JOELHO 90 GRAUS, EM FERRO GALVANIZADO, CONEXÃO ROSQUEADA, DN 80 (3"),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</si>
  <si>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</si>
  <si>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</si>
  <si>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</si>
  <si>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</si>
  <si>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</si>
  <si>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</si>
  <si>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</si>
  <si>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</si>
  <si>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</si>
  <si>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</si>
  <si>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25 (1"), CONEXÃO ROSQUEADA, INSTALADO EM REDE DE ALIMENTAÇÃO PARA HIDRANTE - FORNECIMENTO E INSTALAÇÃO. AF_10/2020</t>
  </si>
  <si>
    <t>LUVA, EM FERRO GALVANIZADO, DN 80 (3"),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</si>
  <si>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</si>
  <si>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</si>
  <si>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</si>
  <si>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</si>
  <si>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</si>
  <si>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</si>
  <si>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</si>
  <si>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</si>
  <si>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</si>
  <si>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</si>
  <si>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25 (1"), CONEXÃO ROSQUEADA, INSTALADO EM REDE DE ALIMENTAÇÃO PARA HIDRANTE - FORNECIMENTO E INSTALAÇÃO. AF_10/2020</t>
  </si>
  <si>
    <t>TÊ, EM FERRO GALVANIZADO, DN 80 (3"), CONEXÃO ROSQUEADA, INSTALADO EM PRUMADAS - FORNECIMENTO E INSTALAÇÃO. AF_10/2020</t>
  </si>
  <si>
    <t>TÊ, EM FERRO GALVANIZADO, DN 65 (2 1/2"), CONEXÃO ROSQUEADA, INSTALADO EM PRUMADAS - FORNECIMENTO E INSTALAÇÃO. AF_10/2020</t>
  </si>
  <si>
    <t>TÊ, EM FERRO GALVANIZADO, DN 50 (2"), CONEXÃO ROSQUEADA, INSTALADO EM PRUMADAS - FORNECIMENTO E INSTALAÇÃO. AF_10/2020</t>
  </si>
  <si>
    <t>JOELHO 90 GRAUS, EM FERRO GALVANIZADO, DN 80 (3"), CONEXÃO ROSQUEADA, INSTALADO EM PRUMADAS - FORNECIMENTO E INSTALAÇÃO. AF_10/2020</t>
  </si>
  <si>
    <t>JOELHO 45 GRAUS, EM FERRO GALVANIZADO, DN 80 (3"), CONEXÃO ROSQUEADA, INSTALADO EM PRUMADAS - FORNECIMENTO E INSTALAÇÃO. AF_10/2020</t>
  </si>
  <si>
    <t>JOELHO 90 GRAUS, EM FERRO GALVANIZADO, DN 65 (2 1/2"), CONEXÃO ROSQUEADA, INSTALADO EM PRUMADAS - FORNECIMENTO E INSTALAÇÃO. AF_10/2020</t>
  </si>
  <si>
    <t>JOELHO 45 GRAUS, EM FERRO GALVANIZADO, DN 65 (2 1/2"), CONEXÃO ROSQUEADA, INSTALADO EM PRUMADAS - FORNECIMENTO E INSTALAÇÃO. AF_10/2020</t>
  </si>
  <si>
    <t>JOELHO 90 GRAUS, EM FERRO GALVANIZADO, DN 50 (2"), CONEXÃO ROSQUEADA, INSTALADO EM PRUMADAS - FORNECIMENTO E INSTALAÇÃO. AF_10/2020</t>
  </si>
  <si>
    <t>JOELHO 45 GRAUS, EM FERRO GALVANIZADO, DN 50 (2"), CONEXÃO ROSQUEADA, INSTALADO EM PRUMADAS - FORNECIMENTO E INSTALAÇÃO. AF_10/2020</t>
  </si>
  <si>
    <t>LUVA, EM FERRO GALVANIZADO, DN 80 (3"), CONEXÃO ROSQUEADA, INSTALADO EM PRUMADAS - FORNECIMENTO E INSTALAÇÃO. AF_10/2020</t>
  </si>
  <si>
    <t>NIPLE, EM FERRO GALVANIZADO, DN 80 (3"), CONEXÃO ROSQUEADA, INSTALADO EM PRUMADAS - FORNECIMENTO E INSTALAÇÃO. AF_10/2020</t>
  </si>
  <si>
    <t>LUVA, EM FERRO GALVANIZADO, DN 65 (2 1/2"), CONEXÃO ROSQUEADA, INSTALADO EM PRUMADAS - FORNECIMENTO E INSTALAÇÃO. AF_10/2020</t>
  </si>
  <si>
    <t>NIPLE, EM FERRO GALVANIZADO, DN 65 (2 1/2"), CONEXÃO ROSQUEADA, INSTALADO EM PRUMADAS - FORNECIMENTO E INSTALAÇÃO. AF_10/2020</t>
  </si>
  <si>
    <t>LUVA, EM FERRO GALVANIZADO, DN 50 (2"), CONEXÃO ROSQUEADA, INSTALADO EM PRUMADAS - FORNECIMENTO E INSTALAÇÃO. AF_10/2020</t>
  </si>
  <si>
    <t>NIPLE, EM FERRO GALVANIZADO, DN 50 (2"), CONEXÃO ROSQUEADA, INSTALADO EM PRUMADAS - FORNECIMENTO E INSTALAÇÃO. AF_10/2020</t>
  </si>
  <si>
    <t>JOELHO DE TRANSIÇÃO, 90 GRAUS, CPVC, SOLDÁVEL, DN 22MM X 1/2", INSTALADO EM RAMAL DE ALIMENTAÇAÕ DE ÁGUA - FORNECIMENTO E INSTALAÇÃO. AF_12/2014</t>
  </si>
  <si>
    <t>JOELHO DE TRANSIÇÃO, 90 GRAUS, CPVC, SOLDÁVEL, DN 22MM X 1/2", INSTALADO EM RAMAL OU SUB-RAMAL DE ÁGUA - FORNECIMENTO E INSTALAÇÃO. AF_12/2014</t>
  </si>
  <si>
    <t>JOELHO DE TRANSIÇÃO, 90 GRAUS, CPVC, SOLDÁVEL, DN 15MM X 1/2", INSTALADO EM RAMAL OU SUB-RAMAL DE ÁGUA - FORNECIMENTO E INSTALAÇÃO. AF_12/2014</t>
  </si>
  <si>
    <t>TÊ,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</si>
  <si>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</si>
  <si>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NIPLE, EM FERRO GALVANIZADO, 4", CONEXÃO ROSQUEADA, INSTALADO EM REDE DE ALIMENTAÇÃO PARA HIDRANTE - FORNECIMENTO E INSTALAÇÃO. AF_10/2020</t>
  </si>
  <si>
    <t>LUVA DE REDUÇÃO, EM FERRO GALVANIZADO, 4" X 3",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</si>
  <si>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</si>
  <si>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</si>
  <si>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EM FERRO GALVANIZADO, 4", CONEXÃO ROSQUEADA, INSTALADO EM REDE DE ALIMENTAÇÃO PARA HIDRANTE - FORNECIMENTO E INSTALAÇÃO. AF_10/2020</t>
  </si>
  <si>
    <t>UNIÃO, EM FERRO GALVANIZADO, 4", CONEXÃO ROSQUEADA, INSTALADO EM REDE DE ALIMENTAÇÃO PARA HIDRANTE - FORNECIMENTO E INSTALAÇÃO. AF_10/2020</t>
  </si>
  <si>
    <t>TUBO DE AÇO GALVANIZADO COM COSTURA, CLASSE MÉDIA, DN 100 (4"), CONEXÃO ROSQUEADA, INSTALADO EM REDE DE ALIMENTAÇÃO PARA HIDRANTE - FORNECIMENTO E INSTALAÇÃO. AF_10/2020</t>
  </si>
  <si>
    <t>TÊ, EM FERRO GALVANIZADO, 4", CONEXÃO ROSQUEADA, INSTALADO EM PRUMADAS - FORNECIMENTO E INSTALAÇÃO. AF_10/2020</t>
  </si>
  <si>
    <t>JOELHO 90°, EM FERRO GALVANIZADO, 4", CONEXÃO ROSQUEADA, INSTALADO EM PRUMADAS - FORNECIMENTO E INSTALAÇÃO. AF_10/2020</t>
  </si>
  <si>
    <t>NIPLE, EM FERRO GALVANIZADO, 4", CONEXÃO ROSQUEADA, INSTALADO EM PRUMADAS - FORNECIMENTO E INSTALAÇÃO. AF_10/2020</t>
  </si>
  <si>
    <t>LUVA DE REDUÇÃO, EM FERRO GALVANIZADO, 4" X 3", CONEXÃO ROSQUEADA, INSTALADO EM PRUMADAS - FORNECIMENTO E INSTALAÇÃO. AF_10/2020</t>
  </si>
  <si>
    <t>LUVA DE REDUÇÃO, EM FERRO GALVANIZADO, 4" X 2", CONEXÃO ROSQUEADA, INSTALADO EM PRUMADAS - FORNECIMENTO E INSTALAÇÃO. AF_10/2020</t>
  </si>
  <si>
    <t>LUVA DE REDUÇÃO, EM FERRO GALVANIZADO, 4" X 2 1/2", CONEXÃO ROSQUEADA, INSTALADO EM PRUMADAS - FORNECIMENTO E INSTALAÇÃO. AF_10/2020</t>
  </si>
  <si>
    <t>LUVA, EM FERRO GALVANIZADO, 4", CONEXÃO ROSQUEADA, INSTALADO EM PRUMADAS - FORNECIMENTO E INSTALAÇÃO. AF_10/2020</t>
  </si>
  <si>
    <t>UNIÃO, EM FERRO GALVANIZADO, 4", CONEXÃO ROSQUEADA, INSTALADO EM PRUMADAS - FORNECIMENTO E INSTALAÇÃO. AF_10/2020</t>
  </si>
  <si>
    <t>TUBO DE AÇO GALVANIZADO COM COSTURA, CLASSE MÉDIA, DN 100 (4"), CONEXÃO ROSQUEADA, INSTALADO EM PRUMADAS - FORNECIMENTO E INSTALAÇÃO. AF_10/2020</t>
  </si>
  <si>
    <t>TUBO, PEX, MULTICAMADA, DN 32, INSTALADO EM RAMAL INTERNO DE INSTALAÇÕES DE GÁS - FORNECIMENTO E INSTALAÇÃO. AF_01/2020</t>
  </si>
  <si>
    <t>TUBO, PEX, MULTICAMADA, DN 26, INSTALADO EM RAMAL INTERNO DE INSTALAÇÕES DE GÁS - FORNECIMENTO E INSTALAÇÃO. AF_01/2020</t>
  </si>
  <si>
    <t>TUBO, PEX, MULTICAMADA, DN 20, INSTALADO EM RAMAL INTERNO DE INSTALAÇÕES DE GÁS - FORNECIMENTO E INSTALAÇÃO. AF_01/2020</t>
  </si>
  <si>
    <t>TUBO, PEX, MULTICAMADA, DN 16, INSTALADO EM RAMAL INTERNO DE INSTALAÇÕES DE GÁS - FORNECIMENTO E INSTALAÇÃO. AF_01/2020</t>
  </si>
  <si>
    <t>TUBO, PEX, MULTICAMADA, DN 32, INSTALADO EM IMPLANTAÇÃO DE INSTALAÇÕES DE GÁS - FORNECIMENTO E INSTALAÇÃO. AF_01/2020</t>
  </si>
  <si>
    <t>TUBO, PEX, MULTICAMADA, DN 26, INSTALADO EM IMPLANTAÇÃO DE INSTALAÇÕES DE GÁS - FORNECIMENTO E INSTALAÇÃO. AF_01/2020</t>
  </si>
  <si>
    <t>TUBO, PEX, MULTICAMADA, DN 20, INSTALADO EM IMPLANTAÇÃO DE INSTALAÇÕES DE GÁS - FORNECIMENTO E INSTALAÇÃO. AF_01/2020</t>
  </si>
  <si>
    <t>TUBO, PEX, MULTICAMADA, DN 16, INSTALADO EM IMPLANTAÇÃO DE INSTALAÇÕES DE GÁS - FORNECIMENTO E INSTALAÇÃO. AF_01/2020</t>
  </si>
  <si>
    <t>KIT CAVALETE PARA GÁS - SEM MEDIDOR OU REGULADOR - ENTRADA INDIVIDUAL PRINCIPAL, EM AÇO GALVANIZADO DN 15 E 25 MM (1/2" E 1") - FORNECIMENTO E INSTALAÇÃO. AF_01/2020</t>
  </si>
  <si>
    <t>TUBO DE AÇO GALVANIZADO COM COSTURA, CLASSE MÉDIA, CONEXÃO ROSQUEADA, DN 25 (1"), INSTALADO EM RAMAIS  E SUB-RAMAIS DE GÁS - FORNECIMENTO E INSTALAÇÃO. AF_10/2020</t>
  </si>
  <si>
    <t>TUBO DE AÇO GALVANIZADO COM COSTURA, CLASSE MÉDIA, CONEXÃO ROSQUEADA, DN 25 (1"), INSTALADO EM REDE DE ALIMENTAÇÃO PARA SPRINKLER - FORNECIMENTO E INSTALAÇÃO. AF_10/2020</t>
  </si>
  <si>
    <t>TUBO DE AÇO GALVANIZADO COM COSTURA, CLASSE MÉDIA, DN 25 (1"), CONEXÃO ROSQUEADA, INSTALADO EM REDE DE ALIMENTAÇÃO PARA HIDRANTE - FORNECIMENTO E INSTALAÇÃO. AF_10/2020</t>
  </si>
  <si>
    <t>TUBO DE AÇO PRETO SEM COSTURA, CONEXÃO SOLDADA, DN 40 (1 1/2"), INSTALADO EM REDE DE ALIMENTAÇÃO PARA HIDRANTE - FORNECIMENTO E INSTALAÇÃO. AF_10/2020</t>
  </si>
  <si>
    <t>TUBO DE AÇO PRETO SEM COSTURA, CLASSE MÉDIA, CONEXÃO SOLDADA, DN 25 (1"),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</si>
  <si>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</si>
  <si>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15 (1/2"), INSTALADO EM RAMAIS E SUB-RAMAIS DE GÁS - FORNECIMENTO E INSTALAÇÃO. AF_10/2020</t>
  </si>
  <si>
    <t>TUBO DE AÇO GALVANIZADO COM COSTURA, CLASSE MÉDIA, CONEXÃO ROSQUEADA, DN 20 (3/4"), INSTALADO EM RAMAIS E SUB-RAMAIS DE GÁS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</si>
  <si>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</si>
  <si>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</si>
  <si>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</si>
  <si>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</si>
  <si>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</si>
  <si>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</si>
  <si>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PRETO SEM COSTURA, CONEXÃO SOLDADA, DN 65 (2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</si>
  <si>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</si>
  <si>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</si>
  <si>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</si>
  <si>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25 (1"), INSTALADO EM REDE DE ALIMENTAÇÃO PARA SPRINKLER - FORNECIMENTO E INSTALAÇÃO. AF_10/2020</t>
  </si>
  <si>
    <t>TUBO DE AÇO GALVANIZADO COM COSTURA, CLASSE MÉDIA, DN 80 (3"),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</si>
  <si>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</si>
  <si>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</si>
  <si>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</si>
  <si>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</si>
  <si>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PRETO SEM COSTURA, CONEXÃO SOLDADA, DN 65 (2 1/2"),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</si>
  <si>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</si>
  <si>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</si>
  <si>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25 (1"), INSTALADO EM REDE DE ALIMENTAÇÃO PARA HIDRANTE - FORNECIMENTO E INSTALAÇÃO. AF_10/2020</t>
  </si>
  <si>
    <t>TUBO DE AÇO GALVANIZADO COM COSTURA, CLASSE MÉDIA, DN 80 (3"),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</si>
  <si>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</si>
  <si>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50 (2"), CONEXÃO ROSQUEADA, INSTALADO EM PRUMADAS - FORNECIMENTO E INSTALAÇÃO. AF_10/2020</t>
  </si>
  <si>
    <t>TUBO DE AÇO PRETO SEM COSTURA, CONEXÃO SOLDADA, DN 65 (2 1/2"), INSTALADO EM PRUMADAS - FORNECIMENTO E INSTALAÇÃO. AF_10/2020</t>
  </si>
  <si>
    <t>TUBO DE AÇO PRETO SEM COSTURA, CONEXÃO SOLDADA, DN 50 (2"), INSTALADO EM PRUMADAS - FORNECIMENTO E INSTALAÇÃO. AF_10/2020</t>
  </si>
  <si>
    <t>TUBO DE AÇO GALVANIZADO COM COSTURA, CLASSE MÉDIA, CONEXÃO RANHURADA, DN 80 (3"),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</si>
  <si>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</si>
  <si>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50 (2"), INSTALADO EM PRUMADAS - FORNECIMENTO E INSTALAÇÃO. AF_10/2020</t>
  </si>
  <si>
    <t>PATCH PANEL 48 PORTAS, CATEGORIA 5E - FORNECIMENTO E INSTALAÇÃO. AF_11/2019</t>
  </si>
  <si>
    <t>TOMADA PARA TELEFONE RJ11 - FORNECIMENTO E INSTALAÇÃO. AF_11/2019</t>
  </si>
  <si>
    <t>TOMADA DE REDE RJ45 - FORNECIMENTO E INSTALAÇÃO. AF_11/2019</t>
  </si>
  <si>
    <t>PATCH PANEL 48 PORTAS, CATEGORIA 6 - FORNECIMENTO E INSTALAÇÃO. AF_11/2019</t>
  </si>
  <si>
    <t>PATCH PANEL 24 PORTAS, CATEGORIA 6 - FORNECIMENTO E INSTALAÇÃO. AF_11/2019</t>
  </si>
  <si>
    <t>PATCH PANEL 24 PORTAS, CATEGORIA 5E - FORNECIMENTO E INSTALAÇÃO. AF_11/2019</t>
  </si>
  <si>
    <t>CABO ELETRÔNICO CATEGORIA 6, INSTALADO EM EDIFICAÇÃO INSTITUCIONAL - FORNECIMENTO E INSTALAÇÃO. AF_11/2019</t>
  </si>
  <si>
    <t>CABO ELETRÔNICO CATEGORIA 6, INSTALADO EM EDIFICAÇÃO RESIDENCIAL - FORNECIMENTO E INSTALAÇÃO. AF_11/2019</t>
  </si>
  <si>
    <t>CABO ELETRÔNICO CATEGORIA 5E, INSTALADO EM EDIFICAÇÃO INSTITUCIONAL - FORNECIMENTO E INSTALAÇÃO. AF_11/2019</t>
  </si>
  <si>
    <t>CABO ELETRÔNICO CATEGORIA 5E, INSTALADO EM EDIFICAÇÃO RESIDENCIAL - FORNECIMENTO E INSTALAÇÃO. AF_11/2019</t>
  </si>
  <si>
    <t>INSTALAÇÃO DE TUBOS E CONEXÕES, EM AÇO/FERRO GALVANIZADO, PARA O CENTRO DE MEDIÇÃO DE GÁS DE EDIFÍCIO RESIDENCIAL, COM 4 PAVIMENTOS, 16 UNIDADES HABITACIONAIS, DN 50 (2) - FORNECIMENTO E INSTALAÇÃO. AF_10/2020</t>
  </si>
  <si>
    <t>INSTALAÇÃO DE TUBOS E CONEXÕES, EM AÇO/FERRO GALVANIZADO, PARA O CENTRO DE MEDIÇÃO DE GÁS DE EDIFÍCIO RESIDENCIAL, COM 4 PAVIMENTOS, 16 UNIDADES HABITACIONAIS, DN 32 (1 1/4) - FORNECIMENTO E INSTALAÇÃO. AF_10/2020</t>
  </si>
  <si>
    <t>QUADRO DE DISTRIBUIÇÃO PARA TELEFONE N.5, 80X80X12CM EM CHAPA METALICA, SEM ACESSORIOS, PADRAO TELEBRAS, FORNECIMENTO E INSTALAÇÃO. AF_11/2019</t>
  </si>
  <si>
    <t>QUADRO DE DISTRIBUICAO PARA TELEFONE N.4, 60X60X12CM EM CHAPA METALICA, DE EMBUTIR, SEM ACESSORIOS, PADRAO TELEBRAS, FORNECIMENTO E INSTALAÇÃO. AF_11/2019</t>
  </si>
  <si>
    <t>QUADRO DE DISTRIBUICAO PARA TELEFONE N.3, 40X40X12CM EM CHAPA METALICA, DE EMBUTIR, SEM ACESSORIOS, PADRAO TELEBRAS, FORNECIMENTO E INSTALAÇÃO. AF_11/2019</t>
  </si>
  <si>
    <t>QUADRO DE DISTRIBUIÇÃO PARA TELEFONE N.2, 20X20X12CM EM CHAPA METALICA, DE EMBUTIR, SEM ACESSORIOS, PADRÃO TELEBRAS, FORNECIMENTO E INSTALAÇÃO. AF_11/2019</t>
  </si>
  <si>
    <t>CAIXA DE PASSAGEM PARA TELEFONE 80X80X15CM (SOBREPOR) FORNECIMENTO E INSTALACAO. AF_11/2019</t>
  </si>
  <si>
    <t>CAIXA DE PASSAGEM PARA TELEFONE 15X15X10CM (SOBREPOR), FORNECIMENTO E INSTALACAO. AF_11/2019</t>
  </si>
  <si>
    <t>CABO TELEFÔNICO CTP-APL-50 30 PARES INSTALADO EM ENTRADA DE EDIFICAÇÃO - FORNECIMENTO E INSTALAÇÃO. AF_11/2019</t>
  </si>
  <si>
    <t>CABO TELEFÔNICO CTP-APL-50 20 PARES INSTALADO EM ENTRADA DE EDIFICAÇÃO - FORNECIMENTO E INSTALAÇÃO. AF_11/2019</t>
  </si>
  <si>
    <t>CABO TELEFÔNICO CTP-APL-50 10 PARES INSTALADO EM ENTRADA DE EDIFICAÇÃO - FORNECIMENTO E INSTALAÇÃO. AF_11/2019</t>
  </si>
  <si>
    <t>CABO TELEFÔNICO CI-50 10 PARES INSTALADO EM DISTRIBUIÇÃO DE EDIFICAÇÃO INSTITUCIONAL - FORNECIMENTO E INSTALAÇÃO. AF_11/2019</t>
  </si>
  <si>
    <t>CABO TELEFÔNICO CCI-50 6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</si>
  <si>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</si>
  <si>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</si>
  <si>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</si>
  <si>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</si>
  <si>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1 PAR, SEM BLINDAGEM, INSTALADO EM DISTRIBUIÇÃO DE EDIFICAÇÃO INSTITUCIONAL - FORNECIMENTO E INSTALAÇÃO. AF_11/2019</t>
  </si>
  <si>
    <t>CABO TELEFÔNICO CI-50 10 PARES INSTALADO EM DISTRIBUIÇÃO DE EDIFICAÇÃO RESIDENCIAL - FORNECIMENTO E INSTALAÇÃO. AF_11/2019</t>
  </si>
  <si>
    <t>CABO TELEFÔNICO CCI-50 6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</si>
  <si>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</si>
  <si>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</si>
  <si>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</si>
  <si>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</si>
  <si>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1 PAR, SEM BLINDAGEM, INSTALADO EM DISTRIBUIÇÃO DE EDIFICAÇÃO RESIDENCIAL - FORNECIMENTO E INSTALAÇÃO. AF_11/2019</t>
  </si>
  <si>
    <t>CABO TELEFÔNICO CI-50 50 PARES INSTALADO EM PRUMADA - FORNECIMENTO E INSTALAÇÃO. AF_11/2019</t>
  </si>
  <si>
    <t>CABO TELEFÔNICO CI-50 30 PARES INSTALADO EM PRUMADA - FORNECIMENTO E INSTALAÇÃO. AF_11/2019</t>
  </si>
  <si>
    <t>CABO TELEFÔNICO CI-50 20 PARES INSTALADO EM PRUMADA - FORNECIMENTO E INSTALAÇÃO. AF_11/2019</t>
  </si>
  <si>
    <t>CABO TELEFÔNICO CI-50 10 PARES INSTALADO EM PRUMADA - FORNECIMENTO E INSTALAÇÃO. AF_11/2019</t>
  </si>
  <si>
    <t>CABO TELEFÔNICO CCI-50 6 PARES, SEM BLINDAGEM, INSTALADO EM PRUMADA - FORNECIMENTO E INSTALAÇÃO. AF_11/2019</t>
  </si>
  <si>
    <t>CABO TELEFÔNICO CCI-50 5 PARES, SEM BLINDAGEM, INSTALADO EM PRUMADA - FORNECIMENTO E INSTALAÇÃO. AF_11/2019</t>
  </si>
  <si>
    <t>CABO TELEFÔNICO CCI-50 4 PARES, SEM BLINDAGEM, INSTALADO EM PRUMADA - FORNECIMENTO E INSTALAÇÃO. AF_11/2019</t>
  </si>
  <si>
    <t>CABO TELEFÔNICO CI-50 200 PARES INSTALADO EM ENTRADA DE EDIFICAÇÃO - FORNECIMENTO E INSTALAÇÃO. AF_11/2019</t>
  </si>
  <si>
    <t>CABO TELEFÔNICO CI-50 75 PARES INSTALADO EM ENTRADA DE EDIFICAÇÃO - FORNECIMENTO E INSTALAÇÃO. AF_11/2019</t>
  </si>
  <si>
    <t>CABO TELEFÔNICO CI-50 50 PARES INSTALADO EM ENTRADA DE EDIFICAÇÃO - FORNECIMENTO E INSTALAÇÃO. AF_11/2019</t>
  </si>
  <si>
    <t>CABO TELEFÔNICO CI-50 30 PARES INSTALADO EM ENTRADA DE EDIFICAÇÃO - FORNECIMENTO E INSTALAÇÃO. AF_11/2019</t>
  </si>
  <si>
    <t>CABO TELEFÔNICO CI-50 20 PARES INSTALADO EM ENTRADA DE EDIFICAÇÃO - FORNECIMENTO E INSTALAÇÃO. AF_11/2019</t>
  </si>
  <si>
    <t>CABO TELEFÔNICO CI-50 10 PARES INSTALADO EM ENTRADA DE EDIFICAÇÃO - FORNECIMENTO E INSTALAÇÃO. AF_11/2019</t>
  </si>
  <si>
    <t>CABO TELEFÔNICO CCI-50 6 PARES, SEM BLINDAGEM, INSTALADO EM ENTRADA DE EDIFICAÇÃO - FORNECIMENTO E INSTALAÇÃO. AF_11/2019</t>
  </si>
  <si>
    <t>CABO TELEFÔNICO CCI-50 5 PARES, SEM BLINDAGEM, INSTALADO EM ENTRADA DE EDIFICAÇÃO - FORNECIMENTO E INSTALAÇÃO. AF_11/2019</t>
  </si>
  <si>
    <t>CABO TELEFÔNICO CCI-50 4 PARES, SEM BLINDAGEM, INSTALADO EM ENTRADA DE EDIFICAÇÃO - FORNECIMENTO E INSTALAÇÃO. AF_11/2019</t>
  </si>
  <si>
    <t>CABO TELEFÔNICO CCI-50 3 PARES, SEM BLINDAGEM, INSTALADO EM ENTRADA DE EDIFICAÇÃO - FORNECIMENTO E INSTALAÇÃO. AF_11/2019</t>
  </si>
  <si>
    <t>CABO TELEFÔNICO CCI-50 2 PARES, SEM BLINDAGEM, INSTALADO EM ENTRADA DE EDIFICAÇÃO - FORNECIMENTO E INSTALAÇÃO. AF_11/2019</t>
  </si>
  <si>
    <t>CABO TELEFÔNICO CCI-50 1 PAR, INSTALADO EM ENTRADA DE EDIFICAÇÃO - FORNECIMENTO E INSTALAÇÃO. AF_11/2019</t>
  </si>
  <si>
    <t>MANÔMETRO 0 A 200 PSI (0 A 14 KGF/CM2), D = 50MM - FORNECIMENTO E INSTALAÇÃO. AF_10/2020</t>
  </si>
  <si>
    <t>HIDRANTE SUBTERRÂNEO PREDIAL (COM CURVA LONGA E CAIXA), DN 75 MM - FORNECIMENTO E INSTALAÇÃO. AF_10/2020</t>
  </si>
  <si>
    <t>CONJUNTO DE MANGUEIRA PARA COMBATE A INCÊNDIO EM FIBRA DE POLIESTER PURA, COM 1.1/2", REVESTIDA INTERNAMENTE, COMPRIMENTO DE 15M - FORNECIMENTO E INSTALAÇÃO. AF_10/2020</t>
  </si>
  <si>
    <t>CAIXA DE INCÊNDIO 60X90X17CM - FORNECIMENTO E INSTALAÇÃO. AF_10/2020</t>
  </si>
  <si>
    <t>CAIXA DE INCÊNDIO 45X75X17CM - FORNECIMENTO E INSTALAÇÃO. AF_10/2020</t>
  </si>
  <si>
    <t>ABRIGO PARA HIDRANTE, 75X45X17CM, COM REGISTRO GLOBO ANGULAR 45 GRAUS 2 1/2", ADAPTADOR STORZ 2 1/2", MANGUEIRA DE INCÊNDIO 15M 2 1/2" E ESGUICHO EM LATÃO 2 1/2" - FORNECIMENTO E INSTALAÇÃO. AF_10/2020</t>
  </si>
  <si>
    <t>EXTINTOR DE INCÊNDIO PORTÁTIL COM CARGA DE PQS DE 12 KG, CLASSE BC - FORNECIMENTO E INSTALAÇÃO. AF_10/2020_P</t>
  </si>
  <si>
    <t>EXTINTOR DE INCÊNDIO PORTÁTIL COM CARGA DE PQS DE 8 KG, CLASSE BC - FORNECIMENTO E INSTALAÇÃO. AF_10/2020_P</t>
  </si>
  <si>
    <t>EXTINTOR DE INCÊNDIO PORTÁTIL COM CARGA DE PQS DE 6 KG, CLASSE BC - FORNECIMENTO E INSTALAÇÃO. AF_10/2020_P</t>
  </si>
  <si>
    <t>EXTINTOR DE INCÊNDIO PORTÁTIL COM CARGA DE PQS DE 4 KG, CLASSE BC - FORNECIMENTO E INSTALAÇÃO. AF_10/2020_P</t>
  </si>
  <si>
    <t>EXTINTOR DE INCÊNDIO PORTÁTIL COM CARGA DE CO2 DE 6 KG, CLASSE BC - FORNECIMENTO E INSTALAÇÃO. AF_10/2020_P</t>
  </si>
  <si>
    <t>EXTINTOR DE INCÊNDIO PORTÁTIL COM CARGA DE CO2 DE 4 KG, CLASSE BC - FORNECIMENTO E INSTALAÇÃO. AF_10/2020_P</t>
  </si>
  <si>
    <t>EXTINTOR DE INCÊNDIO PORTÁTIL COM CARGA DE ÁGUA PRESSURIZADA DE 10 L, CLASSE A - FORNECIMENTO E INSTALAÇÃO. AF_10/2020_P</t>
  </si>
  <si>
    <t>ABRIGO PARA HIDRANTE, 90X60X17CM, COM REGISTRO GLOBO ANGULAR 45 GRAUS 2 1/2", ADAPTADOR STORZ 2 1/2", MANGUEIRA DE INCÊNDIO 20M, REDUÇÃO 2 1/2" X 1 1/2" E ESGUICHO EM LATÃO 1 1/2" - FORNECIMENTO E INSTALAÇÃO. AF_10/2020</t>
  </si>
  <si>
    <t>LUMINÁRIA ARANDELA TIPO TARTARUGA, COM GRADE, DE SOBREPOR, COM 1 LÂMPADA FLUORESCENTE DE 15 W, SEM REATOR - FORNECIMENTO E INSTALAÇÃO. AF_02/2020</t>
  </si>
  <si>
    <t>LUMINÁRIA ARANDELA TIPO TARTARUGA, DE SOBREPOR, COM 1 LÂMPADA LED DE 6 W, SEM REATOR - FORNECIMENTO E INSTALAÇÃO. AF_02/2020</t>
  </si>
  <si>
    <t>LUMINÁRIA ARANDELA TIPO MEIA LUA, DE SOBREPOR, COM 1 LÂMPADA FLUORESCENTE DE 15 W, SEM REATOR - FORNECIMENTO E INSTALAÇÃO. AF_02/2020</t>
  </si>
  <si>
    <t>LUMINÁRIA ARANDELA TIPO MEIA LUA, DE SOBREPOR, COM 1 LÂMPADA LED DE 6 W, SEM REATOR - FORNECIMENTO E INSTALAÇÃO. AF_02/2020</t>
  </si>
  <si>
    <t>REFLETOR EM ALUMÍNIO, DE SUPORTE E ALÇA, COM LÂMPADA VAPOR DE MERCÚRIO DE 250 W, COM REATOR ALTO FATOR DE POTÊNCIA - FORNECIMENTO E INSTALAÇÃO. AF_02/2020</t>
  </si>
  <si>
    <t>REFLETOR EM ALUMÍNIO, DE SUPORTE E ALÇA, COM 1 LÂMPADA VAPOR DE MERCÚRIO DE 125 W, COM REATOR ALTO FATOR DE POTÊNCIA - FORNECIMENTO E INSTALAÇÃO. AF_02/2020</t>
  </si>
  <si>
    <t>POSTE DE AÇO CONICO CONTÍNUO CURVO DUPLO, ENGASTADO, H=9M, INCLUSIVE LUMINÁRIAS, SEM LÂMPADAS - FORNECIMENTO E INSTALACAO. AF_11/2019</t>
  </si>
  <si>
    <t>POSTE DE AÇO CONICO CONTÍNUO CURVO SIMPLES, ENGASTADO, H=9M, INCLUSIVE LUMINÁRIA, SEM LÂMPADA - FORNECIMENTO E INSTALACAO. AF_11/2019</t>
  </si>
  <si>
    <t>POSTE DE AÇO CONICO CONTÍNUO CURVO DUPLO, FLANGEADO, H=9M, INCLUSIVE LUMINÁRIAS, SEM LÂMPADAS - FORNECIMENTO E INSTALACAO. AF_11/2019</t>
  </si>
  <si>
    <t>POSTE DE AÇO CONICO CONTÍNUO CURVO SIMPLES, FLANGEADO, H=9M, INCLUSIVE LUMINÁRIA, SEM LÂMPADA - FORNECIMENTO E INSTALACAO. AF_11/2019</t>
  </si>
  <si>
    <t>POSTE DECORATIVO PARA JARDIM EM AÇO TUBULAR, H = *2,5* M, SEM LUMINÁRIA - FORNECIMENTO E INSTALAÇÃO. AF_11/2019</t>
  </si>
  <si>
    <t>ASSENTAMENTO DE POSTE DE CONCRETO COM COMPRIMENTO NOMINAL DE 13 M, CARGA NOMINAL DE 1000 DAN, ENGASTAMENTO BASE CONCRETADA COM 1 M DE CONCRETO E 0,9 M DE SOLO - SOMENTE INSTALAÇÃO, SEM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</si>
  <si>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</si>
  <si>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</si>
  <si>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</si>
  <si>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</si>
  <si>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</si>
  <si>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</si>
  <si>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</si>
  <si>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</si>
  <si>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</si>
  <si>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</si>
  <si>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</si>
  <si>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</si>
  <si>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</si>
  <si>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</si>
  <si>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</si>
  <si>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</si>
  <si>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</si>
  <si>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</si>
  <si>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</si>
  <si>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</si>
  <si>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</si>
  <si>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</si>
  <si>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</si>
  <si>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</si>
  <si>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</si>
  <si>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</si>
  <si>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</si>
  <si>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</si>
  <si>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</si>
  <si>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</si>
  <si>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</si>
  <si>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</si>
  <si>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</si>
  <si>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</si>
  <si>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</si>
  <si>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</si>
  <si>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</si>
  <si>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</si>
  <si>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</si>
  <si>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9 M, CARGA NOMINAL MENOR OU IGUAL A 1000 DAN, ENGASTAMENTO SIMPLES COM 1,5 M DE SOLO (NÃO INCLUI FORNECIMENTO). AF_11/2019</t>
  </si>
  <si>
    <t>LUMINÁRIA ESTANQUE COM PROTEÇÃO CONTRA ÁGUA, POEIRA OU IMPACTOS - FORNECIMENTO E INSTALAÇÃO. AF_08/2020</t>
  </si>
  <si>
    <t>REFLETOR RETANGULAR FECHADO, COM LÂMPADA VAPOR METÁLICO 400 W - FORNECIMENTO E INSTALAÇÃO. AF_08/2020</t>
  </si>
  <si>
    <t>ABRAÇADEIRA DE FIXAÇÃO DE BRAÇOS DE LUMINÁRIAS DE 4" - FORNECIMENTO E INSTALAÇÃO. AF_08/2020</t>
  </si>
  <si>
    <t>ABRAÇADEIRA DE FIXAÇÃO DE BRAÇOS DE LUMINÁRIAS DE 3" - FORNECIMENTO E INSTALAÇÃO. AF_08/2020</t>
  </si>
  <si>
    <t>ABRAÇADEIRA DE FIXAÇÃO DE BRAÇOS DE LUMINÁRIAS DE 2" - FORNECIMENTO E INSTALAÇÃO. AF_08/2020</t>
  </si>
  <si>
    <t>LUMINÁRIA FECHADA PARA ILUMINAÇÃO PÚBLICA, COM REATOR DE PARTIDA RÁPIDA, COM LÂMPADA VAPOR DE MERCÚRIO 250 W - FORNECIMENTO E INSTALAÇÃO. AF_08/2020</t>
  </si>
  <si>
    <t>SUBSTITUIÇÃO DE LUMINÁRIA DE VAPOR DE MERCÚRIO/VAPOR DE SÓDIO POR LUMINÁRIA DE LED PARA ILUMINAÇÃO PÚBLICA (NÃO INCLUI FORNECIMENTO). AF_08/2020</t>
  </si>
  <si>
    <t>LUMINÁRIA DE LED PARA ILUMINAÇÃO PÚBLICA, DE 240 W ATÉ 350 W - FORNECIMENTO E INSTALAÇÃO. AF_08/2020</t>
  </si>
  <si>
    <t>LUMINÁRIA DE LED PARA ILUMINAÇÃO PÚBLICA, DE 181 W ATÉ 239 W - FORNECIMENTO E INSTALAÇÃO. AF_08/2020</t>
  </si>
  <si>
    <t>LUMINÁRIA DE LED PARA ILUMINAÇÃO PÚBLICA, DE 138 W ATÉ 180 W - FORNECIMENTO E INSTALAÇÃO. AF_08/2020</t>
  </si>
  <si>
    <t>LUMINÁRIA DE LED PARA ILUMINAÇÃO PÚBLICA, DE 98 W ATÉ 137 W - FORNECIMENTO E INSTALAÇÃO. AF_08/2020</t>
  </si>
  <si>
    <t>LUMINÁRIA DE LED PARA ILUMINAÇÃO PÚBLICA, DE 68 W ATÉ 97 W - FORNECIMENTO E INSTALAÇÃO. AF_08/2020</t>
  </si>
  <si>
    <t>LUMINÁRIA DE LED PARA ILUMINAÇÃO PÚBLICA, DE 51 W ATÉ 67 W - FORNECIMENTO E INSTALAÇÃO. AF_08/2020</t>
  </si>
  <si>
    <t>LUMINÁRIA DE LED PARA ILUMINAÇÃO PÚBLICA, DE 33 W ATÉ 50 W - FORNECIMENTO E INSTALAÇÃO.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</si>
  <si>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</si>
  <si>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FECHADA, PARA ILUMINAÇÃO PÚBLICA, PARA LÂMPADA DE VAPOR - FORNECIMENTO E INSTALAÇÃO (EXCLUSIVE LÂMPADA E REATOR). AF_08/2020</t>
  </si>
  <si>
    <t>SUBSTITUIÇÃO DE LÂMPADA PARA ILUMINAÇÃO PÚBLICA (NÃO INCLUI FORNECIMENTO). AF_08/2020</t>
  </si>
  <si>
    <t>LÂMPADA VAPOR DE SÓDIO 400 W - FORNECIMENTO E INSTALAÇÃO. AF_08/2020</t>
  </si>
  <si>
    <t>LÂMPADA VAPOR DE SÓDIO 250 W - FORNECIMENTO E INSTALAÇÃO. AF_08/2020</t>
  </si>
  <si>
    <t>LÂMPADA VAPOR DE SÓDIO 150 W - FORNECIMENTO E INSTALAÇÃO. AF_08/2020</t>
  </si>
  <si>
    <t>LÂMPADA MISTA 500 W - FORNECIMENTO E INSTALAÇÃO. AF_08/2020</t>
  </si>
  <si>
    <t>LÂMPADA MISTA 250 W - FORNECIMENTO E INSTALAÇÃO. AF_08/2020</t>
  </si>
  <si>
    <t>LÂMPADA MISTA 160 W - FORNECIMENTO E INSTALAÇÃO. AF_08/2020</t>
  </si>
  <si>
    <t>LÂMPADA VAPOR DE MERCÚRIO 400 W - FORNECIMENTO E INSTALAÇÃO. AF_08/2020</t>
  </si>
  <si>
    <t>LÂMPADA VAPOR DE MERCÚRIO 250 W - FORNECIMENTO E INSTALAÇÃO. AF_08/2020</t>
  </si>
  <si>
    <t>LÂMPADA VAPOR DE MERCÚRIO 125 W - FORNECIMENTO E INSTALAÇÃO. AF_08/2020</t>
  </si>
  <si>
    <t>LÂMPADA VAPOR METÁLICO 150 W - FORNECIMENTO E INSTALAÇÃO. AF_08/2020</t>
  </si>
  <si>
    <t>LÂMPADA VAPOR METÁLICO 400 W - FORNECIMENTO E INSTALAÇÃO. AF_08/2020</t>
  </si>
  <si>
    <t>BRAÇO PARA ILUMINAÇÃO PÚBLICA, EM TUBO DE AÇO GALVANIZADO, COMPRIMENTO DE 1,50 M, PARA FIXAÇÃO EM POSTE METÁLICO - FORNECIMENTO E INSTALAÇÃO. AF_08/2020</t>
  </si>
  <si>
    <t>BRAÇO PARA ILUMINAÇÃO PÚBLICA, EM TUBO DE AÇO GALVANIZADO, COMPRIMENTO DE 1,50 M, PARA FIXAÇÃO EM POSTE DE CONCRETO - FORNECIMENTO E INSTALAÇÃO. AF_08/2020</t>
  </si>
  <si>
    <t>SUBSTITUIÇÃO DE RELÉ FOTOELÉTRICO PARA COMANDO DE ILUMINAÇÃO EXTERNA 1000 W - FORNECIMENTO E INSTALAÇÃO. AF_08/2020</t>
  </si>
  <si>
    <t>RELÉ FOTOELÉTRICO PARA COMANDO DE ILUMINAÇÃO EXTERNA 1000 W - FORNECIMENTO E INSTALAÇÃO. AF_08/2020</t>
  </si>
  <si>
    <t>IGNITOR PARA PARTIDA LÂMPADA VAPOR SÓDIO / VAPOR METÁLICO ATÉ 400 W - FORNECIMENTO E INSTALAÇÃO. AF_08/2020</t>
  </si>
  <si>
    <t>SUBSTITUIÇÃO DE REATOR PARA ILUMINAÇÃO PÚBLICA (NÃO INCLUI FORNECIMENTO). AF_08/2020</t>
  </si>
  <si>
    <t>REATOR PARA LÂMPADA VAPOR DE MERCÚRIO 250 W, USO EXTERNO - FORNECIMENTO E INSTALAÇÃO. AF_08/2020</t>
  </si>
  <si>
    <t>REATOR PARA LÂMPADA VAPOR DE MERCÚRIO 125 W, USO EXTERNO - FORNECIMENTO E INSTALAÇÃO. AF_08/2020</t>
  </si>
  <si>
    <t>REATOR PARA LÂMPADA VAPOR DE SÓDIO 250 W, USO EXTERNO - FORNECIMENTO E INSTALAÇÃO. AF_08/2020</t>
  </si>
  <si>
    <t>REATOR PARA LÂMPADA VAPOR DE MERCÚRIO 400 W, USO EXTERNO - FORNECIMENTO E INSTALAÇÃO. AF_08/2020</t>
  </si>
  <si>
    <t>CABO DE COBRE FLEXÍVEL ISOLADO, 120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</si>
  <si>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</si>
  <si>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</si>
  <si>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</si>
  <si>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</si>
  <si>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</si>
  <si>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</si>
  <si>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10 MM², 0,6/1,0 KV, PARA REDE AÉREA DE DISTRIBUIÇÃO DE ENERGIA ELÉTRICA DE BAIXA TENSÃO - FORNECIMENTO E INSTALAÇÃO. AF_07/2020</t>
  </si>
  <si>
    <t>ALÇA PREFORMADA DE DISTRIBUIÇÃO, EM  AÇO GALVANIZADO, AWG 6 - FORNECIMENTO E INSTALAÇÃO. AF_07/2020</t>
  </si>
  <si>
    <t>ALÇA PREFORMADA DE DISTRIBUIÇÃO, EM  AÇO GALVANIZADO, AWG 4 - FORNECIMENTO E INSTALAÇÃO. AF_07/2020</t>
  </si>
  <si>
    <t>ALÇA PREFORMADA DE DISTRIBUIÇÃO, EM  AÇO GALVANIZADO, AWG 2 - FORNECIMENTO E INSTALAÇÃO. AF_07/2020</t>
  </si>
  <si>
    <t>ALÇA PREFORMADA DE DISTRIBUIÇÃO, EM  AÇO GALVANIZADO, AWG 1 - FORNECIMENTO E INSTALAÇÃO. AF_07/2020</t>
  </si>
  <si>
    <t>GRAMPO PARALELO METÁLICO, PARA REDES AÉREAS DE DISTRIBUIÇÃO DE ENERGIA ELÉTRICA DE BAIXA TENSÃO - FORNECIMENTO E INSTALAÇÃO. AF_07/2020</t>
  </si>
  <si>
    <t>ISOLADOR, TIPO ROLDANA, PARA BAIXA TENSÃO - FORNECIMENTO E INSTALAÇÃO. AF_07/2020</t>
  </si>
  <si>
    <t>ISOLADOR, TIPO DISCO, PARA TENSÃO 15 KV - FORNECIMENTO E INSTALAÇÃO. AF_07/2020</t>
  </si>
  <si>
    <t>ISOLADOR, TIPO PINO, PARA TENSÃO 15 KV - FORNECIMENTO E INSTALAÇÃO. AF_07/2020</t>
  </si>
  <si>
    <t>ARMAÇÃO SECUNDÁRIA, COM 4 ESTRIBOS, SEM ISOLADOR - FORNECIMENTO E INSTALAÇÃO. AF_07/2020</t>
  </si>
  <si>
    <t>ARMAÇÃO SECUNDÁRIA, COM 3 ESTRIBOS, SEM ISOLADOR - FORNECIMENTO E INSTALAÇÃO. AF_07/2020</t>
  </si>
  <si>
    <t>ARMAÇÃO SECUNDÁRIA, COM 2 ESTRIBOS, SEM ISOLADOR - FORNECIMENTO E INSTALAÇÃO. AF_07/2020</t>
  </si>
  <si>
    <t>ARMAÇÃO SECUNDÁRIA, COM 1 ESTRIBO, SEM ISOLADOR - FORNECIMENTO E INSTALAÇÃO. AF_07/2020</t>
  </si>
  <si>
    <t>ARMAÇÃO SECUNDÁRIA, COM 4 ESTRIBOS E 4 ISOLADORES - FORNECIMENTO E INSTALAÇÃO. AF_07/2020</t>
  </si>
  <si>
    <t>ARMAÇÃO SECUNDÁRIA, COM 3 ESTRIBOS E 3 ISOLADORES - FORNECIMENTO E INSTALAÇÃO. AF_07/2020</t>
  </si>
  <si>
    <t>ARMAÇÃO SECUNDÁRIA, COM 2 ESTRIBOS E 2 ISOLADORES - FORNECIMENTO E INSTALAÇÃO. AF_07/2020</t>
  </si>
  <si>
    <t>ARMAÇÃO SECUNDÁRIA, COM 1 ESTRIBO E 1 ISOLADOR - FORNECIMENTO E INSTALAÇÃO. AF_07/2020</t>
  </si>
  <si>
    <t>APARELHO SINALIZADOR DE SAÍDA DE GARAGEM, COM CÉLULA FOTOELÉTRICA - FORNECIMENTO E INSTALAÇÃO. AF_07/2020</t>
  </si>
  <si>
    <t>ENTRADA DE ENERGIA ELÉTRICA, SUBTERRÂNEA, TRIFÁSICA, COM CAIXA DE EMBUTIR, CABO DE 35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</si>
  <si>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</si>
  <si>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</si>
  <si>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10 MM2 E DISJUNTOR DIN 50A (NÃO INCLUSA MURETA DE ALVENARIA). AF_07/2020</t>
  </si>
  <si>
    <t>ENTRADA DE ENERGIA ELÉTRICA, SUBTERRÂNEA, TRIFÁSICA, COM CAIXA DE SOBREPOR, CABO DE 35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</si>
  <si>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</si>
  <si>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</si>
  <si>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</si>
  <si>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</si>
  <si>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</si>
  <si>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</si>
  <si>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</si>
  <si>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</si>
  <si>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</si>
  <si>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</si>
  <si>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</si>
  <si>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</si>
  <si>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</si>
  <si>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</si>
  <si>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</si>
  <si>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</si>
  <si>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</si>
  <si>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</si>
  <si>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10 MM2 E DISJUNTOR DIN 50A (NÃO INCLUSA MURETA DE ALVENARIA). AF_07/2020_P</t>
  </si>
  <si>
    <t>ENTRADA DE ENERGIA ELÉTRICA, AÉREA, TRIFÁSICA, COM CAIXA DE EMBUTIR, CABO DE 35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</si>
  <si>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</si>
  <si>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</si>
  <si>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10 MM2 E DISJUNTOR DIN 50A (NÃO INCLUSO O POSTE DE CONCRETO). AF_07/2020</t>
  </si>
  <si>
    <t>ENTRADA DE ENERGIA ELÉTRICA, AÉREA, TRIFÁSICA, COM CAIXA DE SOBREPOR, CABO DE 35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</si>
  <si>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</si>
  <si>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</si>
  <si>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10 MM2 E DISJUNTOR DIN 50A (NÃO INCLUSO O POSTE DE CONCRETO). AF_07/2020_P</t>
  </si>
  <si>
    <t>ENTRADA DE ENERGIA ELÉTRICA, AÉREA, BIFÁSICA, COM CAIXA DE EMBUTIR, CABO DE 35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</si>
  <si>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</si>
  <si>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</si>
  <si>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</si>
  <si>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</si>
  <si>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</si>
  <si>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</si>
  <si>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10 MM2 E DISJUNTOR DIN 50A (NÃO INCLUSO O POSTE DE CONCRETO). AF_07/2020_P</t>
  </si>
  <si>
    <t>ENTRADA DE ENERGIA ELÉTRICA, AÉREA, MONOFÁSICA, COM CAIXA DE EMBUTIR, CABO DE 35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</si>
  <si>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</si>
  <si>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</si>
  <si>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</si>
  <si>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</si>
  <si>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</si>
  <si>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</si>
  <si>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10 MM2 E DISJUNTOR DIN 50A (NÃO INCLUSO O POSTE DE CONCRETO). AF_07/2020_P</t>
  </si>
  <si>
    <t>REATOR DE PARTIDA RÁPIDA PARA LÂMPADA FLUORESCENTE 1X40W - FORNECIMENTO E INSTALAÇÃO. AF_02/2020</t>
  </si>
  <si>
    <t>REATOR DE PARTIDA RÁPIDA PARA LÂMPADA FLUORESCENTE 1X20W - FORNECIMENTO E INSTALAÇÃO. AF_02/2020</t>
  </si>
  <si>
    <t>REATOR DE PARTIDA RÁPIDA PARA LÂMPADA FLUORESCENTE 2X40W - FORNECIMENTO E INSTALAÇÃO. AF_02/2020</t>
  </si>
  <si>
    <t>LÂMPADA FLUORESCENTE ESPIRAL BRANCA 65 W, BASE E27 - FORNECIMENTO E INSTALAÇÃO. AF_02/2020</t>
  </si>
  <si>
    <t>LÂMPADA FLUORESCENTE ESPIRAL BRANCA 45 W, BASE E27 - FORNECIMENTO E INSTALAÇÃO. AF_02/2020</t>
  </si>
  <si>
    <t>LUMINÁRIA DUPLA TIPO CALHA, DE SOBREPOR, COM 4 LÂMPADAS TUBULARES FLUORESCENTES DE 36 W, COM REATORES DE PARTIDA RÁPIDA -FORNECIMENTO E INSTALAÇÃO. AF_02/2020</t>
  </si>
  <si>
    <t>LUMINÁRIA DUPLA TIPO CALHA, DE SOBREPOR, COM 4 LÂMPADAS TUBULARES FLUORESCENTES DE 18 W,COM REATORES DE PARTIDA RÁPIDA - FORNECIMENTO E INSTALAÇÃO. AF_02/2020</t>
  </si>
  <si>
    <t>LUMINÁRIA TIPO CALHA, DE SOBREPOR, COM 1 LÂMPADA TUBULAR FLUORESCENTE DE 20 W, COM REATOR DE PARTIDA CONVENCIONAL - FORNECIMENTO E INSTALAÇÃO. AF_02/2020</t>
  </si>
  <si>
    <t>LÂMPADA TUBULAR LED DE 18/20 W, BASE G13 - FORNECIMENTO E INSTALAÇÃO. AF_02/2020_P</t>
  </si>
  <si>
    <t>LÂMPADA TUBULAR LED DE 9/10 W, BASE G13 - FORNECIMENTO E INSTALAÇÃO. AF_02/2020_P</t>
  </si>
  <si>
    <t>LÂMPADA TUBULAR FLUORESCENTE T5 DE 14 W, BASE G13 - FORNECIMENTO E INSTALAÇÃO. AF_02/2020_P</t>
  </si>
  <si>
    <t>LÂMPADA TUBULAR FLUORESCENTE T10 DE 20/40 W, BASE G13 - FORNECIMENTO E INSTALAÇÃO. AF_02/2020_P</t>
  </si>
  <si>
    <t>LÂMPADA TUBULAR FLUORESCENTE T8 DE 32/36 W, BASE G13 - FORNECIMENTO E INSTALAÇÃO. AF_02/2020_P</t>
  </si>
  <si>
    <t>LÂMPADA TUBULAR FLUORESCENTE T8 DE 16/18 W, BASE G13 - FORNECIMENTO E INSTALAÇÃO. AF_02/2020_P</t>
  </si>
  <si>
    <t>LÂMPADA COMPACTA DE VAPOR METÁLICO OVOIDE 150 W, BASE E27 - FORNECIMENTO E INSTALAÇÃO. AF_02/2020</t>
  </si>
  <si>
    <t>LÂMPADA COMPACTA DE VAPOR MERCURIO 125 W, BASE E27 - FORNECIMENTO E INSTALAÇÃO. AF_02/2020</t>
  </si>
  <si>
    <t>LÂMPADA COMPACTA FLUORESCENTE DE 20 W, BASE E27 - FORNECIMENTO E INSTALAÇÃO. AF_02/2020</t>
  </si>
  <si>
    <t>LÂMPADA COMPACTA FLUORESCENTE DE 15 W, BASE E27 - FORNECIMENTO E INSTALAÇÃO. AF_02/2020</t>
  </si>
  <si>
    <t>LÂMPADA COMPACTA DE LED 10 W, BASE E27 - FORNECIMENTO E INSTALAÇÃO. AF_02/2020</t>
  </si>
  <si>
    <t>LÂMPADA COMPACTA DE LED 6 W, BASE E27 - FORNECIMENTO E INSTALAÇÃO. AF_02/2020</t>
  </si>
  <si>
    <t>LUMINÁRIA DE EMERGÊNCIA, COM 30 LÂMPADAS LED DE 2 W, SEM REATOR - FORNECIMENTO E INSTALAÇÃO. AF_02/2020</t>
  </si>
  <si>
    <t>SENSOR DE PRESENÇA SEM FOTOCÉLULA, FIXAÇÃO EM TETO - FORNECIMENTO E INSTALAÇÃO. AF_02/2020</t>
  </si>
  <si>
    <t>SENSOR DE PRESENÇA COM FOTOCÉLULA, FIXAÇÃO EM TETO - FORNECIMENTO E INSTALAÇÃO. AF_02/2020</t>
  </si>
  <si>
    <t>SENSOR DE PRESENÇA SEM FOTOCÉLULA, FIXAÇÃO EM PAREDE - FORNECIMENTO E INSTALAÇÃO. AF_02/2020</t>
  </si>
  <si>
    <t>SENSOR DE PRESENÇA COM FOTOCÉLULA, FIXAÇÃO EM PAREDE - FORNECIMENTO E INSTALAÇÃO. AF_02/2020</t>
  </si>
  <si>
    <t>LUMINÁRIA TIPO SPOT, DE SOBREPOR, COM 2 LÂMPADAS FLUORESCENTES DE 15 W, SEM REATOR - FORNECIMENTO E INSTALAÇÃO. AF_02/2020</t>
  </si>
  <si>
    <t>LUMINÁRIA TIPO SPOT, DE SOBREPOR, COM 1 LÂMPADA FLUORESCENTE DE 15 W, SEM REATOR - FORNECIMENTO E INSTALAÇÃO. AF_02/2020</t>
  </si>
  <si>
    <t>LUMINÁRIA TIPO PLAFON, DE SOBREPOR, COM 1 LÂMPADA LED DE 12/13 W, SEM REATOR - FORNECIMENTO E INSTALAÇÃO. AF_02/2020</t>
  </si>
  <si>
    <t>LUMINÁRIA TIPO PLAFON REDONDO COM VIDRO FOSCO, DE SOBREPOR, COM 2 LÂMPADAS FLUORESCENTES DE 15 W, SEM REATOR - FORNECIMENTO E INSTALAÇÃO. AF_02/2020</t>
  </si>
  <si>
    <t>LUMINÁRIA TIPO PLAFON REDONDO COM VIDRO FOSCO, DE SOBREPOR, COM 1 LÂMPADA FLUORESCENTE DE 15 W, SEM REATOR - FORNECIMENTO E INSTALAÇÃO. AF_02/2020</t>
  </si>
  <si>
    <t>LUMINÁRIA TIPO PLAFON EM PLÁSTICO, DE SOBREPOR, COM 1 LÂMPADA FLUORESCENTE DE 15 W, SEM REATOR - FORNECIMENTO E INSTALAÇÃO. AF_02/2020</t>
  </si>
  <si>
    <t>LUMINÁRIA TIPO CALHA, DE EMBUTIR, COM 2 LÂMPADAS FLUORESCENTES DE 14 W, COM REATOR DE PARTIDA RÁPIDA - FORNECIMENTO E INSTALAÇÃO. AF_02/2020</t>
  </si>
  <si>
    <t>LUMINÁRIA TIPO CALHA, DE SOBREPOR, COM 2 LÂMPADAS TUBULARES FLUORESCENTES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</si>
  <si>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</si>
  <si>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1 LÂMPADA TUBULAR FLUORESCENTE DE 36 W, COM REATOR DE PARTIDA RÁPIDA - FORNECIMENTO E INSTALAÇÃO. AF_02/2020</t>
  </si>
  <si>
    <t>LUMINÁRIA TIPO CALHA, DE SOBREPOR, COM 1 LÂMPADA TUBULAR FLUORESCENTE DE 18 W, COM REATOR DE PARTIDA RÁPIDA - FORNECIMENTO E INSTALAÇÃO. AF_02/2020</t>
  </si>
  <si>
    <t>QUADRO DE MEDIÇÃO GERAL DE ENERGIA PARA 1 MEDIDOR DE SOBREPOR - FORNECIMENTO E INSTALAÇÃO. AF_10/2020</t>
  </si>
  <si>
    <t>CAIXA DE PROTEÇÃO PARA MEDIDOR MONOFÁSICO DE EMBUTIR - FORNECIMENTO E INSTALAÇÃO. AF_10/2020</t>
  </si>
  <si>
    <t>CONTATOR TRIPOLAR I NOMIMAL 95A - FORNECIMENTO E INSTALAÇÃO. AF_10/2020</t>
  </si>
  <si>
    <t>CONTATOR TRIPOLAR I NOMINAL 38A - FORNECIMENTO E INSTALAÇÃO. AF_10/2020</t>
  </si>
  <si>
    <t>CONTATOR TRIPOLAR I NOMINAL 22A - FORNECIMENTO E INSTALAÇÃO. AF_10/2020</t>
  </si>
  <si>
    <t>CONTATOR TRIPOLAR I NOMINAL 12A - FORNECIMENTO E INSTALAÇÃO. AF_10/2020</t>
  </si>
  <si>
    <t>DISJUNTOR BAIXA TENSÃO TRIPOLAR A SECO  800A/600V - FORNECIMENTO E INSTALAÇÃO. AF_10/2020</t>
  </si>
  <si>
    <t>DISJUNTOR TERMOMAGNÉTICO TRIPOLAR , CORRENTE NOMINAL DE 600A - FORNECIMENTO E INSTALAÇÃO. AF_10/2020</t>
  </si>
  <si>
    <t>DISJUNTOR TERMOMAGNÉTICO TRIPOLAR , CORRENTE NOMINAL DE 400A - FORNECIMENTO E INSTALAÇÃO. AF_10/2020</t>
  </si>
  <si>
    <t>DISJUNTOR TERMOMAGNÉTICO TRIPOLAR , CORRENTE NOMINAL DE 250A - FORNECIMENTO E INSTALAÇÃO. AF_10/2020</t>
  </si>
  <si>
    <t>DISJUNTOR TERMOMAGNÉTICO TRIPOLAR , CORRENTE NOMINAL DE 200A - FORNECIMENTO E INSTALAÇÃO. AF_10/2020</t>
  </si>
  <si>
    <t>DISJUNTOR TERMOMAGNÉTICO TRIPOLAR , CORRENTE NOMINAL DE 125A - FORNECIMENTO E INSTALAÇÃO. AF_10/2020</t>
  </si>
  <si>
    <t>DISJUNTOR TRIPOLAR TIPO NEMA, CORRENTE NOMINAL DE 60 ATÉ 100A - FORNECIMENTO E INSTALAÇÃO. AF_10/2020</t>
  </si>
  <si>
    <t>DISJUNTOR TRIPOLAR TIPO NEMA, CORRENTE NOMINAL DE 10 ATÉ 50A - FORNECIMENTO E INSTALAÇÃO. AF_10/2020</t>
  </si>
  <si>
    <t>DISJUNTOR BIPOLAR TIPO NEMA, CORRENTE NOMINAL DE 10 ATÉ 50A - FORNECIMENTO E INSTALAÇÃO. AF_10/2020</t>
  </si>
  <si>
    <t>DISJUNTOR MONOPOLAR TIPO NEMA, CORRENTE NOMINAL DE 35 ATÉ 50A - FORNECIMENTO E INSTALAÇÃO. AF_10/2020</t>
  </si>
  <si>
    <t>DISJUNTOR MONOPOLAR TIPO NEMA, CORRENTE NOMINAL DE 10 ATÉ 30A - FORNECIMENTO E INSTALAÇÃO. AF_10/2020</t>
  </si>
  <si>
    <t>QUADRO DE DISTRIBUIÇÃO DE ENERGIA EM CHAPA DE AÇO GALVANIZADO, DE EMBUTIR, COM BARRAMENTO TRIFÁSICO, PARA 18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</si>
  <si>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</si>
  <si>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</si>
  <si>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</si>
  <si>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</si>
  <si>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SOBREPOR, COM BARRAMENTO TRIFÁSICO, PARA 18 DISJUNTORES DIN 100A - FORNECIMENTO E INSTALAÇÃO. AF_10/2020</t>
  </si>
  <si>
    <t>QUADRO DE DISTRIBUIÇÃO DE ENERGIA EM PVC, DE EMBUTIR, SEM BARRAMENTO, PARA 3 DISJUNTORES - FORNECIMENTO E INSTALAÇÃO. AF_10/2020</t>
  </si>
  <si>
    <t>QUADRO DE DISTRIBUIÇÃO DE ENERGIA EM PVC, DE EMBUTIR, SEM BARRAMENTO, PARA 6 DISJUNTORES - FORNECIMENTO E INSTALAÇÃO. AF_10/2020</t>
  </si>
  <si>
    <t>QUADRO DE DISTRIBUIÇÃO DE ENERGIA EM CHAPA DE AÇO GALVANIZADO, DE EMBUTIR, COM BARRAMENTO TRIFÁSICO, PARA 12 DISJUNTORES DIN 100A - FORNECIMENTO E INSTALAÇÃO. AF_10/2020</t>
  </si>
  <si>
    <t>QUADRO DE MEDIÇÃO GERAL DE ENERGIA PARA BARRAMENTO BLINDADO COM 4 MEDIDORES - FORNECIMENTO E INSTALAÇÃO. AF_10/2020</t>
  </si>
  <si>
    <t>QUADRO DE MEDIÇÃO GERAL DE ENERGIA COM 16 MEDIDORES - FORNECIMENTO E INSTALAÇÃO. AF_10/2020</t>
  </si>
  <si>
    <t>QUADRO DE MEDIÇÃO GERAL DE ENERGIA COM 12 MEDIDORES - FORNECIMENTO E INSTALAÇÃO. AF_10/2020</t>
  </si>
  <si>
    <t>QUADRO DE MEDIÇÃO GERAL DE ENERGIA COM 8 MEDIDORES - FORNECIMENTO E INSTALAÇÃO. AF_10/2020</t>
  </si>
  <si>
    <t>DISJUNTOR TRIPOLAR TIPO DIN, CORRENTE NOMINAL DE 50A - FORNECIMENTO E INSTALAÇÃO. AF_10/2020</t>
  </si>
  <si>
    <t>DISJUNTOR TRIPOLAR TIPO DIN, CORRENTE NOMINAL DE 40A - FORNECIMENTO E INSTALAÇÃO. AF_10/2020</t>
  </si>
  <si>
    <t>DISJUNTOR TRIPOLAR TIPO DIN, CORRENTE NOMINAL DE 32A - FORNECIMENTO E INSTALAÇÃO. AF_10/2020</t>
  </si>
  <si>
    <t>DISJUNTOR TRIPOLAR TIPO DIN, CORRENTE NOMINAL DE 25A - FORNECIMENTO E INSTALAÇÃO. AF_10/2020</t>
  </si>
  <si>
    <t>DISJUNTOR TRIPOLAR TIPO DIN, CORRENTE NOMINAL DE 20A - FORNECIMENTO E INSTALAÇÃO. AF_10/2020</t>
  </si>
  <si>
    <t>DISJUNTOR TRIPOLAR TIPO DIN, CORRENTE NOMINAL DE 16A - FORNECIMENTO E INSTALAÇÃO. AF_10/2020</t>
  </si>
  <si>
    <t>DISJUNTOR TRIPOLAR TIPO DIN, CORRENTE NOMINAL DE 10A - FORNECIMENTO E INSTALAÇÃO. AF_10/2020</t>
  </si>
  <si>
    <t>DISJUNTOR BIPOLAR TIPO DIN, CORRENTE NOMINAL DE 50A - FORNECIMENTO E INSTALAÇÃO. AF_10/2020</t>
  </si>
  <si>
    <t>DISJUNTOR BIPOLAR TIPO DIN, CORRENTE NOMINAL DE 40A - FORNECIMENTO E INSTALAÇÃO. AF_10/2020</t>
  </si>
  <si>
    <t>DISJUNTOR BIPOLAR TIPO DIN, CORRENTE NOMINAL DE 32A - FORNECIMENTO E INSTALAÇÃO. AF_10/2020</t>
  </si>
  <si>
    <t>DISJUNTOR BIPOLAR TIPO DIN, CORRENTE NOMINAL DE 25A - FORNECIMENTO E INSTALAÇÃO. AF_10/2020</t>
  </si>
  <si>
    <t>DISJUNTOR BIPOLAR TIPO DIN, CORRENTE NOMINAL DE 20A - FORNECIMENTO E INSTALAÇÃO. AF_10/2020</t>
  </si>
  <si>
    <t>DISJUNTOR BIPOLAR TIPO DIN, CORRENTE NOMINAL DE 16A - FORNECIMENTO E INSTALAÇÃO. AF_10/2020</t>
  </si>
  <si>
    <t>DISJUNTOR MONOPOLAR TIPO DIN, CORRENTE NOMINAL DE 50A - FORNECIMENTO E INSTALAÇÃO. AF_10/2020</t>
  </si>
  <si>
    <t>DISJUNTOR MONOPOLAR TIPO DIN, CORRENTE NOMINAL DE 40A - FORNECIMENTO E INSTALAÇÃO. AF_10/2020</t>
  </si>
  <si>
    <t>DISJUNTOR MONOPOLAR TIPO DIN, CORRENTE NOMINAL DE 32A - FORNECIMENTO E INSTALAÇÃO. AF_10/2020</t>
  </si>
  <si>
    <t>DISJUNTOR MONOPOLAR TIPO DIN, CORRENTE NOMINAL DE 25A - FORNECIMENTO E INSTALAÇÃO. AF_10/2020</t>
  </si>
  <si>
    <t>DISJUNTOR MONOPOLAR TIPO DIN, CORRENTE NOMINAL DE 20A - FORNECIMENTO E INSTALAÇÃO. AF_10/2020</t>
  </si>
  <si>
    <t>DISJUNTOR MONOPOLAR TIPO DIN, CORRENTE NOMINAL DE 16A - FORNECIMENTO E INSTALAÇÃO. AF_10/2020</t>
  </si>
  <si>
    <t>DISJUNTOR MONOPOLAR TIPO DIN, CORRENTE NOMINAL DE 10A - FORNECIMENTO E INSTALAÇÃO. AF_10/2020</t>
  </si>
  <si>
    <t>CABO DE COBRE ISOLADO, 25 MM², ANTI-CHAMA 0,6/1 KV, INSTALADO EM ELETROCALHA OU PERFILADO - FORNECIMENTO E INSTALAÇÃO. AF_10/2020</t>
  </si>
  <si>
    <t>CABO DE COBRE ISOLADO, 25 MM², ANTI-CHAMA 450/750 V, INSTALADO EM ELETROCALHA OU PERFILADO - FORNECIMENTO E INSTALAÇÃO. AF_10/2020</t>
  </si>
  <si>
    <t>CABO DE COBRE ISOLADO, 16 MM², ANTI-CHAMA 0,6/1 KV, INSTALADO EM ELETROCALHA OU PERFILADO - FORNECIMENTO E INSTALAÇÃO. AF_10/2020</t>
  </si>
  <si>
    <t>CABO DE COBRE ISOLADO, 16 MM², ANTI-CHAMA 450/750 V, INSTALADO EM ELETROCALHA OU PERFILADO - FORNECIMENTO E INSTALAÇÃO. AF_10/2020</t>
  </si>
  <si>
    <t>CABO DE COBRE ISOLADO, 10 MM², ANTI-CHAMA 0,6/1 KV, INSTALADO EM ELETROCALHA OU PERFILADO - FORNECIMENTO E INSTALAÇÃO. AF_10/2020</t>
  </si>
  <si>
    <t>CABO DE COBRE ISOLADO, 10 MM², ANTI-CHAMA 450/750 V, INSTALADO EM ELETROCALHA OU PERFILADO - FORNECIMENTO E INSTALAÇÃO. AF_10/2020</t>
  </si>
  <si>
    <t>IMPERMEABILIZAÇÃO DE SUPERFÍCIE COM MEMBRANA À BASE DE RESINA ACRÍLICA, 3 DEMÃOS. AF_06/2018</t>
  </si>
  <si>
    <t>IMPERMEABILIZAÇÃO DE SUPERFÍCIE COM MEMBRANA À BASE DE POLIURETANO, 2 DEMÃOS. AF_06/2018</t>
  </si>
  <si>
    <t>TRATAMENTO DE RALO OU PONTO EMERGENTE COM ARGAMASSA POLIMÉRICA / MEMBRANA ACRÍLICA REFORÇADO COM VÉU DE POLIÉSTER (MAV). AF_06/2018</t>
  </si>
  <si>
    <t>IMPERMEABILIZAÇÃO DE SUPERFÍCIE COM ARGAMASSA POLIMÉRICA / MEMBRANA ACRÍLICA, 4 DEMÃOS, REFORÇADA COM VÉU DE POLIÉSTER (MAV). AF_06/2018</t>
  </si>
  <si>
    <t>IMPERMEABILIZAÇÃO DE SUPERFÍCIE COM ARGAMASSA POLIMÉRICA / MEMBRANA ACRÍLICA, 3 DEMÃOS. AF_06/2018</t>
  </si>
  <si>
    <t>ESTRUTURA TRELIÇADA DE COBERTURA, TIPO FINK,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</si>
  <si>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</si>
  <si>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</si>
  <si>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</si>
  <si>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</si>
  <si>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ARCO, COM LIGAÇÕES SOLDADAS, INCLUSOS PERFIS METÁLICOS, CHAPAS METÁLICAS, MÃO DE OBRA E TRANSPORTE COM GUINDASTE - FORNECIMENTO E INSTALAÇÃO. AF_01/2020_P</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</si>
  <si>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</si>
  <si>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</si>
  <si>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</si>
  <si>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PILAR METÁLICO PERFIL LAMINADO/SOLDADO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</si>
  <si>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</si>
  <si>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VIGA METÁLICA EM PERFIL LAMINADO OU SOLDADO EM AÇO ESTRUTURAL, COM CONEXÕES PARAFUSADAS, INCLUSOS MÃO DE OBRA, TRANSPORTE E IÇAMENTO UTILIZANDO GUINDASTE - FORNECIMENTO E INSTALAÇÃO. AF_01/2020_P</t>
  </si>
  <si>
    <t>ALVENARIA DE EMBASAMENTO COM BLOCO ESTRUTURAL DE CERÂMICA, DE 14X19X29CM E ARGAMASSA DE ASSENTAMENTO COM PREPARO EM BETONEIRA. AF_05/2020</t>
  </si>
  <si>
    <t>ALVENARIA DE EMBASAMENTO COM BLOCO ESTRUTURAL DE CONCRETO, DE 14X19X29CM E ARGAMASSA DE ASSENTAMENTO COM PREPARO EM BETONEIRA. AF_05/2020</t>
  </si>
  <si>
    <t>LAJE PRÉ-MOLDADA UNIDIRECIONAL, BIAPOIADA, PARA FORRO, ENCHIMENTO EM CERÂMICA, VIGOTA CONVENCIONAL, ALTURA TOTAL DA LAJE (ENCHIMENTO+CAPA) = (8+3). AF_11/2020</t>
  </si>
  <si>
    <t>LAJE PRÉ-MOLDADA UNIDIRECIONAL, BIAPOIADA, PARA PISO, ENCHIMENTO EM CERÂMICA, VIGOTA CONVENCIONAL, ALTURA TOTAL DA LAJE (ENCHIMENTO+CAPA) = (8+4). AF_11/2020</t>
  </si>
  <si>
    <t>ARMAÇÃO DO SISTEMA DE PAREDES DE CONCRETO, EXECUTADA COMO REFORÇO, VERGALHÃO DE 12,5 MM DE DIÂMETRO. AF_06/2019</t>
  </si>
  <si>
    <t>ARMAÇÃO DO SISTEMA DE PAREDES DE CONCRETO, EXECUTADA COMO REFORÇO, VERGALHÃO DE 5,0 MM DE DIÂMETRO. AF_06/2019</t>
  </si>
  <si>
    <t>ARMAÇÃO DO SISTEMA DE PAREDES DE CONCRETO, EXECUTADA COMO ARMADURA POSITIVA DE LAJES, TELA Q-196. AF_06/2019</t>
  </si>
  <si>
    <t>ARMAÇÃO DE ESCADA, DE UMA ESTRUTURA CONVENCIONAL DE CONCRETO ARMADO UTILIZANDO AÇO CA-50 DE 16,0 MM - MONTAGEM. AF_11/2020</t>
  </si>
  <si>
    <t>ARMAÇÃO DE ESCADA, DE UMA ESTRUTURA CONVENCIONAL DE CONCRETO ARMADO UTILIZANDO AÇO CA-50 DE 12,5 MM - MONTAGEM. AF_11/2020</t>
  </si>
  <si>
    <t>ARMAÇÃO DE ESCADA, DE UMA ESTRUTURA CONVENCIONAL DE CONCRETO ARMADO UTILIZANDO AÇO CA-50 DE 10,0 MM - MONTAGEM. AF_11/2020</t>
  </si>
  <si>
    <t>ARMAÇÃO DE ESCADA, DE UMA ESTRUTURA CONVENCIONAL DE CONCRETO ARMADO UTILIZANDO AÇO CA-50 DE 8,0 MM - MONTAGEM. AF_11/2020</t>
  </si>
  <si>
    <t>ARMAÇÃO DE ESCADA, DE UMA ESTRUTURA CONVENCIONAL DE CONCRETO ARMADO UTILIZANDO AÇO CA-50 DE 6,3 MM - MONTAGEM. AF_11/2020</t>
  </si>
  <si>
    <t>ARMAÇÃO DE ESCADA, DE UMA ESTRUTURA CONVENCIONAL DE CONCRETO ARMADO UTILIZANDO AÇO CA-60 DE 5,0 MM - MONTAGEM. AF_11/2020</t>
  </si>
  <si>
    <t>CORTE E DOBRA DE AÇO CA-50, DIÂMERO DE 32 MM, UTILIZADO EM ESTRUTURAS DIVERSAS, EXCETO LAJE. AF_10/2016</t>
  </si>
  <si>
    <t>ARMAÇÃO DO SISTEMA DE PAREDES DE CONCRETO, EXECUTADA COMO REFORÇO, VERGALHÃO DE 10,0 MM DE DIÂMETRO. AF_06/2019</t>
  </si>
  <si>
    <t>ARMAÇÃO DO SISTEMA DE PAREDES DE CONCRETO, EXECUTADA COMO REFORÇO, VERGALHÃO DE 8,0 MM DE DIÂMETRO. AF_06/2019</t>
  </si>
  <si>
    <t>ARMAÇÃO DO SISTEMA DE PAREDES DE CONCRETO, EXECUTADA COMO REFORÇO, VERGALHÃO DE 6,3 MM DE DIÂMETRO. AF_06/2019</t>
  </si>
  <si>
    <t>ARMAÇÃO DO SISTEMA DE PAREDES DE CONCRETO, EXECUTADA EM PLATIBANDAS, TELA Q-92. AF_06/2019</t>
  </si>
  <si>
    <t>ARMAÇÃO DO SISTEMA DE PAREDES DE CONCRETO, EXECUTADA COMO ARMADURA NEGATIVA DE LAJES, TELA L-159. AF_06/2019</t>
  </si>
  <si>
    <t>ARMAÇÃO DO SISTEMA DE PAREDES DE CONCRETO, EXECUTADA COMO ARMADURA POSITIVA DE LAJES, TELA Q-113. AF_06/2019</t>
  </si>
  <si>
    <t>ARMAÇÃO DO SISTEMA DE PAREDES DE CONCRETO, EXECUTADA COMO ARMADURA NEGATIVA DE LAJES, TELA T-196. AF_06/2019</t>
  </si>
  <si>
    <t>ARMAÇÃO DO SISTEMA DE PAREDES DE CONCRETO, EXECUTADA COMO ARMADURA POSITIVA DE LAJES, TELA Q-138. AF_06/2019</t>
  </si>
  <si>
    <t>ARMAÇÃO DO SISTEMA DE PAREDES DE CONCRETO, EXECUTADA EM PAREDES DE EDIFICAÇÕES TÉRREAS, TELA Q-61. AF_06/2019</t>
  </si>
  <si>
    <t>ARMAÇÃO DO SISTEMA DE PAREDES DE CONCRETO, EXECUTADA EM PAREDES DE EDIFICAÇÕES TÉRREAS OU DE MÚLTIPLOS PAVIMENTOS, TELA Q-92. AF_06/2019</t>
  </si>
  <si>
    <t>ARMAÇÃO DO SISTEMA DE PAREDES DE CONCRETO, EXECUTADA EM PAREDES DE EDIFICAÇÕES DE MÚLTIPLOS PAVIMENTOS, TELA Q-138. AF_06/2019</t>
  </si>
  <si>
    <t>FABRICAÇÃO DE FÔRMA PARA ESCADA DUPLA COM 2 LANCES EM X E LAJE CASCATA, EM MADEIRA SERRADA, E=25 MM. AF_11/2020</t>
  </si>
  <si>
    <t>FABRICAÇÃO DE FÔRMA PARA ESCADA DUPLA COM 2 LANCES EM "X" E LAJE CASCATA, EM CHAPA DE MADEIRA COMPENSADA RESINADA, E= 17 MM. AF_11/2020</t>
  </si>
  <si>
    <t>FABRICAÇÃO DE FÔRMA PARA ESCADA DUPLA COM 2 LANCES EM "X" E LAJE CASCATA, EM CHAPA DE MADEIRA COMPENSADA PLASTIFICADA, E=18 MM. AF_11/2020</t>
  </si>
  <si>
    <t>FABRICAÇÃO DE FÔRMA PARA ESCADA DUPLA COM 2 LANCES EM X E LAJE PLANA, EM MADEIRA SERRADA, E=25 MM. AF_11/2020</t>
  </si>
  <si>
    <t>FABRICAÇÃO DE FÔRMA PARA ESCADA DUPLA COM 2 LANCES EM "X" E LAJE PLANA, EM CHAPA DE MADEIRA COMPENSADA RESINADA, E= 17 MM. AF_11/2020</t>
  </si>
  <si>
    <t>FABRICAÇÃO DE FÔRMA PARA ESCADA DUPLA COM 2 LANCES EM "X" E LAJE PLANA, EM CHAPA DE MADEIRA COMPENSADA PLASTIFICADA, E=18 MM. AF_11/2020</t>
  </si>
  <si>
    <t>ESCADA EM CONCRETO ARMADO MOLDADO IN LOCO, FCK 20 MPA, COM 2 LANCES EM "X"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</si>
  <si>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</si>
  <si>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</si>
  <si>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</si>
  <si>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"X"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</si>
  <si>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</si>
  <si>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</si>
  <si>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1 LANCE E LAJE PLANA, FÔRMA EM CHAPA DE MADEIRA COMPENSADA RESINADA. AF_11/2020</t>
  </si>
  <si>
    <t>MONTAGEM E DESMONTAGEM DE FÔRMA PARA ESCADA DUPLA COM 2 LANCES EM "X" E LAJE CASCATA, EM CHAPA DE MADEIRA COMPENSADA PLASTIFICADA, 10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</si>
  <si>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</si>
  <si>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</si>
  <si>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</si>
  <si>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RESINADA, 2 UTILIZAÇÕES. AF_11/2020</t>
  </si>
  <si>
    <t>MONTAGEM E DESMONTAGEM DE FÔRMA PARA ESCADA DUPLA COM 2 LANCES EM "X" E LAJE CASCATA, EM MADEIRA SERRADA, 2 UTILIZAÇÕES. AF_11/2020</t>
  </si>
  <si>
    <t>MONTAGEM E DESMONTAGEM DE FÔRMA PARA ESCADA DUPLA COM 2 LANCES EM "X" E LAJE CASCATA, EM MADEIRA SERRADA, 1 UTILIZAÇÃO. AF_11/2020</t>
  </si>
  <si>
    <t>MONTAGEM E DESMONTAGEM DE FÔRMA PARA ESCADA DUPLA COM 2 LANCES EM "X" E LAJE PLANA, EM CHAPA DE MADEIRA COMPENSADA PLASTIFICADA, 10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</si>
  <si>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</si>
  <si>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</si>
  <si>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</si>
  <si>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RESINADA, 2 UTILIZAÇÕES. AF_11/2020</t>
  </si>
  <si>
    <t>MONTAGEM E DESMONTAGEM DE FÔRMA PARA ESCADA DUPLA COM 2 LANCES EM "X" E LAJE PLANA, EM MADEIRA SERRADA, 2 UTILIZAÇÕES. AF_11/2020</t>
  </si>
  <si>
    <t>MONTAGEM E DESMONTAGEM DE FÔRMA PARA ESCADA DUPLA COM 2 LANCES EM "X" E LAJE PLANA, EM MADEIRA SERRADA, 1 UTILIZAÇÃO. AF_11/2020</t>
  </si>
  <si>
    <t>MONTAGEM E DESMONTAGEM DE FÔRMA PARA ESCADAS, COM 1 LANCE E LAJE CASCATA, EM CHAPA DE MADEIRA COMPENSADA PLASTIFICADA, 10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</si>
  <si>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</si>
  <si>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</si>
  <si>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</si>
  <si>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RESINADA, 2 UTILIZAÇÕES. AF_11/2020</t>
  </si>
  <si>
    <t>MONTAGEM E DESMONTAGEM DE FÔRMA PARA ESCADAS, COM 1 LANCE E LAJE CASCATA, EM MADEIRA SERRADA, 2 UTILIZAÇÕES. AF_11/2020</t>
  </si>
  <si>
    <t>MONTAGEM E DESMONTAGEM DE FÔRMA PARA ESCADAS, COM 1 LANCE E LAJE CASCATA, EM MADEIRA SERRADA, 1 UTILIZAÇÃO. AF_11/2020</t>
  </si>
  <si>
    <t>MONTAGEM E DESMONTAGEM DE FÔRMA PARA ESCADAS, COM 1 LANCE E LAJE PLANA, EM CHAPA DE MADEIRA COMPENSADA PLASTIFICADA, 10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</si>
  <si>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</si>
  <si>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</si>
  <si>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</si>
  <si>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RESINADA, 2 UTILIZAÇÕES. AF_11/2020</t>
  </si>
  <si>
    <t>MONTAGEM E DESMONTAGEM DE FÔRMA PARA ESCADAS, COM 1 LANCE E LAJE PLANA, EM MADEIRA SERRADA, 2 UTILIZAÇÕES. AF_11/2020</t>
  </si>
  <si>
    <t>MONTAGEM E DESMONTAGEM DE FÔRMA PARA ESCADAS, COM 1 LANCE E LAJE PLANA, EM MADEIRA SERRADA, 1 UTILIZAÇÃO. AF_11/2020</t>
  </si>
  <si>
    <t>MONTAGEM E DESMONTAGEM DE FÔRMA PARA ESCADAS, COM 2 LANCES EM "L" E LAJE CASCATA, EM CHAPA DE MADEIRA COMPENSADA PLASTIFICADA, 10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</si>
  <si>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</si>
  <si>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</si>
  <si>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</si>
  <si>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RESINADA, 2 UTILIZAÇÕES. AF_11/2020</t>
  </si>
  <si>
    <t>MONTAGEM E DESMONTAGEM DE FÔRMA PARA ESCADAS, COM 2 LANCES EM "L" E LAJE CASCATA, EM MADEIRA SERRADA, 2 UTILIZAÇÕES. AF_11/2020</t>
  </si>
  <si>
    <t>MONTAGEM E DESMONTAGEM DE FÔRMA PARA ESCADAS, COM 2 LANCES EM "L" E LAJE CASCATA, EM MADEIRA SERRADA, 1 UTILIZAÇÃO. AF_11/2020</t>
  </si>
  <si>
    <t>MONTAGEM E DESMONTAGEM DE FÔRMA PARA ESCADAS, COM 2 LANCES EM "L" E LAJE PLANA, EM CHAPA DE MADEIRA COMPENSADA PLASTIFICADA, 10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</si>
  <si>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</si>
  <si>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</si>
  <si>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</si>
  <si>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RESINADA, 2 UTILIZAÇÕES. AF_11/2020</t>
  </si>
  <si>
    <t>MONTAGEM E DESMONTAGEM DE FÔRMA PARA ESCADAS, COM 2 LANCES EM "L" E LAJE PLANA, EM MADEIRA SERRADA, 2 UTILIZAÇÕES. AF_11/2020</t>
  </si>
  <si>
    <t>MONTAGEM E DESMONTAGEM DE FÔRMA PARA ESCADAS, COM 2 LANCES EM "L" E LAJE PLANA, EM MADEIRA SERRADA, 1 UTILIZAÇÃO. AF_11/2020</t>
  </si>
  <si>
    <t>MONTAGEM E DESMONTAGEM DE FÔRMA PARA ESCADAS, COM 2 LANCES EM "U" E LAJE CASCATA, EM CHAPA DE MADEIRA COMPENSADA PLASTIFICADA, 10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</si>
  <si>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</si>
  <si>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</si>
  <si>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</si>
  <si>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RESINADA, 2 UTILIZAÇÕES. AF_11/2020</t>
  </si>
  <si>
    <t>MONTAGEM E DESMONTAGEM DE FÔRMA PARA ESCADAS, COM 2 LANCES EM "U" E LAJE CASCATA, EM MADEIRA SERRADA, 2 UTILIZAÇÕES. AF_11/2020</t>
  </si>
  <si>
    <t>MONTAGEM E DESMONTAGEM DE FÔRMA PARA ESCADAS, COM 2 LANCES EM "U" E LAJE CASCATA, EM MADEIRA SERRADA, 1 UTILIZAÇÃO. AF_11/2020</t>
  </si>
  <si>
    <t>FABRICAÇÃO DE FÔRMA PARA ESCADAS, COM 1 LANCE E LAJE CASCATA, EM MADEIRA SERRADA, E=25 MM. AF_11/2020</t>
  </si>
  <si>
    <t>FABRICAÇÃO DE FÔRMA PARA ESCADAS, COM 1 LANCE E LAJE CASCATA, EM CHAPA DE MADEIRA COMPENSADA RESINADA, E= 17 MM. AF_11/2020</t>
  </si>
  <si>
    <t>FABRICAÇÃO DE FÔRMA PARA ESCADAS, COM 1 LANCE E LAJE CASCATA, EM CHAPA DE MADEIRA COMPENSADA PLASTIFICADA, E=18 MM. AF_11/2020</t>
  </si>
  <si>
    <t>FABRICAÇÃO DE FÔRMA PARA ESCADAS, COM 1 LANCE E LAJE PLANA, EM MADEIRA SERRADA, E=25 MM. AF_11/2020</t>
  </si>
  <si>
    <t>FABRICAÇÃO DE FÔRMA PARA ESCADAS, COM 1 LANCE E LAJE PLANA, EM CHAPA DE MADEIRA COMPENSADA RESINADA, E= 17 MM. AF_11/2020</t>
  </si>
  <si>
    <t>FABRICAÇÃO DE FÔRMA PARA ESCADAS, COM 1 LANCE E LAJE PLANA, EM CHAPA DE MADEIRA COMPENSADA PLASTIFICADA, E=18 MM. AF_11/2020</t>
  </si>
  <si>
    <t>FABRICAÇÃO DE FÔRMA PARA ESCADAS, COM 2 LANCES EM "L" E LAJE CASCATA, EM MADEIRA SERRADA, E=25 MM. AF_11/2020</t>
  </si>
  <si>
    <t>FABRICAÇÃO DE FÔRMA PARA ESCADAS, COM 2 LANCES EM "L" E LAJE CASCATA, EM CHAPA DE MADEIRA COMPENSADA RESINADA, E= 17 MM. AF_11/2020</t>
  </si>
  <si>
    <t>FABRICAÇÃO DE FÔRMA PARA ESCADAS, COM 2 LANCES EM "L" E LAJE CASCATA, EM CHAPA DE MADEIRA COMPENSADA PLASTIFICADA, E=18 MM. AF_11/2020</t>
  </si>
  <si>
    <t>FABRICAÇÃO DE FÔRMA PARA ESCADAS, COM 2 LANCES EM "L" E LAJE PLANA, EM MADEIRA SERRADA, E=25 MM. AF_11/2020</t>
  </si>
  <si>
    <t>FABRICAÇÃO DE FÔRMA PARA ESCADAS, COM 2 LANCES EM "L" E LAJE PLANA, EM CHAPA DE MADEIRA COMPENSADA RESINADA, E= 17 MM. AF_11/2020</t>
  </si>
  <si>
    <t>FABRICAÇÃO DE FÔRMA PARA ESCADAS, COM 2 LANCES EM "L" E LAJE PLANA, EM CHAPA DE MADEIRA COMPENSADA PLASTIFICADA, E=18 MM. AF_11/2020</t>
  </si>
  <si>
    <t>FABRICAÇÃO DE FÔRMA PARA ESCADAS, COM 2 LANCES EM "U" E LAJE CASCATA, EM MADEIRA SERRADA, E=25 MM. AF_11/2020</t>
  </si>
  <si>
    <t>FABRICAÇÃO DE FÔRMA PARA ESCADAS, COM 2 LANCES EM "U" E LAJE CASCATA, EM CHAPA DE MADEIRA COMPENSADA RESINADA, E= 17 MM. AF_11/2020</t>
  </si>
  <si>
    <t>FABRICAÇÃO DE FÔRMA PARA ESCADAS, COM 2 LANCES EM "U" E LAJE CASCATA, EM CHAPA DE MADEIRA COMPENSADA PLASTIFICADA, E=18 MM. AF_11/2020</t>
  </si>
  <si>
    <t>MONTAGEM E DESMONTAGEM DE FÔRMA PARA ESCADAS, COM 2 LANCES EM "U" E LAJE PLANA, EM CHAPA DE MADEIRA COMPENSADA PLASTIFICADA, 10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</si>
  <si>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</si>
  <si>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</si>
  <si>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</si>
  <si>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RESINADA, 2 UTILIZAÇÕES. AF_11/2020</t>
  </si>
  <si>
    <t>MONTAGEM E DESMONTAGEM DE FÔRMA PARA ESCADAS, COM 2 LANCES EM "U"  E LAJE PLANA, EM MADEIRA SERRADA, 2 UTILIZAÇÕES. AF_11/2020</t>
  </si>
  <si>
    <t>MONTAGEM E DESMONTAGEM DE FÔRMA PARA ESCADAS, COM 2 LANCES EM "U" E LAJE PLANA, EM MADEIRA SERRADA, 1 UTILIZAÇÃO. AF_11/2020</t>
  </si>
  <si>
    <t>FABRICAÇÃO DE FÔRMA PARA ESCADAS, COM 2 LANCES EM "U" E LAJE PLANA, EM MADEIRA SERRADA, E=25 MM. AF_11/2020</t>
  </si>
  <si>
    <t>FABRICAÇÃO DE FÔRMA PARA ESCADAS, COM 2 LANCES EM "U" E LAJE PLANA, EM CHAPA DE MADEIRA COMPENSADA RESINADA, E= 17 MM. AF_11/2020</t>
  </si>
  <si>
    <t>FABRICAÇÃO DE FÔRMA PARA ESCADAS, COM 2 LANCES EM "U" E LAJE PLANA, EM CHAPA DE MADEIRA COMPENSADA PLASTIFICADA, E=18 MM. AF_11/2020</t>
  </si>
  <si>
    <t>ESCORAMENTO DE FÔRMAS DE LAJE EM MADEIRA NÃO APARELHADA, PÉ-DIREITO DUPLO, INCLUSO TRAVAMENTO, 4 UTILIZAÇÕES. AF_09/2020</t>
  </si>
  <si>
    <t>ESCORAMENTO DE FÔRMAS DE LAJE EM MADEIRA NÃO APARELHADA, PÉ-DIREITO SIMPLES, INCLUSO TRAVAMENTO, 4 UTILIZAÇÕES. AF_09/2020</t>
  </si>
  <si>
    <t>FABRICAÇÃO DE ESCORAS DO TIPO PONTALETE, EM MADEIRA, PARA PÉ-DIREITO DUPLO. AF_09/2020</t>
  </si>
  <si>
    <t>MONTAGEM E DESMONTAGEM DE FÔRMA DE LAJE MACIÇA, PÉ-DIREITO SIMPLES, EM CHAPA DE MADEIRA COMPENSADA PLASTIFICADA, 18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</si>
  <si>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</si>
  <si>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</si>
  <si>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</si>
  <si>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</si>
  <si>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</si>
  <si>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10 UTILIZAÇÕES. AF_09/2020</t>
  </si>
  <si>
    <t>MONTAGEM E DESMONTAGEM DE FÔRMA DE LAJE MACIÇA, PÉ-DIREITO SIMPLES, EM CHAPA DE MADEIRA COMPENSADA RESINADA, 8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</si>
  <si>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</si>
  <si>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</si>
  <si>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</si>
  <si>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</si>
  <si>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</si>
  <si>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</si>
  <si>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2 UTILIZAÇÕES. AF_09/2020</t>
  </si>
  <si>
    <t>MONTAGEM E DESMONTAGEM DE FÔRMA DE LAJE NERVURADA COM CUBETA E ASSOALHO, PÉ-DIREITO SIMPLES, EM CHAPA DE MADEIRA COMPENSADA RESINADA, 18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</si>
  <si>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</si>
  <si>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</si>
  <si>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</si>
  <si>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</si>
  <si>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</si>
  <si>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</si>
  <si>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</si>
  <si>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</si>
  <si>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8 UTILIZAÇÕES. AF_09/2020</t>
  </si>
  <si>
    <t>MONTAGEM E DESMONTAGEM DE FÔRMA DE LAJE MACIÇA, PÉ-DIREITO SIMPLES, EM MADEIRA SERRADA, 4 UTILIZAÇÕES. AF_09/2020</t>
  </si>
  <si>
    <t>MONTAGEM E DESMONTAGEM DE FÔRMA DE LAJE MACIÇA, PÉ-DIREITO SIMPLES, EM MADEIRA SERRADA, 2 UTILIZAÇÕES. AF_09/2020</t>
  </si>
  <si>
    <t>MONTAGEM E DESMONTAGEM DE FÔRMA DE LAJE MACIÇA, PÉ-DIREITO SIMPLES, EM MADEIRA SERRADA, 1 UTILIZAÇÃO. AF_09/2020</t>
  </si>
  <si>
    <t>MONTAGEM E DESMONTAGEM DE FÔRMA DE VIGA, ESCORAMENTO METÁLICO, PÉ-DIREITO SIMPLES,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</si>
  <si>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</si>
  <si>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</si>
  <si>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DUPLO, EM CHAPA DE MADEIRA PLASTIFICADA, 18 UTILIZAÇÕES. AF_09/2020</t>
  </si>
  <si>
    <t>MONTAGEM E DESMONTAGEM DE FÔRMA DE VIGA, ESCORAMENTO METÁLICO, PÉ-DIREITO SIMPLES,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</si>
  <si>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</si>
  <si>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</si>
  <si>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DUPLO, EM CHAPA DE MADEIRA PLASTIFICADA, 14 UTILIZAÇÕES. AF_09/2020</t>
  </si>
  <si>
    <t>MONTAGEM E DESMONTAGEM DE FÔRMA DE VIGA, ESCORAMENTO METÁLICO, PÉ-DIREITO SIMPLES,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</si>
  <si>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</si>
  <si>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</si>
  <si>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DUPLO, EM CHAPA DE MADEIRA PLASTIFICADA, 12 UTILIZAÇÕES. AF_09/2020</t>
  </si>
  <si>
    <t>MONTAGEM E DESMONTAGEM DE FÔRMA DE VIGA, ESCORAMENTO METÁLICO, PÉ-DIREITO SIMPLES,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</si>
  <si>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</si>
  <si>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</si>
  <si>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DUPLO, EM CHAPA DE MADEIRA PLASTIFICADA, 10 UTILIZAÇÕES. AF_09/2020</t>
  </si>
  <si>
    <t>MONTAGEM E DESMONTAGEM DE FÔRMA DE VIGA, ESCORAMENTO METÁLICO, PÉ-DIREITO SIMPLES,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</si>
  <si>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</si>
  <si>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</si>
  <si>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DUPLO, EM CHAPA DE MADEIRA RESINADA, 8 UTILIZAÇÕES. AF_09/2020</t>
  </si>
  <si>
    <t>MONTAGEM E DESMONTAGEM DE FÔRMA DE VIGA, ESCORAMENTO METÁLICO, PÉ-DIREITO SIMPLES, EM CHAPA DE MADEIRA RESINADA, 6 UTILIZAÇÕES. AF_09/2020</t>
  </si>
  <si>
    <t>MONTAGEM E DESMONTAGEM DE FÔRMA DE VIGA, ESCORAMENTO COM GARFO DE MADEIRA, PÉ-DIREITO SIMPLES, EM CHAPA DE MADEIRA RESINADA, 6 UTILIZAÇÕES. AF_09/2020</t>
  </si>
  <si>
    <t>MONTAGEM E DESMONTAGEM DE FÔRMA DE VIGA, ESCORAMENTO COM GARFO DE MADEIRA, PÉ-DIREITO DUPLO, EM CHAPA DE MADEIRA RESINADA, 6 UTILIZAÇÕES. AF_09/2020</t>
  </si>
  <si>
    <t>MONTAGEM E DESMONTAGEM DE FÔRMA DE VIGA, ESCORAMENTO METÁLICO, PÉ-DIREITO SIMPLES,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</si>
  <si>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</si>
  <si>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</si>
  <si>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DUPLO, EM CHAPA DE MADEIRA RESINADA, 4 UTILIZAÇÕES. AF_09/2020</t>
  </si>
  <si>
    <t>MONTAGEM E DESMONTAGEM DE FÔRMA DE VIGA, ESCORAMENTO METÁLICO, PÉ-DIREITO SIMPLES,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</si>
  <si>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</si>
  <si>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</si>
  <si>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DUPLO, EM CHAPA DE MADEIRA RESINADA, 2 UTILIZAÇÕES. AF_09/2020</t>
  </si>
  <si>
    <t>MONTAGEM E DESMONTAGEM DE FÔRMA DE VIGA, ESCORAMENTO COM PONTALETE DE MADEIRA, PÉ-DIREITO SIMPLES, EM MADEIRA SERRADA, 4 UTILIZAÇÕES.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</si>
  <si>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</si>
  <si>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1 UTILIZAÇÃO. AF_09/2020</t>
  </si>
  <si>
    <t>MONTAGEM E DESMONTAGEM DE FÔRMA DE PILARES RETANGULARES E ESTRUTURAS SIMILARES, PÉ-DIREITO DUPLO, EM CHAPA DE MADEIRA COMPENSADA PLASTIFICADA, 18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</si>
  <si>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</si>
  <si>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</si>
  <si>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</si>
  <si>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</si>
  <si>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</si>
  <si>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</si>
  <si>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</si>
  <si>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</si>
  <si>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</si>
  <si>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</si>
  <si>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</si>
  <si>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</si>
  <si>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</si>
  <si>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</si>
  <si>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</si>
  <si>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</si>
  <si>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</si>
  <si>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1 UTILIZAÇÃO. AF_09/2020</t>
  </si>
  <si>
    <t>FABRICAÇÃO DE ESCORAS DO TIPO PONTALETE, EM MADEIRA, PARA PÉ-DIREITO SIMPLES. AF_09/2020</t>
  </si>
  <si>
    <t>FABRICAÇÃO DE ESCORAS DE VIGA DO TIPO GARFO, EM MADEIRA. AF_09/2020</t>
  </si>
  <si>
    <t>FABRICAÇÃO DE FÔRMA PARA LAJES, EM MADEIRA SERRADA, E=25 MM. AF_09/2020</t>
  </si>
  <si>
    <t>FABRICAÇÃO DE FÔRMA PARA VIGAS, COM MADEIRA SERRADA, E = 25 MM. AF_09/2020</t>
  </si>
  <si>
    <t>FABRICAÇÃO DE FÔRMA PARA PILARES E ESTRUTURAS SIMILARES, EM MADEIRA SERRADA, E=25 MM. AF_09/2020</t>
  </si>
  <si>
    <t>FABRICAÇÃO DE FÔRMA PARA LAJES, EM CHAPA DE MADEIRA COMPENSADA PLASTIFICADA, E = 18 MM. AF_09/2020</t>
  </si>
  <si>
    <t>FABRICAÇÃO DE FÔRMA PARA LAJES, EM CHAPA DE MADEIRA COMPENSADA RESINADA, E = 17 MM. AF_09/2020</t>
  </si>
  <si>
    <t>FABRICAÇÃO DE FÔRMA PARA VIGAS, EM CHAPA DE MADEIRA COMPENSADA PLASTIFICADA, E = 18 MM. AF_09/2020</t>
  </si>
  <si>
    <t>FABRICAÇÃO DE FÔRMA PARA VIGAS, EM CHAPA DE MADEIRA COMPENSADA RESINADA, E = 17 MM. AF_09/2020</t>
  </si>
  <si>
    <t>FABRICAÇÃO DE FÔRMA PARA PILARES E ESTRUTURAS SIMILARES, EM CHAPA DE MADEIRA COMPENSADA PLASTIFICADA, E = 18 MM. AF_09/2020</t>
  </si>
  <si>
    <t>FABRICAÇÃO DE FÔRMA PARA PILARES E ESTRUTURAS SIMILARES, EM CHAPA DE MADEIRA COMPENSADA RESINADA, E = 17 MM. AF_09/2020</t>
  </si>
  <si>
    <t>ESTACA BROCA DE CONCRETO, DIÂMETRO DE 30CM, ESCAVAÇÃO MANUAL COM TRADO CONCHA, INTEIRAMENTE ARMADA. AF_05/2020</t>
  </si>
  <si>
    <t>ESTACA BROCA DE CONCRETO, DIÂMETRO DE 30CM, ESCAVAÇÃO MANUAL COM TRADO CONCHA, COM ARMADURA DE ARRANQUE. AF_05/2020</t>
  </si>
  <si>
    <t>ESTACA BROCA DE CONCRETO, DIÂMETRO DE 25CM, ESCAVAÇÃO MANUAL COM TRADO CONCHA, COM ARMADURA DE ARRANQUE. AF_05/2020</t>
  </si>
  <si>
    <t>ESTACA BROCA DE CONCRETO, DIÂMETRO DE 20CM, ESCAVAÇÃO MANUAL COM TRADO CONCHA, COM ARMADURA DE ARRANQUE. AF_05/2020</t>
  </si>
  <si>
    <t>ESTACA ESCAVADA MECANICAMENTE, SEM FLUIDO ESTABILIZANTE, COM 60CM DE DIÂMETRO, CONCRETO LANÇADO POR BOMBA LANÇA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</si>
  <si>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</si>
  <si>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</si>
  <si>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</si>
  <si>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25CM DE DIÂMETRO, CONCRETO LANÇADO POR CAMINHÃO BETONEIRA (EXCLUSIVE MOBILIZAÇÃO E DESMOBILIZAÇÃO). AF_01/2020</t>
  </si>
  <si>
    <t>ESTACA METÁLICA PARA CONTENÇÃO, UTILIZANDO PERFIL LAMINADO W250X44,8 (EXCLUSIVE MOBILIZAÇÃO E DESMOBILIZAÇÃO). AF_01/2020</t>
  </si>
  <si>
    <t>ESTACA METÁLICA PARA CONTENÇÃO, UTILIZANDO PERFIL LAMINADO W250X38,5 (EXCLUSIVE MOBILIZAÇÃO E DESMOBILIZAÇÃO). AF_01/2020</t>
  </si>
  <si>
    <t>ESTACA METÁLICA PARA CONTENÇÃO, UTILIZANDO PERFIL LAMINADO W250X32,7 (EXCLUSIVE MOBILIZAÇÃO E DESMOBILIZAÇÃO). AF_01/2020</t>
  </si>
  <si>
    <t>ESTACA METÁLICA PARA FUNDAÇÃO, UTILIZANDO PERFIL LAMINADO HP310X79 (EXCLUSIVE MOBILIZAÇÃO E DESMOBILIZAÇÃO). AF_01/2020</t>
  </si>
  <si>
    <t>ESTACA METÁLICA PARA FUNDAÇÃO, UTILIZANDO PERFIL LAMINADO HP250X62 (EXCLUSIVE MOBILIZAÇÃO E DESMOBILIZAÇÃO). AF_01/2020</t>
  </si>
  <si>
    <t>ESTACA PRÉ-MOLDADA DE CONCRETO CENTRIFUGADO, SEÇÃO CIRCULAR, CAPACIDADE DE 100 TONELADAS, INCLUSO EMENDA (EXCLUSIVE MOBILIZAÇÃO E DESMOBILIZAÇÃO). AF_12/2019</t>
  </si>
  <si>
    <t>ESTACA PRÉ-MOLDADA DE CONCRETO SEÇÃO QUADRADA, CAPACIDADE DE 50 TONELADAS, INCLUSO EMENDA (EXCLUSIVE MOBILIZAÇÃO E DESMOBILIZAÇÃO). AF_12/2019</t>
  </si>
  <si>
    <t>ESTACA PRÉ-MOLDADA DE CONCRETO, SEÇÃO QUADRADA, CAPACIDADE DE 25 TONELADAS, INCLUSO EMENDA (EXCLUSIVE MOBILIZAÇÃO E DESMOBILIZAÇÃO). AF_12/2019</t>
  </si>
  <si>
    <t>ESTACA HÉLICE CONTÍNUA, DIÂMETRO DE 90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</si>
  <si>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</si>
  <si>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</si>
  <si>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</si>
  <si>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30 CM, INCLUSO CONCRETO FCK=30MPA E ARMADURA MÍNIMA (EXCLUSIVE MOBILIZAÇÃO, DESMOBILIZAÇÃO E BOMBEAMENTO). AF_12/2019</t>
  </si>
  <si>
    <t>ALARGAMENTO DE BASE DE TUBULÃO A CÉU ABERTO, ESCAVAÇÃO MANUAL, CONCRETO USINADO E LANÇADO COM BOMBA OU DIRETAMENTE DO CAMINHÃO. AF_05/2020</t>
  </si>
  <si>
    <t>ALARGAMENTO DE BASE DE TUBULÃO A CÉU ABERTO, ESCAVAÇÃO MANUAL, CONCRETO FEITO EM OBRA E LANÇADO COM JERICA. AF_05/2020</t>
  </si>
  <si>
    <t>TUBULÃO A CÉU ABERTO, DIÂMETRO DO FUSTE DE 120CM,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</si>
  <si>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</si>
  <si>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</si>
  <si>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</si>
  <si>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</si>
  <si>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</si>
  <si>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</si>
  <si>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70CM, ESCAVAÇÃO MANUAL, SEM ALARGAMENTO DE BASE, CONCRETO USINADO E LANÇADO COM BOMBA OU DIRETAMENTE DO CAMINHÃO. AF_05/2020</t>
  </si>
  <si>
    <t>TUBULÃO A CÉU ABERTO, DIÂMETRO DO FUSTE DE 120CM,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</si>
  <si>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</si>
  <si>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</si>
  <si>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</si>
  <si>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</si>
  <si>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</si>
  <si>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</si>
  <si>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70CM, ESCAVAÇÃO MANUAL, SEM ALARGAMENTO DE BASE, CONCRETO FEITO EM OBRA E LANÇADO COM JERICA. AF_05/2020</t>
  </si>
  <si>
    <t>JANELA FIXA DE ALUMÍNIO PARA VIDRO, COM VIDRO, BATENTE E FERRAGENS. EXCLUSIVE ACABAMENTO,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</si>
  <si>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</si>
  <si>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</si>
  <si>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</si>
  <si>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</si>
  <si>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TIPO MAXIM-AR, COM VIDROS, BATENTE E FERRAGENS. EXCLUSIVE ALIZAR, ACABAMENTO E CONTRAMARCO. FORNECIMENTO E INSTALAÇÃO. AF_12/2019</t>
  </si>
  <si>
    <t>DOBRADIÇA TIPO VAI E VEM EM LATÃO POLIDO 3". AF_12/2019</t>
  </si>
  <si>
    <t>DOBRADIÇA EM AÇO/FERRO, 3" X 21/2", E=1,9 A 2MM, SEN ANEL, CROMADO OU ZINCADO, TAMPA BOLA, COM PARAFUSOS. AF_12/2019</t>
  </si>
  <si>
    <t>FECHO DE EMBUTIR TIPO UNHA 40CM. AF_12/2019</t>
  </si>
  <si>
    <t>FECHO DE EMBUTIR TIPO UNHA 22CM. AF_12/2019</t>
  </si>
  <si>
    <t>CREMONA EM LATÃO CROMADO OU POLIDO, COMPLETA. AF_12/2019</t>
  </si>
  <si>
    <t>TARJETA TIPO LIVRE/OCUPADO PARA PORTA DE BANHEIRO. AF_12/2019</t>
  </si>
  <si>
    <t>PORTA CADEADO ZINCADO OXIDADO PRETO COM CADEADO DE AÇO INOX, LARGURA DE *50* MM. AF_12/2019</t>
  </si>
  <si>
    <t>PUXADOR CENTRAL PARA ESQUADRIA DE MADEIRA. AF_12/2019</t>
  </si>
  <si>
    <t>PORTA DE CORRER DE ALUMÍNIO, COM DUAS FOLHAS PARA VIDRO, INCLUSO VIDRO LISO INCOLOR, FECHADURA E PUXADOR, SEM ALIZAR. AF_12/2019</t>
  </si>
  <si>
    <t>PORTA EM AÇO DE ABRIR TIPO VENEZIANA SEM GUARNIÇÃO, 87X210CM, FIXAÇÃO COM PARAFUSOS - FORNECIMENTO E INSTALAÇÃO. AF_12/2019</t>
  </si>
  <si>
    <t>PORTA EM AÇO DE ABRIR PARA VIDRO SEM GUARNIÇÃO, 87X210CM, FIXAÇÃO COM PARAFUSOS, EXCLUSIVE VIDROS - FORNECIMENTO E INSTALAÇÃO. AF_12/2019</t>
  </si>
  <si>
    <t>PORTA DE ALUMÍNIO DE ABRIR PARA VIDRO SEM GUARNIÇÃO, 87X210CM, FIXAÇÃO COM PARAFUSOS, INCLUSIVE VIDROS - FORNECIMENTO E INSTALAÇÃO. AF_12/2019</t>
  </si>
  <si>
    <t>PORTA EM ALUMÍNIO DE ABRIR TIPO VENEZIANA COM GUARNIÇÃO, FIXAÇÃO COM PARAFUSOS - FORNECIMENTO E INSTALAÇÃO. AF_12/2019</t>
  </si>
  <si>
    <t>PORTA DE ALUMÍNIO DE ABRIR COM LAMBRI, COM GUARNIÇÃO, FIXAÇÃO COM PARAFUSOS - FORNECIMENTO E INSTALAÇÃO. AF_12/2019</t>
  </si>
  <si>
    <t>PORTA CORTA-FOGO 90X210X4CM - FORNECIMENTO E INSTALAÇÃO. AF_12/2019</t>
  </si>
  <si>
    <t>GRADIL EM ALUMÍNIO FIXADO EM VÃOS DE JANELAS, FORMADO POR TUBOS DE 3/4". AF_04/2019</t>
  </si>
  <si>
    <t>GRADIL EM FERRO FIXADO EM VÃOS DE JANELAS, FORMADO POR BARRAS CHATAS DE 25X4,8 MM. AF_04/2019</t>
  </si>
  <si>
    <t>CORRIMÃO SIMPLES, DIÂMETRO EXTERNO = 1 1/2", EM ALUMÍNIO. AF_04/2019_P</t>
  </si>
  <si>
    <t>CORRIMÃO SIMPLES, DIÂMETRO EXTERNO = 1 1/2", EM AÇO GALVANIZADO. AF_04/2019_P</t>
  </si>
  <si>
    <t>GUARDA-CORPO PANORÂMICO COM PERFIS DE ALUMÍNIO E VIDRO LAMINADO 8 MM,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</si>
  <si>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</si>
  <si>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DE AÇO GALVANIZADO DE 1,10M, MONTANTES TUBULARES DE 1.1/4" ESPAÇADOS DE 1,20M, TRAVESSA SUPERIOR DE 1.1/2", GRADIL FORMADO POR TUBOS HORIZONTAIS DE 1" E VERTICAIS DE 3/4", FIXADO COM CHUMBADOR MECÂNICO. AF_04/2019_P</t>
  </si>
  <si>
    <t>CONTRAMARCO DE AÇO, FIXAÇÃO COM PARAFUSO - FORNECIMENTO E INSTALAÇÃO. AF_12/2019</t>
  </si>
  <si>
    <t>CONTRAMARCO DE AÇO, FIXAÇÃO COM ARGAMASSA - FORNECIMENTO E INSTALAÇÃO. AF_12/2019</t>
  </si>
  <si>
    <t>JANELA DE AÇO DE CORRER COM 4 FOLHAS PARA VIDRO, COM BATENTE, FERRAGENS E PINTURA ANTICORROSIVA. EXCLUSIVE VIDROS, ALIZAR E CONTRAMARCO. FORNECIMENTO E INSTALAÇÃO. AF_12/2019</t>
  </si>
  <si>
    <t>JANELA DE AÇO TIPO BASCULANTE PARA VIDROS, COM BATENTE, FERRAGENS E PINTURA ANTICORROSIVA. EXCLUSIVE VIDROS, ACABAMENTO, ALIZAR E CONTRAMARCO. FORNECIMENTO E INSTALAÇÃO. AF_12/2019</t>
  </si>
  <si>
    <t>PORTA DE FERRO, DE ABRIR, TIPO GRADE COM CHAPA, COM GUARNIÇÕES. AF_12/2019</t>
  </si>
  <si>
    <t>JANELA DE MADEIRA (PINUS/EUCALIPTO OU EQUIV.) DE CORRER COM 6 FOLHAS (2 VENEZ. FIXAS, 2 VENEZ. DE CORRER E 2 DE CORRER PARA VIDRO), COM BATENTE, ALIZAR E FERRAGENS. EXCLUSIVE VIDROS, ACABAMENTO E CONTRAMARCO. FORNECIMENTO EINSTALAÇÃO.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</si>
  <si>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</si>
  <si>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</si>
  <si>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</si>
  <si>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</si>
  <si>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</si>
  <si>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</si>
  <si>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</si>
  <si>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KIT DE PORTA DE MADEIRA PARA VERNIZ, SEMI-OCA (LEVE OU MÉDIA), PADRÃO POPULAR, 70X210CM, ESPESSURA DE 3,5CM, ITENS INCLUSOS: DOBRADIÇAS, MONTAGEM E INSTALAÇÃO DE BATENTE, FECHADURA COM EXECUÇÃO DO FURO - FORNECIMENTO E INSTALAÇÃO. AF_12/2019</t>
  </si>
  <si>
    <t>PORTA DE MADEIRA COMPENSADA LISA PARA PINTURA, 120X210X3,5CM, 2 FOLHAS, INCLUSO ADUELA 2A, ALIZAR 2A E DOBRADIÇAS. AF_12/2019</t>
  </si>
  <si>
    <t>RECOLOCAÇÃO DE FOLHAS DE PORTA DE MADEIRA PESADA OU SUPERPESADA DE 80CM DE LARGURA, CONSIDERANDO REAPROVEITAMENTO DO MATERIAL. AF_12/2019</t>
  </si>
  <si>
    <t>RECOLOCAÇÃO DE FOLHAS DE PORTA DE MADEIRA LEVE OU MÉDIA DE 90CM DE LARGURA, CONSIDERANDO REAPROVEITAMENTO DO MATERIAL. AF_12/2019</t>
  </si>
  <si>
    <t>RECOLOCAÇÃO DE FOLHAS DE PORTA DE MADEIRA LEVE OU MÉDIA DE 80CM DE LARGURA, CONSIDERANDO REAPROVEITAMENTO DO MATERIAL. AF_12/2019</t>
  </si>
  <si>
    <t>RECOLOCAÇÃO DE FOLHAS DE PORTA DE MADEIRA LEVE OU MÉDIA DE 70CM DE LARGURA, CONSIDERANDO REAPROVEITAMENTO DO MATERIAL. AF_12/2019</t>
  </si>
  <si>
    <t>RECOLOCAÇÃO DE FOLHAS DE PORTA DE MADEIRA LEVE OU MÉDIA DE 60CM DE LARGURA, CONSIDERANDO REAPROVEITAMENTO DO MATERIAL. AF_12/2019</t>
  </si>
  <si>
    <t>KIT DE PORTA DE MADEIRA TIPO MEXICANA, MACIÇA (PESADA OU SUPERPESADA), PADRÃO POPULAR, 80X210CM, ESPESSURA DE 3,5CM,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</si>
  <si>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</si>
  <si>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</si>
  <si>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</si>
  <si>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</si>
  <si>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</si>
  <si>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</si>
  <si>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</si>
  <si>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</si>
  <si>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</si>
  <si>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</si>
  <si>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</si>
  <si>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</si>
  <si>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</si>
  <si>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</si>
  <si>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</si>
  <si>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60X210CM, ESPESSURA DE 3,5CM, ITENS INCLUSOS: DOBRADIÇAS, MONTAGEM E INSTALAÇÃO DE BATENTE, FECHADURA COM EXECUÇÃO DO FURO - FORNECIMENTO E INSTALAÇÃO. AF_12/2019</t>
  </si>
  <si>
    <t>BATENTE PARA PORTA COM BANDEIRA, FIXAÇÃO COM PARAFUSO E BUCHA. AF_12/2019</t>
  </si>
  <si>
    <t>KIT DE PORTA-PRONTA DE MADEIRA EM ACABAMENTO MELAMÍNICO BRANCO, FOLHA LEVE OU MÉDIA, 90X210, EXCLUSIVE FECHADURA, FIXAÇÃO COM PREENCHIMENTO TOTAL DE ESPUMA EXPANSIVA - FORNECIMENTO E INSTALAÇÃO. AF_12/2019</t>
  </si>
  <si>
    <t>ALIZAR DE 5X1,5CM PARA PORTA FIXADO COM PREGOS, PADRÃO POPULAR - FORNECIMENTO E INSTALAÇÃO. AF_12/2019</t>
  </si>
  <si>
    <t>ALIZAR DE 5X1,5CM PARA PORTA FIXADO COM PREGOS, PADRÃO MÉDIO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</si>
  <si>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</si>
  <si>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</si>
  <si>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</si>
  <si>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</si>
  <si>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</si>
  <si>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</si>
  <si>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</si>
  <si>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</si>
  <si>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</si>
  <si>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</si>
  <si>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</si>
  <si>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</si>
  <si>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</si>
  <si>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</si>
  <si>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</si>
  <si>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</si>
  <si>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</si>
  <si>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</si>
  <si>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</si>
  <si>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</si>
  <si>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</si>
  <si>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</si>
  <si>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</si>
  <si>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</si>
  <si>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</si>
  <si>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</si>
  <si>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FECHADURA DE EMBUTIR PARA PORTAS INTERNAS, COMPLETA, ACABAMENTO PADRÃO POPULAR, COM EXECUÇÃO DE FURO - FORNECIMENTO E INSTALAÇÃO. AF_12/2019</t>
  </si>
  <si>
    <t>FECHADURA DE EMBUTIR PARA PORTAS INTERNAS, COMPLETA, ACABAMENTO PADRÃO MÉDIO, COM EXECUÇÃO DE FURO - FORNECIMENTO E INSTALAÇÃO. AF_12/2019</t>
  </si>
  <si>
    <t>FECHADURA DE EMBUTIR PARA PORTA DE BANHEIRO, COMPLETA, ACABAMENTO PADRÃO POPULAR, INCLUSO EXECUÇÃO DE FURO - FORNECIMENTO E INSTALAÇÃO. AF_12/2019</t>
  </si>
  <si>
    <t>FECHADURA DE EMBUTIR COM CILINDRO, EXTERNA, COMPLETA, ACABAMENTO PADRÃO POPULAR, INCLUSO EXECUÇÃO DE FURO - FORNECIMENTO E INSTALAÇÃO. AF_12/2019</t>
  </si>
  <si>
    <t>PORTA DE MADEIRA, TIPO MEXICANA, MACIÇA (PESADA OU SUPERPESADA), 80X210CM, ESPESSURA DE 3,5CM, INCLUSO DOBRADIÇAS - FORNECIMENTO E INSTALAÇÃO. AF_12/2019</t>
  </si>
  <si>
    <t>PORTA DE MADEIRA TIPO VENEZIANA, 80X210CM, ESPESSURA DE 3CM, INCLUSO DOBRADIÇAS - FORNECIMENTO E INSTALAÇÃO. AF_12/2019</t>
  </si>
  <si>
    <t>PORTA DE MADEIRA FRISADA, SEMI-OCA (LEVE OU MÉDIA), 80X210CM, ESPESSURA DE 3,5CM, INCLUSO DOBRADIÇAS - FORNECIMENTO E INSTALAÇÃO. AF_12/2019</t>
  </si>
  <si>
    <t>PORTA DE MADEIRA FRISADA, SEMI-OCA (LEVE OU MÉDIA), 70X210CM, ESPESSURA DE 3CM, INCLUSO DOBRADIÇAS - FORNECIMENTO E INSTALAÇÃO. AF_12/2019</t>
  </si>
  <si>
    <t>PORTA DE MADEIRA FRISADA, SEMI-OCA (LEVE OU MÉDIA), 60X210CM, ESPESSURA DE 3CM, INCLUSO DOBRADIÇAS - FORNECIMENTO E INSTALAÇÃO. AF_12/2019</t>
  </si>
  <si>
    <t>BATENTE PARA PORTA DE MADEIRA, FIXAÇÃO COM ARGAMASSA, PADRÃO POPULAR. FORNECIMENTO E INSTALAÇÃO. AF_12/2019_P</t>
  </si>
  <si>
    <t>BATENTE PARA PORTA DE MADEIRA, PADRÃO POPULAR - FORNECIMENTO E MONTAGEM. AF_12/2019</t>
  </si>
  <si>
    <t>KIT DE PORTA DE MADEIRA PARA VERNIZ, SEMI-OCA (LEVE OU MÉDIA), PADRÃO MÉDIO, 90X210CM,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</si>
  <si>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</si>
  <si>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</si>
  <si>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60X210CM, ESPESSURA DE 3,5CM, ITENS INCLUSOS: DOBRADIÇAS, MONTAGEM E INSTALAÇÃO DO BATENTE, SEM FECHADURA - FORNECIMENTO E INSTALAÇÃO. AF_12/2019</t>
  </si>
  <si>
    <t>PORTA DE MADEIRA PARA VERNIZ, SEMI-OCA (LEVE OU MÉDIA), 90X210CM,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</si>
  <si>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</si>
  <si>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</si>
  <si>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60X210CM, ESPESSURA DE 3,5CM, INCLUSO DOBRADIÇAS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</si>
  <si>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</si>
  <si>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</si>
  <si>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</si>
  <si>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</si>
  <si>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</si>
  <si>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</si>
  <si>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</si>
  <si>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</si>
  <si>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</si>
  <si>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</si>
  <si>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</si>
  <si>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</si>
  <si>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FECHADURA DE EMBUTIR PARA PORTA DE BANHEIRO, COMPLETA, ACABAMENTO PADRÃO MÉDIO, INCLUSO EXECUÇÃO DE FURO - FORNECIMENTO E INSTALAÇÃO. AF_12/2019</t>
  </si>
  <si>
    <t>FECHADURA DE EMBUTIR COM CILINDRO, EXTERNA, COMPLETA, ACABAMENTO PADRÃO MÉDIO, INCLUSO EXECUÇÃO DE FURO - FORNECIMENTO E INSTALAÇÃO. AF_12/2019</t>
  </si>
  <si>
    <t>PORTA DE MADEIRA, MACIÇA (PESADA OU SUPERPESADA), 90X210CM, ESPESSURA DE 3,5CM, INCLUSO DOBRADIÇAS - FORNECIMENTO E INSTALAÇÃO. AF_12/2019</t>
  </si>
  <si>
    <t>PORTA DE MADEIRA PARA PINTURA, SEMI-OCA (PESADA OU SUPERPESADA),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</si>
  <si>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</si>
  <si>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</si>
  <si>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</si>
  <si>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60X210CM, ESPESSURA DE 3,5CM, INCLUSO DOBRADIÇAS - FORNECIMENTO E INSTALAÇÃO. AF_12/2019</t>
  </si>
  <si>
    <t>BATENTE PARA PORTA DE MADEIRA, FIXAÇÃO COM ARGAMASSA, PADRÃO MÉDIO - FORNECIMENTO E INSTALAÇÃO. AF_12/2019_P</t>
  </si>
  <si>
    <t>BATENTE PARA PORTA DE MADEIRA, PADRÃO MÉDIO - FORNECIMENTO E MONTAGEM. AF_12/2019</t>
  </si>
  <si>
    <t>KIT DE PORTA-PRONTA DE MADEIRA EM ACABAMENTO MELAMÍNICO BRANCO, FOLHA PESADA OU SUPERPESADA,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</si>
  <si>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</si>
  <si>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</si>
  <si>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</si>
  <si>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</si>
  <si>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</si>
  <si>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</si>
  <si>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</si>
  <si>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</si>
  <si>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</si>
  <si>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60X210CM, EXCLUSIVE FECHADURA, FIXAÇÃO COM PREENCHIMENTO PARCIAL DE ESPUMA EXPANSIVA - FORNECIMENTO E INSTALAÇÃO. AF_12/2019</t>
  </si>
  <si>
    <t>ESCORAMENTO DE VALA, TIPO BLINDAGEM, COM PROFUNDIDADE DE 3,0 A 4,5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</si>
  <si>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</si>
  <si>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</si>
  <si>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</si>
  <si>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</si>
  <si>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0 A 1,5 M, LARGURA MENOR QUE 1,5 M - EXECUÇÃO, NÃO INCLUI MATERIAL. AF_08/2020</t>
  </si>
  <si>
    <t>ESCORAMENTO DE VALA, TIPO CONTÍNUO COM PERFIL METÁLICO "U", COM PROFUNDIDADE DE 3,0 A 4,5 M, LARGURA MAIOR OU IGUAL A 1,5 M E MENOR QUE 2,5 M. AF_08/2020</t>
  </si>
  <si>
    <t>ESCORAMENTO DE VALA, TIPO CONTÍNUO COM PERFIL METÁLICO "U", COM PROFUNDIDADE DE 3,0 A 4,5 M, LARGURA MENOR QUE 1,5 M. AF_08/2020</t>
  </si>
  <si>
    <t>ESCORAMENTO DE VALA, TIPO CONTÍNUO COM PERFIL METÁLICO "U", COM PROFUNDIDADE DE 1,5 A 3,0 M, LARGURA MAIOR OU IGUAL 1,5 M E MENOR QUE 2,5 M. AF_08/2020</t>
  </si>
  <si>
    <t>ESCORAMENTO DE VALA, TIPO CONTÍNUO COM PERFIL METÁLICO "U", COM PROFUNDIDADE DE 1,5 A 3,0 M, LARGURA MENOR QUE 1,5 M. AF_08/2020</t>
  </si>
  <si>
    <t>ESCORAMENTO DE VALA,TIPO CONTÍNUO COM PERFIL METÁLICO "U", COM PROFUNDIDADE DE 0 A 1,5 M, LARGURA MAIOR OU IGUAL A 1,5 E MENOR QUE 2,5 M. AF_08/2020</t>
  </si>
  <si>
    <t>ESCORAMENTO DE VALA, TIPO CONTÍNUO COM PERFIL METÁLICO "U", COM PROFUNDIDADE DE 0 A 1,5 M, LARGURA MENOR QUE 1,5 M. AF_08/2020</t>
  </si>
  <si>
    <t>ESCORAMENTO DE VALA, TIPO CONTÍNUO, COM PROFUNDIDADE DE 3,0 A 4,5 M, LARGURA MAIOR OU IGUAL A 1,5 E MENOR QUE 2,5 M. AF_08/2020</t>
  </si>
  <si>
    <t>ESCORAMENTO DE VALA, TIPO CONTÍNUO, COM PROFUNDIDADE DE 3,0 A 4,5 M, LARGURA MENOR QUE 1,5 M. AF_08/2020</t>
  </si>
  <si>
    <t>ESCORAMENTO DE VALA, TIPO CONTÍNUO, COM PROFUNDIDADE DE 1,5 A 3,0 M, LARGURA MAIOR OU IGUAL A 1,5 M E MENOR QUE 2,5 M. AF_08/2020</t>
  </si>
  <si>
    <t>ESCORAMENTO DE VALA, TIPO CONTÍNUO, COM PROFUNDIDADE DE 1,5 M A 3,0 M, LARGURA MENOR QUE 1,5 M. AF_08/2020</t>
  </si>
  <si>
    <t>ESCORAMENTO DE VALA, TIPO CONTÍNUO, COM PROFUNDIDADE DE 0 A 1,5 M, LARGURA MAIOR OU IGUAL A 1,5 M E MENOR QUE 2,5 M. AF_08/2020</t>
  </si>
  <si>
    <t>ESCORAMENTO DE VALA, TIPO CONTÍNUO, COM PROFUNDIDADE DE 0 A 1,5 M, LARGURA MENOR QUE 1,5 M. AF_08/2020</t>
  </si>
  <si>
    <t>ESCORAMENTO DE VALA, TIPO DESCONTÍNUO, COM PROFUNDIDADE DE 3,0 A 4,5 M, LARGURA MAIOR OU IGUAL A 1,5 E MENOR QUE 2,5 M. AF_08/2020</t>
  </si>
  <si>
    <t>ESCORAMENTO DE VALA, TIPO DESCONTÍNUO, COM PROFUNDIDADE DE 3,0 A 4,5 M, LARGURA MENOR QUE 1,5 M. AF_08/2020</t>
  </si>
  <si>
    <t>ESCORAMENTO DE VALA, TIPO DESCONTÍNUO, COM PROFUNDIDADE DE 1,5 A 3,0 M, LARGURA MAIOR OU IGUAL A 1,5 M E MENOR QUE 2,5 M. AF_08/2020</t>
  </si>
  <si>
    <t>ESCORAMENTO DE VALA, TIPO DESCONTÍNUO, COM PROFUNDIDADE DE 1,5 M A 3,0 M, LARGURA MENOR QUE 1,5 M. AF_08/2020</t>
  </si>
  <si>
    <t>ESCORAMENTO DE VALA, TIPO DESCONTÍNUO, COM PROFUNDIDADE DE 0 A 1,5 M, LARGURA MAIOR OU IGUAL A 1,5 M E MENOR QUE 2,5 M. AF_08/2020</t>
  </si>
  <si>
    <t>ESCORAMENTO DE VALA, TIPO DESCONTÍNUO, COM PROFUNDIDADE DE 0 A 1,5 M, LARGURA MENOR QUE 1,5 M. AF_08/2020</t>
  </si>
  <si>
    <t>ESCORAMENTO DE VALA, TIPO PONTALETEAMENTO, COM PROFUNDIDADE DE 3,0 A 4,5 M, LARGURA MAIOR OU IGUAL A 1,5 M E MENOR QUE 2,5 M. AF_08/2020</t>
  </si>
  <si>
    <t>ESCORAMENTO DE VALA, TIPO PONTALETEAMENTO, COM PROFUNDIDADE DE 3,0 A 4,5 M, LARGURA MENOR QUE 1,5 M. AF_08/2020</t>
  </si>
  <si>
    <t>ESCORAMENTO DE VALA, TIPO PONTALETEAMENTO, COM PROFUNDIDADE DE 1,5 A 3,0 M, LARGURA MAIOR OU IGUAL A 1,5 M E MENOR QUE 2,5 M. AF_08/2020</t>
  </si>
  <si>
    <t>ESCORAMENTO DE VALA, TIPO PONTALETEAMENTO, COM PROFUNDIDADE DE 1,5 A 3,0 M, LARGURA MENOR QUE 1,5 M. AF_08/2020</t>
  </si>
  <si>
    <t>ESCORAMENTO DE VALA, TIPO PONTALETEAMENTO, COM PROFUNDIDADE DE 0 A 1,5 M, LARGURA MAIOR OU IGUAL A 1,5 M E MENOR QUE 2,5 M. AF_08/2020</t>
  </si>
  <si>
    <t>ESCORAMENTO DE VALA, TIPO PONTALETEAMENTO, COM PROFUNDIDADE DE 0 A 1,5 M, LARGURA MENOR QUE 1,5 M. AF_08/2020</t>
  </si>
  <si>
    <t>BASE PARA POÇO DE VISITA CIRCULAR PARA DRENAGEM, EM CONCRETO PRÉ-MOLDADO, DIÂMETRO INTERNO = 1 M, PROFUNDIDADE = 1,45 M, EXCLUINDO TAMPÃO. AF_05/2018</t>
  </si>
  <si>
    <t>CONCRETAGEM DE CORTINA DE CONTENÇÃO, ATRAVÉS DE BOMBA   LANÇAMENTO, ADENSAMENTO E ACABAMENTO. AF_07/2019</t>
  </si>
  <si>
    <t>ARMAÇÃO DE CORTINA DE CONTENÇÃO EM CONCRETO ARMADO, COM AÇO CA-50 DE 25 MM - MONTAGEM. AF_07/2019</t>
  </si>
  <si>
    <t>ARMAÇÃO DE CORTINA DE CONTENÇÃO EM CONCRETO ARMADO, COM AÇO CA-50 DE 20 MM - MONTAGEM. AF_07/2019</t>
  </si>
  <si>
    <t>ARMAÇÃO DE CORTINA DE CONTENÇÃO EM CONCRETO ARMADO, COM AÇO CA-50 DE 16 MM - MONTAGEM. AF_07/2019</t>
  </si>
  <si>
    <t>ARMAÇÃO DE CORTINA DE CONTENÇÃO EM CONCRETO ARMADO, COM AÇO CA-50 DE 12,5 MM - MONTAGEM. AF_07/2019</t>
  </si>
  <si>
    <t>ARMAÇÃO DE CORTINA DE CONTENÇÃO EM CONCRETO ARMADO, COM AÇO CA-50 DE 10 MM - MONTAGEM. AF_07/2019</t>
  </si>
  <si>
    <t>ARMAÇÃO DE CORTINA DE CONTENÇÃO EM CONCRETO ARMADO, COM AÇO CA-50 DE 8 MM - MONTAGEM. AF_07/2019</t>
  </si>
  <si>
    <t>ARMAÇÃO DE CORTINA DE CONTENÇÃO EM CONCRETO ARMADO, COM AÇO CA-50 DE 6,3 MM - MONTAGEM. AF_07/2019</t>
  </si>
  <si>
    <t>FABRICAÇÃO, MONTAGEM E DESMONTAGEM DE FÔRMA PARA CORTINA DE CONTENÇÃO, EM CHAPA DE MADEIRA COMPENSADA PLASTIFICADA, E = 18 MM, 10 UTILIZAÇÕES. AF_07/2019</t>
  </si>
  <si>
    <t>CONTENÇÃO EM PERFIL PRANCHADO COM PRANCHÃO DE MADEIRA, PERFIS ESPAÇADOS A 2 M PARA 2 OU MAIS SUBSOLOS. AF_07/2019</t>
  </si>
  <si>
    <t>CONTENÇÃO EM PERFIL PRANCHADO COM PRANCHÃO DE MADEIRA, PERFIS ESPAÇADOS A 2 M PARA 1 SUBSOLO. AF_07/2019</t>
  </si>
  <si>
    <t>CONTENÇÃO EM PERFIL PRANCHADO COM PRANCHÃO DE MADEIRA, PERFIS ESPAÇADOS A 1,5 M PARA 2 OU MAIS SUBSOLOS. AF_07/2019</t>
  </si>
  <si>
    <t>CONTENÇÃO EM PERFIL PRANCHADO COM PRANCHÃO DE MADEIRA, PERFIS ESPAÇADOS A 1,5 M PARA 1 SUBSOLO. AF_07/2019</t>
  </si>
  <si>
    <t>TELHAMENTO COM TELHA DE ENCAIXE, TIPO FRANCESA DE VIDRO, COM ATÉ 2 ÁGUAS, INCLUSO TRANSPORTE VERTICAL. AF_07/2019</t>
  </si>
  <si>
    <t>FABRICAÇÃO E INSTALAÇÃO DE PONTALETES DE MADEIRA NÃO APARELHADA PARA TELHADOS COM ATÉ 2 ÁGUAS E COM TELHA ONDULADA DE FIBROCIMENTO, ALUMÍNIO OU PLÁSTICA EM EDIFÍCIO RESIDENCIAL TÉRREO, INCLUSO TRANSPORTE VERTICAL. AF_07/2019</t>
  </si>
  <si>
    <t>FABRICAÇÃO E INSTALAÇÃO DE TESOURA (INTEIRA OU MEIA) EM AÇO, VÃOS MAIORES QUE 6,0 M E MENORES QUE 12,0 M, INCLUSO IÇAMENTO. AF_07/2019</t>
  </si>
  <si>
    <t>FABRICAÇÃO E INSTALAÇÃO DE TESOURA (INTEIRA OU MEIA) EM AÇO, VÃOS MAIORES OU IGUAIS A 3,0 M E MENORES OU IGUAL A 6,0 M, INCLUSO IÇAMENTO. AF_07/2019</t>
  </si>
  <si>
    <t>FABRICAÇÃO E INSTALAÇÃO DE MEIA TESOURA DE MADEIRA NÃO APARELHADA, COM VÃO DE 12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</si>
  <si>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</si>
  <si>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</si>
  <si>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</si>
  <si>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</si>
  <si>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</si>
  <si>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</si>
  <si>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</si>
  <si>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</si>
  <si>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</si>
  <si>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</si>
  <si>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</si>
  <si>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</si>
  <si>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</si>
  <si>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</si>
  <si>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</si>
  <si>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</si>
  <si>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</si>
  <si>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</si>
  <si>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3 M, PARA TELHA CERÂMICA OU DE CONCRETO, INCLUSO IÇAMENTO. AF_07/2019</t>
  </si>
  <si>
    <t>TRAMA DE AÇO COMPOSTA POR TERÇAS PARA TELHADOS DE ATÉ 2 ÁGUAS PARA TELHA ESTRUTURAL DE FIBROCIMENTO, INCLUSO TRANSPORTE VERTICAL. AF_07/2019</t>
  </si>
  <si>
    <t>TRAMA DE AÇO COMPOSTA POR TERÇAS PARA TELHADOS DE ATÉ 2 ÁGUAS PARA TELHA ONDULADA DE FIBROCIMENTO, METÁLICA, PLÁSTICA OU TERMOACÚSTICA, INCLUSO TRANSPORTE VERTICAL. AF_07/2019</t>
  </si>
  <si>
    <t>TRAMA DE AÇO COMPOSTA POR RIPAS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</si>
  <si>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</si>
  <si>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</si>
  <si>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</si>
  <si>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</si>
  <si>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CAIBROS E TERÇAS PARA TELHADOS DE ATÉ 2 ÁGUAS PARA TELHA CERÂMICA CAPA-CANAL, INCLUSO TRANSPORTE VERTICAL. AF_07/2019</t>
  </si>
  <si>
    <t>TRAMA DE AÇO COMPOSTA POR RIPAS PARA TELHADOS DE MAIS DE 2 ÁGUAS PARA TELHA DE ENCAIXE DE CERÂMICA OU DE CONCRETO, INCLUSO TRANSPORTE VERTICAL, INCLUSO TRANSPORTE VERTICAL. AF_07/2019</t>
  </si>
  <si>
    <t>TRAMA DE AÇO COMPOSTA POR RIPAS E CAIBROS PARA TELHADOS DE MAIS DE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</si>
  <si>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</si>
  <si>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</si>
  <si>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</si>
  <si>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CAIBROS E TERÇAS PARA TELHADOS DE ATÉ 2 ÁGUAS PARA TELHA DE ENCAIXE DE CERÂMICA OU DE CONCRETO, INCLUSO TRANSPORTE VERTICAL. AF_07/2019</t>
  </si>
  <si>
    <t>INSTALAÇÃO DE TESOURA (INTEIRA OU MEIA), EM AÇO, PARA VÃOS MAIORES OU IGUAIS A 10,0 M E MENORES QUE 12,0 M, INCLUSO IÇAMENTO. AF_07/2019</t>
  </si>
  <si>
    <t>INSTALAÇÃO DE TESOURA (INTEIRA OU MEIA), EM AÇO, PARA VÃOS MAIORES OU IGUAIS A 8,0 M E MENORES QUE 10,0 M, INCLUSO IÇAMENTO. AF_07/2019</t>
  </si>
  <si>
    <t>INSTALAÇÃO DE TESOURA (INTEIRA OU MEIA), EM AÇO, PARA VÃOS MAIORES OU IGUAIS A 6,0 M E MENORES QUE 8,0 M, INCLUSO IÇAMENTO. AF_07/2019</t>
  </si>
  <si>
    <t>INSTALAÇÃO DE TESOURA (INTEIRA OU MEIA), EM AÇO, PARA VÃOS MAIORES OU IGUAIS A 3,0 M E MENORES QUE 6,0 M, INCLUSO IÇAMENTO. AF_07/2019</t>
  </si>
  <si>
    <t>TELHAMENTO COM TELHA ONDULADA DE FIBRA DE VIDRO E = 0,6 MM, PARA TELHADO COM INCLINAÇÃO MAIOR QUE 10°, COM ATÉ 2 ÁGUAS, INCLUSO IÇAMENTO. AF_07/2019</t>
  </si>
  <si>
    <t>RUFO EM CHAPA DE AÇO GALVANIZADO NÚMERO 24, CORTE DE 25 CM, INCLUSO TRANSPORTE VERTICAL. AF_07/2019</t>
  </si>
  <si>
    <t>CALHA EM CHAPA DE AÇO GALVANIZADO NÚMERO 24, DESENVOLVIMENTO DE 100 CM, INCLUSO TRANSPORTE VERTICAL. AF_07/2019</t>
  </si>
  <si>
    <t>CALHA EM CHAPA DE AÇO GALVANIZADO NÚMERO 24, DESENVOLVIMENTO DE 50 CM, INCLUSO TRANSPORTE VERTICAL. AF_07/2019</t>
  </si>
  <si>
    <t>CALHA EM CHAPA DE AÇO GALVANIZADO NÚMERO 24, DESENVOLVIMENTO DE 33 CM, INCLUSO TRANSPORTE VERTICAL. AF_07/2019</t>
  </si>
  <si>
    <t>RUFO EM FIBROCIMENTO PARA TELHA ONDULADA E = 6 MM, ABA DE 26 CM, INCLUSO TRANSPORTE VERTICAL, EXCETO CONTRARRUFO. AF_07/2019</t>
  </si>
  <si>
    <t>CALHA DE BEIRAL, SEMICIRCULAR DE PVC, DIAMETRO 125 MM, INCLUINDO CABECEIRAS, EMENDAS, BOCAIS, SUPORTES E VEDAÇÕES, EXCLUINDO CONDUTORES, INCLUSO TRANSPORTE VERTICAL. AF_07/2019</t>
  </si>
  <si>
    <t>RETIRADA E RECOLOCAÇÃO DE  TELHA CERÂMICA CAPA-CANAL, COM MAIS DE DUAS ÁGUAS, INCLUSO IÇAMENTO. AF_07/2019</t>
  </si>
  <si>
    <t>RETIRADA E RECOLOCAÇÃO DE  TELHA CERÂMICA CAPA-CANAL, COM ATÉ DUAS ÁGUAS, INCLUSO IÇAMENTO. AF_07/2019</t>
  </si>
  <si>
    <t>RETIRADA E RECOLOCAÇÃO DE  TELHA CERÂMICA DE ENCAIXE, COM MAIS DE DUAS ÁGUAS, INCLUSO IÇAMENTO. AF_07/2019</t>
  </si>
  <si>
    <t>RETIRADA E RECOLOCAÇÃO DE  TELHA CERÂMICA DE ENCAIXE, COM ATÉ DUAS ÁGUAS, INCLUSO IÇAMENTO. AF_07/2019</t>
  </si>
  <si>
    <t>RUFO EXTERNO/INTERNO EM CHAPA DE AÇO GALVANIZADO NÚMERO 26, CORTE DE 33 CM, INCLUSO IÇAMENTO. AF_07/2019</t>
  </si>
  <si>
    <t>CUMEEIRA SHED PARA TELHA ONDULADA DE FIBROCIMENTO, E = 6 MM, INCLUSO ACESSÓRIOS DE FIXAÇÃO E IÇAMENTO. AF_07/2019</t>
  </si>
  <si>
    <t>CUMEEIRA PARA TELHA DE FIBROCIMENTO ESTRUTURAL E = 6 MM, INCLUSO ACESSÓRIOS DE FIXAÇÃO E IÇAMENTO. AF_07/2019</t>
  </si>
  <si>
    <t>CUMEEIRA PARA TELHA DE FIBROCIMENTO ONDULADA E = 6 MM, INCLUSO ACESSÓRIOS DE FIXAÇÃO E IÇAMENTO. AF_07/2019</t>
  </si>
  <si>
    <t>CUMEEIRA PARA TELHA DE CONCRETO EMBOÇADA COM ARGAMASSA TRAÇO 1:2:9 (CIMENTO, CAL E AREIA) PARA TELHADOS COM ATÉ 2 ÁGUAS, INCLUSO TRANSPORTE VERTICAL. AF_07/2019</t>
  </si>
  <si>
    <t>CUMEEIRA PARA TELHA CERÂMICA EMBOÇADA COM ARGAMASSA TRAÇO 1:2:9 (CIMENTO, CAL E AREIA) PARA TELHADOS COM ATÉ 2 ÁGUAS, INCLUSO TRANSPORTE VERTICAL. AF_07/2019</t>
  </si>
  <si>
    <t>CUMEEIRA E ESPIGÃO PARA TELHA DE CONCRETO EMBOÇADA COM ARGAMASSA TRAÇO 1:2:9 (CIMENTO, CAL E AREIA), PARA TELHADOS COM MAIS DE 2 ÁGUAS, INCLUSO TRANSPORTE VERTICAL. AF_07/2019</t>
  </si>
  <si>
    <t>CUMEEIRA E ESPIGÃO PARA TELHA CERÂMICA EMBOÇADA COM ARGAMASSA TRAÇO 1:2:9 (CIMENTO, CAL E AREIA), PARA TELHADOS COM MAIS DE 2 ÁGUAS, INCLUSO TRANSPORTE VERTICAL. AF_07/2019</t>
  </si>
  <si>
    <t>TELHAMENTO COM TELHA METÁLICA TERMOACÚSTICA E = 30 MM, COM ATÉ 2 ÁGUAS, INCLUSO IÇAMENTO. AF_07/2019</t>
  </si>
  <si>
    <t>TELHAMENTO COM TELHA DE AÇO/ALUMÍNIO E = 0,5 MM, COM ATÉ 2 ÁGUAS, INCLUSO IÇAMENTO. AF_07/2019</t>
  </si>
  <si>
    <t>TELHAMENTO COM TELHA ONDULADA DE FIBROCIMENTO E = 6 MM, COM RECOBRIMENTO LATERAL DE 1 1/4 DE ONDA PARA TELHADO COM INCLINAÇÃO MÁXIMA DE 10°, COM ATÉ 2 ÁGUAS, INCLUSO IÇAMENTO. AF_07/2019</t>
  </si>
  <si>
    <t>TELHAMENTO COM TELHA ONDULADA DE FIBROCIMENTO E = 6 MM, COM RECOBRIMENTO LATERAL DE 1/4 DE ONDA PARA TELHADO COM INCLINAÇÃO MAIOR QUE 10°, COM ATÉ 2 ÁGUAS, INCLUSO IÇAMENTO. AF_07/2019</t>
  </si>
  <si>
    <t>TELHAMENTO COM TELHA CERÂMICA CAPA-CANAL, TIPO PAULISTA, COM MAIS DE 2 ÁGUAS, INCLUSO TRANSPORTE VERTICAL. AF_07/2019</t>
  </si>
  <si>
    <t>TELHAMENTO COM TELHA CERÂMICA CAPA-CANAL, TIPO PAULISTA, COM ATÉ 2 ÁGUAS, INCLUSO TRANSPORTE VERTICAL. AF_07/2019</t>
  </si>
  <si>
    <t>TELHAMENTO COM TELHA CERÂMICA CAPA-CANAL, TIPO PLAN, COM MAIS DE 2 ÁGUAS, INCLUSO TRANSPORTE VERTICAL. AF_07/2019</t>
  </si>
  <si>
    <t>TELHAMENTO COM TELHA CERÂMICA CAPA-CANAL, TIPO PLAN, COM ATÉ 2 ÁGUAS, INCLUSO TRANSPORTE VERTICAL. AF_07/2019</t>
  </si>
  <si>
    <t>TELHAMENTO COM TELHA CERÂMICA DE ENCAIXE, TIPO ROMANA, COM MAIS DE 2 ÁGUAS, INCLUSO TRANSPORTE VERTICAL. AF_07/2019</t>
  </si>
  <si>
    <t>TELHAMENTO COM TELHA CERÂMICA DE ENCAIXE, TIPO ROMANA, COM ATÉ 2 ÁGUAS, INCLUSO TRANSPORTE VERTICAL. AF_07/2019</t>
  </si>
  <si>
    <t>TELHAMENTO COM TELHA CERÂMICA DE ENCAIXE, TIPO FRANCESA, COM MAIS DE 2 ÁGUAS, INCLUSO TRANSPORTE VERTICAL. AF_07/2019</t>
  </si>
  <si>
    <t>TELHAMENTO COM TELHA CERÂMICA DE ENCAIXE, TIPO FRANCESA, COM ATÉ 2 ÁGUAS, INCLUSO TRANSPORTE VERTICAL. AF_07/2019</t>
  </si>
  <si>
    <t>AMARRAÇÃO DE TELHAS CERÂMICAS OU DE CONCRETO. AF_07/2019</t>
  </si>
  <si>
    <t>SUBCOBERTURA COM MANTA PLÁSTICA REVESTIDA POR PELÍCULA DE ALUMÍNO, INCLUSO TRANSPORTE VERTICAL. AF_07/2019</t>
  </si>
  <si>
    <t>EMBOÇAMENTO COM ARGAMASSA TRAÇO 1:2:9 (CIMENTO, CAL E AREIA). AF_07/2019</t>
  </si>
  <si>
    <t>TELHAMENTO COM TELHA CERÂMICA CAPA-CANAL, TIPO COLONIAL, COM MAIS DE 2 ÁGUAS, INCLUSO TRANSPORTE VERTICAL. AF_07/2019</t>
  </si>
  <si>
    <t>TELHAMENTO COM TELHA CERÂMICA CAPA-CANAL, TIPO COLONIAL, COM ATÉ 2 ÁGUAS, INCLUSO TRANSPORTE VERTICAL. AF_07/2019</t>
  </si>
  <si>
    <t>TELHAMENTO COM TELHA CERÂMICA DE ENCAIXE, TIPO PORTUGUESA, COM MAIS DE 2 ÁGUAS, INCLUSO TRANSPORTE VERTICAL. AF_07/2019</t>
  </si>
  <si>
    <t>TELHAMENTO COM TELHA CERÂMICA DE ENCAIXE, TIPO PORTUGUESA, COM ATÉ 2 ÁGUAS, INCLUSO TRANSPORTE VERTICAL. AF_07/2019</t>
  </si>
  <si>
    <t>TELHAMENTO COM TELHA DE CONCRETO DE ENCAIXE, COM MAIS DE 2 ÁGUAS, INCLUSO TRANSPORTE VERTICAL. AF_07/2019</t>
  </si>
  <si>
    <t>TELHAMENTO COM TELHA DE CONCRETO DE ENCAIXE, COM ATÉ 2 ÁGUAS, INCLUSO TRANSPORTE VERTICAL. AF_07/2019</t>
  </si>
  <si>
    <t>RETIRADA E RECOLOCAÇÃO DE CAIBRO EM TELHADOS DE MAIS DE 2 ÁGUAS COM TELHA CERÂMICA CAPA-CANAL, INCLUSO TRANSPORTE VERTICAL. AF_07/2019</t>
  </si>
  <si>
    <t>RETIRADA E RECOLOCAÇÃO DE RIPA EM TELHADOS DE MAIS DE 2 ÁGUAS COM TELHA CERÂMICA CAPA-CANAL, INCLUSO TRANSPORTE VERTICAL. AF_07/2019</t>
  </si>
  <si>
    <t>RETIRADA E RECOLOCAÇÃO DE CAIBRO EM TELHADOS DE ATÉ 2 ÁGUAS COM TELHA CERÂMICA CAPA-CANAL, INCLUSO TRANSPORTE VERTICAL. AF_07/2019</t>
  </si>
  <si>
    <t>RETIRADA E RECOLOCAÇÃO DE RIPA EM TELHADOS DE ATÉ 2 ÁGUAS COM TELHA CERÂMICA CAPA-CANAL, INCLUSO TRANSPORTE VERTICAL. AF_07/2019</t>
  </si>
  <si>
    <t>RETIRADA E RECOLOCAÇÃO DE CAIBRO EM TELHADOS DE MAIS DE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</si>
  <si>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</si>
  <si>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</si>
  <si>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ATÉ 2 ÁGUAS COM TELHA CERÂMICA OU DE CONCRETO DE ENCAIXE, INCLUSO TRANSPORTE VERTICAL. AF_07/2019</t>
  </si>
  <si>
    <t>FABRICAÇÃO E INSTALAÇÃO DE PONTALETES DE MADEIRA NÃO APARELHADA PARA TELHADOS COM MAIS QUE 2 ÁGUAS E COM TELHA CERÂMICA OU DE CONCRETO EM EDIFÍCIO INSTITUCIONAL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</si>
  <si>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</si>
  <si>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</si>
  <si>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</si>
  <si>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</si>
  <si>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</si>
  <si>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</si>
  <si>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RESIDENCIAL TÉRREO, INCLUSO TRANSPORTE VERTICAL. AF_07/2019</t>
  </si>
  <si>
    <t>FABRICAÇÃO E INSTALAÇÃO DE TESOURA INTEIRA EM MADEIRA NÃO APARELHADA, VÃO DE 12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</si>
  <si>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</si>
  <si>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</si>
  <si>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</si>
  <si>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</si>
  <si>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</si>
  <si>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</si>
  <si>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</si>
  <si>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</si>
  <si>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</si>
  <si>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12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</si>
  <si>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</si>
  <si>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</si>
  <si>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</si>
  <si>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</si>
  <si>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</si>
  <si>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</si>
  <si>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</si>
  <si>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</si>
  <si>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3 M, PARA TELHA CERÂMICA OU DE CONCRETO, INCLUSO IÇAMENTO. AF_07/2019</t>
  </si>
  <si>
    <t>TRAMA DE MADEIRA COMPOSTA POR TERÇAS PARA TELHADOS DE ATÉ 2 ÁGUAS PARA TELHA ESTRUTURAL DE FIBROCIMENTO, INCLUSO TRANSPORTE VERTICAL. AF_07/2019</t>
  </si>
  <si>
    <t>TRAMA DE MADEIRA COMPOSTA POR TERÇAS PARA TELHADOS DE ATÉ 2 ÁGUAS PARA TELHA ONDULADA DE FIBROCIMENTO, METÁLICA, PLÁSTICA OU TERMOACÚSTICA, INCLUSO TRANSPORTE VERTICAL. AF_07/2019</t>
  </si>
  <si>
    <t>TRAMA DE MADEIRA COMPOSTA POR RIPAS, CAIBROS E TERÇAS PARA TELHADOS DE MAIS QUE 2 ÁGUAS PARA TELHA CERÂMICA CAPA-CANAL,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</si>
  <si>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</si>
  <si>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</si>
  <si>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DE ENCAIXE DE CERÂMICA OU DE CONCRETO, INCLUSO TRANSPORTE VERTICAL. AF_07/2019</t>
  </si>
  <si>
    <t>INSTALAÇÃO DE TESOURA (INTEIRA OU MEIA), BIAPOIADA, EM MADEIRA NÃO APARELHADA, PARA VÃOS MAIORES OU IGUAIS A 10,0 M E MENORES QUE 12,0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</si>
  <si>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</si>
  <si>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</si>
  <si>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3,0 M E MENORES QUE 6,0 M, INCLUSO IÇAMENTO. AF_07/2019</t>
  </si>
  <si>
    <t>USINA DE ASFALTO, TIPO GRAVIMÉTRICA, PROD 150 TON/HORA - MATERIAIS NA OPERAÇÃO. AF_12/2019</t>
  </si>
  <si>
    <t>USINA DE ASFALTO, TIPO GRAVIMÉTRICA, PROD 150 TON/HORA - MANUTENÇÃO. AF_12/2019</t>
  </si>
  <si>
    <t>USINA DE ASFALTO, TIPO GRAVIMÉTRICA, PROD 150 TON/HORA - JUROS. AF_12/2019</t>
  </si>
  <si>
    <t>USINA DE ASFALTO, TIPO GRAVIMÉTRICA, PROD 150 TON/HORA - DEPRECIAÇÃO. AF_12/2019</t>
  </si>
  <si>
    <t>USINA DE MISTURA ASFÁLTICA À QUENTE, TIPO CONTRA FLUXO, PROD 100 A 140 TON/HORA - MATERIAIS NA OPERAÇÃO. AF_12/2019</t>
  </si>
  <si>
    <t>USINA DE MISTURA ASFÁLTICA À QUENTE, TIPO CONTRA FLUXO, PROD 100 A 140 TON/HORA - MANUTENÇÃO. AF_12/2019</t>
  </si>
  <si>
    <t>USINA DE MISTURA ASFÁLTICA À QUENTE, TIPO CONTRA FLUXO, PROD 100 A 140 TON/HORA - JUROS. AF_12/2019</t>
  </si>
  <si>
    <t>USINA DE MISTURA ASFÁLTICA À QUENTE, TIPO CONTRA FLUXO, PROD 100 A 140 TON/HORA - DEPRECIAÇÃO. AF_12/2019</t>
  </si>
  <si>
    <t>LAVADORA DE ALTA PRESSAO (LAVA-JATO) PARA AGUA FRIA, PRESSAO DE OPERACAO ENTRE 1400 E 1900 LIB/POL2, VAZAO MAXIMA ENTRE 400 E 700 L/H - MATERIAIS NA OPERAÇÃO.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</si>
  <si>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</si>
  <si>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</si>
  <si>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DEPRECIAÇÃO. AF_04/2019</t>
  </si>
  <si>
    <t>MÁQUINA JATO DE PRESSAO PORTÁTIL, CAMARA DE 1 SAIDA, CAPACIDADE 280 L, DIAMETRO 670 MM, BICO DE JATO CURTO VENTURI DE 5/16'' , MANGUEIRA DE 1'' COM COMPRESSOR DE AR REBOCÁVEL 189 PCM E MOTOR DIESEL 63 CV - MATERIAIS NA OPERAÇÃO.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</si>
  <si>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</si>
  <si>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</si>
  <si>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DEPRECIAÇÃO. AF_03/2016</t>
  </si>
  <si>
    <t>USINA DE ASFALTO, TIPO GRAVIMÉTRICA, PROD 150 TON/HORA - CHI DIURNO. AF_12/2019</t>
  </si>
  <si>
    <t>USINA DE MISTURA ASFÁLTICA À QUENTE, TIPO CONTRA FLUXO, PROD 100 A 140 TON/HORA - CHI DIURNO. AF_12/2019</t>
  </si>
  <si>
    <t>LAVADORA DE ALTA PRESSAO (LAVA-JATO) PARA AGUA FRIA, PRESSAO DE OPERACAO ENTRE 1400 E 1900 LIB/POL2, VAZAO MAXIMA ENTRE 400 E 700 L/H - CHI DIURNO. AF_04/2019</t>
  </si>
  <si>
    <t>MÁQUINA JATO DE PRESSAO PORTÁTIL, CAMARA DE 1 SAIDA, CAPACIDADE 280 L, DIAMETRO 670 MM, BICO DE JATO CURTO VENTURI DE 5/16'' , MANGUEIRA DE 1'' COM COMPRESSOR DE AR REBOCÁVEL 189 PCM E MOTOR DIESEL 63 CV - CHI DIURNO. AF_03/2016</t>
  </si>
  <si>
    <t>USINA DE ASFALTO, TIPO GRAVIMÉTRICA, PROD 150 TON/HORA - CHP DIURNO. AF_12/2019</t>
  </si>
  <si>
    <t>USINA DE MISTURA ASFÁLTICA À QUENTE, TIPO CONTRA FLUXO, PROD 100 A 140 TON/HORA - CHP DIURNO. AF_12/2019</t>
  </si>
  <si>
    <t>LAVADORA DE ALTA PRESSAO (LAVA-JATO) PARA AGUA FRIA, PRESSAO DE OPERACAO ENTRE 1400 E 1900 LIB/POL2, VAZAO MAXIMA ENTRE 400 E 700 L/H - CHP DIURNO. AF_04/2019</t>
  </si>
  <si>
    <t>MÁQUINA JATO DE PRESSAO PORTÁTIL, CAMARA DE 1 SAIDA, CAPACIDADE 280 L, DIAMETRO 670 MM, BICO DE JATO CURTO VENTURI DE 5/16'' , MANGUEIRA DE 1'' COM COMPRESSOR DE AR REBOCÁVEL 189 PCM E MOTOR DIESEL 63 CV - CHP DIURNO. AF_03/2016</t>
  </si>
  <si>
    <t>ESTRUTURA DE MADEIRA PROVISÓRIA PARA SUPORTE DE CAIXA D ÁGUA ELEVADA DE 3000 LITROS. AF_05/2018_P</t>
  </si>
  <si>
    <t>ESTRUTURA DE MADEIRA PROVISÓRIA PARA SUPORTE DE CAIXA D ÁGUA ELEVADA DE 1000 LITROS. AF_05/2018_P</t>
  </si>
  <si>
    <t>TUBO DE CONCRETO PARA REDES COLETORAS DE ESGOTO SANITÁRIO, DIÂMETRO DE 900 MM, JUNTA ELÁSTICA, INSTALADO EM LOCAL COM ALTO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</si>
  <si>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</si>
  <si>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</si>
  <si>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BAIXO NÍVEL DE INTERFERÊNCIAS - FORNECIMENTO E ASSENTAMENTO. AF_12/2015</t>
  </si>
  <si>
    <t>COMPOSIÇÕES PARA INSTALAÇÕES PROVISÓRIAS</t>
  </si>
  <si>
    <t>CP-REM-05</t>
  </si>
  <si>
    <t>CP-PVD-01</t>
  </si>
  <si>
    <t>SISTEMAS DE COBERTURA</t>
  </si>
  <si>
    <t>CP-PIN-02</t>
  </si>
  <si>
    <t>CP-HID-32</t>
  </si>
  <si>
    <t>CP-HID-35</t>
  </si>
  <si>
    <t>CP-SNT-09</t>
  </si>
  <si>
    <t>CP-SNT-10</t>
  </si>
  <si>
    <t>CP-SNT-11</t>
  </si>
  <si>
    <t>CABIDE METÁLICO IZY, CÓDIGO 2060.C37, DECA OU EQUIVALENTE</t>
  </si>
  <si>
    <t>CP-MET-01</t>
  </si>
  <si>
    <t>BARRA METALICA COM PINTURA AZUL PARA PROTEÇÃO DOS ESPELHOS E CHUVEIRO INFANTIL D= 1 1/4'' COMPLETO PARA FIXAÇÃO</t>
  </si>
  <si>
    <t>PATCH PANEL, 24 PORTAS, CATEGORIA 6</t>
  </si>
  <si>
    <t>CP-CXP-01</t>
  </si>
  <si>
    <t>CP-ROD-01</t>
  </si>
  <si>
    <t>RODA MEIO EM MADEIRA L=10CM MADEIRA TAUARI</t>
  </si>
  <si>
    <t>TINTA EPOXI BASE AGUA PREMIUM, COLORIDA</t>
  </si>
  <si>
    <t>CP-HID-36</t>
  </si>
  <si>
    <t xml:space="preserve">PROJETOR METÁLICO COM LUMINÁRIA DE LED 250W </t>
  </si>
  <si>
    <t xml:space="preserve">PROJETOR METÁLICO COM  LUMINÁRIA DE LED 150W </t>
  </si>
  <si>
    <t xml:space="preserve">Caixa de passagem em alvenaria 30x30x12 com tampa de ferro fundido </t>
  </si>
  <si>
    <t>CP-CAL-01</t>
  </si>
  <si>
    <t>PINTURA MECANIZADA ESMALTE SINTÉTICO MURO</t>
  </si>
  <si>
    <t>25.2</t>
  </si>
  <si>
    <t>MUNICÍPIO: VARZEA GRANDE - MT</t>
  </si>
  <si>
    <t>TOTAL DO GRUPO D  =</t>
  </si>
  <si>
    <t>TOTAL DO GRUPO C  =</t>
  </si>
  <si>
    <t>TOTAL DO GRUPO B  =</t>
  </si>
  <si>
    <t>TOTAL DO GRUPO A  =</t>
  </si>
  <si>
    <t>%</t>
  </si>
  <si>
    <t>COMPOSIÇÃO DO BDI OBRAS</t>
  </si>
  <si>
    <t>VALOR TOTAL SEM BDI (R$)</t>
  </si>
  <si>
    <t>VALOR TOTAL SEM BDI</t>
  </si>
  <si>
    <t>RESUMO</t>
  </si>
  <si>
    <t>DESCRIÇÃO / ETAPA</t>
  </si>
  <si>
    <t>(%)</t>
  </si>
  <si>
    <t>VALOR TOTAL</t>
  </si>
  <si>
    <t>25.3</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</si>
  <si>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</si>
  <si>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</si>
  <si>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</si>
  <si>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</si>
  <si>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</si>
  <si>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</si>
  <si>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</si>
  <si>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</si>
  <si>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</si>
  <si>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</si>
  <si>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</si>
  <si>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</si>
  <si>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</si>
  <si>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</si>
  <si>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</si>
  <si>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</si>
  <si>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</si>
  <si>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</si>
  <si>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</si>
  <si>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</si>
  <si>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</si>
  <si>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</si>
  <si>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</si>
  <si>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</si>
  <si>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</si>
  <si>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</si>
  <si>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</si>
  <si>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</si>
  <si>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</si>
  <si>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</si>
  <si>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</si>
  <si>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</si>
  <si>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</si>
  <si>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</si>
  <si>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</si>
  <si>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</si>
  <si>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</si>
  <si>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</si>
  <si>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</si>
  <si>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</si>
  <si>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</si>
  <si>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</si>
  <si>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</si>
  <si>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</si>
  <si>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</si>
  <si>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</si>
  <si>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</si>
  <si>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</si>
  <si>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</si>
  <si>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</si>
  <si>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</si>
  <si>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</si>
  <si>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</si>
  <si>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</si>
  <si>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</si>
  <si>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</si>
  <si>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</si>
  <si>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</si>
  <si>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</si>
  <si>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</si>
  <si>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</si>
  <si>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</si>
  <si>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</si>
  <si>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</si>
  <si>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</si>
  <si>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</si>
  <si>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</si>
  <si>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</si>
  <si>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</si>
  <si>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</si>
  <si>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</si>
  <si>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</si>
  <si>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</si>
  <si>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</si>
  <si>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</si>
  <si>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</si>
  <si>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</si>
  <si>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</si>
  <si>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</si>
  <si>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</si>
  <si>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</si>
  <si>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</si>
  <si>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</si>
  <si>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</si>
  <si>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</si>
  <si>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</si>
  <si>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</si>
  <si>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</si>
  <si>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</si>
  <si>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</si>
  <si>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</si>
  <si>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</si>
  <si>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BASE PARA POÇO DE VISITA CIRCULAR PARA  ESGOTO, EM CONCRETO PRÉ-MOLDADO, DIÂMETRO INTERNO = 1 M, PROFUNDIDADE = 1,45 M, EXCLUINDO TAMPÃO.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</si>
  <si>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</si>
  <si>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</si>
  <si>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</si>
  <si>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</si>
  <si>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</si>
  <si>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</si>
  <si>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</si>
  <si>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</si>
  <si>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</si>
  <si>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</si>
  <si>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</si>
  <si>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</si>
  <si>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</si>
  <si>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</si>
  <si>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</si>
  <si>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</si>
  <si>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</si>
  <si>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</si>
  <si>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</si>
  <si>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</si>
  <si>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</si>
  <si>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</si>
  <si>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</si>
  <si>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</si>
  <si>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</si>
  <si>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</si>
  <si>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</si>
  <si>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</si>
  <si>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</si>
  <si>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</si>
  <si>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</si>
  <si>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</si>
  <si>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</si>
  <si>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</si>
  <si>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</si>
  <si>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</si>
  <si>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</si>
  <si>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</si>
  <si>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</si>
  <si>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</si>
  <si>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</si>
  <si>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</si>
  <si>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</si>
  <si>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</si>
  <si>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</si>
  <si>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</si>
  <si>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</si>
  <si>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</si>
  <si>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</si>
  <si>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</si>
  <si>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</si>
  <si>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</si>
  <si>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</si>
  <si>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</si>
  <si>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</si>
  <si>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</si>
  <si>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</si>
  <si>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</si>
  <si>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</si>
  <si>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</si>
  <si>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</si>
  <si>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</si>
  <si>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</si>
  <si>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</si>
  <si>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</si>
  <si>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</si>
  <si>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</si>
  <si>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</si>
  <si>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</si>
  <si>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</si>
  <si>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</si>
  <si>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</si>
  <si>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</si>
  <si>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</si>
  <si>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</si>
  <si>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</si>
  <si>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</si>
  <si>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</si>
  <si>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</si>
  <si>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</si>
  <si>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</si>
  <si>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</si>
  <si>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</si>
  <si>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</si>
  <si>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</si>
  <si>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</si>
  <si>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</si>
  <si>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</si>
  <si>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</si>
  <si>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</si>
  <si>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</si>
  <si>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</si>
  <si>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</si>
  <si>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</si>
  <si>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</si>
  <si>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</si>
  <si>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</si>
  <si>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</si>
  <si>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BIPOLAR TIPO DIN, CORRENTE NOMINAL DE 10A - FORNECIMENTO E INSTALAÇÃO. AF_10/2020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</si>
  <si>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</si>
  <si>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</si>
  <si>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</si>
  <si>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</si>
  <si>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</si>
  <si>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</si>
  <si>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</si>
  <si>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</si>
  <si>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</si>
  <si>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</si>
  <si>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</si>
  <si>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</si>
  <si>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</si>
  <si>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</si>
  <si>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</si>
  <si>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</si>
  <si>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</si>
  <si>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</si>
  <si>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</si>
  <si>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</si>
  <si>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</si>
  <si>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</si>
  <si>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</si>
  <si>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</si>
  <si>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</si>
  <si>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</si>
  <si>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</si>
  <si>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</si>
  <si>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</si>
  <si>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</si>
  <si>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</si>
  <si>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</si>
  <si>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</si>
  <si>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</si>
  <si>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</si>
  <si>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</si>
  <si>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</si>
  <si>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</si>
  <si>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</si>
  <si>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</si>
  <si>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</si>
  <si>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</si>
  <si>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</si>
  <si>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</si>
  <si>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</si>
  <si>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</si>
  <si>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</si>
  <si>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</si>
  <si>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</si>
  <si>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</si>
  <si>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</si>
  <si>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</si>
  <si>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</si>
  <si>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</si>
  <si>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</si>
  <si>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</si>
  <si>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</si>
  <si>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</si>
  <si>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</si>
  <si>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</si>
  <si>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</si>
  <si>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</si>
  <si>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</si>
  <si>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</si>
  <si>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</si>
  <si>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</si>
  <si>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</si>
  <si>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</si>
  <si>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</si>
  <si>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</si>
  <si>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</si>
  <si>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</si>
  <si>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</si>
  <si>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</si>
  <si>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</si>
  <si>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</si>
  <si>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</si>
  <si>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</si>
  <si>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</si>
  <si>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</si>
  <si>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</si>
  <si>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</si>
  <si>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</si>
  <si>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</si>
  <si>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</si>
  <si>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</si>
  <si>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</si>
  <si>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</si>
  <si>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</si>
  <si>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</si>
  <si>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</si>
  <si>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</si>
  <si>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</si>
  <si>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</si>
  <si>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</si>
  <si>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</si>
  <si>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</si>
  <si>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</si>
  <si>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</si>
  <si>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</si>
  <si>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</si>
  <si>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</si>
  <si>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</si>
  <si>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</si>
  <si>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</si>
  <si>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</si>
  <si>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</si>
  <si>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</si>
  <si>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</si>
  <si>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</si>
  <si>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</si>
  <si>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EXECUÇÃO DE TAPA BURACO COM APLICAÇÃO DE CONCRETO ASFÁLTICO (USINAGEM PRÓPRIA) E PINTURA DE LIGAÇÃO. AF_12/2020</t>
  </si>
  <si>
    <t>EXECUÇÃO DE TAPA BURACO COM APLICAÇÃO DE PRÉ MISTURADO A FRIO (USINAGEM PRÓPRIA) E PINTURA DE LIGAÇÃO. AF_12/2020</t>
  </si>
  <si>
    <t>EXECUÇÃO DE TAPA BURACO COM APLICAÇÃO DE CONCRETO ASFÁLTICO (AQUISIÇÃO EM USINA) E PINTURA DE LIGAÇÃO. AF_12/2020</t>
  </si>
  <si>
    <t>EXECUÇÃO DE PINTURA DE LIGAÇÃO COM EMULSÃO ASFÁLTICA RR-2C, PARA O FECHAMENTO DE VALAS. AF_12/2020</t>
  </si>
  <si>
    <t>BUCHA DE REDUCAO, PVC, LONGA, SERIE R, DN 50 X 40 MM, PARA ESGOTO OU AGUAS PLUVIAIS PREDIAIS</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</si>
  <si>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</si>
  <si>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</si>
  <si>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</si>
  <si>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</si>
  <si>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</si>
  <si>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CAP PVC, SERIE R, DN 100 MM, PARA ESGOTO OU AGUAS PLUVIAIS PREDIAIS</t>
  </si>
  <si>
    <t>CAP PVC, SERIE R, DN 150 MM, PARA ESGOTO OU AGUAS PLUVIAIS PREDIAIS</t>
  </si>
  <si>
    <t>CAP PVC, SERIE R, DN 75 MM, PARA ESGOTO OU AGUAS PLUVIAIS PREDIAIS</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</si>
  <si>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</si>
  <si>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</si>
  <si>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</si>
  <si>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</si>
  <si>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</si>
  <si>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</si>
  <si>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</si>
  <si>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</si>
  <si>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</si>
  <si>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</si>
  <si>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</si>
  <si>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</si>
  <si>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</si>
  <si>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</si>
  <si>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</si>
  <si>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</si>
  <si>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</si>
  <si>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</si>
  <si>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</si>
  <si>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</si>
  <si>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</si>
  <si>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</si>
  <si>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</si>
  <si>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</si>
  <si>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</si>
  <si>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</si>
  <si>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</si>
  <si>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</si>
  <si>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</si>
  <si>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</si>
  <si>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</si>
  <si>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</si>
  <si>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</si>
  <si>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</si>
  <si>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PARALELEPIPEDO GRANITICO OU BASALTICO, PARA PAVIMENTACAO, SEM FRETE (VARIACAO REGIONAL DE PECAS POR M2)</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</si>
  <si>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</si>
  <si>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</si>
  <si>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</si>
  <si>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</si>
  <si>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</si>
  <si>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</si>
  <si>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</si>
  <si>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</si>
  <si>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</si>
  <si>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</si>
  <si>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</si>
  <si>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</si>
  <si>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</si>
  <si>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</si>
  <si>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RIPA  APARELHADA *1,5 X 5* CM, EM MACARANDUBA, ANGELIM OU EQUIVALENTE DA REGIAO</t>
  </si>
  <si>
    <t>RIPA NAO APARELHADA  *1 X 3* CM, EM MACARANDUBA, ANGELIM OU EQUIVALENTE DA REGIAO - BRUTA</t>
  </si>
  <si>
    <t>RIPA NAO APARELHADA,  *1,5 X 5* CM, EM MACARANDUBA, ANGELIM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</si>
  <si>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</si>
  <si>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</si>
  <si>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</si>
  <si>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</si>
  <si>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TABUA  NAO  APARELHADA  *2,5 X 20* CM, EM MACARANDUBA, ANGELIM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</si>
  <si>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</si>
  <si>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</si>
  <si>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</si>
  <si>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NAO APARELHADA *2,5 X 15* CM, EM MACARANDUBA, ANGELIM OU EQUIVALENTE DA REGIAO - BRUTA</t>
  </si>
  <si>
    <t>TABUA NAO APARELHADA *2,5 X 30* CM, EM MACARANDUBA, ANGELIM OU EQUIVALENTE DA REGIAO - BRUTA</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</si>
  <si>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</si>
  <si>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</si>
  <si>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</si>
  <si>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</si>
  <si>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</si>
  <si>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</si>
  <si>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</si>
  <si>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</si>
  <si>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TELHA TERMOISOLANTE REVESTIDA EM ACO GALVALUME, FACE SUPERIOR TRAPEZOIDAL E FACE INFERIOR PLANA (NAO INCLUI ACESSORIOS DE FIXACAO), REVEST COM ESPESSURA DE 0,50 MM, COM PRE-PINTURA DE COR BRANCA NAS DUAS FACES, NUCLEO EM POLIIOCIANURATO (PIR) COM ESPESSURA DE 50 MM</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</si>
  <si>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</si>
  <si>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</si>
  <si>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</si>
  <si>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</si>
  <si>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</si>
  <si>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</si>
  <si>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</si>
  <si>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</si>
  <si>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</si>
  <si>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</si>
  <si>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</si>
  <si>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PAISAGISMO</t>
  </si>
  <si>
    <t>LIMPEZA PÓS OBRA</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</si>
  <si>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</si>
  <si>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</si>
  <si>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</si>
  <si>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</si>
  <si>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</si>
  <si>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</si>
  <si>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</si>
  <si>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</si>
  <si>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</si>
  <si>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</si>
  <si>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</si>
  <si>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</si>
  <si>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</si>
  <si>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</si>
  <si>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</si>
  <si>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</si>
  <si>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</si>
  <si>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</si>
  <si>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</si>
  <si>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</si>
  <si>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</si>
  <si>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</si>
  <si>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</si>
  <si>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</si>
  <si>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</si>
  <si>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</si>
  <si>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</si>
  <si>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</si>
  <si>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</si>
  <si>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</si>
  <si>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</si>
  <si>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</si>
  <si>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</si>
  <si>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</si>
  <si>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</si>
  <si>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</si>
  <si>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</si>
  <si>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</si>
  <si>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</si>
  <si>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</si>
  <si>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</si>
  <si>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</si>
  <si>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</si>
  <si>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</si>
  <si>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</si>
  <si>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</si>
  <si>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</si>
  <si>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</si>
  <si>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</si>
  <si>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</si>
  <si>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MARTELO DEMOLIDOR ELÉTRICO, COM POTÊNCIA DE 2.000 W, 1.000 IMPACTOS POR MINUTO, PESO DE 30 KG - CHP DIURNO. AF_01/2021</t>
  </si>
  <si>
    <t>MARTELO DEMOLIDOR ELÉTRICO, COM POTÊNCIA DE 2.000 W, 1.000 IMPACTOS POR MINUTO, PESO DE 30 KG -  CHI DIURNO. AF_01/2021</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</si>
  <si>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</si>
  <si>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</si>
  <si>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</si>
  <si>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</si>
  <si>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MOLA HIDRAULICA DE PISO PARA PORTA DE VIDRO TEMPERADO. AF_01/2021</t>
  </si>
  <si>
    <t>JOGO DE FERRAGENS CROMADAS PARA PORTA DE VIDRO TEMPERADO, UMA FOLHA COMPOSTO DE DOBRADICAS SUPERIOR E INFERIOR, TRINCO, FECHADURA, CONTRA FECHADURA COM CAPUCHINHO SEM MOLA E PUXADOR. AF_01/2021</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</si>
  <si>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</si>
  <si>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</si>
  <si>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</si>
  <si>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</si>
  <si>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</si>
  <si>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</si>
  <si>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</si>
  <si>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</si>
  <si>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</si>
  <si>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</si>
  <si>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</si>
  <si>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</si>
  <si>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</si>
  <si>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</si>
  <si>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</si>
  <si>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</si>
  <si>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</si>
  <si>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</si>
  <si>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</si>
  <si>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</si>
  <si>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</si>
  <si>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</si>
  <si>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</si>
  <si>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</si>
  <si>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</si>
  <si>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</si>
  <si>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</si>
  <si>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</si>
  <si>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</si>
  <si>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</si>
  <si>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</si>
  <si>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</si>
  <si>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</si>
  <si>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</si>
  <si>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</si>
  <si>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</si>
  <si>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</si>
  <si>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</si>
  <si>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</si>
  <si>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</si>
  <si>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</si>
  <si>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</si>
  <si>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</si>
  <si>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</si>
  <si>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</si>
  <si>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</si>
  <si>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</si>
  <si>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</si>
  <si>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</si>
  <si>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</si>
  <si>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</si>
  <si>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</si>
  <si>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</si>
  <si>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</si>
  <si>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</si>
  <si>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</si>
  <si>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</si>
  <si>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</si>
  <si>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</si>
  <si>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</si>
  <si>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</si>
  <si>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</si>
  <si>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</si>
  <si>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</si>
  <si>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</si>
  <si>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</si>
  <si>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</si>
  <si>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</si>
  <si>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</si>
  <si>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</si>
  <si>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CP-VID-01</t>
  </si>
  <si>
    <t>CP-VID-02</t>
  </si>
  <si>
    <t>CP-ESP-01</t>
  </si>
  <si>
    <t>CP-TAM-01</t>
  </si>
  <si>
    <t>CP-PVD-02</t>
  </si>
  <si>
    <t xml:space="preserve">Porta de Vidro temperado - PV1 - 175x230, com ferragens, conforme projeto de esquadrias </t>
  </si>
  <si>
    <t>CP-HID-01</t>
  </si>
  <si>
    <t>CP-HID-09</t>
  </si>
  <si>
    <t>CP-HID-05</t>
  </si>
  <si>
    <t>CP-HID-04</t>
  </si>
  <si>
    <t>CP-PVD-03</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</si>
  <si>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</si>
  <si>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</si>
  <si>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</si>
  <si>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APLICADO EM PISOS OU LAJES SOBRE SOLO, ESPESSURA DE *5 CM*. AF_08/2017</t>
  </si>
  <si>
    <t>LASTRO COM MATERIAL GRANULAR (PEDRA BRITADA N.2), APLICADO EM PISOS OU LAJES SOBRE SOLO, ESPESSURA DE *10 CM*. AF_08/2017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</si>
  <si>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</si>
  <si>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</si>
  <si>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</si>
  <si>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ESCAVAÇÃO MANUAL DE VALA COM PROFUNDIDADE MENOR OU IGUAL A 1,30 M. AF_02/2021</t>
  </si>
  <si>
    <t>LOCACAO DE GRUPO GERADOR *80 A 125* KVA, MOTOR DIESEL, REBOCAVEL, ACIONAMENTO MANUAL</t>
  </si>
  <si>
    <t>LOCACAO DE GRUPO GERADOR ACIMA DE * 125 ATE 180* KVA, MOTOR DIESEL, REBOCAVEL, ACIONAMENTO MANUAL</t>
  </si>
  <si>
    <t>LOCACAO DE GRUPO GERADOR DE *260* KVA, DIESEL REBOCAVEL, ACIONAMENTO MANUAL</t>
  </si>
  <si>
    <t>TELHA DE BARRO / CERAMICA, NAO ESMALTADA, TIPO ROMANA, AMERICANA, PORTUGUESA, FRANCESA, COMPRIMENTO DE *41* CM,  RENDIMENTO DE *16* TELHAS/M2</t>
  </si>
  <si>
    <t>CP-SNT-03</t>
  </si>
  <si>
    <t>PROPRIA</t>
  </si>
  <si>
    <t>CP-REV-04</t>
  </si>
  <si>
    <t>CP-REV-05</t>
  </si>
  <si>
    <t>Revestimento cerâmico de paredes PEI IV - cerâmica 10 x 10 cm - incl. rejunte - conforme projeto - azul</t>
  </si>
  <si>
    <t>Revestimento cerâmico de paredes PEI IV - cerâmica 10 x 10 cm - incl. rejunte - conforme projeto - vermelho</t>
  </si>
  <si>
    <t>CP-REV-06</t>
  </si>
  <si>
    <t>CP-REV-07</t>
  </si>
  <si>
    <t>Revestimento cerâmico de paredes PEI IV - cerâmica 10 x 10 cm - incl. rejunte - conforme projeto - branco</t>
  </si>
  <si>
    <t>CP-REV-08</t>
  </si>
  <si>
    <t>Revestimento cerâmico de paredes PEI IV - cerâmica 10 x 10 cm - incl. rejunte - conforme projeto - amarelo</t>
  </si>
  <si>
    <t>Placa da obra - padrão Governo Federal</t>
  </si>
  <si>
    <t>CP-CXP-02</t>
  </si>
  <si>
    <t>Caixa de passagem PVC 4x2" - fornecimento e instalação</t>
  </si>
  <si>
    <t>CP-HID-34</t>
  </si>
  <si>
    <t xml:space="preserve">TE DE REDUCAO, PVC 75MM X 60MM </t>
  </si>
  <si>
    <t>Calha em chapa metalica Nº 22 desenvolvimento de 50 cm</t>
  </si>
  <si>
    <t>Rufo em chapa de aço galvanizado nr. 24, desenvolvimento 25 cm</t>
  </si>
  <si>
    <t>Pintura em esmalte sint. 02 demãos em esquadrias de madeira</t>
  </si>
  <si>
    <t>CP-PIN-03</t>
  </si>
  <si>
    <t>CP-PIN-04</t>
  </si>
  <si>
    <t>Pintura em esmalte sintético 02 demãos em rodameio de madeira</t>
  </si>
  <si>
    <t>CP-HID-37</t>
  </si>
  <si>
    <t>Adaptador sold.  com flange livre para cx d'agua - 100mm - 4", fornec. e inst.</t>
  </si>
  <si>
    <t>CP-HID-38</t>
  </si>
  <si>
    <t>Bucha de redução sold. curta 32mm - 25mm, fornec e instalação</t>
  </si>
  <si>
    <t>Joelho 90 soldável - 75mm, fornecimento e instalação</t>
  </si>
  <si>
    <t>CP-HID-39</t>
  </si>
  <si>
    <t>CP-HID-40</t>
  </si>
  <si>
    <t>Joelho 90 soldavel com rosca 20mm - 1/2", fornec e instalação</t>
  </si>
  <si>
    <t>CP-HID-41</t>
  </si>
  <si>
    <t>Joelho 90º soldavel com bucha de latão - 25mm - 3/4", forn e inst</t>
  </si>
  <si>
    <t>CP-HID-42</t>
  </si>
  <si>
    <t>Joelho de redução 90º soldavel com bucha latão - 25mm - 1/2", fornec e inst.</t>
  </si>
  <si>
    <t>CP-HID-43</t>
  </si>
  <si>
    <t>Tê 90 soldável - 85mm, fornecimento e instalação</t>
  </si>
  <si>
    <t>CP-HID-44</t>
  </si>
  <si>
    <t>Registro de gaveta com canopla cromada - 1/2", fornec e inst</t>
  </si>
  <si>
    <t>CP-HID-45</t>
  </si>
  <si>
    <t>Registro bruto de gaveta 2", fornecimento e instalação</t>
  </si>
  <si>
    <t>CP-HID-46</t>
  </si>
  <si>
    <t>Registro bruto de gaveta 2 1/2", fornecimento e instalação</t>
  </si>
  <si>
    <t>CP-HID-47</t>
  </si>
  <si>
    <t>Registro bruto de gaveta 3", fornecimento e instalação</t>
  </si>
  <si>
    <t>CP-HID-48</t>
  </si>
  <si>
    <t>Registro bruto de gaveta 3/4", fornecimento e instalação</t>
  </si>
  <si>
    <t>CP-HID-49</t>
  </si>
  <si>
    <t>Registro bruto de gaveta 4", fornecimento e instalação</t>
  </si>
  <si>
    <t>CP-HID-50</t>
  </si>
  <si>
    <t>Registro de gaveta com canopla cromada 1 1/2", fornec e inst</t>
  </si>
  <si>
    <t>CP-HID-51</t>
  </si>
  <si>
    <t>Registro de gaveta com canopla cromada 3/4",fornec e instalação</t>
  </si>
  <si>
    <t>CP-HID-52</t>
  </si>
  <si>
    <t>Caixa de areia sem grelha 80x80cm</t>
  </si>
  <si>
    <t>CP-SNT-12</t>
  </si>
  <si>
    <t>Joelho PVC 90 com anel para esgoto secundario - 40mm - 1 1/2" - fornec. e inst</t>
  </si>
  <si>
    <t>CP-LOU-05</t>
  </si>
  <si>
    <t>Bacia Convencional Studio Kids, código PI.16, para valvula de descarga, em louca branca,  assento plastico, anel de vedação, tubo pvc ligacao - fornecimento e instalacao, Deca ou equivalente</t>
  </si>
  <si>
    <t>CP-LOU-06</t>
  </si>
  <si>
    <t>Valvula de descarga 1 1/2", com registro, acabamento em metal cromado - fornecimento e instalação</t>
  </si>
  <si>
    <t>CP-LOU-07</t>
  </si>
  <si>
    <t xml:space="preserve">Chuveiro Maxi Ducha, LORENZETTI, com Mangueira plástica/desviador para duchas elétricas, cógigo 8010-A, LORENZETTI,  ou equivalente </t>
  </si>
  <si>
    <t>CP-INC-13</t>
  </si>
  <si>
    <t>Extintor ABC - 6KG</t>
  </si>
  <si>
    <t>CP-INC-14</t>
  </si>
  <si>
    <t>Extintor CO2 - 6KG</t>
  </si>
  <si>
    <t>CP-INC-15</t>
  </si>
  <si>
    <t>Tubo aço galvanizado 65mm - 2 1/2"2 1/2"</t>
  </si>
  <si>
    <t>CP-INC-16</t>
  </si>
  <si>
    <t>Marcação no Piso - 1 x 1m para extintor</t>
  </si>
  <si>
    <t>CP-INC-17</t>
  </si>
  <si>
    <t>Marcação no Piso - 1 x 1m para hidrante</t>
  </si>
  <si>
    <t>CP-CLI-01</t>
  </si>
  <si>
    <t>CP-RED-19</t>
  </si>
  <si>
    <t>CP-RED-20</t>
  </si>
  <si>
    <t>CP-RED-21</t>
  </si>
  <si>
    <t>CP-RED-22</t>
  </si>
  <si>
    <t>CP-SPD-09</t>
  </si>
  <si>
    <t>Escavação de vala para aterramento</t>
  </si>
  <si>
    <t>CP-SPD-10</t>
  </si>
  <si>
    <t>CP-SPD-11</t>
  </si>
  <si>
    <t>CP-SPD-12</t>
  </si>
  <si>
    <t>CP-SPD-13</t>
  </si>
  <si>
    <t xml:space="preserve">Porta de Vidro temperado - PV2 - 110x230, com ferragens e bandeiras fixa  conforme projeto de esquadrias </t>
  </si>
  <si>
    <t>Vidro liso temperado incolor, esp  6mm- fornec e instalação</t>
  </si>
  <si>
    <t>Vidro liso temperado incolor, esp  10mm- fornec e instalação</t>
  </si>
  <si>
    <t>Espelho cristal esp. 4mm sem moldura de madeira</t>
  </si>
  <si>
    <t>Tampão de FoFo 50x50cm</t>
  </si>
  <si>
    <t>Válvula de retenção vertical 2 1/2"</t>
  </si>
  <si>
    <t>Luminária de emergência com lam fluorecente 9W de 1 hora</t>
  </si>
  <si>
    <t>Vergalhão CA - 25 # 10 mm2</t>
  </si>
  <si>
    <t>conector de bronze para haste d e 5/8" e cabo de 50 mm²</t>
  </si>
  <si>
    <t>Caixa de equalização de potências 200x200mm em aço com barramento, exp= 6 mm</t>
  </si>
  <si>
    <t>24.1</t>
  </si>
  <si>
    <t>POSTO DE TRANSFORMAÇÃO</t>
  </si>
  <si>
    <t>CP-PTR -6</t>
  </si>
  <si>
    <t>DISPOSITIVO DPS CLASSE I, 1 POLO, TENSAO MAXIMA DE 175 V, CORRENTE MAXIMA DE *90* KA (TIPO AC)</t>
  </si>
  <si>
    <t>CP-PTR-7</t>
  </si>
  <si>
    <t xml:space="preserve">BARRAMENTO DE COBRE PARA 146A </t>
  </si>
  <si>
    <t>Barra Chata de Cobre Eletrolítico 3/4 X 1/8 146 Amperes </t>
  </si>
  <si>
    <t>CP-PTR-10</t>
  </si>
  <si>
    <t xml:space="preserve">BARRAMENTO DE COBRE PARA 96A </t>
  </si>
  <si>
    <t>Barra Chata de Cobre Eletrolítico 1/2 X 1/8 97 Amperes </t>
  </si>
  <si>
    <t>CP-PTR-12</t>
  </si>
  <si>
    <t>BARRAMENTO DE COBRE PARA 400A</t>
  </si>
  <si>
    <t>Barra Chata de Cobre Eletrolítico 2 X 1/8</t>
  </si>
  <si>
    <t>CP-PTR-14</t>
  </si>
  <si>
    <t>FITA ISOLANTE ADESIVA ANTI-CHAMA ALTAFUSÃO</t>
  </si>
  <si>
    <t xml:space="preserve">M </t>
  </si>
  <si>
    <t>CP-PTR-15</t>
  </si>
  <si>
    <t>RETIRADA DE POSTE DE CONCRETO</t>
  </si>
  <si>
    <t>CP-PTR-16</t>
  </si>
  <si>
    <t>PARA RAIO BAIXA TENSÃO PRBT, REDE ISOLADA</t>
  </si>
  <si>
    <t>CONECTOR DERIVAÇÃO CUNHA</t>
  </si>
  <si>
    <t>CONECTOR DERIVAÇÃO PERFURANTE</t>
  </si>
  <si>
    <t>CP-PTR-18</t>
  </si>
  <si>
    <t>ISOLADOR EPOXI 3/4"</t>
  </si>
  <si>
    <t>PÇ</t>
  </si>
  <si>
    <t>CP-PTR-19</t>
  </si>
  <si>
    <t>CHAPA ACRÍLICA TRANSPARENTE</t>
  </si>
  <si>
    <t>CP-PTR-20</t>
  </si>
  <si>
    <t>PARAFUSO SEXTAVADO INOXIDÁVEL DE Ø5/16"</t>
  </si>
  <si>
    <t>CP-PTR-21</t>
  </si>
  <si>
    <t>PARAFUSO COBREADO DE Ø 3/8"</t>
  </si>
  <si>
    <t>Parafuso cobreado de Ø 3/8"</t>
  </si>
  <si>
    <t>CP-PTR-22</t>
  </si>
  <si>
    <t>CP-PTR-23</t>
  </si>
  <si>
    <t xml:space="preserve">TERMINAL METALICO A PRESSAO PARA 1 CABO DE 95 MM2, COM 1 FURO DE FIXACAO </t>
  </si>
  <si>
    <t>CP-PTR-24</t>
  </si>
  <si>
    <t xml:space="preserve">DISJUNTOR TERMOMAGNETICO TRIPOLAR 300 A / 600 V, TIPO JXD / ICC - 40 KA </t>
  </si>
  <si>
    <t>CP-PTR-25</t>
  </si>
  <si>
    <t>POSTE CONCRETO CIRCULAR 11/600</t>
  </si>
  <si>
    <t>POSTE CONCRETO CIRCULAR 11/600KGF</t>
  </si>
  <si>
    <t>CP-PTR-26</t>
  </si>
  <si>
    <t>ALÇA PRE-FORMADA DE ESTAI PARA CABO AÇO GALV. 9,5MM</t>
  </si>
  <si>
    <t xml:space="preserve">Alça pre-formada de estai para cabo aço galv. 9,5mm </t>
  </si>
  <si>
    <t>CP-PTR-27</t>
  </si>
  <si>
    <t>SAPATILHA</t>
  </si>
  <si>
    <t>CP-PTR-28</t>
  </si>
  <si>
    <t>PORCA-OLHAL</t>
  </si>
  <si>
    <t>CP-PTR-29</t>
  </si>
  <si>
    <t>ISOLADOR DE ANCORAGEM TIPO BASTÃO POLIMERO 15KV</t>
  </si>
  <si>
    <t>ISOLADOR POLIMÉRICO TIPO SUSPENSÃO 15KV PARA ANCORAGEM</t>
  </si>
  <si>
    <t>CP-PTR-30</t>
  </si>
  <si>
    <t>MANILHA SAPATILHA</t>
  </si>
  <si>
    <t>MANILHA SAPATILHA 110MM ZINCADO</t>
  </si>
  <si>
    <t>CP-PTR-31</t>
  </si>
  <si>
    <t>GANCHO OLHAL</t>
  </si>
  <si>
    <t>CP-PTR-32</t>
  </si>
  <si>
    <t>PERFIL U</t>
  </si>
  <si>
    <t>PERFIL U PARA REDE COMPACTA</t>
  </si>
  <si>
    <t>CP-PTR-33</t>
  </si>
  <si>
    <t>FIXADOR DE PERFIL U</t>
  </si>
  <si>
    <t>FIXADOR DE PERFIL U PARA REDE COMPACTA</t>
  </si>
  <si>
    <t>CP-PTR-34</t>
  </si>
  <si>
    <t>MÃO FRANCESA 619MM</t>
  </si>
  <si>
    <t>MÃO FRANCESA PLANA NORMAL 619MM</t>
  </si>
  <si>
    <t>CP-PTR-35</t>
  </si>
  <si>
    <t>CRUZETA DE CONCRETO 250 DAN RETANGULAR</t>
  </si>
  <si>
    <t>CP-PTR-36</t>
  </si>
  <si>
    <t>PARA RAIO DE DISTRIBUIÇÃO 12KV - POLIMERICO - 10 KA</t>
  </si>
  <si>
    <t>CP-PTR-37</t>
  </si>
  <si>
    <t>SUPORTE DE TRANSFORMADOR PARA POSTE DUPLO "T"</t>
  </si>
  <si>
    <t>CP-PTR-38</t>
  </si>
  <si>
    <t>ARRUELA QUADRADA</t>
  </si>
  <si>
    <t>CP-PTR-39</t>
  </si>
  <si>
    <t>PARAFUSO CABEÇA QUADRADA DE 100MM</t>
  </si>
  <si>
    <t>PARAFUSO CABECA QUADRADA 16X100 MM-RT</t>
  </si>
  <si>
    <t>CP-PTR-40</t>
  </si>
  <si>
    <t>PARAFUSO DE CABEÇA QUADRADA DE 125MM</t>
  </si>
  <si>
    <t>CP-PTR-41</t>
  </si>
  <si>
    <t>PARAFUSO DE CABEÇA QUADRADA DE 200MM</t>
  </si>
  <si>
    <t>CP-PTR-42</t>
  </si>
  <si>
    <t>PARAFUSO DE CABEÇA QUADRADA DE 250MM</t>
  </si>
  <si>
    <t>CP-PTR-43</t>
  </si>
  <si>
    <t>PARAFUSO DE CABEÇA QUADRADA DE 300MM</t>
  </si>
  <si>
    <t>CP-PTR-44</t>
  </si>
  <si>
    <t>PROTETOR DE BUCHA AT DE TRANSFORMADOR 15KV</t>
  </si>
  <si>
    <t>PROTETOR DE BUCHA DE AT DE TRAFO</t>
  </si>
  <si>
    <t>CP-PTR-46</t>
  </si>
  <si>
    <t>ISOLADOR DE PINO POLIMÉRICO 15KV</t>
  </si>
  <si>
    <t>CP-PTR-47</t>
  </si>
  <si>
    <t>PINO AUTO TRAVANTE, 140MM PARA ISOLADOR PINO</t>
  </si>
  <si>
    <t>PINO AUTO TRAVANTE Para ISOLADOR PINO 140 MM</t>
  </si>
  <si>
    <t>CP-PTR-48</t>
  </si>
  <si>
    <t>CABO DE COBRE XLPE-15KV 16MM²</t>
  </si>
  <si>
    <t>CABO DE COBRE COBERTO C/ XLPE 16MM</t>
  </si>
  <si>
    <t>CP-PTR-49</t>
  </si>
  <si>
    <t>CABEÇOTE PARA ENTRADA DE LINHA DE ALIMENTAÇÃO PARA ELETRODUTO DE Ø4" COM ACABAMENTO ANTI-CORRESSIVO</t>
  </si>
  <si>
    <t>CP-PTR-52</t>
  </si>
  <si>
    <t>MURETA EM ALVENARIA 1 VEZ DIM 2,20X2,20METROS COM COBERTURA DE 5% INCLINAÇÃO</t>
  </si>
  <si>
    <t>radier</t>
  </si>
  <si>
    <t>mureta</t>
  </si>
  <si>
    <t>laje</t>
  </si>
  <si>
    <t>MALHA  COM TELA DE AÇO NERVURADO COM  BITOLA DE 5MM COM ESPAÇAMENTO DE 10X 10 CM</t>
  </si>
  <si>
    <t>CP-PTR-53</t>
  </si>
  <si>
    <t>ARMARIO DE MEDIÇÃO DIRETA 800A E PROTEÇÃO ENERGISA - NDU 002</t>
  </si>
  <si>
    <t>CAIXA METÁLICA EM CHAPA N°18, USG COM DIMENSÃO 600X1600MM, COM COMPARTIMENTO PARA DISJUNTOR, TCS, CHAVE DE AFERIÇÃO E MEDIDOR, CONFORME PADRÃO DE ENERGIA</t>
  </si>
  <si>
    <t>CP-PTR-54</t>
  </si>
  <si>
    <t>ELETRODUTO AÇO CARBONO C/COSTURA A GALV A FOGO Ø100MM</t>
  </si>
  <si>
    <t>CP-PTR-55</t>
  </si>
  <si>
    <t>GRAMPO DE ANCORAGEM P/ CABO COBERTO 15KV DE 50MM²</t>
  </si>
  <si>
    <t>GRAMPO DE ANCORAGEM PARA CABO COBERTO COMPACTA 50MM</t>
  </si>
  <si>
    <t>CP-PTR-56</t>
  </si>
  <si>
    <t>CABO DE ALUMINIO PROTEGIDO 50MM²-15KV - XLPE</t>
  </si>
  <si>
    <t>CP-PTR-57</t>
  </si>
  <si>
    <t>CABO DE AÇO GALVANIZADO 9,5M</t>
  </si>
  <si>
    <t>CP-PTR-58</t>
  </si>
  <si>
    <t>ESPAÇADOR LOSANGULAR  PARA CABO DE ALUMINIO - 15 KV</t>
  </si>
  <si>
    <t>ANEL DE AMARRAÇÃO</t>
  </si>
  <si>
    <t>CP-PTR-59</t>
  </si>
  <si>
    <t>SERVIÇO DE CAMINHÃO LINHA VIVA PARA IMPLANTAÇÃO DE 1 POSTE E SERVIÇO DE CONEXÃO</t>
  </si>
  <si>
    <t>CP-PTR-60</t>
  </si>
  <si>
    <t>ARAME DE AÇO GALVANIZADO - 14 BWG</t>
  </si>
  <si>
    <t>CP-PTR-62</t>
  </si>
  <si>
    <t>GRAMPO TERRA DUPLO TIPO “U” GTDU 5/8</t>
  </si>
  <si>
    <t>CP-PTR-65</t>
  </si>
  <si>
    <t>POSTE DE CONCRETO DT 11/600</t>
  </si>
  <si>
    <t>POSTE CONCRETO DUPLO T 11/600KGF</t>
  </si>
  <si>
    <t>CP-PTR-66</t>
  </si>
  <si>
    <t>GRAMPO DE LINHA VIVA</t>
  </si>
  <si>
    <t>CP-PTR-67</t>
  </si>
  <si>
    <t>CHAVE FUSIVEL PARA REDES DE DISTRIBUICAO, TENSAO DE 15,0 KV, CORRENTE NOMINAL DO PORTA FUSIVEL DE 100 A, CAPACIDADE DE INTERRUPCAO SIMETRICA DE 7,10 KA, CAPACIDADE DE INTERRUPCAO ASSIMETRICA 10,00 KA. COM ELO FUSÍVEL DE 5H</t>
  </si>
  <si>
    <t xml:space="preserve">Elo Fusível Distribuição Classe 15kv 5H 500mm </t>
  </si>
  <si>
    <t>CP-PTR-68</t>
  </si>
  <si>
    <t>PARAFUSO DE ROSCA TOTAL</t>
  </si>
  <si>
    <t>CP-PTR-69</t>
  </si>
  <si>
    <t>Suporte DE FIXAÇÃO DE CHAVE FUSIVEL TIPO  L</t>
  </si>
  <si>
    <t>CP-PTR-70</t>
  </si>
  <si>
    <t>CONECTOR DERIVAÇÃO CUNHA TIPO ESTRIBO NORMAL - 50MM² X 2AWG</t>
  </si>
  <si>
    <t>CP-PTR-72</t>
  </si>
  <si>
    <t>ABRAÇADEIRA PLÁSTICA SERRILHADA 390MM</t>
  </si>
  <si>
    <t>CP-PTR-73</t>
  </si>
  <si>
    <t>CP-PTR-74</t>
  </si>
  <si>
    <t>CINTA CIRCULAR AÇO GALVANIZADA 210MM</t>
  </si>
  <si>
    <t>CP-PTR-75</t>
  </si>
  <si>
    <t xml:space="preserve">SELA PARA CRUZETA AÇO GALVANIZADO </t>
  </si>
  <si>
    <t>CP-PTR-76</t>
  </si>
  <si>
    <t>PARAFUSO FRANCES M16 EM ACO GALVANIZADO, COMPRIMENTO = 150 MM</t>
  </si>
  <si>
    <t>CP-PTR-77</t>
  </si>
  <si>
    <t>PARAFUSO FRANCES M16 EM ACO GALVANIZADO, COMPRIMENTO = 70 MM</t>
  </si>
  <si>
    <t>ELÉTRICA - QGBT</t>
  </si>
  <si>
    <t>INTERLIGAÇÃO DO POSTO DE TRANSFORMAÇÃO AO QGBT PROJETADO</t>
  </si>
  <si>
    <t>IMPLANTAÇÃO DO POSTO DE TRANSFORMAÇÃO DE 112,5kVA</t>
  </si>
  <si>
    <t>26.3</t>
  </si>
  <si>
    <t>26.4</t>
  </si>
  <si>
    <t>Rede de distribuição de média tensão</t>
  </si>
  <si>
    <t>Ramal de Ligação N1-CE3-CFU</t>
  </si>
  <si>
    <t xml:space="preserve">ATERRAMENTO </t>
  </si>
  <si>
    <t>2x SI-1</t>
  </si>
  <si>
    <t>CP-PTR -5</t>
  </si>
  <si>
    <t>CP-ELE-71</t>
  </si>
  <si>
    <t>Quadro de Distribuição de embutir, completo, (para 08 disjuntores monopolares, com barramento para as fases, neutro e para proteção, metálico, pintura eletrostática epóxi cor bege, c/ porta, trinco e acessórios)</t>
  </si>
  <si>
    <t>CP-ELE-72</t>
  </si>
  <si>
    <t>Quadro de Distribuição de embutir, completo, (para 18 disjuntores monopolares, com barramento para as fases, neutro e para proteção, metálico, pintura eletrostática epóxi cor bege, c/ porta, trinco e acessórios)</t>
  </si>
  <si>
    <t>CP-ELE-73</t>
  </si>
  <si>
    <t>Quadro de Distribuição de embutir, completo, (para 24 disjuntores monopolares, com barramento para as fases, neutro e para proteção, metálico, pintura eletrostática epóxi cor bege, c/ porta, trinco e acessórios)</t>
  </si>
  <si>
    <t>CP-ELE-74</t>
  </si>
  <si>
    <t>Quadro de Distribuição de embutir, completo, (para 50 disjuntores monopolares, com barramento para as fases, neutro e para proteção, metálico, pintura eletrostática epóxi cor bege, c/ porta, trinco e acessórios)</t>
  </si>
  <si>
    <t>CP-ELE-75</t>
  </si>
  <si>
    <t>Quadro de medição - fornecimento e instalação</t>
  </si>
  <si>
    <t>CP-ELE-76</t>
  </si>
  <si>
    <t>Disjuntor unipolar termomagnético 10A</t>
  </si>
  <si>
    <t>CP-ELE-77</t>
  </si>
  <si>
    <t>Disjuntor unipolar termomagnético 16A</t>
  </si>
  <si>
    <t>CP-ELE-78</t>
  </si>
  <si>
    <t>Disjuntor unipolar termomagnético 20A</t>
  </si>
  <si>
    <t>CP-ELE-79</t>
  </si>
  <si>
    <t>Disjuntor unipolar termomagnético 25A</t>
  </si>
  <si>
    <t>CP-ELE-80</t>
  </si>
  <si>
    <t>Disjuntor unipolar termomagnético 32A</t>
  </si>
  <si>
    <t>CP-ELE-81</t>
  </si>
  <si>
    <t>CP-ELE-82</t>
  </si>
  <si>
    <t>CP-ELE-83</t>
  </si>
  <si>
    <t>CP-ELE-84</t>
  </si>
  <si>
    <t>Disjuntor unipolar termomagnético 40A</t>
  </si>
  <si>
    <t>Disjuntor tripolar termomagnético 10A</t>
  </si>
  <si>
    <t>Disjuntor tripolar termomagnético 25A</t>
  </si>
  <si>
    <t>Disjuntor tripolar termomagnético 32A</t>
  </si>
  <si>
    <t>CP-ELE-85</t>
  </si>
  <si>
    <t>Disjuntor tripolar termomagnético 80A</t>
  </si>
  <si>
    <t>Disjuntor tripolar termomagnético 175A</t>
  </si>
  <si>
    <t>CP-ELE-86</t>
  </si>
  <si>
    <t>CP-ELE-87</t>
  </si>
  <si>
    <t>Disjuntor tripolar termomagnético 225A</t>
  </si>
  <si>
    <t>DISJUNTOR TERMOMAGNETICO TRIPOLAR 175 A / 600 V, TIPO FXD / ICC - 35 KA</t>
  </si>
  <si>
    <t>DISJUNTOR TERMOMAGNETICO TRIPOLAR 225 A / 600 V, TIPO FXD / ICC - 35 KA</t>
  </si>
  <si>
    <t>CP-ELE-88</t>
  </si>
  <si>
    <t>Eletroduto PVC flexível corrugado reforçado, Ø20mm (DN 3/4"), incl conexões</t>
  </si>
  <si>
    <t>CP-ELE-89</t>
  </si>
  <si>
    <t>Eletroduto PVC flexível corrugado reforçado, Ø25mm (DN 1"), inclusive conexões</t>
  </si>
  <si>
    <t>Eletroduto PVC flexível corrugado reforçado, Ø16mm (DN 1/2"), incl. Conexões</t>
  </si>
  <si>
    <t>CP-ELE-90</t>
  </si>
  <si>
    <t>Elet. PVC flexível corrugado reforçado, Ø32mm (DN 1 1/4"), incl. Conexões</t>
  </si>
  <si>
    <t>CP-ELE-91</t>
  </si>
  <si>
    <t>CP-ELE-92</t>
  </si>
  <si>
    <t>Eletroduto PVC flex. rig. rosc, Ø40mm (DN 1 1/2"), incl conexões</t>
  </si>
  <si>
    <t>CP-ELE-93</t>
  </si>
  <si>
    <t>Eletroduto PVC flexível rig roscavel, Ø50mm (DN 2"), incl conex.</t>
  </si>
  <si>
    <t>CP-ELE-94</t>
  </si>
  <si>
    <t>Eletroduto Aço Galvanizado DN 25mm (1"), inclusive conexões</t>
  </si>
  <si>
    <t>CP-ELE-95</t>
  </si>
  <si>
    <t>Eletroduto Aço Galvanizado DN 32mm (1 1/4"), incl conexões</t>
  </si>
  <si>
    <t>CP-ELE-96</t>
  </si>
  <si>
    <t>Caixa de passagem 30x30cm em alvenaria com tampa de ferro fundido tipo leve</t>
  </si>
  <si>
    <t>CP-ELE-97</t>
  </si>
  <si>
    <t>Caixa de Passagem PVC 4x2" - fornecimento e instalaçao</t>
  </si>
  <si>
    <t>CP-ELE-98</t>
  </si>
  <si>
    <t>Caixa de Passagem PVC 4x4" - fornecimento e instalaçao</t>
  </si>
  <si>
    <t>CP-ELE-99</t>
  </si>
  <si>
    <t>Caixa de passage PVC Octogonal 3" - fornecimento e instalação</t>
  </si>
  <si>
    <t>CP-ELE-100</t>
  </si>
  <si>
    <t>Condutor de cobre unipolar, isolação em PVC/70ºC, camada de proteção em PVC, não propagador de chamas, classe de tensão 750V, encordoamento classe 5, flexível, com a seguinte seção nominal: #2,5 mm²</t>
  </si>
  <si>
    <t>CP-ELE-101</t>
  </si>
  <si>
    <t>Condutor de cobre unipolar, isolação em PVC/70ºC, camada de proteção em PVC, não propagador de chamas, classe de tensão 750V, encordoamento classe 5, flexível, com a seguinte seção nominal: #4 mm²</t>
  </si>
  <si>
    <t>CP-ELE-102</t>
  </si>
  <si>
    <t>Condutor de cobre unipolar, isolação em PVC/70ºC, camada de proteção em PVC, não propagador de chamas, classe de tensão 750V, encordoamento classe 5, flexível, com a seguinte seção nominal: #6 mm²</t>
  </si>
  <si>
    <t>CP-ELE-103</t>
  </si>
  <si>
    <t>Condutor de cobre unipolar, isolação em PVC/70ºC, camada de proteção em PVC, não propagador de chamas, classe de tensão 750V, encordoamento classe 5, flexível, com a seg. seção nominal: #10 mm²</t>
  </si>
  <si>
    <t>CP-ELE-104</t>
  </si>
  <si>
    <t>Condutor de cobre unipolar, isolação em PVC/70ºC, camada de proteção em PVC, não propagador de chamas, classe de tensão 750V, encordoamento classe 5, flexível, com a seguinte seção nominal: #16 mm²</t>
  </si>
  <si>
    <t>CP-ELE-105</t>
  </si>
  <si>
    <t>Condutor de cobre unipolar, isolação em PVC/70ºC, camada de proteção em PVC, não propagador de chamas, classe de tensão 750V, encordoamento classe 5, flexível, com a seguinte seção nominal: #25 mm²</t>
  </si>
  <si>
    <t>CP-ELE-106</t>
  </si>
  <si>
    <t>Condutor de cobre unipolar, isolação em PVC/70ºC, camada de proteção em PVC, não propagador de chamas, classe de tensão 750V, encordoamento classe 5, flexível, com a seguinte seção nominal: #35 mm²</t>
  </si>
  <si>
    <t>CP-ELE-107</t>
  </si>
  <si>
    <t>Condutor de cobre unipolar, isolação em PVC/70ºC, camada de proteção em PVC, não propagador de chamas, classe de tensão 750V, encordoamento classe 5, flexível, com a seguinte seção nominal: #50 mm²</t>
  </si>
  <si>
    <t>CP-ELE-108</t>
  </si>
  <si>
    <t>Condutor de cobre unipolar, isolação em PVC/70ºC, camada de proteção em PVC, não propagador de chamas, classe de tensão 750V, encordoamento classe 5, flexível, com a seguinte seção nominal: #70 mm²</t>
  </si>
  <si>
    <t>CP-ELE-109</t>
  </si>
  <si>
    <t>Condutor de cobre unipolar, isolação em PVC/70ºC, camada de proteção em PVC, não propagador de chamas, classe de tensão 750V, encordoamento classe 5, flexível, com a seguinte seção nominal: #95 mm²</t>
  </si>
  <si>
    <t>CP-ELE-110</t>
  </si>
  <si>
    <t>Condutor de cobre unipolar, isolação em PVC/70ºC, camada de proteção em PVC, não propagador de chamas, classe de tensão 750V, encordoamento classe 5, flexível, com a seguinte seção nominal: #120 mm²</t>
  </si>
  <si>
    <t>Tomada universal, circular, 2P+T, 10A, cor branca, completa</t>
  </si>
  <si>
    <t>Tomada universal, circular, 2P+T, 20A, cor branca, completa</t>
  </si>
  <si>
    <t>INSTALAÇÕES ELÉTRICAS DE BAIXA TENSÃO 110V</t>
  </si>
  <si>
    <t>DISJUNTOR MONOPOLAR TIPO DIN, CORRENTE NOMINAL DE 63A - FORNECIMENTO E INSTALAÇÃO. AF_10/2020</t>
  </si>
  <si>
    <t>CP-BXA-01</t>
  </si>
  <si>
    <t>DISPOSITIVO DR, 4 POLOS, SENSIBILIDADE DE 30 MA, CORRENTE DE 100 A - FORNECIMENTO E INSTALAÇÃO</t>
  </si>
  <si>
    <t>DISPOSITIVO DR, 4 POLOS, SENSIBILIDADE DE 30 MA, CORRENTE DE 40 A, TIPO AC - FORNECIMENTO E INSTALAÇÃO</t>
  </si>
  <si>
    <t>DISPOSITIVO DR, 4 POLOS, SENSIBILIDADE DE 30 MA, CORRENTE DE 25 A - FORNECIMENTO E INSTALAÇÃO</t>
  </si>
  <si>
    <t>CP-BXA-04</t>
  </si>
  <si>
    <t>CP-BXA-05</t>
  </si>
  <si>
    <t>CP-BXA-02</t>
  </si>
  <si>
    <t>CP-BXA-03</t>
  </si>
  <si>
    <t>CP-ADT-02</t>
  </si>
  <si>
    <t>REMOÇÃO DE ARVORE SEM REAPROVEITAMENTO</t>
  </si>
  <si>
    <t>CP-ADT-03</t>
  </si>
  <si>
    <t>CP-ADT-07</t>
  </si>
  <si>
    <t>PISO TATIL DE ALERTA OU DIRECIONAL, DE CONCRETO, COLORIDO, 25 X 25 CM, E = 20 MM</t>
  </si>
  <si>
    <t>PISO TATIL DE ALERTA OU DIRECIONAL, DE CONCRETO, COLORIDO, 25 X 25 CM, E = 20 MM, PARA CALÇADA. CONFORME PROJETO</t>
  </si>
  <si>
    <t>CP-ADT-08</t>
  </si>
  <si>
    <t xml:space="preserve">PINTURA DE LOGOMARCA  E NOMENCLATURA </t>
  </si>
  <si>
    <t>DEMOLIÇÃO DE CONCRETO SIMPLES MECANIZADA SEM REAPROVEITAMENTO</t>
  </si>
  <si>
    <t xml:space="preserve"> parei aqui</t>
  </si>
  <si>
    <t>2.1</t>
  </si>
  <si>
    <t>2.1.1</t>
  </si>
  <si>
    <t>3.1</t>
  </si>
  <si>
    <t>3.1.1</t>
  </si>
  <si>
    <t>3.1.2</t>
  </si>
  <si>
    <t>3.1.3</t>
  </si>
  <si>
    <t>3.1.4</t>
  </si>
  <si>
    <t>3.1.5</t>
  </si>
  <si>
    <t>3.1.6</t>
  </si>
  <si>
    <t>3.1.7</t>
  </si>
  <si>
    <t>3.2</t>
  </si>
  <si>
    <t>3.2.1</t>
  </si>
  <si>
    <t>3.3</t>
  </si>
  <si>
    <t>3.3.1</t>
  </si>
  <si>
    <t>3.3.2</t>
  </si>
  <si>
    <t>3.3.3</t>
  </si>
  <si>
    <t>3.3.4</t>
  </si>
  <si>
    <t>3.3.5</t>
  </si>
  <si>
    <t>3.3.6</t>
  </si>
  <si>
    <t>3.3.7</t>
  </si>
  <si>
    <t>3.4</t>
  </si>
  <si>
    <t>3.4.1</t>
  </si>
  <si>
    <t>3.4.2</t>
  </si>
  <si>
    <t>3.4.3</t>
  </si>
  <si>
    <t>3.5</t>
  </si>
  <si>
    <t>3.5.1</t>
  </si>
  <si>
    <t>3.5.2</t>
  </si>
  <si>
    <t>3.5.3</t>
  </si>
  <si>
    <t>3.5.4</t>
  </si>
  <si>
    <t>3.5.5</t>
  </si>
  <si>
    <t>3.5.6</t>
  </si>
  <si>
    <t>3.5.7</t>
  </si>
  <si>
    <t>3.5.8</t>
  </si>
  <si>
    <t>3.5.9</t>
  </si>
  <si>
    <t>3.5.10</t>
  </si>
  <si>
    <t>3.5.11</t>
  </si>
  <si>
    <t>3.5.12</t>
  </si>
  <si>
    <t>3.5.13</t>
  </si>
  <si>
    <t>3.5.14</t>
  </si>
  <si>
    <t>3.5.15</t>
  </si>
  <si>
    <t>3.5.16</t>
  </si>
  <si>
    <t>3.6</t>
  </si>
  <si>
    <t>3.6.1</t>
  </si>
  <si>
    <t>3.6.2</t>
  </si>
  <si>
    <t>3.6.3</t>
  </si>
  <si>
    <t>3.7</t>
  </si>
  <si>
    <t>3.7.1</t>
  </si>
  <si>
    <t>3.7.2</t>
  </si>
  <si>
    <t>3.7.3</t>
  </si>
  <si>
    <t>3.7.4</t>
  </si>
  <si>
    <t>4.1</t>
  </si>
  <si>
    <t>4.2</t>
  </si>
  <si>
    <t>5.1</t>
  </si>
  <si>
    <t>5.3</t>
  </si>
  <si>
    <t>5.4</t>
  </si>
  <si>
    <t>5.5</t>
  </si>
  <si>
    <t>5.6</t>
  </si>
  <si>
    <t>5.7</t>
  </si>
  <si>
    <t>5.8</t>
  </si>
  <si>
    <t>5.9</t>
  </si>
  <si>
    <t>5.10</t>
  </si>
  <si>
    <t>5.11</t>
  </si>
  <si>
    <t>6.1.8</t>
  </si>
  <si>
    <t>6.1.9</t>
  </si>
  <si>
    <t>6.1.10</t>
  </si>
  <si>
    <t>6.1.11</t>
  </si>
  <si>
    <t>6.1.12</t>
  </si>
  <si>
    <t>6.2.2</t>
  </si>
  <si>
    <t>6.2.3</t>
  </si>
  <si>
    <t>6.2.4</t>
  </si>
  <si>
    <t>6.2.5</t>
  </si>
  <si>
    <t>6.2.6</t>
  </si>
  <si>
    <t>6.2.7</t>
  </si>
  <si>
    <t>7.1</t>
  </si>
  <si>
    <t>7.2</t>
  </si>
  <si>
    <t>7.5</t>
  </si>
  <si>
    <t>7.6</t>
  </si>
  <si>
    <t>8.1</t>
  </si>
  <si>
    <t>8.1.1</t>
  </si>
  <si>
    <t>8.1.2</t>
  </si>
  <si>
    <t>8.1.3</t>
  </si>
  <si>
    <t>8.1.4</t>
  </si>
  <si>
    <t>8.1.5</t>
  </si>
  <si>
    <t>8.1.6</t>
  </si>
  <si>
    <t>8.1.7</t>
  </si>
  <si>
    <t>8.1.8</t>
  </si>
  <si>
    <t>8.1.9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</si>
  <si>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</si>
  <si>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</si>
  <si>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</si>
  <si>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</si>
  <si>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</si>
  <si>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</si>
  <si>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</si>
  <si>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</si>
  <si>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</si>
  <si>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</si>
  <si>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</si>
  <si>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</si>
  <si>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</si>
  <si>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</si>
  <si>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</si>
  <si>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</si>
  <si>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</si>
  <si>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</si>
  <si>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</si>
  <si>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</si>
  <si>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</si>
  <si>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</si>
  <si>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</si>
  <si>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</si>
  <si>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</si>
  <si>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</si>
  <si>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</si>
  <si>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</si>
  <si>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</si>
  <si>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</si>
  <si>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</si>
  <si>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</si>
  <si>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</si>
  <si>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</si>
  <si>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8.1.44</t>
  </si>
  <si>
    <t>8.1.45</t>
  </si>
  <si>
    <t>8.1.46</t>
  </si>
  <si>
    <t>8.1.47</t>
  </si>
  <si>
    <t>8.1.48</t>
  </si>
  <si>
    <t>8.1.49</t>
  </si>
  <si>
    <t>8.1.50</t>
  </si>
  <si>
    <t>8.1.51</t>
  </si>
  <si>
    <t>8.1.52</t>
  </si>
  <si>
    <t>8.1.53</t>
  </si>
  <si>
    <t>8.1.54</t>
  </si>
  <si>
    <t>8.2</t>
  </si>
  <si>
    <t>8.2.1</t>
  </si>
  <si>
    <t>8.2.2</t>
  </si>
  <si>
    <t>8.2.3</t>
  </si>
  <si>
    <t>8.2.4</t>
  </si>
  <si>
    <t>8.2.5</t>
  </si>
  <si>
    <t>8.2.6</t>
  </si>
  <si>
    <t>8.2.7</t>
  </si>
  <si>
    <t>8.2.8</t>
  </si>
  <si>
    <t>8.2.9</t>
  </si>
  <si>
    <t>8.2.10</t>
  </si>
  <si>
    <t>8.2.11</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</si>
  <si>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</si>
  <si>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</si>
  <si>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</si>
  <si>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</si>
  <si>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</si>
  <si>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</si>
  <si>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</si>
  <si>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</si>
  <si>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</si>
  <si>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</si>
  <si>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</si>
  <si>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</si>
  <si>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</si>
  <si>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</si>
  <si>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</si>
  <si>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</si>
  <si>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</si>
  <si>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</si>
  <si>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</si>
  <si>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</si>
  <si>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</si>
  <si>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</si>
  <si>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</si>
  <si>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</si>
  <si>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</si>
  <si>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</si>
  <si>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</si>
  <si>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</si>
  <si>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</si>
  <si>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</si>
  <si>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</si>
  <si>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</si>
  <si>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</si>
  <si>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</si>
  <si>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</si>
  <si>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</si>
  <si>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</si>
  <si>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</si>
  <si>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</si>
  <si>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</si>
  <si>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</si>
  <si>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</si>
  <si>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</si>
  <si>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</si>
  <si>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</si>
  <si>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</si>
  <si>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</si>
  <si>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</si>
  <si>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</si>
  <si>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</si>
  <si>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</si>
  <si>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</si>
  <si>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</si>
  <si>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</si>
  <si>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</si>
  <si>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</si>
  <si>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</si>
  <si>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12.3</t>
  </si>
  <si>
    <t>12.4</t>
  </si>
  <si>
    <t>12.5</t>
  </si>
  <si>
    <t>12.6</t>
  </si>
  <si>
    <t>12.7</t>
  </si>
  <si>
    <t>12.8</t>
  </si>
  <si>
    <t>12.9</t>
  </si>
  <si>
    <t>12.10</t>
  </si>
  <si>
    <t>12.11</t>
  </si>
  <si>
    <t>12.12</t>
  </si>
  <si>
    <t>12.13</t>
  </si>
  <si>
    <t>12.14</t>
  </si>
  <si>
    <t>12.15</t>
  </si>
  <si>
    <t>12.16</t>
  </si>
  <si>
    <t>12.17</t>
  </si>
  <si>
    <t>12.18</t>
  </si>
  <si>
    <t>12.19</t>
  </si>
  <si>
    <t>12.20</t>
  </si>
  <si>
    <t>13.1</t>
  </si>
  <si>
    <t>13.5</t>
  </si>
  <si>
    <t>13.25</t>
  </si>
  <si>
    <t>14.1.1</t>
  </si>
  <si>
    <t>14.1.2</t>
  </si>
  <si>
    <t>14.1.3</t>
  </si>
  <si>
    <t>14.1.4</t>
  </si>
  <si>
    <t>14.1.5</t>
  </si>
  <si>
    <t>14.2.1</t>
  </si>
  <si>
    <t>14.2.2</t>
  </si>
  <si>
    <t>14.2.3</t>
  </si>
  <si>
    <t>14.2.4</t>
  </si>
  <si>
    <t>14.2.5</t>
  </si>
  <si>
    <t>14.2.6</t>
  </si>
  <si>
    <t>14.2.7</t>
  </si>
  <si>
    <t>14.2.8</t>
  </si>
  <si>
    <t>14.2.9</t>
  </si>
  <si>
    <t>14.2.10</t>
  </si>
  <si>
    <t>14.2.11</t>
  </si>
  <si>
    <t>14.2.12</t>
  </si>
  <si>
    <t>14.2.13</t>
  </si>
  <si>
    <t>14.2.14</t>
  </si>
  <si>
    <t>14.2.15</t>
  </si>
  <si>
    <t>14.2.16</t>
  </si>
  <si>
    <t>14.2.17</t>
  </si>
  <si>
    <t>14.2.18</t>
  </si>
  <si>
    <t>14.3.1</t>
  </si>
  <si>
    <t>14.3.2</t>
  </si>
  <si>
    <t>14.3.3</t>
  </si>
  <si>
    <t>14.3.4</t>
  </si>
  <si>
    <t>14.3.5</t>
  </si>
  <si>
    <t>14.3.6</t>
  </si>
  <si>
    <t>14.3.7</t>
  </si>
  <si>
    <t>14.3.8</t>
  </si>
  <si>
    <t>14.3.9</t>
  </si>
  <si>
    <t>14.3.10</t>
  </si>
  <si>
    <t>14.3.11</t>
  </si>
  <si>
    <t>14.3.12</t>
  </si>
  <si>
    <t>14.3.13</t>
  </si>
  <si>
    <t>14.3.14</t>
  </si>
  <si>
    <t>14.3.15</t>
  </si>
  <si>
    <t>14.3.16</t>
  </si>
  <si>
    <t>14.3.17</t>
  </si>
  <si>
    <t>14.4.1</t>
  </si>
  <si>
    <t>14.4.2</t>
  </si>
  <si>
    <t>14.4.3</t>
  </si>
  <si>
    <t>14.4.4</t>
  </si>
  <si>
    <t>14.4.5</t>
  </si>
  <si>
    <t>14.4.6</t>
  </si>
  <si>
    <t>14.4.7</t>
  </si>
  <si>
    <t>14.4.8</t>
  </si>
  <si>
    <t>14.4.9</t>
  </si>
  <si>
    <t>14.4.10</t>
  </si>
  <si>
    <t>14.4.11</t>
  </si>
  <si>
    <t>14.5.1</t>
  </si>
  <si>
    <t>14.5.2</t>
  </si>
  <si>
    <t>14.5.3</t>
  </si>
  <si>
    <t>14.5.4</t>
  </si>
  <si>
    <t>14.5.5</t>
  </si>
  <si>
    <t>14.5.6</t>
  </si>
  <si>
    <t>14.5.7</t>
  </si>
  <si>
    <t>14.5.8</t>
  </si>
  <si>
    <t>14.5.9</t>
  </si>
  <si>
    <t>14.5.10</t>
  </si>
  <si>
    <t>14.5.11</t>
  </si>
  <si>
    <t>14.5.12</t>
  </si>
  <si>
    <t>14.5.13</t>
  </si>
  <si>
    <t>14.5.14</t>
  </si>
  <si>
    <t>14.5.15</t>
  </si>
  <si>
    <t>14.5.16</t>
  </si>
  <si>
    <t>14.6.1</t>
  </si>
  <si>
    <t>14.6.2</t>
  </si>
  <si>
    <t>14.6.3</t>
  </si>
  <si>
    <t>14.6.4</t>
  </si>
  <si>
    <t>14.6.5</t>
  </si>
  <si>
    <t>14.6.6</t>
  </si>
  <si>
    <t>14.6.7</t>
  </si>
  <si>
    <t>14.6.8</t>
  </si>
  <si>
    <t>14.6.9</t>
  </si>
  <si>
    <t>14.6.10</t>
  </si>
  <si>
    <t>14.6.11</t>
  </si>
  <si>
    <t>14.6.12</t>
  </si>
  <si>
    <t>14.6.13</t>
  </si>
  <si>
    <t>14.6.14</t>
  </si>
  <si>
    <t>15.1</t>
  </si>
  <si>
    <t>16.1.1</t>
  </si>
  <si>
    <t>16.1.2</t>
  </si>
  <si>
    <t>16.1.3</t>
  </si>
  <si>
    <t>16.1.4</t>
  </si>
  <si>
    <t>16.1.5</t>
  </si>
  <si>
    <t>16.1.6</t>
  </si>
  <si>
    <t>16.1.7</t>
  </si>
  <si>
    <t>16.1.8</t>
  </si>
  <si>
    <t>16.1.9</t>
  </si>
  <si>
    <t>16.1.10</t>
  </si>
  <si>
    <t>16.1.11</t>
  </si>
  <si>
    <t>16.2.1</t>
  </si>
  <si>
    <t>16.2.2</t>
  </si>
  <si>
    <t>16.3</t>
  </si>
  <si>
    <t>16.3.1</t>
  </si>
  <si>
    <t>16.4.1</t>
  </si>
  <si>
    <t>16.4.2</t>
  </si>
  <si>
    <t>16.4.3</t>
  </si>
  <si>
    <t>16.5.1</t>
  </si>
  <si>
    <t>16.5.2</t>
  </si>
  <si>
    <t>16.6.1</t>
  </si>
  <si>
    <t>16.6.2</t>
  </si>
  <si>
    <t>16.6.3</t>
  </si>
  <si>
    <t>16.6.4</t>
  </si>
  <si>
    <t>16.6.5</t>
  </si>
  <si>
    <t>16.6.6</t>
  </si>
  <si>
    <t>18.5</t>
  </si>
  <si>
    <t>18.6</t>
  </si>
  <si>
    <t>18.7</t>
  </si>
  <si>
    <t>18.8</t>
  </si>
  <si>
    <t>18.9</t>
  </si>
  <si>
    <t>18.10</t>
  </si>
  <si>
    <t>18.11</t>
  </si>
  <si>
    <t>18.12</t>
  </si>
  <si>
    <t>18.13</t>
  </si>
  <si>
    <t>19.2.3</t>
  </si>
  <si>
    <t>19.2.4</t>
  </si>
  <si>
    <t>23.3</t>
  </si>
  <si>
    <t>23.3.1</t>
  </si>
  <si>
    <t>23.3.2</t>
  </si>
  <si>
    <t>23.3.3</t>
  </si>
  <si>
    <t>23.3.4</t>
  </si>
  <si>
    <t>23.3.5</t>
  </si>
  <si>
    <t>22.2.5</t>
  </si>
  <si>
    <t>22.2.6</t>
  </si>
  <si>
    <t>22.2.7</t>
  </si>
  <si>
    <t>22.2.9</t>
  </si>
  <si>
    <t>22.3</t>
  </si>
  <si>
    <t>22.3.1</t>
  </si>
  <si>
    <t>22.3.2</t>
  </si>
  <si>
    <t>22.3.3</t>
  </si>
  <si>
    <t>22.3.4</t>
  </si>
  <si>
    <t>22.3.5</t>
  </si>
  <si>
    <t>23.1.1</t>
  </si>
  <si>
    <t>23.1.2</t>
  </si>
  <si>
    <t>23.1.3</t>
  </si>
  <si>
    <t>23.1.4</t>
  </si>
  <si>
    <t>23.1.5</t>
  </si>
  <si>
    <t>23.1.6</t>
  </si>
  <si>
    <t>23.1.7</t>
  </si>
  <si>
    <t>23.1.8</t>
  </si>
  <si>
    <t>23.1.9</t>
  </si>
  <si>
    <t>23.1.10</t>
  </si>
  <si>
    <t>23.2</t>
  </si>
  <si>
    <t>23.2.1</t>
  </si>
  <si>
    <t>23.2.2</t>
  </si>
  <si>
    <t>23.2.3</t>
  </si>
  <si>
    <t>23.2.4</t>
  </si>
  <si>
    <t>23.2.5</t>
  </si>
  <si>
    <t>23.2.6</t>
  </si>
  <si>
    <t>23.2.7</t>
  </si>
  <si>
    <t>23.2.8</t>
  </si>
  <si>
    <t>23.2.9</t>
  </si>
  <si>
    <t>23.2.10</t>
  </si>
  <si>
    <t>23.2.11</t>
  </si>
  <si>
    <t>23.2.12</t>
  </si>
  <si>
    <t>23.2.13</t>
  </si>
  <si>
    <t>23.3.6</t>
  </si>
  <si>
    <t>23.3.7</t>
  </si>
  <si>
    <t>23.3.8</t>
  </si>
  <si>
    <t>23.3.9</t>
  </si>
  <si>
    <t>23.3.10</t>
  </si>
  <si>
    <t>23.3.11</t>
  </si>
  <si>
    <t>23.3.12</t>
  </si>
  <si>
    <t>23.3.13</t>
  </si>
  <si>
    <t>23.3.14</t>
  </si>
  <si>
    <t>23.3.15</t>
  </si>
  <si>
    <t>23.3.16</t>
  </si>
  <si>
    <t>23.3.17</t>
  </si>
  <si>
    <t>23.3.18</t>
  </si>
  <si>
    <t>23.3.19</t>
  </si>
  <si>
    <t>23.3.20</t>
  </si>
  <si>
    <t>23.3.21</t>
  </si>
  <si>
    <t>23.3.22</t>
  </si>
  <si>
    <t>23.3.23</t>
  </si>
  <si>
    <t>23.3.24</t>
  </si>
  <si>
    <t>23.3.25</t>
  </si>
  <si>
    <t>23.3.26</t>
  </si>
  <si>
    <t>23.3.27</t>
  </si>
  <si>
    <t>23.3.28</t>
  </si>
  <si>
    <t>23.3.29</t>
  </si>
  <si>
    <t>23.3.30</t>
  </si>
  <si>
    <t>23.3.31</t>
  </si>
  <si>
    <t>23.4</t>
  </si>
  <si>
    <t>23.4.1</t>
  </si>
  <si>
    <t>23.4.2</t>
  </si>
  <si>
    <t>23.4.3</t>
  </si>
  <si>
    <t>23.4.4</t>
  </si>
  <si>
    <t>23.5</t>
  </si>
  <si>
    <t>23.5.1</t>
  </si>
  <si>
    <t>23.5.2</t>
  </si>
  <si>
    <t>23.5.3</t>
  </si>
  <si>
    <t>23.5.4</t>
  </si>
  <si>
    <t>23.5.5</t>
  </si>
  <si>
    <t>23.5.6</t>
  </si>
  <si>
    <t>23.5.7</t>
  </si>
  <si>
    <t>23.5.8</t>
  </si>
  <si>
    <t>23.5.9</t>
  </si>
  <si>
    <t>23.5.10</t>
  </si>
  <si>
    <t>23.5.11</t>
  </si>
  <si>
    <t>23.5.12</t>
  </si>
  <si>
    <t>23.5.13</t>
  </si>
  <si>
    <t>23.5.14</t>
  </si>
  <si>
    <t>23.5.15</t>
  </si>
  <si>
    <t>23.5.16</t>
  </si>
  <si>
    <t>23.5.17</t>
  </si>
  <si>
    <t>23.5.18</t>
  </si>
  <si>
    <t>23.5.19</t>
  </si>
  <si>
    <t>23.5.20</t>
  </si>
  <si>
    <t>23.5.21</t>
  </si>
  <si>
    <t>23.5.22</t>
  </si>
  <si>
    <t>23.5.23</t>
  </si>
  <si>
    <t>23.6</t>
  </si>
  <si>
    <t>23.6.1</t>
  </si>
  <si>
    <t>23.6.2</t>
  </si>
  <si>
    <t>23.6.3</t>
  </si>
  <si>
    <t>23.6.4</t>
  </si>
  <si>
    <t>23.6.5</t>
  </si>
  <si>
    <t>23.6.6</t>
  </si>
  <si>
    <t>23.7</t>
  </si>
  <si>
    <t>23.7.1</t>
  </si>
  <si>
    <t>23.7.2</t>
  </si>
  <si>
    <t>23.7.3</t>
  </si>
  <si>
    <t>23.7.4</t>
  </si>
  <si>
    <t>23.7.5</t>
  </si>
  <si>
    <t>24.2</t>
  </si>
  <si>
    <t>24.3</t>
  </si>
  <si>
    <t>24.4</t>
  </si>
  <si>
    <t>24.5</t>
  </si>
  <si>
    <t>24.6</t>
  </si>
  <si>
    <t>24.7</t>
  </si>
  <si>
    <t>24.8</t>
  </si>
  <si>
    <t>24.9</t>
  </si>
  <si>
    <t>Barracões provisórios (dep, escritório, vest. e refeitório) com piso cimentado</t>
  </si>
  <si>
    <t>Bandeiras fixas de vidro para porta PV2, conf projeto 175x35</t>
  </si>
  <si>
    <t xml:space="preserve">CALÇADA </t>
  </si>
  <si>
    <t xml:space="preserve">TOTAL DO ITEM  </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</si>
  <si>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</si>
  <si>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</si>
  <si>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</si>
  <si>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</si>
  <si>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</si>
  <si>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</si>
  <si>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</si>
  <si>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CIMENTO PORTLAND DE ALTO FORNO (AF) CP III-40</t>
  </si>
  <si>
    <t>26.5</t>
  </si>
  <si>
    <t>Chapisco de aderência em paredes int, externas, vigas, platibanda e calhas</t>
  </si>
  <si>
    <t>Pintura de base epoxi sobre piso</t>
  </si>
  <si>
    <t xml:space="preserve">Piso cerâmico antiderrapante PEI V - 40 x 40 cm - incl. rejunte - conf. projeto </t>
  </si>
  <si>
    <t xml:space="preserve">Piso cerâmico antiderrapante PEI V - 60 x 60 cm - incl. rejunte - conf. projeto </t>
  </si>
  <si>
    <t>Pintura em latex acrílico 02 demãos sobre paredes int. e ext.</t>
  </si>
  <si>
    <t>Pintura em latex PVA 02 demãos sobre teto</t>
  </si>
  <si>
    <t xml:space="preserve">Emassamento de paredes int com massa acrílica - 02 demãos </t>
  </si>
  <si>
    <t>Tubo PVC soldável Ø 20 mm, fornecimento e instalação</t>
  </si>
  <si>
    <t>Tubo PVC soldável Ø 25 mm, fornecimento e instalação</t>
  </si>
  <si>
    <t>Tubo PVC soldável Ø 32 mm, fornecimento e instalação</t>
  </si>
  <si>
    <t>Tubo PVC soldável Ø 50 mm, fornecimento e instalação</t>
  </si>
  <si>
    <t>Tubo PVC soldável Ø 60 mm, fornecimento e instalação</t>
  </si>
  <si>
    <t>Tubo PVC soldável Ø 75mm, fornecimento e instalação</t>
  </si>
  <si>
    <t>Tubo PVC soldável Ø 85mm, fornecimento e instalação</t>
  </si>
  <si>
    <t>Tubo PVC soldável Ø 110mm, fornecimento e instalação</t>
  </si>
  <si>
    <t>Adaptador sol. curto com bolsa-rosca para reg - 25mm - 3/4", fornec e inst</t>
  </si>
  <si>
    <t>Adaptador sol. curto com bolsa-rosca para registro - 32mm - 1", fornec e inst</t>
  </si>
  <si>
    <t>Adaptador sol. curto com bolsa-rosca para regi - 50mm - 1 1/2", fornec e inst</t>
  </si>
  <si>
    <t>Adaptador sol. curto com bolsa-rosca para registro - 60mm - 2", fornec e inst</t>
  </si>
  <si>
    <t>Adaptador sol. curto com bolsa-rosca para reg - 75mm - 2 1/2", fornec e inst</t>
  </si>
  <si>
    <t>Adaptador sol. curto com bolsa-rosca para registro - 85mm - 3", fornec e inst</t>
  </si>
  <si>
    <t>Bucha de redução sold. longa 60mm-25mm, fornec e instalação</t>
  </si>
  <si>
    <t>Bucha de redução sold. curta 60mm - 50mm, fornec e instalação</t>
  </si>
  <si>
    <t>Bucha de redução sold. curta 75mm - 60mm, fornec e instalação</t>
  </si>
  <si>
    <t>Bucha de redução sold. curta 85mm - 75mm, fornec e instalação</t>
  </si>
  <si>
    <t>Bucha de redução sold. curta 110mm - 85mm, fornec e instalação</t>
  </si>
  <si>
    <t>Bucha de redução sold. longa 50mm-25mm, fornec e instalação</t>
  </si>
  <si>
    <t>Bucha de redução sold. longa 50mm-32mm, fornec e instalação</t>
  </si>
  <si>
    <t>Bucha de redução sold. longa 85mm-60mm, fornec e instalação</t>
  </si>
  <si>
    <t>Bucha de redução sold. longa 75mm-50mm, fornec e instalação</t>
  </si>
  <si>
    <t>Joelho 45 soldável - 25mm, fornecimento e instalação</t>
  </si>
  <si>
    <t>Joelho 45 soldável - 75mm, fornecimento e instalação</t>
  </si>
  <si>
    <t>Joelho 45 soldável - 85mm, fornecimento e instalação</t>
  </si>
  <si>
    <t>Joelho 90 soldável - 20mm, fornecimento e instalação</t>
  </si>
  <si>
    <t>Joelho 90 soldável - 25mm, fornecimento e instalação</t>
  </si>
  <si>
    <t>Joelho 90 soldável - 32mm, fornecimento e instalação</t>
  </si>
  <si>
    <t>Joelho 90 soldável - 50mm, fornecimento e instalação</t>
  </si>
  <si>
    <t>Joelho 90 soldável - 60mm, fornecimento e instalação</t>
  </si>
  <si>
    <t>Joelho 90 soldável - 85mm, fornecimento e instalação</t>
  </si>
  <si>
    <t>Joelho 90 soldável - 110mm, fornecimento e instalação</t>
  </si>
  <si>
    <t>Joelho de redução 90º soldavel 32mm-25mm, fornec e instalação</t>
  </si>
  <si>
    <t>Luva soldável com rosca 25mm - 3/4"</t>
  </si>
  <si>
    <t>Luva de redução soldavel com bucha latão - 25mm - 1/2", fornec e instalação</t>
  </si>
  <si>
    <t>Tê 90 soldável - 25mm, fornecimento e instalação</t>
  </si>
  <si>
    <t>Tê 90 soldável - 50mm, fornecimento e instalação</t>
  </si>
  <si>
    <t>Tê 90 soldável - 60mm, fornecimento e instalação</t>
  </si>
  <si>
    <t>Tê 90 soldável - 75mm, fornecimento e instalação</t>
  </si>
  <si>
    <t>Tê 90 soldável - 110mm, fornecimento e instalação</t>
  </si>
  <si>
    <t>Tê de redução 90 soldavel - 75mm - 60mm, fornec e instalação</t>
  </si>
  <si>
    <t>Tê de redução 90 soldavel - 85mm - 60mm, fornec e instalação</t>
  </si>
  <si>
    <t>Tê de redução 90 soldavel - 85mm - 75mm, fornec e instalação</t>
  </si>
  <si>
    <t>Registro de esfera 1/2", fornecimento e instalação</t>
  </si>
  <si>
    <t>Registro esfera borboleta bruto PVC - 1/2", fornec e instalação</t>
  </si>
  <si>
    <t>Registro de pressão com canopla cromada 3/4", fornec e inst</t>
  </si>
  <si>
    <t>Tubo de PVC Ø100mm, fornecimento e instalação</t>
  </si>
  <si>
    <t>Tubo de PVC Ø150mm, fornecimento e instalação</t>
  </si>
  <si>
    <t>Curva curta 90 - 100mm, fornecimento e instalação</t>
  </si>
  <si>
    <t>Joelho 45 - 100mm, fornecimento e instalação</t>
  </si>
  <si>
    <t>Tê sanitario - 100mm - 100mm, fornecimento e instalação</t>
  </si>
  <si>
    <t>Junção simples - 100mm - 100mm, fornecimento e instalação</t>
  </si>
  <si>
    <t>Tubo de PVC rígido 40mm, fornec. e instalação</t>
  </si>
  <si>
    <t>Tubo de PVC rígido 50mm, fornec. e instalação</t>
  </si>
  <si>
    <t>Tubo de PVC rígido 75mm, fornec. e instalação</t>
  </si>
  <si>
    <t>Curva PVC 90º curta - 40mm - fornecimento e instalação</t>
  </si>
  <si>
    <t>Curva PVC 90º curta - 75mm - fornecimento e instalação</t>
  </si>
  <si>
    <t>Joelho PVC 45º 100mm - fornecimento e instalação</t>
  </si>
  <si>
    <t>Joelho PVC 45º 75mm - fornecimento e instalação</t>
  </si>
  <si>
    <t>Joelho PVC 45º 50mm - fornecimento e instalação</t>
  </si>
  <si>
    <t>Joelho PVC 45º 40mm - fornecimento e instalação</t>
  </si>
  <si>
    <t>Joelho PVC 90º 100mm - fornecimento e instalação</t>
  </si>
  <si>
    <t>Joelho PVC 90º 75mm - fornecimento e instalação</t>
  </si>
  <si>
    <t>Joelho PVC 90º 50mm - fornecimento e instalação</t>
  </si>
  <si>
    <t>Joelho PVC 90º 40mm - fornecimento e instalação</t>
  </si>
  <si>
    <t>Junção PVC simples 100mm-50mm - fornecimento e instalação</t>
  </si>
  <si>
    <t>Junção PVC simples 100mm-75mm - fornecimento e instalação</t>
  </si>
  <si>
    <t>Junção PVC simples 100mm-100mm - fornecimento e instalação</t>
  </si>
  <si>
    <t>Junção PVC simples 75mm-75mm - fornecimento e instalação</t>
  </si>
  <si>
    <t>Junção PVC simples 75mm-50mm - fornecimento e instalação</t>
  </si>
  <si>
    <t>Redução excêntrica PVC 75mm-50mm - fornec e instalação</t>
  </si>
  <si>
    <t>Tê PVC 90º - 40mm - fornecimento e instalação</t>
  </si>
  <si>
    <t>Tê PVC sanitario 100mm-50mm - fornecimento e instalação</t>
  </si>
  <si>
    <t>Tê PVC sanitario 100mm-75mm - fornecimento e instalação</t>
  </si>
  <si>
    <t>Tê PVC sanitario 150mm-100mm - fornecimento e instalação</t>
  </si>
  <si>
    <t>Tê PVC sanitario 50mm-50mm - fornecimento e instalação</t>
  </si>
  <si>
    <t>Tê PVC sanitario 75mm-75mm - fornecimento e instalação</t>
  </si>
  <si>
    <t>Caixa sifonada 150x150x50mm</t>
  </si>
  <si>
    <t>Ralo sifonado, PVC 100x100X40mm</t>
  </si>
  <si>
    <t>Terminal de Ventilação 50mm</t>
  </si>
  <si>
    <t>Cuba de Embutir Oval cor Branco Gelo, código L.37, DECA, ou equivalente, em bancada  ecompl.  (válvula, sifao e engate flexível cromados), exceto torneira.</t>
  </si>
  <si>
    <t>Cuba Inox Embutir 40x34x17cm, cuba 3, básica aço inoxidável, com válvula, FRANKE, ou equivalente, com sifão em metal cromado 1.1/2x1.1/2", válvula em metal cromado tipo americana 3.1/2"x1.1/2" para pia - fornec. e instalação</t>
  </si>
  <si>
    <t>Lavatório pequeno Ravena/Izy cor branco gelo, com coluna suspensa, código L915 DECA ou equivalente</t>
  </si>
  <si>
    <t>Tanque Grande (40 L) cor Branco Gelo, código TQ.03, DECA, ou equivalente incluso torneira cromada</t>
  </si>
  <si>
    <t>Papeleira Metálica Linha Izy, código 2020.C37, DECA ou equivalente, fornecimento e instalação</t>
  </si>
  <si>
    <t>Torneira para coz. de mesa bica móvel Izy, código 1167.C37, DECA, ou equiv.</t>
  </si>
  <si>
    <t>Torneira de parede de uso geral para jardim ou tanque</t>
  </si>
  <si>
    <t>Torneira para lavat. de mesa bica baixa Izy, código 1193.C37, Deca ou equiv.</t>
  </si>
  <si>
    <t>Barra met. c/ pintura azul para prot. dos espelhos e chuv.  infantil d=1 1/4"</t>
  </si>
  <si>
    <t>Caixa inspeção aterramento 250x250x400mm</t>
  </si>
  <si>
    <t>Caixa de passagem 40x40cm em alvenaria com tampa de ferro fundido tipo leve</t>
  </si>
  <si>
    <t>Eletroduto Aço Galvanizado DN 125mm (3"), inclusive conexões</t>
  </si>
  <si>
    <t>Eletroduto Aço Galvanizado DN 62mm (2 1/2"), inclusive conexões</t>
  </si>
  <si>
    <t>Eletroduto Aço Galvanizado DN 100mm (2"), inclusive conexões</t>
  </si>
  <si>
    <t>Tubo PVC soldável Ø 25 mm, inclusive conexões</t>
  </si>
  <si>
    <t>Joelho 45 - 25mm, fornecimento e instalação</t>
  </si>
  <si>
    <t>Joelho 90 - 25mm, fornecimento e instalação</t>
  </si>
  <si>
    <t>Limpeza final da obra</t>
  </si>
  <si>
    <t>Conjunto de mastros para bandeiras em tubo ferro galvanizado telescópico (alt= 7m (3mx2" + 4mx1 1/2")</t>
  </si>
  <si>
    <t>Bancada em granito cinza andorinha - esp.  2cm, conf projeto</t>
  </si>
  <si>
    <t>Prateleira,acabamentos em granito cinza andorinha - esp. 2cm, conf projeto</t>
  </si>
  <si>
    <t xml:space="preserve">Prateleiras e escaninhos em mdf </t>
  </si>
  <si>
    <t>Bancos de concreto</t>
  </si>
  <si>
    <t>Banco e acabamento em granito</t>
  </si>
  <si>
    <t>Peitoril em granito cinza, larg=17,00cm esp variável e pingadeira</t>
  </si>
  <si>
    <t>Patch Panel 19"  - 24 portas, Categoria 6</t>
  </si>
  <si>
    <t>Switch de 48 portas</t>
  </si>
  <si>
    <t xml:space="preserve">Guia de Cabos Vertical, fechado </t>
  </si>
  <si>
    <t>Guia de Cabos Vertical</t>
  </si>
  <si>
    <t xml:space="preserve">Guia de Cabos Superior, fechado </t>
  </si>
  <si>
    <t>Anel organizador de cabos</t>
  </si>
  <si>
    <t>Bandeja deslizante perfurada</t>
  </si>
  <si>
    <t>Cabo UTP -6 (24AWG)</t>
  </si>
  <si>
    <t>Cabo coaxial</t>
  </si>
  <si>
    <t>Eletrocalha lisa tipo U 50x50mm com tampa, inclusive conexões</t>
  </si>
  <si>
    <t>Eletrocalha lisa tipo U 75x50mm com tampa, inclusive conexões</t>
  </si>
  <si>
    <t>Eletrocalha lisa tipo U 75x75mm com tampa, inclusive conexões</t>
  </si>
  <si>
    <t>Eletrocalha lisa tipo U 100x50mm com tampa, inclusive conexões</t>
  </si>
  <si>
    <t>Eletrocalha lisa tipo U 100x100mm com tampa, incl conexões</t>
  </si>
  <si>
    <t>Eletrocalha lisa tipo U 150x50mm com tampa, incl conexões</t>
  </si>
  <si>
    <t>Eletrocalha lisa tipo U 200x50mm com tampa, incl conexões</t>
  </si>
  <si>
    <t>Suporte vertical eletrocalha 120x146mm</t>
  </si>
  <si>
    <t>Suporte vertical eletrocalha 120x160mm</t>
  </si>
  <si>
    <t>Suporte vertical eletrocalha 70x125mm</t>
  </si>
  <si>
    <t>Suporte vertical eletrocalha 70x81mm</t>
  </si>
  <si>
    <t>Suporte vertical eletrocalha 70x96mm</t>
  </si>
  <si>
    <t>Suporte vertical eletrocalha 95x114mm</t>
  </si>
  <si>
    <t>Tala plana perfurada 50mm</t>
  </si>
  <si>
    <t>Tala plana perfurada 75mm</t>
  </si>
  <si>
    <t>Tala plana perfurada 100mm</t>
  </si>
  <si>
    <t>Interruptor 1 tecla paralela</t>
  </si>
  <si>
    <t>Interruptor 1 tecla paralela e tomada</t>
  </si>
  <si>
    <t>Interruptor 1 tecla simples</t>
  </si>
  <si>
    <t>Interruptor 2 teclas simples</t>
  </si>
  <si>
    <t>Luminárias sobrepor 2x36W completa</t>
  </si>
  <si>
    <t>Luminárias embutir 2x16W completa</t>
  </si>
  <si>
    <t>Luminárias embutir 2x36W completa</t>
  </si>
  <si>
    <t>Luminária com aletas embutir 2x36 completa</t>
  </si>
  <si>
    <t>Luminária de piso, com lâmpada vapor metálico 70W</t>
  </si>
  <si>
    <t>Projetor com lâmpada de vapor metálico 150W</t>
  </si>
  <si>
    <t>Projetor com lâmpada de vapor metálico 250W</t>
  </si>
  <si>
    <t>Arandelas de sobrepor com 1 lâmpada fluorescente compacta de 60W</t>
  </si>
  <si>
    <t>EXECUÇÃO DE RAMPA DE ACESSO, COM INCLINAÇÃO 8,33% E PATAMAR. CONFORME PROJETO ARQUITETONICO</t>
  </si>
  <si>
    <t xml:space="preserve">Instalação provisória de água </t>
  </si>
  <si>
    <t xml:space="preserve">Instalação provisória de energia elétrica em baixa tensão </t>
  </si>
  <si>
    <t>Instalações provisórias de esgoto</t>
  </si>
  <si>
    <t xml:space="preserve">PLANILHA ORÇAMENTÁRIA </t>
  </si>
  <si>
    <t xml:space="preserve">OBRA: FINALIZAÇÃO DO SALDO REMANESCENTE DA CONSTRUÇÃO DE CRECHE PROINFÂNCIA TIPO 1 PADRÃO FNDE  E URBANIZAÇÃO. </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</si>
  <si>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</si>
  <si>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</si>
  <si>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</si>
  <si>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</si>
  <si>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</si>
  <si>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</si>
  <si>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</si>
  <si>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</si>
  <si>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</si>
  <si>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</si>
  <si>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</si>
  <si>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</si>
  <si>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</si>
  <si>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</si>
  <si>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</si>
  <si>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</si>
  <si>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</si>
  <si>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</si>
  <si>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</si>
  <si>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</si>
  <si>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</si>
  <si>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</si>
  <si>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</si>
  <si>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</si>
  <si>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</si>
  <si>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</si>
  <si>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</si>
  <si>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</si>
  <si>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</si>
  <si>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</si>
  <si>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</si>
  <si>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</si>
  <si>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</si>
  <si>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</si>
  <si>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</si>
  <si>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</si>
  <si>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</si>
  <si>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</si>
  <si>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</si>
  <si>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</si>
  <si>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</si>
  <si>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</si>
  <si>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</si>
  <si>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</si>
  <si>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</si>
  <si>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</si>
  <si>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</si>
  <si>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</si>
  <si>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</si>
  <si>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</si>
  <si>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</si>
  <si>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</si>
  <si>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</si>
  <si>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</si>
  <si>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</si>
  <si>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</si>
  <si>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</si>
  <si>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</si>
  <si>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</si>
  <si>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</si>
  <si>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</si>
  <si>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</si>
  <si>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</si>
  <si>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</si>
  <si>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</si>
  <si>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</si>
  <si>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</si>
  <si>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</si>
  <si>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</si>
  <si>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</si>
  <si>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</si>
  <si>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</si>
  <si>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</si>
  <si>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</si>
  <si>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</si>
  <si>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</si>
  <si>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</si>
  <si>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</si>
  <si>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</si>
  <si>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</si>
  <si>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</si>
  <si>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</si>
  <si>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</si>
  <si>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</si>
  <si>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</si>
  <si>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</si>
  <si>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</si>
  <si>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</si>
  <si>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</si>
  <si>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</si>
  <si>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</si>
  <si>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</si>
  <si>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</si>
  <si>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</si>
  <si>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</si>
  <si>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</si>
  <si>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</si>
  <si>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</si>
  <si>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</si>
  <si>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</si>
  <si>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</si>
  <si>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</si>
  <si>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</si>
  <si>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</si>
  <si>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</si>
  <si>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</si>
  <si>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</si>
  <si>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</si>
  <si>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</si>
  <si>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</si>
  <si>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</si>
  <si>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</si>
  <si>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</si>
  <si>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</si>
  <si>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</si>
  <si>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</si>
  <si>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</si>
  <si>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</si>
  <si>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</si>
  <si>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</si>
  <si>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</si>
  <si>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</si>
  <si>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</si>
  <si>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</si>
  <si>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</si>
  <si>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</si>
  <si>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</si>
  <si>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</si>
  <si>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</si>
  <si>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</si>
  <si>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</si>
  <si>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</si>
  <si>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</si>
  <si>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</si>
  <si>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</si>
  <si>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</si>
  <si>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</si>
  <si>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</si>
  <si>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</si>
  <si>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</si>
  <si>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</si>
  <si>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</si>
  <si>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</si>
  <si>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</si>
  <si>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</si>
  <si>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</si>
  <si>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</si>
  <si>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</si>
  <si>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</si>
  <si>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</si>
  <si>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</si>
  <si>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</si>
  <si>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</si>
  <si>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</si>
  <si>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</si>
  <si>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</si>
  <si>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</si>
  <si>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</si>
  <si>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</si>
  <si>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</si>
  <si>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</si>
  <si>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</si>
  <si>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</si>
  <si>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</si>
  <si>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</si>
  <si>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</si>
  <si>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</si>
  <si>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</si>
  <si>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</si>
  <si>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</si>
  <si>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</si>
  <si>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</si>
  <si>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</si>
  <si>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</si>
  <si>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</si>
  <si>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</si>
  <si>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</si>
  <si>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</si>
  <si>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TELHAMENTO COM TELHA ESTRUTURAL DE FIBROCIMENTO E= 8 MM, COM ATÉ 2 ÁGUAS, INCLUSO IÇAMENTO. AF_07/2019_P</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</si>
  <si>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</si>
  <si>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</si>
  <si>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</si>
  <si>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</si>
  <si>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</si>
  <si>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</si>
  <si>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</si>
  <si>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</si>
  <si>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</si>
  <si>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</si>
  <si>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</si>
  <si>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</si>
  <si>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</si>
  <si>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</si>
  <si>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</si>
  <si>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</si>
  <si>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</si>
  <si>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</si>
  <si>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</si>
  <si>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</si>
  <si>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</si>
  <si>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PVC CORRUGADO FLEXÍVEL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</si>
  <si>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</si>
  <si>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</si>
  <si>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</si>
  <si>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</si>
  <si>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</si>
  <si>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</si>
  <si>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</si>
  <si>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</si>
  <si>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</si>
  <si>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</si>
  <si>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</si>
  <si>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</si>
  <si>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</si>
  <si>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</si>
  <si>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</si>
  <si>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</si>
  <si>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</si>
  <si>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</si>
  <si>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</si>
  <si>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</si>
  <si>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</si>
  <si>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</si>
  <si>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</si>
  <si>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</si>
  <si>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</si>
  <si>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</si>
  <si>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</si>
  <si>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</si>
  <si>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</si>
  <si>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</si>
  <si>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</si>
  <si>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</si>
  <si>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</si>
  <si>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</si>
  <si>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</si>
  <si>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BASE PARA POÇO DE VISITA CIRCULAR PARA DRENAGEM, EM CONCRETO PRÉ-MOLDADO, DIÂMETRO INTERNO = 1,2 M, PROFUNDIDADE = 1,45 M, EXCLUINDO TAMPÃO. AF_05/2021</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</si>
  <si>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</si>
  <si>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</si>
  <si>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</si>
  <si>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</si>
  <si>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</si>
  <si>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</si>
  <si>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</si>
  <si>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</si>
  <si>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</si>
  <si>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</si>
  <si>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</si>
  <si>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</si>
  <si>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</si>
  <si>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</si>
  <si>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</si>
  <si>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</si>
  <si>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</si>
  <si>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</si>
  <si>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</si>
  <si>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</si>
  <si>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</si>
  <si>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</si>
  <si>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</si>
  <si>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</si>
  <si>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</si>
  <si>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</si>
  <si>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</si>
  <si>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</si>
  <si>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</si>
  <si>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</si>
  <si>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</si>
  <si>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</si>
  <si>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</si>
  <si>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</si>
  <si>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</si>
  <si>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</si>
  <si>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</si>
  <si>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</si>
  <si>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</si>
  <si>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</si>
  <si>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</si>
  <si>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</si>
  <si>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</si>
  <si>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</si>
  <si>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</si>
  <si>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</si>
  <si>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</si>
  <si>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</si>
  <si>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</si>
  <si>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</si>
  <si>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</si>
  <si>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</si>
  <si>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</si>
  <si>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</si>
  <si>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</si>
  <si>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</si>
  <si>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</si>
  <si>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</si>
  <si>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</si>
  <si>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</si>
  <si>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</si>
  <si>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</si>
  <si>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</si>
  <si>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</si>
  <si>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</si>
  <si>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</si>
  <si>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</si>
  <si>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</si>
  <si>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</si>
  <si>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</si>
  <si>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</si>
  <si>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</si>
  <si>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</si>
  <si>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</si>
  <si>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</si>
  <si>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</si>
  <si>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</si>
  <si>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</si>
  <si>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</si>
  <si>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</si>
  <si>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CONTRAMARCO DE ALUMÍNIO, FIXAÇÃO COM ARGAMASSA - FORNECIMENTO E INSTALAÇÃO. AF_12/2019</t>
  </si>
  <si>
    <t>CONTRAMARCO DE ALUMÍNIO, FIXAÇÃO COM PARAFUSO - FORNECIMENTO E INSTALAÇÃO. AF_12/2019</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</si>
  <si>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</si>
  <si>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</si>
  <si>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</si>
  <si>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</si>
  <si>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</si>
  <si>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</si>
  <si>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</si>
  <si>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</si>
  <si>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</si>
  <si>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</si>
  <si>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</si>
  <si>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</si>
  <si>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</si>
  <si>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</si>
  <si>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</si>
  <si>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</si>
  <si>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</si>
  <si>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</si>
  <si>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</si>
  <si>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</si>
  <si>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</si>
  <si>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</si>
  <si>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</si>
  <si>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</si>
  <si>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</si>
  <si>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</si>
  <si>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</si>
  <si>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</si>
  <si>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</si>
  <si>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</si>
  <si>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</si>
  <si>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</si>
  <si>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</si>
  <si>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</si>
  <si>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</si>
  <si>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</si>
  <si>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MONTAGEM E DESMONTAGEM DE FÔRMA DE LAJE MACIÇA, PÉ-DIREITO DUPLO, EM CHAPA DE MADEIRA COMPENSADA PLASTIFICADA, 10 UTILIZAÇÕES. AF_09/2020</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</si>
  <si>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</si>
  <si>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</si>
  <si>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</si>
  <si>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</si>
  <si>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</si>
  <si>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CORTE E DOBRA DE AÇO CA-60, DIÂMETRO DE 5,0 MM, UTILIZADO EM ESTRIBO CONTÍNUO HELICOIDAL. AF_09/2021</t>
  </si>
  <si>
    <t>CORTE E DOBRA DE AÇO CA-50, DIÂMETRO DE 6,3 MM, UTILIZADO EM ESTRIBO CONTÍNUO HELICOIDAL. AF_09/2021</t>
  </si>
  <si>
    <t>MONTAGEM DE ARMADURA DE ESTACAS, DIÂMETRO = 8,0 MM. AF_09/2021</t>
  </si>
  <si>
    <t>MONTAGEM DE ARMADURA DE ESTACAS, DIÂMETRO = 10,0 MM. AF_09/2021</t>
  </si>
  <si>
    <t>MONTAGEM DE ARMADURA DE ESTACAS, DIÂMETRO = 12,5 MM. AF_09/2021</t>
  </si>
  <si>
    <t>MONTAGEM DE ARMADURA DE ESTACAS, DIÂMETRO = 16,0 MM. AF_09/2021</t>
  </si>
  <si>
    <t>MONTAGEM DE ARMADURA DE ESTACAS, DIÂMETRO = 20,0 MM. AF_09/2021</t>
  </si>
  <si>
    <t>MONTAGEM DE ARMADURA DE ESTACAS, DIÂMETRO = 25,0 MM. AF_09/2021</t>
  </si>
  <si>
    <t>MONTAGEM DE ARMADURA DE ESTACAS, DIÂMETRO = 32,0 MM. AF_09/2021</t>
  </si>
  <si>
    <t>MONTAGEM DE ARMADURA TRANSVERSAL DE ESTACAS DE SEÇÃO CIRCULAR, DIÂMETRO = 5,0 MM. AF_09/2021</t>
  </si>
  <si>
    <t>MONTAGEM DE ARMADURA TRANSVERSAL DE ESTACAS DE SEÇÃO CIRCULAR, DIÂMETRO = 6,30 MM. AF_09/2021</t>
  </si>
  <si>
    <t>MONTAGEM DE ARMADURA TRANVERSAL DE ESTACAS DE SEÇÃO RETANGULAR, DIÂMETRO = 5,0 MM. AF_09/2021</t>
  </si>
  <si>
    <t>MONTAGEM DE ARMADURA TRANSVERSAL DE ESTACAS DE SEÇÃO RETANGULAR, DIÂMETRO = 6,30 MM. AF_09/2021</t>
  </si>
  <si>
    <t>ARMAÇÃO DO SISTEMA DE PAREDES DE CONCRETO, EXECUTADA COMO ARMADURA POSITIVA DE LAJES, TELA Q-159.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</si>
  <si>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</si>
  <si>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</si>
  <si>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</si>
  <si>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</si>
  <si>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</si>
  <si>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</si>
  <si>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</si>
  <si>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</si>
  <si>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</si>
  <si>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</si>
  <si>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</si>
  <si>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</si>
  <si>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</si>
  <si>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</si>
  <si>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</si>
  <si>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</si>
  <si>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</si>
  <si>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</si>
  <si>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</si>
  <si>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</si>
  <si>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</si>
  <si>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</si>
  <si>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</si>
  <si>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</si>
  <si>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</si>
  <si>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</si>
  <si>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</si>
  <si>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</si>
  <si>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</si>
  <si>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</si>
  <si>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</si>
  <si>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</si>
  <si>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</si>
  <si>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</si>
  <si>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</si>
  <si>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</si>
  <si>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</si>
  <si>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</si>
  <si>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</si>
  <si>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</si>
  <si>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</si>
  <si>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</si>
  <si>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</si>
  <si>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</si>
  <si>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</si>
  <si>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</si>
  <si>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</si>
  <si>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</si>
  <si>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</si>
  <si>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</si>
  <si>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</si>
  <si>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</si>
  <si>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</si>
  <si>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</si>
  <si>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</si>
  <si>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</si>
  <si>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</si>
  <si>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TRATAMENTO DE JUNTA DE DILATAÇÃO, COM TARUGO DE POLIETILENO E SELANTE PU, INCLUSO PREENCHIMENTO COM ESPUMA EXPANSIVA PU. AF_06/2018</t>
  </si>
  <si>
    <t>TRATAMENTO DE JUNTA SERRADA, COM TARUGO DE POLIETILENO E SELANTE À BASE DE SILICONE. AF_06/2018</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</si>
  <si>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</si>
  <si>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</si>
  <si>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</si>
  <si>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</si>
  <si>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</si>
  <si>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</si>
  <si>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</si>
  <si>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</si>
  <si>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</si>
  <si>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</si>
  <si>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</si>
  <si>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</si>
  <si>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</si>
  <si>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</si>
  <si>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</si>
  <si>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</si>
  <si>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</si>
  <si>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</si>
  <si>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</si>
  <si>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</si>
  <si>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</si>
  <si>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</si>
  <si>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</si>
  <si>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</si>
  <si>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</si>
  <si>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</si>
  <si>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</si>
  <si>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</si>
  <si>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</si>
  <si>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</si>
  <si>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</si>
  <si>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</si>
  <si>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</si>
  <si>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</si>
  <si>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</si>
  <si>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AR CONDICIONADO SPLIT INVERTER, HI-WALL (PAREDE), 9000 BTU/H, CICLO FRIO - FORNECIMENTO E INSTALAÇÃO. AF_11/2021_P</t>
  </si>
  <si>
    <t>AR CONDICIONADO SPLIT ON/OFF, HI-WALL (PAREDE), 9000 BTUS/H, CICLO FRIO - FORNECIMENTO E INSTALAÇÃO. AF_11/2021_P</t>
  </si>
  <si>
    <t>AR CONDICIONADO SPLIT ON/OFF, HI-WALL (PAREDE), 9000 BTUS/H, CICLO QUENTE/FRIO - FORNECIMENTO E INSTALAÇÃO. AF_11/2021_P</t>
  </si>
  <si>
    <t>AR CONDICIONADO SPLIT INVERTER, HI-WALL (PAREDE), 12000 BTU/H, CICLO FRIO - FORNECIMENTO E INSTALAÇÃO. AF_11/2021_P</t>
  </si>
  <si>
    <t>AR CONDICIONADO SPLIT ON/OFF, HI-WALL (PAREDE), 12000 BTUS/H, CICLO FRIO - FORNECIMENTO E INSTALAÇÃO. AF_11/2021_P</t>
  </si>
  <si>
    <t>AR CONDICIONADO SPLIT ON/OFF, HI-WALL (PAREDE), 12000 BTUS/H, CICLO QUENTE/FRIO - FORNECIMENTO E INSTALAÇÃO. AF_11/2021_P</t>
  </si>
  <si>
    <t>AR CONDICIONADO SPLIT INVERTER, HI-WALL (PAREDE), 18000 BTU/H, CICLO FRIO - FORNECIMENTO E INSTALAÇÃO. AF_11/2021_P</t>
  </si>
  <si>
    <t>AR CONDICIONADO SPLIT ON/OFF, HI-WALL (PAREDE), 18000 BTUS/H, CICLO FRIO - FORNECIMENTO E INSTALAÇÃO. AF_11/2021_P</t>
  </si>
  <si>
    <t>AR CONDICIONADO SPLIT ON/OFF, HI-WALL (PAREDE), 18000 BTUS/H, CICLO QUENTE/FRIO - FORNECIMENTO E INSTALAÇÃO. AF_11/2021_P</t>
  </si>
  <si>
    <t>AR CONDICIONADO SPLIT INVERTER, HI-WALL (PAREDE), 24000 BTU/H, CICLO FRIO - FORNECIMENTO E INSTALAÇÃO. AF_11/2021_P</t>
  </si>
  <si>
    <t>AR CONDICIONADO SPLIT ON/OFF, HI-WALL (PAREDE), 24000 BTUS/H, CICLO FRIO - FORNECIMENTO E INSTALAÇÃO. AF_11/2021_P</t>
  </si>
  <si>
    <t>AR CONDICIONADO SPLIT ON/OFF, HI-WALL (PAREDE), 24000 BTUS/H, CICLO QUENTE/FRIO - FORNECIMENTO E INSTALAÇÃO. AF_11/2021_P</t>
  </si>
  <si>
    <t>AR CONDICIONADO SPLIT INVERTER, PISO TETO, 18000 BTU/H, CICLO FRIO - FORNECIMENTO E INSTALAÇÃO. AF_11/2021_P</t>
  </si>
  <si>
    <t>AR CONDICIONADO SPLIT ON/OFF, PISO TETO, 18.000 BTU/H, CICLO FRIO - FORNECIMENTO E INSTALAÇÃO. AF_11/2021_P</t>
  </si>
  <si>
    <t>AR CONDICIONADO SPLIT INVERTER, PISO TETO, 24000 BTU/H, CICLO FRIO - FORNECIMENTO E INSTALAÇÃO. AF_11/2021_P</t>
  </si>
  <si>
    <t>AR CONDICIONADO SPLIT ON/OFF, PISO TETO, 24.000 BTU/H, CICLO FRIO - FORNECIMENTO E INSTALAÇÃO. AF_11/2021_P</t>
  </si>
  <si>
    <t>AR CONDICIONADO SPLIT INVERTER, PISO TETO, 24000 BTU/H, QUENTE/FRIO - FORNECIMENTO E INSTALAÇÃO. AF_11/2021_P</t>
  </si>
  <si>
    <t>AR CONDICIONADO SPLIT INVERTER, PISO TETO, 36000 BTU/H, CICLO FRIO - FORNECIMENTO E INSTALAÇÃO. AF_11/2021_P</t>
  </si>
  <si>
    <t>AR CONDICIONADO SPLIT ON/OFF, PISO TETO, 36.000 BTU/H, CICLO FRIO - FORNECIMENTO E INSTALAÇÃO. AF_11/2021_P</t>
  </si>
  <si>
    <t>AR CONDICIONADO SPLIT INVERTER, PISO TETO, 48000 BTU/H, CICLO FRIO - FORNECIMENTO E INSTALAÇÃO. AF_11/2021_P</t>
  </si>
  <si>
    <t>AR CONDICIONADO SPLIT ON/OFF, PISO TETO, 48.000 BTU/H, CICLO FRIO - FORNECIMENTO E INSTALAÇÃO. AF_11/2021_P</t>
  </si>
  <si>
    <t>AR CONDICIONADO SPLIT INVERTER, PISO TETO, APRESENTANDO ENTRE 54000 E 58000 BTU/H, CICLO FRIO - FORNECIMENTO E INSTALAÇÃO. AF_11/2021_P</t>
  </si>
  <si>
    <t>AR CONDICIONADO SPLIT ON/OFF, PISO TETO, 60.000 BTU/H, CICLO FRIO - FORNECIMENTO E INSTALAÇÃO. AF_11/2021_P</t>
  </si>
  <si>
    <t>AR CONDICIONADO SPLIT ON/OFF, CASSETE (TETO), FRIO 4 VIAS 18000 BTU/H - FORNECIMENTO E INSTALAÇÃO. AF_11/2021_P</t>
  </si>
  <si>
    <t>AR CONDICIONADO SPLIT ON/OFF, CASSETE (TETO), 18000 BTU/H, CICLO QUENTE/FRIO - FORNECIMENTO E INSTALAÇÃO. AF_11/2021_P</t>
  </si>
  <si>
    <t>AR CONDICIONADO SPLIT ON/OFF, CASSETE (TETO), FRIO 4 VIAS 24000 BTU/H - FORNECIMENTO E INSTALAÇÃO. AF_11/2021_P</t>
  </si>
  <si>
    <t>AR CONDICIONADO SPLIT ON/OFF, CASSETE (TETO), 24000 BTU/H, CICLO QUENTE/FRIO - FORNECIMENTO E INSTALAÇÃO. AF_11/2021_P</t>
  </si>
  <si>
    <t>AR CONDICIONADO SPLIT ON/OFF, CASSETE (TETO), FRIO 4 VIAS 36000 BTU/H - FORNECIMENTO E INSTALAÇÃO. AF_11/2021_P</t>
  </si>
  <si>
    <t>AR CONDICIONADO SPLIT ON/OFF, CASSETE (TETO), 36000 BTU/H, CICLO QUENTE/FRIO - FORNECIMENTO E INSTALAÇÃO. AF_11/2021_P</t>
  </si>
  <si>
    <t>AR CONDICIONADO SPLIT ON/OFF, CASSETE (TETO), FRIO 4 VIAS 48000 BTU/H - FORNECIMENTO E INSTALAÇÃO. AF_11/2021_P</t>
  </si>
  <si>
    <t>AR CONDICIONADO SPLIT ON/OFF, CASSETE (TETO), 48000 BTU/H, CICLO QUENTE/FRIO - FORNECIMENTO E INSTALAÇÃO. AF_11/2021_P</t>
  </si>
  <si>
    <t>AR CONDICIONADO SPLIT ON/OFF, CASSETE (TETO), FRIO 4 VIAS 60000 BTU/H - FORNECIMENTO E INSTALAÇÃO. AF_11/2021_P</t>
  </si>
  <si>
    <t>AR CONDICIONADO SPLIT ON/OFF, CASSETE (TETO), 60000 BTU/H, CICLO QUENTE/FRIO - FORNECIMENTO E INSTALAÇÃO. AF_11/2021_P</t>
  </si>
  <si>
    <t>AR CONDICIONADO SPLITÃO 10 TR - FORNECIMENTO E INSTALAÇÃO. AF_11/2021_P</t>
  </si>
  <si>
    <t>AR CONDICIONADO SPLITÃO 15 TR - FORNECIMENTO E INSTALAÇÃO. AF_11/2021_P</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</si>
  <si>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</si>
  <si>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</si>
  <si>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</si>
  <si>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</si>
  <si>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</si>
  <si>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</si>
  <si>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</si>
  <si>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</si>
  <si>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</si>
  <si>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</si>
  <si>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</si>
  <si>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</si>
  <si>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</si>
  <si>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CURVAR 45 GRAUS, PVC, SERIE R, ÁGUA PLUVIAL, DN 100 MM, JUNTA ELÁSTICA, FORNECIDO E INSTALADO EM RAMAL DE ENCAMINHAMENTO. AF_12/2014</t>
  </si>
  <si>
    <t>CURVAR 45 GRAUS, PVC, SERIE R, ÁGUA PLUVIAL, DN 100 MM, JUNTA ELÁSTICA, FORNECIDO E INSTALADO EM CONDUTORES VERTICAIS DE ÁGUAS PLUVIAIS. AF_12/2014</t>
  </si>
  <si>
    <t>TÊ DE INSPEÇÃO, PVC, SERIE R, ÁGUA PLUVIAL, DN 150 X 100 MM, JUNTA ELÁSTICA, FORNECIDO E INSTALADO EM CONDUTORES VERTICAIS DE ÁGUAS PLUVIAIS. AF_12/2014</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</si>
  <si>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</si>
  <si>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</si>
  <si>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</si>
  <si>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</si>
  <si>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</si>
  <si>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</si>
  <si>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</si>
  <si>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</si>
  <si>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</si>
  <si>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</si>
  <si>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</si>
  <si>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</si>
  <si>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</si>
  <si>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</si>
  <si>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</si>
  <si>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</si>
  <si>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</si>
  <si>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</si>
  <si>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</si>
  <si>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</si>
  <si>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</si>
  <si>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</si>
  <si>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</si>
  <si>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</si>
  <si>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</si>
  <si>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</si>
  <si>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</si>
  <si>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</si>
  <si>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</si>
  <si>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</si>
  <si>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</si>
  <si>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TORNEIRA CROMADA DE MESA PARA LAVATORIO, TIPO MONOCOMANDO. AF_01/2020</t>
  </si>
  <si>
    <t>MICTÓRIO SIFONADO LOUÇA BRANCA PARA ENTRADA DE ÁGUA EMBUTIDA  PADRÃO ALTO  FORNECIMENTO E INSTALAÇÃO. AF_01/2020</t>
  </si>
  <si>
    <t>VASO SANITÁRIO SIFONADO COM CAIXA ACOPLADA, LOUÇA BRANCA - PADRÃO ALTO - FORNECIMENTO E INSTALAÇÃO. AF_01/2020</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</si>
  <si>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</si>
  <si>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</si>
  <si>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</si>
  <si>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</si>
  <si>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</si>
  <si>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</si>
  <si>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</si>
  <si>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</si>
  <si>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</si>
  <si>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</si>
  <si>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</si>
  <si>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</si>
  <si>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</si>
  <si>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</si>
  <si>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</si>
  <si>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</si>
  <si>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</si>
  <si>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</si>
  <si>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</si>
  <si>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</si>
  <si>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</si>
  <si>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</si>
  <si>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</si>
  <si>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</si>
  <si>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</si>
  <si>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</si>
  <si>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</si>
  <si>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</si>
  <si>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</si>
  <si>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</si>
  <si>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</si>
  <si>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</si>
  <si>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</si>
  <si>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</si>
  <si>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</si>
  <si>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</si>
  <si>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</si>
  <si>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</si>
  <si>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</si>
  <si>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</si>
  <si>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</si>
  <si>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</si>
  <si>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</si>
  <si>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</si>
  <si>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</si>
  <si>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</si>
  <si>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</si>
  <si>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</si>
  <si>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</si>
  <si>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</si>
  <si>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</si>
  <si>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</si>
  <si>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</si>
  <si>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</si>
  <si>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</si>
  <si>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</si>
  <si>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</si>
  <si>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</si>
  <si>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</si>
  <si>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</si>
  <si>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</si>
  <si>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</si>
  <si>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</si>
  <si>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</si>
  <si>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</si>
  <si>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</si>
  <si>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</si>
  <si>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</si>
  <si>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</si>
  <si>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</si>
  <si>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</si>
  <si>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</si>
  <si>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</si>
  <si>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</si>
  <si>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</si>
  <si>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</si>
  <si>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</si>
  <si>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</si>
  <si>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</si>
  <si>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</si>
  <si>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</si>
  <si>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</si>
  <si>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</si>
  <si>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</si>
  <si>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AÇO GALVANIZADO DN 25 (1 )   FORNECIMENTO E INSTALAÇÃO (EXCLUSIVE HIDRÔMETRO). AF_11/2016</t>
  </si>
  <si>
    <t>SUPORTE PARA ELETROCALHA LISA OU PERFURADA EM AÇO GALVANIZADO, LARGURA 500 OU 800 MM E ALTURA 50 MM, ESPAÇADO A CADA 1,5 M, EM PERFILADO DE SEÇÃO 38X76 MM, POR METRO DE ELETROCALHA FIXADA. AF_07/2017</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</si>
  <si>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</si>
  <si>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</si>
  <si>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</si>
  <si>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</si>
  <si>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</si>
  <si>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</si>
  <si>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</si>
  <si>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</si>
  <si>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</si>
  <si>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</si>
  <si>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</si>
  <si>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</si>
  <si>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</si>
  <si>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</si>
  <si>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</si>
  <si>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</si>
  <si>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</si>
  <si>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</si>
  <si>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</si>
  <si>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</si>
  <si>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</si>
  <si>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</si>
  <si>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</si>
  <si>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</si>
  <si>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</si>
  <si>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</si>
  <si>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</si>
  <si>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</si>
  <si>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</si>
  <si>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</si>
  <si>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</si>
  <si>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</si>
  <si>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</si>
  <si>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</si>
  <si>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</si>
  <si>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</si>
  <si>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</si>
  <si>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</si>
  <si>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</si>
  <si>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</si>
  <si>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</si>
  <si>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</si>
  <si>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</si>
  <si>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</si>
  <si>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</si>
  <si>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</si>
  <si>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</si>
  <si>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</si>
  <si>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</si>
  <si>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</si>
  <si>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</si>
  <si>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</si>
  <si>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</si>
  <si>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</si>
  <si>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</si>
  <si>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</si>
  <si>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</si>
  <si>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</si>
  <si>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</si>
  <si>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</si>
  <si>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</si>
  <si>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</si>
  <si>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</si>
  <si>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</si>
  <si>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</si>
  <si>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</si>
  <si>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</si>
  <si>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</si>
  <si>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</si>
  <si>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</si>
  <si>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</si>
  <si>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</si>
  <si>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</si>
  <si>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</si>
  <si>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</si>
  <si>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</si>
  <si>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</si>
  <si>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</si>
  <si>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</si>
  <si>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</si>
  <si>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</si>
  <si>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</si>
  <si>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</si>
  <si>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</si>
  <si>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</si>
  <si>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</si>
  <si>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</si>
  <si>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</si>
  <si>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</si>
  <si>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</si>
  <si>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</si>
  <si>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</si>
  <si>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</si>
  <si>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</si>
  <si>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</si>
  <si>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</si>
  <si>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</si>
  <si>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</si>
  <si>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</si>
  <si>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</si>
  <si>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</si>
  <si>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</si>
  <si>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</si>
  <si>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</si>
  <si>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DE GESSO DE 7X50X66CM (ESPESSURA 7CM). AF_05/2020</t>
  </si>
  <si>
    <t>ALVENARIA DE VEDAÇÃO DE BLOCOS DE GESSO DE 10X50X66CM (ESPESSURA 10CM).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</si>
  <si>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</si>
  <si>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</si>
  <si>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</si>
  <si>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</si>
  <si>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</si>
  <si>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</si>
  <si>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</si>
  <si>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</si>
  <si>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</si>
  <si>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</si>
  <si>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</si>
  <si>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</si>
  <si>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</si>
  <si>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</si>
  <si>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</si>
  <si>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</si>
  <si>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</si>
  <si>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</si>
  <si>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</si>
  <si>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</si>
  <si>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</si>
  <si>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</si>
  <si>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</si>
  <si>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</si>
  <si>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</si>
  <si>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</si>
  <si>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</si>
  <si>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</si>
  <si>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</si>
  <si>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</si>
  <si>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</si>
  <si>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</si>
  <si>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</si>
  <si>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</si>
  <si>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</si>
  <si>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</si>
  <si>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</si>
  <si>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</si>
  <si>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</si>
  <si>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</si>
  <si>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</si>
  <si>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</si>
  <si>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</si>
  <si>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</si>
  <si>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</si>
  <si>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</si>
  <si>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</si>
  <si>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</si>
  <si>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</si>
  <si>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</si>
  <si>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</si>
  <si>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</si>
  <si>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</si>
  <si>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</si>
  <si>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</si>
  <si>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</si>
  <si>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</si>
  <si>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</si>
  <si>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</si>
  <si>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</si>
  <si>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</si>
  <si>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</si>
  <si>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</si>
  <si>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</si>
  <si>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</si>
  <si>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</si>
  <si>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</si>
  <si>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</si>
  <si>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</si>
  <si>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</si>
  <si>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</si>
  <si>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</si>
  <si>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</si>
  <si>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</si>
  <si>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APLICAÇÃO MASSA ACRÍLICA PARA MADEIRA, PARA PINTURA COM TINTA DE ACABAMENTO (PIGMENTADA). AF_01/2021</t>
  </si>
  <si>
    <t>PINTURA COM TINTA ALQUÍDICA DE FUNDO (TIPO ZARCÃO) PULVERIZADA SOBRE PERFIL METÁLICO EXECUTADO EM FÁBRICA (POR DEMÃO). AF_01/2020_P</t>
  </si>
  <si>
    <t>PINTURA COM TINTA ALQUÍDICA DE FUNDO (TIPO ZARCÃO) PULVERIZADA SOBRE SUPERFÍCIES METÁLICAS (EXCETO PERFIL) EXECUTADO EM OBRA (POR DEMÃO). AF_01/2020_P</t>
  </si>
  <si>
    <t>PINTURA COM TINTA ALQUÍDICA DE FUNDO E ACABAMENTO (ESMALTE SINTÉTICO GRAFITE) PULVERIZADA SOBRE PERFIL METÁLICO EXECUTADO EM FÁBRICA (POR DEMÃO). AF_01/2020_P</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</si>
  <si>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</si>
  <si>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</si>
  <si>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</si>
  <si>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</si>
  <si>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</si>
  <si>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</si>
  <si>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</si>
  <si>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</si>
  <si>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</si>
  <si>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</si>
  <si>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</si>
  <si>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</si>
  <si>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</si>
  <si>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</si>
  <si>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</si>
  <si>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</si>
  <si>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</si>
  <si>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</si>
  <si>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</si>
  <si>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</si>
  <si>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</si>
  <si>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</si>
  <si>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</si>
  <si>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</si>
  <si>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</si>
  <si>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</si>
  <si>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</si>
  <si>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</si>
  <si>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</si>
  <si>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</si>
  <si>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</si>
  <si>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</si>
  <si>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</si>
  <si>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</si>
  <si>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</si>
  <si>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</si>
  <si>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</si>
  <si>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</si>
  <si>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</si>
  <si>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</si>
  <si>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</si>
  <si>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</si>
  <si>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</si>
  <si>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</si>
  <si>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</si>
  <si>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</si>
  <si>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</si>
  <si>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</si>
  <si>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</si>
  <si>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</si>
  <si>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</si>
  <si>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</si>
  <si>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</si>
  <si>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</si>
  <si>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</si>
  <si>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</si>
  <si>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</si>
  <si>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</si>
  <si>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</si>
  <si>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</si>
  <si>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</si>
  <si>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</si>
  <si>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</si>
  <si>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</si>
  <si>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</si>
  <si>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</si>
  <si>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</si>
  <si>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</si>
  <si>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</si>
  <si>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</si>
  <si>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</si>
  <si>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</si>
  <si>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</si>
  <si>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</si>
  <si>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</si>
  <si>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</si>
  <si>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</si>
  <si>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</si>
  <si>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</si>
  <si>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</si>
  <si>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</si>
  <si>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</si>
  <si>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</si>
  <si>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</si>
  <si>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</si>
  <si>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</si>
  <si>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</si>
  <si>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</si>
  <si>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</si>
  <si>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</si>
  <si>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</si>
  <si>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</si>
  <si>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</si>
  <si>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</si>
  <si>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</si>
  <si>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</si>
  <si>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(COMPOSIÇÃO REPRESENTATIVA) DO SERVIÇO DE REVESTIMENTO CERÂMICO PARA PAREDES INTERNAS, MEIA OU PAREDE INTEIRA, PLACAS TIPO ESMALTADA EXTRA DE 20X20 CM, PARA EDIFICAÇÕES HABITACIONAIS UNIFAMILIAR (CASAS) E EDIFICAÇÕES PÚBLICAS PADRÃO. AF_11/2014</t>
  </si>
  <si>
    <t>LIMPEZA DE PISO CERÂMICO OU PORCELANATO UTILIZANDO DETERGENTE NEUTRO E ESCOVAÇÃO MANUAL. AF_04/2019</t>
  </si>
  <si>
    <t>LIMPEZA DE REVESTIMENTO CERÂMICO EM PAREDE UTILIZANDO DETERGENTE NEUTRO E ESCOVAÇÃO MANUAL. AF_04/2019</t>
  </si>
  <si>
    <t>LIMPEZA DE PISO DE MÁRMORE/GRANITO UTILIZANDO DETERGENTE NEUTRO E ESCOVAÇÃO MANUAL. AF_04/2019</t>
  </si>
  <si>
    <t>LIMPEZA DE MÁRMORE/GRANITO EM PAREDE UTILIZANDO DETERGENTE NEUTRO E ESCOVAÇÃO MANUAL.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</si>
  <si>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</si>
  <si>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</si>
  <si>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</si>
  <si>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</si>
  <si>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</si>
  <si>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</si>
  <si>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</si>
  <si>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INTEIRAMENTE DE VIDRO. AF_04/2019</t>
  </si>
  <si>
    <t>LIMPEZA DE PORTA EM AÇO/ALUMÍNIO. AF_04/2019</t>
  </si>
  <si>
    <t>LIMPEZA DE PORTA DE VIDRO COM CAIXILHO EM AÇO/ ALUMÍNIO/ PVC. AF_04/2019</t>
  </si>
  <si>
    <t>CARGA, MANOBRA E DESCARGA MANUAL DE TUBOS PLÁSTICOS, DN 150 MM, EM CAMINHÃO CARROCERIA 9T. AF_06/2021</t>
  </si>
  <si>
    <t>CARGA, MANOBRA E DESCARGA DE TUBOS PLÁSTICOS, DN 400 MM, EM CAMINHÃO CARROCERIA COM GUINDAUTO (MUNCK) 11,7 TM. AF_07/2020</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</si>
  <si>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</si>
  <si>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</si>
  <si>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</si>
  <si>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</si>
  <si>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</si>
  <si>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</si>
  <si>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</si>
  <si>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</si>
  <si>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</si>
  <si>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</si>
  <si>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</si>
  <si>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</si>
  <si>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</si>
  <si>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</si>
  <si>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</si>
  <si>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</si>
  <si>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</si>
  <si>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</si>
  <si>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</si>
  <si>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</si>
  <si>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</si>
  <si>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</si>
  <si>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ACABAMENTO DE METAL CROMADO PARA REGISTRO PEQUENO, DE PAREDE, 1/2 " OU 3/4 "</t>
  </si>
  <si>
    <t>ACIDO CLORIDRICO / ACIDO MURIATICO, DILUICAO 10% A 12% PARA USO EM LIMPEZA</t>
  </si>
  <si>
    <t>ADESIVO / COLA DE CONTATO LIQUIDO, A BASE DE RESINAS, PARA COLAGEM DE ESPUMA PARA ISOLAMENTO TERMICO FLEXIVEL</t>
  </si>
  <si>
    <t>ADESIVO / COLA PARA EPS (ISOPOR) E OUTROS MATERIAIS</t>
  </si>
  <si>
    <t>ADESIVO ACRILICO DE BASE AQUOSA / COLA DE CONTATO</t>
  </si>
  <si>
    <t>ADESIVO PLASTICO PARA PVC, FRASCO COM *850* GR</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</si>
  <si>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</si>
  <si>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</si>
  <si>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</si>
  <si>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</si>
  <si>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AJUDANTE DE ARMADOR (HORISTA)</t>
  </si>
  <si>
    <t>AJUDANTE DE ESTRUTURAS METALICAS HORISTA</t>
  </si>
  <si>
    <t>AJUDANTE DE OPERACAO EM GERAL (HORISTA)</t>
  </si>
  <si>
    <t>AJUDANTE DE SERRALHEIRO (HORISTA)</t>
  </si>
  <si>
    <t>ANEL BORRACHA PARA TUBO ESGOTO PREDIAL, DN 50 MM (NBR 5688)</t>
  </si>
  <si>
    <t>ANEL BORRACHA PARA TUBO ESGOTO PREDIAL, DN 75 MM (NBR 5688)</t>
  </si>
  <si>
    <t>ANEL BORRACHA, DN 100 MM, PARA TUBO SERIE REFORCADA ESGOTO PREDIAL</t>
  </si>
  <si>
    <t>ANEL BORRACHA, DN 75 MM, PARA TUBO SERIE REFORCADA ESGOTO PREDIAL</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</si>
  <si>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</si>
  <si>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</si>
  <si>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</si>
  <si>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</si>
  <si>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</si>
  <si>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</si>
  <si>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</si>
  <si>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</si>
  <si>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</si>
  <si>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</si>
  <si>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</si>
  <si>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</si>
  <si>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</si>
  <si>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 VEDACAO, PVC FLEXIVEL, 100 MM, PARA SAIDA DE BACIA / VASO SANITARIO</t>
  </si>
  <si>
    <t>APOIO DO PORTA DENTE PARA FRESADORA DE  ASFALTO</t>
  </si>
  <si>
    <t>AQUECEDOR DE OLEO BPF (FLUIDO) TERMICO, CAPACIDADE DE 300.000  KCAL/H</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</si>
  <si>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</si>
  <si>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</si>
  <si>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</si>
  <si>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</si>
  <si>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</si>
  <si>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ARMADOR (HORISTA)</t>
  </si>
  <si>
    <t>AUXILIAR DE AZULEJISTA (HORISTA)</t>
  </si>
  <si>
    <t>AUXILIAR DE PEDREIRO (HORISTA)</t>
  </si>
  <si>
    <t>AZULEJISTA OU LADRILHEIRO (HORISTA)</t>
  </si>
  <si>
    <t>BACIA SANITARIA (VASO) COM CAIXA ACOPLADA, SIFAO APARENTE, DE LOUCA BRANCA (SEM ASSENTO)</t>
  </si>
  <si>
    <t>BACIA SANITARIA (VASO) COM CAIXA ACOPLADA, SIFAO OCULTO / CARENADO, DE LOUCA BRANCA (SEM ASSENTO )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</si>
  <si>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</si>
  <si>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</si>
  <si>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</si>
  <si>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</si>
  <si>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</si>
  <si>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BASE DE MISTURADOR MONOCOMANDO PARA CHUVEIRO, DE PAREDE (NAO INCLUI ACABAMENTOS)</t>
  </si>
  <si>
    <t>BATENTE / PORTAL / ADUELA / MARCO EM MADEIRA MACICA COM REBAIXO, E = *3* CM, L = *14* CM, PARA PORTAS DE  GIRO DE *60 CM A 120* CM  X *210* CM, CEDRINHO / ANGELIM COMERCIAL / TAURI / CURUPIXA / PEROBA / CUMARU OU EQUIVALENTE DA REGIAO (NAO INCLUI ALIZARES)</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</si>
  <si>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</si>
  <si>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</si>
  <si>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</si>
  <si>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BENTONITA, ARGILA CONSTITUIDA POR  MONTMORILONITA</t>
  </si>
  <si>
    <t>BETONEIRA CAPACIDADE NOMINAL 600 L, CAPACIDADE DE MISTURA 440 L, MOTOR A GASOLINA POTENCIA 10 HP, COM  CARREGADOR</t>
  </si>
  <si>
    <t>BLOCO / TIJOLO DE VIDRO INCOLOR, CANELADO / ONDULADO, *19 X 19 X 8* CM (A X L X E)</t>
  </si>
  <si>
    <t>BLOCO / TIJOLO DE VIDRO INCOLOR, XADREZ, *20 X 20 X 10* CM (A X L X E)</t>
  </si>
  <si>
    <t>BLOCO CERAMICO / TIJOLO VAZADO PARA ALVENARIA DE VEDACAO, FUROS NA HORIZONTAL, 11,5 X 19 X 19 CM (NBR 15270)</t>
  </si>
  <si>
    <t>BLOCO CERAMICO / TIJOLO VAZADO PARA ALVENARIA DE VEDACAO, FUROS NA VERTICAL, 14 X 19 X 39 CM (NBR 15270)</t>
  </si>
  <si>
    <t>BLOCO CERAMICO / TIJOLO VAZADO PARA ALVENARIA DE VEDACAO, FUROS NA VERTICAL, 19 X 19 X 39 CM (NBR 15270)</t>
  </si>
  <si>
    <t>BLOCO CERAMICO / TIJOLO VAZADO PARA ALVENARIA DE VEDACAO, FUROS NA VERTICAL,, 9 X 19 X 39 CM (NBR 15270)</t>
  </si>
  <si>
    <t>BLOCO CERAMICO / TIJOLO VAZADO PARA ALVENARIA DE VEDACAO, 4 FUROS NA HORIZONTAL, DE 9 X 9 X 19 CM (L X A X C)</t>
  </si>
  <si>
    <t>BLOCO CERAMICO / TIJOLO VAZADO PARA ALVENARIA DE VEDACAO, 6 FUROS NA HORIZONTAL, 9 X 14 X 19 CM (L X A X C)</t>
  </si>
  <si>
    <t>BLOCO CERAMICO / TIJOLO VAZADO PARA ALVENARIA DE VEDACAO, 8 FUROS NA HORIZONTAL, DE 9 X 19 X 19 CM (L XA X C)</t>
  </si>
  <si>
    <t>BLOCO CERAMICO / TIJOLO VAZADO PARA ALVENARIA DE VEDACAO, 8 FUROS NA HORIZONTAL, 9 X 19 X 19 CM (L X A X C)</t>
  </si>
  <si>
    <t>BLOCO CERAMICO / TIJOLO VAZADO PARA ALVENARIA DE VEDACAO, 8 FUROS NA HORIZONTAL, 9 X 19 X 29 CM (L X A X C)</t>
  </si>
  <si>
    <t>BLOCO DE VIDRO / ELEMENTO VAZADO, INCOLOR, VENEZIANA, *20 X 20 X 6* CM (A X L X E)</t>
  </si>
  <si>
    <t>BLOCO DE VIDRO / ELEMENTO VAZADO, INCOLOR, VENEZIANA, DE *20 X 10 X 8* CM (A X L X E)</t>
  </si>
  <si>
    <t>BOMBA TRIPLEX COM MOTOR A DIESEL, NACIONAL, DIAMETRO DE SUCCAO DE 2  1/2''</t>
  </si>
  <si>
    <t>BRACO OU HASTE RETA COM CANOPLA PLASTICA, 1/2 ", PARA CHUVEIRO ELETRICO</t>
  </si>
  <si>
    <t>CAIXA DE GORDURA EM PVC, DIAMETRO MINIMO 300 MM, DIAMETRO DE SAIDA 100 MM, CAPACIDADE  APROXIMADA 18 LITROS, COM TAMPA E CESTO</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</si>
  <si>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</si>
  <si>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</si>
  <si>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</si>
  <si>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</si>
  <si>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</si>
  <si>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</si>
  <si>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</si>
  <si>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</si>
  <si>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</si>
  <si>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</si>
  <si>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CALCARIO DOLOMITICO A (POSTO PEDREIRA/FORNECEDOR,  SEM FRETE)</t>
  </si>
  <si>
    <t>CALCETEIRO (HORISTA)</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</si>
  <si>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</si>
  <si>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</si>
  <si>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</si>
  <si>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</si>
  <si>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CARVAO ANTRACITO PARA FILTRO, GRAO VARIANDO DE 0,8 ATE 1,1 MM, COEFICIENTE DE UNIFORMIDADE MENOR QUE 1,7 MM (POSTO JAZIDA/PRODUTOR)</t>
  </si>
  <si>
    <t>CERA LIQUIDA INCOLOR MULTIPISO</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</si>
  <si>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</si>
  <si>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</si>
  <si>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</si>
  <si>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</si>
  <si>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</si>
  <si>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</si>
  <si>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</si>
  <si>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</si>
  <si>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8 A 12 MM</t>
  </si>
  <si>
    <t>CHAPA/PAINEL DE MADEIRA COMPENSADA RESINADA (MADEIRITE RESINADO ROSA) PARA FORMA DE CONCRETO, DE 2200 X 1100 MM, E = 20 MM</t>
  </si>
  <si>
    <t>CHAPA/PAINEL DE MADEIRA COMPENSADA RESINADA (MADEIRITE RESINADO ROSA) PARA FORMA DE CONCRETO, DE 2200 X 1100 MM, E = 6 MM</t>
  </si>
  <si>
    <t>CIMENTO PORTLAND ESTRUTURAL BRANCO  CPB-32</t>
  </si>
  <si>
    <t>COLA PARA TUBOS E MANTAS ELASTOMERICAS, A BASE DE SOLVENTE</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</si>
  <si>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</si>
  <si>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</si>
  <si>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</si>
  <si>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</si>
  <si>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</si>
  <si>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</si>
  <si>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</si>
  <si>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</si>
  <si>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CONJ. DE FERRAGENS PARA PORTA DE VIDRO TEMPERADO, EM ZAMAC CROMADO, CONTEMPLANDO DOBRADICA INF., DOBRADICA SUP., PIVO PARA DOBRADICA INF., PIVO PARA DOBRADICA SUP., FECHADURA CENTRAL EM ZAMC. CROMADO, CONTRA FECHADURA DE PRESSAO</t>
  </si>
  <si>
    <t>CONTRAMARCO DE ALUMINIO (PERFIL 25) PARA ESQUADRIAS, TIPO CONVENCIONAL / CADEIRINHA, 60 MM (CM-060), INCLUSO CONEXOES, GRAPAS E TRAVAMENTOS</t>
  </si>
  <si>
    <t>DENTE PARA  FRESADORA</t>
  </si>
  <si>
    <t>DESINFETANTE PRONTO USO</t>
  </si>
  <si>
    <t>DETERGENTE NEUTRO USO GERAL, CONCENTRADO</t>
  </si>
  <si>
    <t>DILUENTE AGUARRAS</t>
  </si>
  <si>
    <t>DISCO DE BORRACHA PARA LIXADEIRA RIGIDO 7 " COM ARRUELA  CENTRAL</t>
  </si>
  <si>
    <t>DISCO DE CORTE DIAMANTADO SEGMENTADO DIAMETRO DE 180 MM PARA ESMERILHADEIRA  7 "</t>
  </si>
  <si>
    <t>DISCO DE CORTE PARA METAL COM DUAS TELAS 12 X 1/8 X 3/4 "  (300 X 3,2 X 19,05 MM)</t>
  </si>
  <si>
    <t>DISCO DE DESBASTE PARA METAL FERROSO EM GERAL, COM TRES TELAS,  9 X 1/4 X 7/8 " ( 228,6 X 6,4 X 22,2 MM)</t>
  </si>
  <si>
    <t>DISCO DE LIXA PARA METAL, DIAMETRO = 180 MM, GRAO  120</t>
  </si>
  <si>
    <t>DIVISORIA EM GRANITO, COM DUAS FACES POLIDAS, TIPO ANDORINHA/ QUARTZ/ CASTELO/ CORUMBA OU OUTROS EQUIVALENTES DA REGIAO, E=  *3,0*  CM</t>
  </si>
  <si>
    <t>DUCHA / CHUVEIRO METALICO, DE PAREDE, ARTICULAVEL, COM BRACO/CANO, SEM DESVIADOR</t>
  </si>
  <si>
    <t>DUCHA / CHUVEIRO METALICO, DE PAREDE, ARTICULAVEL, COM DESVIADOR E DUCHA MANUAL</t>
  </si>
  <si>
    <t>DUCHA / CHUVEIRO PLASTICO SIMPLES, 5 '', BRANCO, PARA ACOPLAR EM HASTE 1/2 ", AGUA FRIA</t>
  </si>
  <si>
    <t>ELEMENTO VAZADO CERAMICO QUADRADO (TIPO RETO OU REDONDO), *7 A 9 X 20 X 20* CM (L X A X C)</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</si>
  <si>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</si>
  <si>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</si>
  <si>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</si>
  <si>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ESCOVA CIRCULAR EM ACO LATONADO, 6 X 1 " (DIAMETRO X ESPESSURA), FURO DE 1 1/4 ", FIO ONDULADO *0,30*  MM</t>
  </si>
  <si>
    <t>FECHADURA AUXILIAR DE SEGURANCA PARA PORTA EXTERNA, EM ACO INOX, BROCA DE 45 A 55 MM, LINGUETA COM 3 AVANCOS, INCLUINDO 2 CHAVES TIPO CILINDRO</t>
  </si>
  <si>
    <t>FECHADURA ESPELHO PARA PORTA DE BANHEIRO, EM ACO INOX (MAQUINA, TESTA E CONTRA-TESTA) E EM ZAMAC (MACANETA, LINGUETA E TRINCOS) COM ACABAMENTO CROMADO, MAQUINA DE 55 MM, INCLUINDO CHAVE TIPO TRANQUETA  (CONJUNTO DE FECHADURAS)</t>
  </si>
  <si>
    <t>FECHADURA ROSETA REDONDA PARA PORTA INTERNA, EM ACO INOX (MAQUINA, TESTA E CONTRA-TESTA) E EM ZAMAC (MACANETA, LINGUETA E TRINCOS) COM ACABAMENTO CROMADO, MAQUINA DE 40 MM, INCLUINDO CHAVE TIPO INTERNA (CONJUNTO DE FECHADURAS)</t>
  </si>
  <si>
    <t>FERTILIZANTE NPK -  10:10:10</t>
  </si>
  <si>
    <t>FITA / CINTA AUTOADESIVA ELASTOMERICA PARA VEDACAO, L= 50 MM, E = 3 MM</t>
  </si>
  <si>
    <t>FUNDO SINTETICO NIVELADOR BRANCO FOSCO PARA MADEIRA</t>
  </si>
  <si>
    <t>GESSEIRO (HORISTA)</t>
  </si>
  <si>
    <t>GESSO COLA, EM PO, PARA FIXACAO DE MOLDURAS, SANCAS E BLOCOS DE GESSO</t>
  </si>
  <si>
    <t>GONZO DE EMBUTIR, EM LATAO / ZAMAC, *20 X 48* MM, PARA JANELA BASCULANTE / PIVOTANTE, JOGO COM 4 PECAS (PAR)  - INCLUI PARAFUSOS</t>
  </si>
  <si>
    <t>GRANALHA DE ACO, ESFERICA (SHOT), PARA JATEAMENTO, PENEIRA 1,19 A 1,00 MM  (SAE S390)</t>
  </si>
  <si>
    <t>GRELHA FIXA, EM PVC BRANCA, QUADRADA, 150 X 150 MM, PARA RALOS E CAIXAS</t>
  </si>
  <si>
    <t>GRELHA FIXA, PVC CROMADA, REDONDA, 150 MM, PARA RALOS E CAIXAS</t>
  </si>
  <si>
    <t>GRUPO GERADOR ESTACIONARIO SILENCIADO, POTENCIA 50 KVA, MOTOR  DIESEL</t>
  </si>
  <si>
    <t>GRUPO GERADOR ESTACIONARIO, SILENCIADO, POTENCIA 180 KVA, MOTOR  DIESEL</t>
  </si>
  <si>
    <t>GUARNICAO / ALIZAR / VISTA LISA EM MADEIRA MACICA, PARA PORTA  , E = *1* CM, L = *5* CM, CEDRINHO / ANGELIM COMERCIAL / TAURI/ CURUPIXA / PEROBA / CUMARU OU EQUIVALENTE DA REGIAO</t>
  </si>
  <si>
    <t>GUARNICAO / ALIZAR / VISTA LISA EM MADEIRA MACICA, PARA PORTA , E = *1* CM, L = *5* CM,  PINUS /EUCALIPTO / VIROLA OU EQUIVALENTE DA REGIAO</t>
  </si>
  <si>
    <t>GUARNICAO / ALIZAR / VISTA, E = *1,5* CM, L = *5,0* CM, EM POLIESTIRENO, BRANCO (JOGO PARA 1 FACE)</t>
  </si>
  <si>
    <t>GUARNICAO / MOLDURA / ARREMATE DE ACABAMENTO PARA ESQUADRIA, EM ALUMINIO PERFIL 25, ACABAMENTO ANODIZADO BRANCO OU BRILHANTE, PARA 1 FACE</t>
  </si>
  <si>
    <t>GUARNICAO/ALIZAR/VISTA, E = *1,3* CM, L = *5,0* CM HASTE REGULAVEL = *35* MM, EM MDF/PVC WOOD/ POLIESTIRENO OU MADEIRA LAMINADA, PRIMER BRANCO (JOGO PARA 1 FACE)</t>
  </si>
  <si>
    <t>GUARNICAO/ALIZAR/VISTA, E = *1,3* CM, L = *7,0* CM, EM POLIESTIRENO, BRANCO (JOGO PARA 1 FACE)</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</si>
  <si>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</si>
  <si>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</si>
  <si>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</si>
  <si>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</si>
  <si>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</si>
  <si>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</si>
  <si>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</si>
  <si>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</si>
  <si>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</si>
  <si>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</si>
  <si>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</si>
  <si>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</si>
  <si>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IMPERMEABILIZADOR (HORISTA)</t>
  </si>
  <si>
    <t>IMPERMEABILIZANTE INCOLOR,  BASE SILICONE, PARA TRATAMENTO DE FACHADAS, TELHAS, PEDRAS E OUTRAS SUPERFICIES</t>
  </si>
  <si>
    <t>JANELA BASCULANTE, EM ALUMINIO PERFIL 20, 80 X 60 CM (A X L), 4 FLS (1 FIXA E 3 MOVEIS), ACABAMENTO BRANCO OU BRILHANTE, BATENTE DE 3 A 4 CM, COM VIDRO, SEM GUARNICAO</t>
  </si>
  <si>
    <t>JANELA DE CORRER,  EM ALUMINIO PERFIL 25, 120 X 150 CM (A X L), 4 FLS, BANDEIRA COM BASCULA,  ACABAMENTO BRANCO OU BRILHANTE, BATENTE/REQUADRO DE 6 A 14 CM, COM VIDRO, SEM GUARNICAO/ALIZAR</t>
  </si>
  <si>
    <t>JANELA DE CORRER, EM ALUMINIO PEFIL 25, 100 X 200 CM (A X L), 4 FLS, SEM BANDEIRA, ACABAMENTO BRANCO OU BRILHANTE, BATENTE DE 6 A 7 CM, COM VIDRO, SEM GUARNICAO/ALIZAR</t>
  </si>
  <si>
    <t>JANELA DE CORRER, EM ALUMINIO PERFIL 25, 100 X 120 CM (A X L), 2 FLS MOVEIS,  SEM BANDEIRA, ACABAMENTO BRANCO OU BRILHANTE, BATENTE DE 6 A 7 CM, COM VIDRO, SEM GUARNICAO</t>
  </si>
  <si>
    <t>JANELA DE CORRER, EM ALUMINIO PERFIL 25, 100 X 150 CM (A X L), 2 FLS MOVEIS,  SEM BANDEIRA, ACABAMENTO BRANCO OU BRILHANTE, BATENTE DE 6 A 7 CM, COM VIDRO, SEM GUARNICAO</t>
  </si>
  <si>
    <t>JANELA DE CORRER, EM ALUMINIO PERFIL 25, 100 X 150 CM (A X L), 4 FLS MOVEIS, SEM BANDEIRA, ACABAMENTO BRANCO OU BRILHANTE, BATENTE DE 6 A 7 CM, COM VIDRO, SEM GUARNICAO/ALIZAR</t>
  </si>
  <si>
    <t>JANELA FIXA, EM ALUMINIO PERFIL 20, 60  X 80 CM (A X L), BATENTE/REQUADRO DE 3 A 14 CM, COM VIDRO 4 MM, SEM GUARNICAO/ALIZAR, ACABAMENTO ALUM BRANCO OU BRILHANTE</t>
  </si>
  <si>
    <t>JANELA INTEGRADA VENEZIANA EM ALUMINIO  PERFIL 25, 120 X 120 CM (A X L), 2 FLS ( 2 VIDROS) E VENEZIANA COM ACIONAMENTO MANUAL, SEM BANDEIRA, ACABAMENTO BRILHANTE, BATENTE DE 11,50 A 12,50 CM, COM VIDRO, INCLUSO GUARNICAO</t>
  </si>
  <si>
    <t>JANELA MAXIM AR, EM ALUMINIO PERFIL 25, 60 X 80 CM (A X L), ACABAMENTO BRANCO OU BRILHANTE, BATENTE DE 4 A 5 CM, COM VIDRO, SEM GUARNICAO/ALIZAR</t>
  </si>
  <si>
    <t>JANELA VENEZIANA DE CORRER, EM ALUMINIO PERFIL 25, 100 X 120 CM (A X L), 3 FLS (2 VENEZIANAS E 1 VIDRO), SEM BANDEIRA, ACABAMENTO BRANCO OU BRILHANTE, BATENTE DE 8 A 9 CM, COM VIDRO, SEM GUARNICAO/ALIZAR</t>
  </si>
  <si>
    <t>JANELA VENEZIANA DE CORRER, EM ALUMINIO PERFIL 25, 100 X 150 CM (A X L), 6 FLS (4 VENEZIANAS E 2 VIDROS), SEM BANDEIRA, ACABAMENTO BRANCO OU BRILHANTE, BATENTE DE 8 A 9 CM, COM VIDRO, SEM GUARNICAO / ALIZAR</t>
  </si>
  <si>
    <t>JARDINEIRO (HORISTA)</t>
  </si>
  <si>
    <t>LAVADORA DE ALTA PRESSAO (LAVA - JATO) PARA AGUA FRIA, PRESSAO DE OPERACAO ENTRE 1400 E 1900 LIB/POL2, VAZAO MAXIMA ENTRE  400 E 700 L/H, POTENCIA DE OPERACAO ENTRE 2,50 E 3,00 CV</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</si>
  <si>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</si>
  <si>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</si>
  <si>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</si>
  <si>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</si>
  <si>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</si>
  <si>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</si>
  <si>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</si>
  <si>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</si>
  <si>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</si>
  <si>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</si>
  <si>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</si>
  <si>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LIMPA VIDROS COM PULVERIZADOR</t>
  </si>
  <si>
    <t>LIXA EM FOLHA PARA PAREDE OU MADEIRA, NUMERO 120, COR VERMELHA</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</si>
  <si>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</si>
  <si>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</si>
  <si>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</si>
  <si>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</si>
  <si>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</si>
  <si>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MANTA TERMOPLASTICA, PEAD, GEOMEMBRANA LISA, E = 0,50 MM  (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</si>
  <si>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</si>
  <si>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</si>
  <si>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</si>
  <si>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</si>
  <si>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</si>
  <si>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</si>
  <si>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</si>
  <si>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</si>
  <si>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</si>
  <si>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</si>
  <si>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</si>
  <si>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</si>
  <si>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</si>
  <si>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MARMORISTA / GRANITEIRO (HORISTA)</t>
  </si>
  <si>
    <t>MASSA ACRILICA PARA SUPERFICIES INTERNAS E EXTERNAS</t>
  </si>
  <si>
    <t>MASSA CORRIDA PARA SUPERFICIES DE AMBIENTES INTERNOS</t>
  </si>
  <si>
    <t>MASSA PARA MADEIRA - INTERIOR E EXTERIOR</t>
  </si>
  <si>
    <t>MASSA PREMIUM PARA TEXTURA LISA DE BASE ACRILICA, USO INTERNO E EXTERNO</t>
  </si>
  <si>
    <t>MASSA PREMIUM PARA TEXTURA RUSTICA DE BASE ACRILICA, COR BRANCA, USO INTERNO E EXTERNO</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</si>
  <si>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</si>
  <si>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</si>
  <si>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</si>
  <si>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</si>
  <si>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1Â½")</t>
  </si>
  <si>
    <t>MASTRO TELESCOPICO GALVANIZADO 7 METROS (6 M X DN= 2" + 1 M X DN= 1 1/2")</t>
  </si>
  <si>
    <t>MASTRO TELESCOPICO GALVANIZADO 9 METROS (6 M X DN= 2" + 3 M X DN= 1 1/2")</t>
  </si>
  <si>
    <t>MICROESFERAS DE VIDRO PARA SINALIZACAO HORIZONTAL VIARIA, TIPO I-B (PREMIX) - NBR  16184</t>
  </si>
  <si>
    <t>MICROESFERAS DE VIDRO PARA SINALIZACAO HORIZONTAL VIARIA, TIPO II-A (DROP-ON) - NBR  16184</t>
  </si>
  <si>
    <t>MICTORIO INDICUDUAL, SIFONADO, LOUCA BRANCA, SEM COMPLEMENTOS</t>
  </si>
  <si>
    <t>MICTORIO INDIVIDUAL, SIFONADO, VALVULA EMBUTIDA, DE LOUCA BRANCA, SEM COMPLEMENTOS - PADRAO ALTO</t>
  </si>
  <si>
    <t>MINICAPTOR, EM ACO GALVANIZADO A FOGO, FIXACAO COM ROSCA SOBERBA OU MECANICA, H=600 MM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</si>
  <si>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</si>
  <si>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</si>
  <si>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</si>
  <si>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 EM ACO GALVANIZADO A FOGO,Â  FIXACAO COM ROSCA SOBERBA OU MECANICA, H=300 MM X DN=10 MM</t>
  </si>
  <si>
    <t>MINICAPTOR, EM ACO GALVANIZADO A FOGO,Â  FIXACAO HORIZONTAL COM BANDEIRA A 20 CM, H=300 MM E X DN=10 MM</t>
  </si>
  <si>
    <t>MINICAPTORES DE INSERCAO, EM ACO GALVANIZADO A FOGO, H=300 MM X DN=10 MM</t>
  </si>
  <si>
    <t>MINICAPTORES DE INSERCAO, EM ACO GALVANIZADO A FOGO, H=600,MM X DN=10,MM</t>
  </si>
  <si>
    <t>MISTURADOR DE METAL CROMADO DE PAREDE PARA LAVATORIO (REF 1878)</t>
  </si>
  <si>
    <t>MISTURADOR DE METAL CROMADO, DE MESA/BANCADA, COM BICA BAIXA, PARA LAVATORIO (REF 1875)</t>
  </si>
  <si>
    <t>MISTURADOR DE PAREDE, DE METAL CROMADO, PARA COZINHA, BICA ALTA MOVEL, COM AREJADOR ARTICULADO (REF 1258)</t>
  </si>
  <si>
    <t>MISTURADOR METALICO, BASE PARA CHUVEIRO/BANHEIRA, 1/2 " OU 3/4 ", SOLDAVEL OU ROSCAVEL (NAO INCLUI ACABAMENTOS)</t>
  </si>
  <si>
    <t>MISTURADOR MONOCOMANDO PARA CHUVEIRO, BASE BRUTA, METALICO COM ACABAMENTO CROMADO</t>
  </si>
  <si>
    <t>MONTADOR DE ESTRUTURAS METALICAS HORISTA</t>
  </si>
  <si>
    <t>OPERADOR DE DEMARCADORA DE FAIXAS DE TRAFEGO HORISTA</t>
  </si>
  <si>
    <t>OPERADOR DE PAVIMENTADORA / MESA VIBROACABADORA HORISTA</t>
  </si>
  <si>
    <t>PAR DE TABELAS DE BASQUETE EM COMPENSADO NAVAL, OFICIAL, 1800 X 1200 MM, INCLUINDO ARO DE METAL E REDE EM POLIPROPILENO 100% (SEM SUPORTE DE FIXACAO)</t>
  </si>
  <si>
    <t>PASTA LUBRIFICANTE PARA TUBOS E CONEXOES COM JUNTA ELASTICA, EMBALAGEM DE *400* GR (USO EM PVC, ACO, POLIETILENO E OUTROS)</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</si>
  <si>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</si>
  <si>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</si>
  <si>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</si>
  <si>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</si>
  <si>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</si>
  <si>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PASTILHEIRO (HORISTA)</t>
  </si>
  <si>
    <t>PEDREIRO (HORISTA)</t>
  </si>
  <si>
    <t>PERFIL LONGARINA (PRINCIPAL), T CLICADO, EM ACO, BRANCO NAS FACES APARENTES, PARA FORRO REMOVIVEL, 24 X 32 X 3750 MM (L X H X C</t>
  </si>
  <si>
    <t>PISO EM GRANITO, POLIDO, TIPO MARFIM, DALLAS, CARAVELAS OU OUTROS EQUIVALENTES DA REGIAO, FORMATO MENOR OU IGUAL A 3025 CM2, E=  *2*CM</t>
  </si>
  <si>
    <t>PISO FULGET (GRANITO LAVADO) EM PLACAS DE *40 X 40* CM, E = 2,0 CM (SEM COLOCACAO)</t>
  </si>
  <si>
    <t>PISO FULGET (GRANITO LAVADO) EM PLACAS DE *75 X 75* CM, E = 2,0 CM (SEM COLOCACAO)</t>
  </si>
  <si>
    <t>PISO/ REVESTIMENTO EM GRANITO, POLIDO, TIPO ANDORINHA/ QUARTZ/ CASTELO/ CORUMBA OU OUTROS EQUIVALENTES DA REGIAO, FORMATO MAIOR OU IGUAL A 3025 CM2, E = *2*CM</t>
  </si>
  <si>
    <t>PLACA / CHAPA DE GESSO ACARTONADO, RESISTENTE A UMIDADE (RU), COR VERDE, E = 15 MM, 1200 X 2400 MM (L X C)</t>
  </si>
  <si>
    <t>PLACA / CHAPA DE GESSO ACARTONADO, RESISTENTE AO FOGO (RF), COR ROSA, E = 15 MM, 1200 X 2400 MM (L X C)</t>
  </si>
  <si>
    <t>PLACA / CHAPA DE GESSO ACARTONADO, STANDARD (ST), COR BRANCA, E = 15 MM, 1200 X 2400 MM (L X C)</t>
  </si>
  <si>
    <t>PLACA CIMENTICIA LISA E = 10 MM, DE 1,20 X *2,50* M (SEM AMIANTO)</t>
  </si>
  <si>
    <t>PLACA CIMENTICIA LISA E = 6 MM, DE 1,20 X *2,50* M (SEM AMIANTO)</t>
  </si>
  <si>
    <t>PLACA DE OBRA (PARA CONSTRUCAO CIVIL) EM CHAPA GALVANIZADA *N. 22*, ADESIVADA, DE *2,4 X 1,2* M (SEM POSTES PARA FIXACAO)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</si>
  <si>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</si>
  <si>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</si>
  <si>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</si>
  <si>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</si>
  <si>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</si>
  <si>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</si>
  <si>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PONTEIRO PARA MARTELO ROMPEDOR, DIAMETRO = *28* MM, COMPRIMENTO = *520* MM, ENCAIXE  SEXTAVADO</t>
  </si>
  <si>
    <t>PORCA OLHAL M 16,  EM ACO GALVANIZADO, DIAMETRO = 16 MM</t>
  </si>
  <si>
    <t>PORTA DE ABRIR / GIRO, EM GRADIL FERRO, COM BARRA CHATA 3 CM X 1/4", COM REQUADRO E GUARNICAO - COMPLETO - ACABAMENTO NATURAL</t>
  </si>
  <si>
    <t>PORTA DE ABRIR EM ACO COM DIVISAO HORIZONTAL PARA VIDROS, COM FUNDO ANTICORROSIVO/PRIMER DE PROTECAO, SEM GUARNICAO/ALIZAR/VISTA, VIDROS NAO INCLUSOS, 90 X 210 CM</t>
  </si>
  <si>
    <t>PORTA DE ABRIR EM ACO TIPO VENEZIANA, COM FUNDO ANTICORROSIVO / PRIMER DE PROTECAO, SEM GUARNICAO/ALIZAR/VISTA, 90 X 210 CM</t>
  </si>
  <si>
    <t>PORTA DENTE PARA  FRESADORA</t>
  </si>
  <si>
    <t>PORTAO BASCULANTE, MANUAL, EM ACO GALVANIZADO, CHAPA 26, TIPO LAMBRIL, COM REQUADRO, ACABAMENTO NATURAL</t>
  </si>
  <si>
    <t>PORTAO DE ABRIR / GIRO, EM GRADIL DE METALON REDONDO DE 3/4"  VERTICAL, COM REQUADRO, ACABAMENTO NATURAL - COMPLETO</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</si>
  <si>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</si>
  <si>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</si>
  <si>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</si>
  <si>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</si>
  <si>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</si>
  <si>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</si>
  <si>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</si>
  <si>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</si>
  <si>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</si>
  <si>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</si>
  <si>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</si>
  <si>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</si>
  <si>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</si>
  <si>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</si>
  <si>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</si>
  <si>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</si>
  <si>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</si>
  <si>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</si>
  <si>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</si>
  <si>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</si>
  <si>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</si>
  <si>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</si>
  <si>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</si>
  <si>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</si>
  <si>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</si>
  <si>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</si>
  <si>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</si>
  <si>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</si>
  <si>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</si>
  <si>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</si>
  <si>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</si>
  <si>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</si>
  <si>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</si>
  <si>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</si>
  <si>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</si>
  <si>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</si>
  <si>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</si>
  <si>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</si>
  <si>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</si>
  <si>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</si>
  <si>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</si>
  <si>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</si>
  <si>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</si>
  <si>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</si>
  <si>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</si>
  <si>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</si>
  <si>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</si>
  <si>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</si>
  <si>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</si>
  <si>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</si>
  <si>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</si>
  <si>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</si>
  <si>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</si>
  <si>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</si>
  <si>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POZOLANA DE CLASSE  C</t>
  </si>
  <si>
    <t>PRIMER DE POLIURETANO</t>
  </si>
  <si>
    <t>PRIMER EPOXI / EPOXIDICO</t>
  </si>
  <si>
    <t>PROLONGAMENTO / PROLONGADOR PARA CAIXA SIFONADA, PVC, 100 MM X 200 MM (NBR 5688)</t>
  </si>
  <si>
    <t>PROLONGAMENTO / PROLONGADOR PARA CAIXA SIFONADA, PVC, 150 MM X 150 MM (NBR 5688)</t>
  </si>
  <si>
    <t>PROLONGAMENTO / PROLONGADOR PARA CAIXA SIFONADA, PVC, 150 MM X 200 MM (NBR 5688)</t>
  </si>
  <si>
    <t>RALO SECO / RALO DE PASSAGEM EM PVC, QUADRADO, 100 X 100 X 53 MM, SAIDA 40 MM, COM GRELHA BRANCA</t>
  </si>
  <si>
    <t>RALO SECO CONICO, PVC, 100 X 40 MM,  COM GRELHA REDONDA BRANCA</t>
  </si>
  <si>
    <t>RALO SECO CONICO, PVC, 100 X 40 MM, COM GRELHA QUADRADA BRANCA</t>
  </si>
  <si>
    <t>RALO SIFONADO CILINDRICO, PVC, 100 X 40 MM,  COM GRELHA REDONDA BRANCA</t>
  </si>
  <si>
    <t>RALO SIFONADO QUADRADO, PVC, 100 X 53 MM, SAIDA 40 MM, COM GRELHA QUADRADA BRANCA</t>
  </si>
  <si>
    <t>RALO SIFONADO REDONDO CONICO, PVC, 100 X 40 MM, COM GRELHA REDONDA BRANCA</t>
  </si>
  <si>
    <t>RASTELEIRO HORISTA</t>
  </si>
  <si>
    <t>REBOLO ABRASIVO RETO DE USO GERAL GRAO 36, DE 6 X 1 " ( DIAMETRO X ALTURA)</t>
  </si>
  <si>
    <t>RESINA ACRILICA PREMIUM BASE AGUA - COR BRANCA</t>
  </si>
  <si>
    <t>SELADOR ACRILICO OPACO PREMIUM INTERIOR/EXTERIOR</t>
  </si>
  <si>
    <t>SERRALHEIRO (HORISTA)</t>
  </si>
  <si>
    <t>SERVICO DE BOMBEAMENTO DE CONCRETO COM CONSUMO MINIMO DE 40  M3</t>
  </si>
  <si>
    <t>SILICA ATIVA PARA ADICAO EM CONCRETO E  ARGAMASSA</t>
  </si>
  <si>
    <t>SOLUCAO PREPARADORA / LIMPADORA PARA PVC, FRASCO COM 1000 CM3</t>
  </si>
  <si>
    <t>TANQUE DE LOUCA BRANCA, COM COLUNA, *30* L</t>
  </si>
  <si>
    <t>TANQUE DE LOUCA BRANCA, SUSPENSO, *20* L</t>
  </si>
  <si>
    <t>TARIFA "A" ENTRE  0 E 20M3 FORNECIMENTO  D'AGUA</t>
  </si>
  <si>
    <t>TARUGO DELIMITADOR DE PROFUNDIDADE EM ESPUMA DE POLIETILENO DE BAIXA DENSIDADE 10 MM, CINZA</t>
  </si>
  <si>
    <t>TELA DE ANIAGEM ( JUTA)</t>
  </si>
  <si>
    <t>TELHA GALVALUME COM ISOLAMENTO TERMOACUSTICO EM ESPUMA RIGIDA DE POLIURETANO (PU) INJETADO, ESPESSURA DE 30 MM, DENSIDADE DE 35 KG/M3, REVESTIMENTO EM TELHA TRAPEZOIDAL NAS DUAS FACES COM ESPESSURA DE 0,50 MM CADA, ACABAMENTO NATURAL (NAO INCLUI ACESSORIOS DE FIXACAO)</t>
  </si>
  <si>
    <t>TINTA A BASE DE RESINA ACRILICA EMULSIONADA EM AGUA, PARA SINALIZACAO HORIZONTAL VIARIA (NBR 13699:2012)</t>
  </si>
  <si>
    <t>TINTA ACRILICA A BASE DE SOLVENTE, PARA SINALIZACAO HORIZONTAL VIARIA (NBR 11862)</t>
  </si>
  <si>
    <t>TINTA BORRACHA CLORADA, ACABAMENTO SEMIBRILHO, QUALQUER COR</t>
  </si>
  <si>
    <t>TINTA LATEX ACRILICA PREMIUM, COR BRANCO FOSCO</t>
  </si>
  <si>
    <t>TINTA LATEX ACRILICA SUPER PREMIUM, COR BRANCO FOSCO</t>
  </si>
  <si>
    <t>TINTA/RESINA ACRILICA PREMIUM PARA CERAMICA</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</si>
  <si>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</si>
  <si>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</si>
  <si>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</si>
  <si>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</si>
  <si>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</si>
  <si>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</si>
  <si>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CONVENCIONAL PARA CAIXA D'AGUA, 1", AGUA FRIA, COM HASTE E TORNEIRA METALICOS E BALAO PLASTICO</t>
  </si>
  <si>
    <t>TORNEIRA DE BOIA CONVENCIONAL PARA CAIXA D'AGUA, 2", AGUA FRIA, COM HASTE E TORNEIRA METALICOS E BALAO PLASTICO</t>
  </si>
  <si>
    <t>TORNEIRA DE BOIA VAZAO TOTAL PARA CAIXA D'AGUA, AGUA FRIA, BITOLA 1/2", COM HASTE E TORNEIRA METALICOS E BALAO PLASTICO</t>
  </si>
  <si>
    <t>TORNEIRA DE BOIA VAZAO TOTAL PARA CAIXA D'AGUA, AGUA FRIA, BITOLA 1", COM HASTE E TORNEIRA METALICOS E BALAO PLASTICO</t>
  </si>
  <si>
    <t>TORNEIRA DE BOIA VAZAO TOTAL PARA CAIXA D'AGUA, AGUA FRIA, BITOLA 3/4", COM HASTE E TORNEIRA METALICOS E BALAO PLASTICO</t>
  </si>
  <si>
    <t>TORNEIRA DE MESA PARA LAVATORIO, METALICA CROMADA, COM MISTURADOR MONOCOMANDO, BICA BAIXA (REF 2875)</t>
  </si>
  <si>
    <t>TORNEIRA DE MESA PARA LAVATORIO, METALICA CROMADA, COM SENSOR DE APROXIMACAO ELETRICO, BIVOLT</t>
  </si>
  <si>
    <t>TORNEIRA DE MESA/BANCADA, PARA LAVATORIO, FIXA, METALICA CROMADA, PADRAO POPULAR, 1/2 " OU 3/4 " (REF 1193)</t>
  </si>
  <si>
    <t>TORNEIRA DE METAL AMARELO, PARA TANQUE / JARDIM, DE PAREDE, COM BICO PLASTICO, CANO CURTO, AREA EXTERNA, PADRAO POPULAR / USO GERAL, 1/2 " OU 3/4 " (REF 1128)</t>
  </si>
  <si>
    <t>TORNEIRA DE METAL AMARELO, PARA TANQUE / JARDIM, DE PAREDE, SEM BICO, CANO CURTO, PADRAO POPULAR / USO GERAL, 1/2 " OU 3/4 " (REF 1120)</t>
  </si>
  <si>
    <t>TORNEIRA METALICA CROMADA CANO CURTO, SEM BICO, SEM AREJADOR, DE PAREDE, PARA TANQUE E USO GERAL, 1/2 " OU 3/4 " (REF 1143)</t>
  </si>
  <si>
    <t>TORNEIRA METALICA CROMADA DE MESA PARA LAVATORIO, BICA ALTA, COM AREJADOR (REF 1195)</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</si>
  <si>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</si>
  <si>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</si>
  <si>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 (REF 1178)</t>
  </si>
  <si>
    <t>TORNEIRA METALICA CROMADA DE PAREDE, PARA COZINHA, BICA MOVEL, COM AREJADOR, 1/2 " OU 3/4 " (REF 1167 / 1168)</t>
  </si>
  <si>
    <t>TORNEIRA METALICA CROMADA PARA JARDIM / TANQUE, COM BICO PLASTICO, CANO LONGO, DE PAREDE, PADRAO POPULAR / USO GERAL , 1/2 " OU 3/4 " (REF 1153 / 1130)</t>
  </si>
  <si>
    <t>TORNEIRA METALICA CROMADA PARA TANQUE / JARDIM, SEM BICO , CANO LONGO, DE PAREDE, PADRAO POPULAR / USO GERAL, 1/2 " OU 3/4 " (REF 1126)</t>
  </si>
  <si>
    <t>TORNEIRA METALICA CROMADA, CANO CURTO, COM AREJADOR, SEM BICO PLASTICO, DE PAREDE, PARA USO GERAL, 1/2 " OU 3/4 " (REF 1152 / 1154)</t>
  </si>
  <si>
    <t>TORNEIRA METALICA CROMADA, DE MESA/BANCADA, PARA COZINHA, BICA MOVEL, COM AREJADOR, 1/2 " OU 3/4 " (REF 1167 / 1168)</t>
  </si>
  <si>
    <t>TORNEIRA METALICA CROMADA, RETA, DE PAREDE, PARA COZINHA, COM AREJADOR, PADRAO POPULAR, 1/2 " OU 3/4 " (REF 1159 / 1160)</t>
  </si>
  <si>
    <t>TORNEIRA METALICA CROMADA, RETA, DE PAREDE, PARA COZINHA, SEM BICO, SEM AREJADOR, PADRAO POPULAR, 1/2 " OU 3/4 " (REF 1158)</t>
  </si>
  <si>
    <t>TORNEIRA PLASTICA DE BOIA CONVENCIONAL PARA CAIXA DE AGUA, AGUA FRIA, 3/4 ", COM HASTE METALICA E COM TORNEIRA E BALAO PLASTICOS (PADRAO POPULAR)</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</si>
  <si>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</si>
  <si>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</si>
  <si>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</si>
  <si>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</si>
  <si>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</si>
  <si>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</si>
  <si>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</si>
  <si>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DE DESCARGA, TIPO BENGALA, PARA LIGACAO CAIXA DE DESCARGA - EMBUTIR, PVC, 40 MM X 150 CM</t>
  </si>
  <si>
    <t>TUBO DE POLIETILENO DE ALTA DENSIDADE, PEAD, PE-80, DE = 1000 MM X 38,5 MM PAREDE, ( SDR 26 - PN 05 ) PARA REDE DE AGUA OU ESGOTO ( NBR 15561)</t>
  </si>
  <si>
    <t>TUBO DE POLIETILENO DE ALTA DENSIDADE, PEAD, PE-80, DE = 110 MM X 10,0 MM PAREDE, ( SDR 11 - PN 12,5 ) PARA REDE DE AGUA OU ESGOTO ( NBR 15561)</t>
  </si>
  <si>
    <t>TUBO DE POLIETILENO DE ALTA DENSIDADE, PEAD, PE-80, DE = 1200 MM X 37,2 MM PAREDE ( SDR 32,25 - PN 04 ) PARA REDE DE AGUA OU ESGOTO ( NBR 15561)</t>
  </si>
  <si>
    <t>TUBO DE POLIETILENO DE ALTA DENSIDADE, PEAD, PE-80, DE = 1400 MM X 42,9 MM PAREDE, (SDR 32,25 - PN 04 ) PARA REDE DE AGUA OU ESGOTO ( NBR 15561)</t>
  </si>
  <si>
    <t>TUBO DE POLIETILENO DE ALTA DENSIDADE, PEAD, PE-80, DE = 160 MM X 14,6 MM PAREDE, (SDR 11 - PN 12,5 ) PARA REDE DE AGUA OU ESGOTO ( NBR 15561)</t>
  </si>
  <si>
    <t>TUBO DE POLIETILENO DE ALTA DENSIDADE, PEAD, PE-80, DE = 1600 MM X 49,0 MM PAREDE, ( SDR 32,25 - PN 04 ) PARA REDE DE AGUA OU ESGOTO ( NBR 15561)</t>
  </si>
  <si>
    <t>TUBO DE POLIETILENO DE ALTA DENSIDADE, PEAD, PE-80, DE = 900 MM X 34,7 MM PAREDE, ( SDR 26 - PN 05 ) PARA REDE DE AGUA OU ESGOTO ( NBR 15561)</t>
  </si>
  <si>
    <t>TUBO DE POLIETILENO DE ALTA DENSIDADE, PEAD, PE-80, DE= 200 MM X 18,2 MM PAREDE, ( SDR 11 - PN 12,5 ) PARA REDE DE AGUA OU ESGOTO ( NBR 15561)</t>
  </si>
  <si>
    <t>TUBO DE POLIETILENO DE ALTA DENSIDADE, PEAD, PE-80, DE= 315 MM X 28,7 MM PAREDE, ( SDR 11 - PN 12,5 ) PARA REDE DE AGUA OU ESGOTO ( NBR 15561)</t>
  </si>
  <si>
    <t>TUBO DE POLIETILENO DE ALTA DENSIDADE, PEAD, PE-80, DE= 400 MM X 36,4 MM PAREDE, ( SDR 11 - PN 12,5 ) PARA REDE DE AGUA OU ESGOTO ( NBR 15561)</t>
  </si>
  <si>
    <t>TUBO DE POLIETILENO DE ALTA DENSIDADE, PEAD, PE-80, DE= 50 MM X 4,6 MM PAREDE, (SDR 11 - PN 12,5) PARA REDE DE AGUA OU ESGOTO ( NBR 15561)</t>
  </si>
  <si>
    <t>TUBO DE POLIETILENO DE ALTA DENSIDADE, PEAD, PE-80, DE= 500 MM X 45,5 MM PAREDE, ( SDR 11 - PN 12,5 ) PARA REDE DE AGUA OU ESGOTO ( NBR 15561)</t>
  </si>
  <si>
    <t>TUBO DE POLIETILENO DE ALTA DENSIDADE, PEAD, PE-80, DE= 630 MM X 57,3 MM PAREDE (SDR 11 - PN 12,5 ) PARA REDE DE AGUA OU ESGOTO ( NBR 15561)</t>
  </si>
  <si>
    <t>TUBO DE POLIETILENO DE ALTA DENSIDADE, PEAD, PE-80, DE= 730 MM X 34,1 MM PAREDE, ( SDR 21 - PN 06 ) PARA REDE DE AGUA OU ESGOTO ( NBR 15561)</t>
  </si>
  <si>
    <t>TUBO DE POLIETILENO DE ALTA DENSIDADE, PEAD, PE-80, DE= 75 MM X 6,9 MM PAREDE, ( SRD 11 - PN 12,5 ) PARA REDE DE AGUA OU ESGOTO ( NBR 15561)</t>
  </si>
  <si>
    <t>TUBO DE POLIETILENO DE ALTA DENSIDADE, PEAD, PE-80, DE= 800 MM X 30,8 MM PAREDE, ( SDR 26 - PN 05 ) PARA REDE DE AGUA OU ESGOTO ( NBR 15561)</t>
  </si>
  <si>
    <t>TUBO DE REVESTIMENTO, EM ACO, CORPO SCHEDULE 40, PONTEIRA SCHEDULE 80, ROSQUEAVEL E SEGMENTADO PARA PERFURACAO, DIAMETRO 8'' (200 MM)</t>
  </si>
  <si>
    <t>TUBO PVC, SOLDAVEL, DN 100 MM, AGUA FRIA (NBR-5648)</t>
  </si>
  <si>
    <t>USINA DE ASFALTO, GRAVIMETRICA, CAPACIDADE DE 150 T/H, POTENCIA DE 400  KW</t>
  </si>
  <si>
    <t>VALVULA DE ESCOAMENTO PARA TANQUE, EM METAL CROMADO, 1.1/2 ", SEM LADRAO, COM TAMPAO PLASTICO</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</si>
  <si>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</si>
  <si>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</si>
  <si>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</si>
  <si>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VIBROACABADORA DE ASFALTO SOBRE ESTEIRAS, LARG. PAVIM. MAX. 8,00 M, POT. 100 KW/ 134 HP, CAP.  600 T/ H</t>
  </si>
  <si>
    <t>VIBROACABADORA DE ASFALTO SOBRE ESTEIRAS, LARG. PAVIM. 2,13 M A 4,55 M, POT. 74 KW/ 100 HP, CAP. 400  T/ H</t>
  </si>
  <si>
    <t>VIDRACEIRO (HORISTA)</t>
  </si>
  <si>
    <t>PREÇO BASE: SINAPI JANEIRO COM DESONERAÇÃO/2022</t>
  </si>
  <si>
    <t>Composições Analíticas com Preço Unitário</t>
  </si>
  <si>
    <t>Bancos</t>
  </si>
  <si>
    <t>B.D.I.</t>
  </si>
  <si>
    <t>Encargos Sociais</t>
  </si>
  <si>
    <t xml:space="preserve">SINAPI - 01/2022 - Mato Grosso
</t>
  </si>
  <si>
    <t xml:space="preserve"> 27,7%</t>
  </si>
  <si>
    <t>Desonerado: 
Horista:  84,80%
Mensalista:  48,32%</t>
  </si>
  <si>
    <t>Composições Principais</t>
  </si>
  <si>
    <t xml:space="preserve"> 5.1 </t>
  </si>
  <si>
    <t>Código</t>
  </si>
  <si>
    <t>Banco</t>
  </si>
  <si>
    <t>Descrição</t>
  </si>
  <si>
    <t>Tipo</t>
  </si>
  <si>
    <t>Und</t>
  </si>
  <si>
    <t>Quant.</t>
  </si>
  <si>
    <t>Valor Unit</t>
  </si>
  <si>
    <t>Total</t>
  </si>
  <si>
    <t>Composição</t>
  </si>
  <si>
    <t xml:space="preserve"> 87878 </t>
  </si>
  <si>
    <t>REVE - REVESTIMENTO E TRATAMENTO DE SUPERFÍCIES</t>
  </si>
  <si>
    <t>m²</t>
  </si>
  <si>
    <t>Composição Auxiliar</t>
  </si>
  <si>
    <t xml:space="preserve"> 87377 </t>
  </si>
  <si>
    <t>SEDI - SERVIÇOS DIVERSOS</t>
  </si>
  <si>
    <t>m³</t>
  </si>
  <si>
    <t xml:space="preserve"> 88316 </t>
  </si>
  <si>
    <t xml:space="preserve"> 88309 </t>
  </si>
  <si>
    <t>MO sem LS =&gt;</t>
  </si>
  <si>
    <t>LS =&gt;</t>
  </si>
  <si>
    <t>MO com LS =&gt;</t>
  </si>
  <si>
    <t>Valor do BDI =&gt;</t>
  </si>
  <si>
    <t>Valor com BDI =&gt;</t>
  </si>
  <si>
    <t xml:space="preserve"> 6.1.4 </t>
  </si>
  <si>
    <t xml:space="preserve"> 102494 </t>
  </si>
  <si>
    <t>PINT - PINTURAS</t>
  </si>
  <si>
    <t xml:space="preserve"> 88310 </t>
  </si>
  <si>
    <t>Insumo</t>
  </si>
  <si>
    <t xml:space="preserve"> 00005330 </t>
  </si>
  <si>
    <t>Material</t>
  </si>
  <si>
    <t xml:space="preserve"> 00012815 </t>
  </si>
  <si>
    <t xml:space="preserve"> 00044072 </t>
  </si>
  <si>
    <t xml:space="preserve"> 00007304 </t>
  </si>
  <si>
    <t xml:space="preserve"> 6.1.5 </t>
  </si>
  <si>
    <t xml:space="preserve"> 87251 </t>
  </si>
  <si>
    <t>PISO - PISOS</t>
  </si>
  <si>
    <t xml:space="preserve"> 88256 </t>
  </si>
  <si>
    <t xml:space="preserve"> 00001381 </t>
  </si>
  <si>
    <t xml:space="preserve"> 00001287 </t>
  </si>
  <si>
    <t xml:space="preserve"> 00034357 </t>
  </si>
  <si>
    <t xml:space="preserve"> 6.1.6 </t>
  </si>
  <si>
    <t xml:space="preserve"> 87257 </t>
  </si>
  <si>
    <t xml:space="preserve"> 00001292 </t>
  </si>
  <si>
    <t xml:space="preserve"> 7.2 </t>
  </si>
  <si>
    <t xml:space="preserve"> 88489 </t>
  </si>
  <si>
    <t xml:space="preserve"> 00007356 </t>
  </si>
  <si>
    <t xml:space="preserve"> 7.3 </t>
  </si>
  <si>
    <t xml:space="preserve"> 88488 </t>
  </si>
  <si>
    <t xml:space="preserve"> 8.1.1 </t>
  </si>
  <si>
    <t xml:space="preserve"> 89401 </t>
  </si>
  <si>
    <t>INHI - INSTALAÇÕES HIDROS SANITÁRIAS</t>
  </si>
  <si>
    <t xml:space="preserve"> 88267 </t>
  </si>
  <si>
    <t xml:space="preserve"> 88248 </t>
  </si>
  <si>
    <t xml:space="preserve"> 00038383 </t>
  </si>
  <si>
    <t xml:space="preserve"> 00009867 </t>
  </si>
  <si>
    <t xml:space="preserve"> 8.1.2 </t>
  </si>
  <si>
    <t xml:space="preserve"> 89446 </t>
  </si>
  <si>
    <t xml:space="preserve"> 00009868 </t>
  </si>
  <si>
    <t xml:space="preserve"> 8.1.3 </t>
  </si>
  <si>
    <t xml:space="preserve"> 89447 </t>
  </si>
  <si>
    <t xml:space="preserve"> 00009869 </t>
  </si>
  <si>
    <t xml:space="preserve"> 8.1.4 </t>
  </si>
  <si>
    <t xml:space="preserve"> 89449 </t>
  </si>
  <si>
    <t xml:space="preserve"> 00009875 </t>
  </si>
  <si>
    <t xml:space="preserve"> 8.1.5 </t>
  </si>
  <si>
    <t xml:space="preserve"> 89450 </t>
  </si>
  <si>
    <t xml:space="preserve"> 00009873 </t>
  </si>
  <si>
    <t xml:space="preserve"> 8.1.6 </t>
  </si>
  <si>
    <t xml:space="preserve"> 89451 </t>
  </si>
  <si>
    <t xml:space="preserve"> 00009871 </t>
  </si>
  <si>
    <t xml:space="preserve"> 8.1.7 </t>
  </si>
  <si>
    <t xml:space="preserve"> 89452 </t>
  </si>
  <si>
    <t xml:space="preserve"> 00009872 </t>
  </si>
  <si>
    <t xml:space="preserve"> 8.1.8 </t>
  </si>
  <si>
    <t xml:space="preserve"> 89714 </t>
  </si>
  <si>
    <t xml:space="preserve"> 00000122 </t>
  </si>
  <si>
    <t xml:space="preserve"> 00020083 </t>
  </si>
  <si>
    <t xml:space="preserve"> 00009836 </t>
  </si>
  <si>
    <t xml:space="preserve"> 8.1.10 </t>
  </si>
  <si>
    <t xml:space="preserve"> 89538 </t>
  </si>
  <si>
    <t xml:space="preserve"> 00000065 </t>
  </si>
  <si>
    <t xml:space="preserve"> 8.1.11 </t>
  </si>
  <si>
    <t xml:space="preserve"> 89553 </t>
  </si>
  <si>
    <t xml:space="preserve"> 00000108 </t>
  </si>
  <si>
    <t xml:space="preserve"> 8.1.12 </t>
  </si>
  <si>
    <t xml:space="preserve"> 89596 </t>
  </si>
  <si>
    <t xml:space="preserve"> 00000112 </t>
  </si>
  <si>
    <t xml:space="preserve"> 8.1.13 </t>
  </si>
  <si>
    <t xml:space="preserve"> 89610 </t>
  </si>
  <si>
    <t xml:space="preserve"> 00000113 </t>
  </si>
  <si>
    <t xml:space="preserve"> 8.1.14 </t>
  </si>
  <si>
    <t xml:space="preserve"> 89613 </t>
  </si>
  <si>
    <t xml:space="preserve"> 00000104 </t>
  </si>
  <si>
    <t xml:space="preserve"> 8.1.15 </t>
  </si>
  <si>
    <t xml:space="preserve"> 89616 </t>
  </si>
  <si>
    <t xml:space="preserve"> 00000102 </t>
  </si>
  <si>
    <t xml:space="preserve"> 8.1.26 </t>
  </si>
  <si>
    <t xml:space="preserve"> 89485 </t>
  </si>
  <si>
    <t xml:space="preserve"> 00003500 </t>
  </si>
  <si>
    <t xml:space="preserve"> 8.1.27 </t>
  </si>
  <si>
    <t xml:space="preserve"> 89515 </t>
  </si>
  <si>
    <t xml:space="preserve"> 00003478 </t>
  </si>
  <si>
    <t xml:space="preserve"> 8.1.28 </t>
  </si>
  <si>
    <t xml:space="preserve"> 89523 </t>
  </si>
  <si>
    <t xml:space="preserve"> 00003525 </t>
  </si>
  <si>
    <t xml:space="preserve"> 8.1.29 </t>
  </si>
  <si>
    <t xml:space="preserve"> 89358 </t>
  </si>
  <si>
    <t xml:space="preserve"> 00003542 </t>
  </si>
  <si>
    <t xml:space="preserve"> 8.1.30 </t>
  </si>
  <si>
    <t xml:space="preserve"> 89362 </t>
  </si>
  <si>
    <t xml:space="preserve"> 00003529 </t>
  </si>
  <si>
    <t xml:space="preserve"> 8.1.31 </t>
  </si>
  <si>
    <t xml:space="preserve"> 89367 </t>
  </si>
  <si>
    <t xml:space="preserve"> 00003536 </t>
  </si>
  <si>
    <t xml:space="preserve"> 8.1.32 </t>
  </si>
  <si>
    <t xml:space="preserve"> 89501 </t>
  </si>
  <si>
    <t xml:space="preserve"> 00003540 </t>
  </si>
  <si>
    <t xml:space="preserve"> 8.1.33 </t>
  </si>
  <si>
    <t xml:space="preserve"> 89505 </t>
  </si>
  <si>
    <t xml:space="preserve"> 00003539 </t>
  </si>
  <si>
    <t xml:space="preserve"> 8.1.35 </t>
  </si>
  <si>
    <t xml:space="preserve"> 89521 </t>
  </si>
  <si>
    <t xml:space="preserve"> 00003513 </t>
  </si>
  <si>
    <t xml:space="preserve"> 8.1.36 </t>
  </si>
  <si>
    <t xml:space="preserve"> 89529 </t>
  </si>
  <si>
    <t xml:space="preserve"> 00000301 </t>
  </si>
  <si>
    <t xml:space="preserve"> 00020157 </t>
  </si>
  <si>
    <t xml:space="preserve"> 00020078 </t>
  </si>
  <si>
    <t xml:space="preserve"> 8.1.41 </t>
  </si>
  <si>
    <t xml:space="preserve"> 89424 </t>
  </si>
  <si>
    <t xml:space="preserve"> 00003904 </t>
  </si>
  <si>
    <t xml:space="preserve"> 8.1.43 </t>
  </si>
  <si>
    <t xml:space="preserve"> 89395 </t>
  </si>
  <si>
    <t xml:space="preserve"> 00007139 </t>
  </si>
  <si>
    <t xml:space="preserve"> 8.1.44 </t>
  </si>
  <si>
    <t xml:space="preserve"> 89625 </t>
  </si>
  <si>
    <t xml:space="preserve"> 00007142 </t>
  </si>
  <si>
    <t xml:space="preserve"> 8.1.45 </t>
  </si>
  <si>
    <t xml:space="preserve"> 89628 </t>
  </si>
  <si>
    <t xml:space="preserve"> 00007143 </t>
  </si>
  <si>
    <t xml:space="preserve"> 8.1.46 </t>
  </si>
  <si>
    <t xml:space="preserve"> 89566 </t>
  </si>
  <si>
    <t xml:space="preserve"> 00000298 </t>
  </si>
  <si>
    <t xml:space="preserve"> 00020177 </t>
  </si>
  <si>
    <t xml:space="preserve"> 8.1.48 </t>
  </si>
  <si>
    <t xml:space="preserve"> 89559 </t>
  </si>
  <si>
    <t xml:space="preserve"> 00020183 </t>
  </si>
  <si>
    <t xml:space="preserve"> 8.1.49 </t>
  </si>
  <si>
    <t xml:space="preserve"> 89630 </t>
  </si>
  <si>
    <t xml:space="preserve"> 00007132 </t>
  </si>
  <si>
    <t xml:space="preserve"> 8.1.51 </t>
  </si>
  <si>
    <t xml:space="preserve"> 89632 </t>
  </si>
  <si>
    <t xml:space="preserve"> 00007133 </t>
  </si>
  <si>
    <t xml:space="preserve"> 8.2.11 </t>
  </si>
  <si>
    <t xml:space="preserve"> 89985 </t>
  </si>
  <si>
    <t xml:space="preserve"> 00003148 </t>
  </si>
  <si>
    <t xml:space="preserve"> 00006024 </t>
  </si>
  <si>
    <t xml:space="preserve"> 9.1.1 </t>
  </si>
  <si>
    <t xml:space="preserve"> 89848 </t>
  </si>
  <si>
    <t xml:space="preserve"> 9.1.2 </t>
  </si>
  <si>
    <t xml:space="preserve"> 89849 </t>
  </si>
  <si>
    <t xml:space="preserve"> 00020065 </t>
  </si>
  <si>
    <t xml:space="preserve"> 9.1.3 </t>
  </si>
  <si>
    <t xml:space="preserve"> 89811 </t>
  </si>
  <si>
    <t xml:space="preserve"> 00001966 </t>
  </si>
  <si>
    <t xml:space="preserve"> 9.1.4 </t>
  </si>
  <si>
    <t xml:space="preserve"> 89746 </t>
  </si>
  <si>
    <t xml:space="preserve"> 00003528 </t>
  </si>
  <si>
    <t xml:space="preserve"> 9.1.5 </t>
  </si>
  <si>
    <t xml:space="preserve"> 89693 </t>
  </si>
  <si>
    <t xml:space="preserve"> 00020179 </t>
  </si>
  <si>
    <t xml:space="preserve"> 9.1.6 </t>
  </si>
  <si>
    <t xml:space="preserve"> 89567 </t>
  </si>
  <si>
    <t xml:space="preserve"> 00020144 </t>
  </si>
  <si>
    <t xml:space="preserve"> 10.1 </t>
  </si>
  <si>
    <t xml:space="preserve"> 89711 </t>
  </si>
  <si>
    <t xml:space="preserve"> 00009835 </t>
  </si>
  <si>
    <t xml:space="preserve"> 10.2 </t>
  </si>
  <si>
    <t xml:space="preserve"> 89712 </t>
  </si>
  <si>
    <t xml:space="preserve"> 00009838 </t>
  </si>
  <si>
    <t xml:space="preserve"> 10.3 </t>
  </si>
  <si>
    <t xml:space="preserve"> 89511 </t>
  </si>
  <si>
    <t xml:space="preserve"> 00009839 </t>
  </si>
  <si>
    <t xml:space="preserve"> 10.5 </t>
  </si>
  <si>
    <t xml:space="preserve"> 89728 </t>
  </si>
  <si>
    <t xml:space="preserve"> 00001933 </t>
  </si>
  <si>
    <t xml:space="preserve"> 10.6 </t>
  </si>
  <si>
    <t xml:space="preserve"> 89517 </t>
  </si>
  <si>
    <t xml:space="preserve"> 00001960 </t>
  </si>
  <si>
    <t xml:space="preserve"> 10.8 </t>
  </si>
  <si>
    <t xml:space="preserve"> 89739 </t>
  </si>
  <si>
    <t xml:space="preserve"> 00000297 </t>
  </si>
  <si>
    <t xml:space="preserve"> 00003519 </t>
  </si>
  <si>
    <t xml:space="preserve"> 10.9 </t>
  </si>
  <si>
    <t xml:space="preserve"> 89732 </t>
  </si>
  <si>
    <t xml:space="preserve"> 00000296 </t>
  </si>
  <si>
    <t xml:space="preserve"> 00003518 </t>
  </si>
  <si>
    <t xml:space="preserve"> 10.10 </t>
  </si>
  <si>
    <t xml:space="preserve"> 89726 </t>
  </si>
  <si>
    <t xml:space="preserve"> 00003516 </t>
  </si>
  <si>
    <t xml:space="preserve"> 10.11 </t>
  </si>
  <si>
    <t xml:space="preserve"> 89744 </t>
  </si>
  <si>
    <t xml:space="preserve"> 00003520 </t>
  </si>
  <si>
    <t xml:space="preserve"> 10.12 </t>
  </si>
  <si>
    <t xml:space="preserve"> 89522 </t>
  </si>
  <si>
    <t xml:space="preserve"> 00020156 </t>
  </si>
  <si>
    <t xml:space="preserve"> 10.13 </t>
  </si>
  <si>
    <t xml:space="preserve"> 89731 </t>
  </si>
  <si>
    <t xml:space="preserve"> 00003526 </t>
  </si>
  <si>
    <t xml:space="preserve"> 10.14 </t>
  </si>
  <si>
    <t xml:space="preserve"> 89724 </t>
  </si>
  <si>
    <t xml:space="preserve"> 00003517 </t>
  </si>
  <si>
    <t xml:space="preserve"> 10.17 </t>
  </si>
  <si>
    <t xml:space="preserve"> 89569 </t>
  </si>
  <si>
    <t xml:space="preserve"> 00020143 </t>
  </si>
  <si>
    <t xml:space="preserve"> 10.18 </t>
  </si>
  <si>
    <t xml:space="preserve"> 89690 </t>
  </si>
  <si>
    <t xml:space="preserve"> 10.20 </t>
  </si>
  <si>
    <t xml:space="preserve"> 89685 </t>
  </si>
  <si>
    <t xml:space="preserve"> 00020142 </t>
  </si>
  <si>
    <t xml:space="preserve"> 10.22 </t>
  </si>
  <si>
    <t xml:space="preserve"> 89549 </t>
  </si>
  <si>
    <t xml:space="preserve"> 00020045 </t>
  </si>
  <si>
    <t xml:space="preserve"> 10.23 </t>
  </si>
  <si>
    <t xml:space="preserve"> 89623 </t>
  </si>
  <si>
    <t xml:space="preserve"> 00007141 </t>
  </si>
  <si>
    <t xml:space="preserve"> 10.25 </t>
  </si>
  <si>
    <t xml:space="preserve"> 89696 </t>
  </si>
  <si>
    <t xml:space="preserve"> 00020178 </t>
  </si>
  <si>
    <t xml:space="preserve"> 10.26 </t>
  </si>
  <si>
    <t xml:space="preserve"> 89704 </t>
  </si>
  <si>
    <t xml:space="preserve"> 00000300 </t>
  </si>
  <si>
    <t xml:space="preserve"> 00020180 </t>
  </si>
  <si>
    <t xml:space="preserve"> 10.27 </t>
  </si>
  <si>
    <t xml:space="preserve"> 89784 </t>
  </si>
  <si>
    <t xml:space="preserve"> 00007097 </t>
  </si>
  <si>
    <t xml:space="preserve"> 10.28 </t>
  </si>
  <si>
    <t xml:space="preserve"> 89687 </t>
  </si>
  <si>
    <t xml:space="preserve"> 10.33 </t>
  </si>
  <si>
    <t xml:space="preserve"> 89710 </t>
  </si>
  <si>
    <t xml:space="preserve"> 00011739 </t>
  </si>
  <si>
    <t xml:space="preserve"> 11.5 </t>
  </si>
  <si>
    <t xml:space="preserve"> 86901 </t>
  </si>
  <si>
    <t xml:space="preserve"> 88274 </t>
  </si>
  <si>
    <t xml:space="preserve"> 00020269 </t>
  </si>
  <si>
    <t xml:space="preserve"> 00004823 </t>
  </si>
  <si>
    <t xml:space="preserve"> 11.7 </t>
  </si>
  <si>
    <t xml:space="preserve"> 86936 </t>
  </si>
  <si>
    <t xml:space="preserve"> 86881 </t>
  </si>
  <si>
    <t xml:space="preserve"> 86900 </t>
  </si>
  <si>
    <t xml:space="preserve"> 86878 </t>
  </si>
  <si>
    <t xml:space="preserve"> 11.10 </t>
  </si>
  <si>
    <t xml:space="preserve"> 86904 </t>
  </si>
  <si>
    <t xml:space="preserve"> 00010425 </t>
  </si>
  <si>
    <t xml:space="preserve"> 00004351 </t>
  </si>
  <si>
    <t xml:space="preserve"> 00037329 </t>
  </si>
  <si>
    <t xml:space="preserve"> 11.11 </t>
  </si>
  <si>
    <t xml:space="preserve"> 86919 </t>
  </si>
  <si>
    <t xml:space="preserve"> 86914 </t>
  </si>
  <si>
    <t xml:space="preserve"> 86872 </t>
  </si>
  <si>
    <t xml:space="preserve"> 86883 </t>
  </si>
  <si>
    <t xml:space="preserve"> 86877 </t>
  </si>
  <si>
    <t xml:space="preserve"> 11.15 </t>
  </si>
  <si>
    <t xml:space="preserve"> 95544 </t>
  </si>
  <si>
    <t xml:space="preserve"> 00011703 </t>
  </si>
  <si>
    <t xml:space="preserve"> 11.20 </t>
  </si>
  <si>
    <t xml:space="preserve"> 86909 </t>
  </si>
  <si>
    <t xml:space="preserve"> 00003146 </t>
  </si>
  <si>
    <t xml:space="preserve"> 00011772 </t>
  </si>
  <si>
    <t xml:space="preserve"> 11.21 </t>
  </si>
  <si>
    <t xml:space="preserve"> 86916 </t>
  </si>
  <si>
    <t xml:space="preserve"> 00011831 </t>
  </si>
  <si>
    <t xml:space="preserve"> 11.22 </t>
  </si>
  <si>
    <t xml:space="preserve"> 86906 </t>
  </si>
  <si>
    <t xml:space="preserve"> 00013415 </t>
  </si>
  <si>
    <t xml:space="preserve"> 15.3 </t>
  </si>
  <si>
    <t xml:space="preserve"> 89866 </t>
  </si>
  <si>
    <t xml:space="preserve"> 21.1 </t>
  </si>
  <si>
    <t xml:space="preserve"> 98509 </t>
  </si>
  <si>
    <t>URBA - URBANIZAÇÃO</t>
  </si>
  <si>
    <t xml:space="preserve"> 88441 </t>
  </si>
  <si>
    <t xml:space="preserve"> 00000365 </t>
  </si>
  <si>
    <t xml:space="preserve"> 21.2 </t>
  </si>
  <si>
    <t xml:space="preserve"> 98504 </t>
  </si>
  <si>
    <t xml:space="preserve"> 00003324 </t>
  </si>
  <si>
    <t xml:space="preserve"> 22.1.1 </t>
  </si>
  <si>
    <t xml:space="preserve"> 96135 </t>
  </si>
  <si>
    <t xml:space="preserve"> 00003767 </t>
  </si>
  <si>
    <t xml:space="preserve"> 00043651 </t>
  </si>
  <si>
    <t xml:space="preserve"> 22.2.3 </t>
  </si>
  <si>
    <t xml:space="preserve"> 100322 </t>
  </si>
  <si>
    <t>FUES - FUNDAÇÕES E ESTRUTURAS</t>
  </si>
  <si>
    <t xml:space="preserve"> 91277 </t>
  </si>
  <si>
    <t>CHOR - CUSTOS HORÁRIOS DE MÁQUINAS E EQUIPAMENTOS</t>
  </si>
  <si>
    <t xml:space="preserve"> 91278 </t>
  </si>
  <si>
    <t xml:space="preserve"> 00004722 </t>
  </si>
  <si>
    <t xml:space="preserve"> 22.2.5 </t>
  </si>
  <si>
    <t xml:space="preserve"> 94319 </t>
  </si>
  <si>
    <t>MOVT - MOVIMENTO DE TERRA</t>
  </si>
  <si>
    <t xml:space="preserve"> 5901 </t>
  </si>
  <si>
    <t xml:space="preserve"> 91533 </t>
  </si>
  <si>
    <t xml:space="preserve"> 5903 </t>
  </si>
  <si>
    <t xml:space="preserve"> 91534 </t>
  </si>
  <si>
    <t xml:space="preserve"> 00006079 </t>
  </si>
  <si>
    <t xml:space="preserve"> 22.2.7 </t>
  </si>
  <si>
    <t xml:space="preserve"> 94991 </t>
  </si>
  <si>
    <t xml:space="preserve"> 88262 </t>
  </si>
  <si>
    <t xml:space="preserve"> 00034492 </t>
  </si>
  <si>
    <t xml:space="preserve"> 00004517 </t>
  </si>
  <si>
    <t xml:space="preserve"> 00004460 </t>
  </si>
  <si>
    <t xml:space="preserve"> 22.2.9 </t>
  </si>
  <si>
    <t xml:space="preserve"> 102491 </t>
  </si>
  <si>
    <t xml:space="preserve"> 00006085 </t>
  </si>
  <si>
    <t xml:space="preserve"> 00007348 </t>
  </si>
  <si>
    <t xml:space="preserve"> 22.3.3 </t>
  </si>
  <si>
    <t xml:space="preserve"> 99635 </t>
  </si>
  <si>
    <t xml:space="preserve"> 00010228 </t>
  </si>
  <si>
    <t xml:space="preserve"> 23.1.3 </t>
  </si>
  <si>
    <t xml:space="preserve"> 101895 </t>
  </si>
  <si>
    <t>INEL - INSTALAÇÃO ELÉTRICA/ELETRIFICAÇÃO E ILUMINAÇÃO EXTERNA</t>
  </si>
  <si>
    <t xml:space="preserve"> 88247 </t>
  </si>
  <si>
    <t xml:space="preserve"> 88264 </t>
  </si>
  <si>
    <t xml:space="preserve"> 00002391 </t>
  </si>
  <si>
    <t xml:space="preserve"> 00001578 </t>
  </si>
  <si>
    <t xml:space="preserve"> 23.1.4 </t>
  </si>
  <si>
    <t xml:space="preserve"> 93672 </t>
  </si>
  <si>
    <t xml:space="preserve"> 00034709 </t>
  </si>
  <si>
    <t xml:space="preserve"> 00001574 </t>
  </si>
  <si>
    <t xml:space="preserve"> 23.1.5 </t>
  </si>
  <si>
    <t xml:space="preserve"> 93671 </t>
  </si>
  <si>
    <t xml:space="preserve"> 00001573 </t>
  </si>
  <si>
    <t xml:space="preserve"> 23.1.6 </t>
  </si>
  <si>
    <t xml:space="preserve"> 93670 </t>
  </si>
  <si>
    <t xml:space="preserve"> 00001571 </t>
  </si>
  <si>
    <t xml:space="preserve"> 23.2.9 </t>
  </si>
  <si>
    <t xml:space="preserve"> 92998 </t>
  </si>
  <si>
    <t xml:space="preserve"> 00001000 </t>
  </si>
  <si>
    <t xml:space="preserve"> 00021127 </t>
  </si>
  <si>
    <t xml:space="preserve"> 23.2.10 </t>
  </si>
  <si>
    <t xml:space="preserve"> 92992 </t>
  </si>
  <si>
    <t xml:space="preserve"> 00000998 </t>
  </si>
  <si>
    <t xml:space="preserve"> 23.2.11 </t>
  </si>
  <si>
    <t xml:space="preserve"> 97670 </t>
  </si>
  <si>
    <t xml:space="preserve"> 00039248 </t>
  </si>
  <si>
    <t xml:space="preserve"> 23.2.12 </t>
  </si>
  <si>
    <t xml:space="preserve"> 90445 </t>
  </si>
  <si>
    <t xml:space="preserve"> 5795 </t>
  </si>
  <si>
    <t xml:space="preserve"> 5952 </t>
  </si>
  <si>
    <t xml:space="preserve"> 23.2.13 </t>
  </si>
  <si>
    <t xml:space="preserve"> 94992 </t>
  </si>
  <si>
    <t xml:space="preserve"> 94964 </t>
  </si>
  <si>
    <t xml:space="preserve"> 00003777 </t>
  </si>
  <si>
    <t xml:space="preserve"> 00007156 </t>
  </si>
  <si>
    <t xml:space="preserve"> 23.3.26 </t>
  </si>
  <si>
    <t xml:space="preserve"> 102105 </t>
  </si>
  <si>
    <t xml:space="preserve"> 5928 </t>
  </si>
  <si>
    <t xml:space="preserve"> 00007619 </t>
  </si>
  <si>
    <t xml:space="preserve"> 23.3.29 </t>
  </si>
  <si>
    <t xml:space="preserve"> 91862 </t>
  </si>
  <si>
    <t xml:space="preserve"> 91170 </t>
  </si>
  <si>
    <t xml:space="preserve"> 00002673 </t>
  </si>
  <si>
    <t xml:space="preserve"> 23.3.30 </t>
  </si>
  <si>
    <t xml:space="preserve"> 97892 </t>
  </si>
  <si>
    <t xml:space="preserve"> 5678 </t>
  </si>
  <si>
    <t xml:space="preserve"> 5679 </t>
  </si>
  <si>
    <t xml:space="preserve"> 97735 </t>
  </si>
  <si>
    <t xml:space="preserve"> 101623 </t>
  </si>
  <si>
    <t xml:space="preserve"> 87316 </t>
  </si>
  <si>
    <t xml:space="preserve"> 88628 </t>
  </si>
  <si>
    <t xml:space="preserve"> 00000650 </t>
  </si>
  <si>
    <t xml:space="preserve"> 23.6.2 </t>
  </si>
  <si>
    <t xml:space="preserve"> 97886 </t>
  </si>
  <si>
    <t xml:space="preserve"> 97734 </t>
  </si>
  <si>
    <t xml:space="preserve"> 101619 </t>
  </si>
  <si>
    <t xml:space="preserve"> 00007258 </t>
  </si>
  <si>
    <t xml:space="preserve"> 23.6.4 </t>
  </si>
  <si>
    <t xml:space="preserve"> 96985 </t>
  </si>
  <si>
    <t xml:space="preserve"> 00003379 </t>
  </si>
  <si>
    <t xml:space="preserve"> 23.6.5 </t>
  </si>
  <si>
    <t xml:space="preserve"> 96977 </t>
  </si>
  <si>
    <t xml:space="preserve"> 00000867 </t>
  </si>
  <si>
    <t xml:space="preserve"> 23.6.6 </t>
  </si>
  <si>
    <t xml:space="preserve"> 91933 </t>
  </si>
  <si>
    <t xml:space="preserve"> 00001020 </t>
  </si>
  <si>
    <t xml:space="preserve"> 23.7.5 </t>
  </si>
  <si>
    <t xml:space="preserve"> 101539 </t>
  </si>
  <si>
    <t xml:space="preserve"> 00001095 </t>
  </si>
  <si>
    <t xml:space="preserve"> 00011267 </t>
  </si>
  <si>
    <t xml:space="preserve"> 00039997 </t>
  </si>
  <si>
    <t xml:space="preserve"> 00039996 </t>
  </si>
  <si>
    <t xml:space="preserve"> 24.1 </t>
  </si>
  <si>
    <t xml:space="preserve"> 93659 </t>
  </si>
  <si>
    <t xml:space="preserve"> 00034686 </t>
  </si>
  <si>
    <t xml:space="preserve"> 00001575 </t>
  </si>
  <si>
    <t xml:space="preserve"> 24.2 </t>
  </si>
  <si>
    <t xml:space="preserve"> 93661 </t>
  </si>
  <si>
    <t xml:space="preserve"> 00034616 </t>
  </si>
  <si>
    <t xml:space="preserve"> 00001570 </t>
  </si>
  <si>
    <t xml:space="preserve"> 24.3 </t>
  </si>
  <si>
    <t xml:space="preserve"> 93662 </t>
  </si>
  <si>
    <t xml:space="preserve"> 24.4 </t>
  </si>
  <si>
    <t xml:space="preserve"> 92023 </t>
  </si>
  <si>
    <t xml:space="preserve"> 91946 </t>
  </si>
  <si>
    <t xml:space="preserve"> 92022 </t>
  </si>
  <si>
    <t xml:space="preserve"> 25.1 </t>
  </si>
  <si>
    <t xml:space="preserve"> 98524 </t>
  </si>
  <si>
    <t xml:space="preserve"> 25.2 </t>
  </si>
  <si>
    <t xml:space="preserve"> 99814 </t>
  </si>
  <si>
    <t xml:space="preserve"> 99833 </t>
  </si>
  <si>
    <t xml:space="preserve"> 25.3 </t>
  </si>
  <si>
    <t xml:space="preserve"> 99803 </t>
  </si>
  <si>
    <t xml:space="preserve"> 26.1 </t>
  </si>
  <si>
    <t xml:space="preserve"> 90777 </t>
  </si>
  <si>
    <t xml:space="preserve"> 95402 </t>
  </si>
  <si>
    <t xml:space="preserve"> 00002706 </t>
  </si>
  <si>
    <t>Mão de Obra</t>
  </si>
  <si>
    <t xml:space="preserve"> 00043486 </t>
  </si>
  <si>
    <t>Equipamento</t>
  </si>
  <si>
    <t xml:space="preserve"> 00037372 </t>
  </si>
  <si>
    <t>Outros</t>
  </si>
  <si>
    <t xml:space="preserve"> 00043462 </t>
  </si>
  <si>
    <t xml:space="preserve"> 00037373 </t>
  </si>
  <si>
    <t>Taxas</t>
  </si>
  <si>
    <t xml:space="preserve"> 26.2 </t>
  </si>
  <si>
    <t xml:space="preserve"> 91677 </t>
  </si>
  <si>
    <t xml:space="preserve"> 95407 </t>
  </si>
  <si>
    <t xml:space="preserve"> 00034783 </t>
  </si>
  <si>
    <t xml:space="preserve"> 26.3 </t>
  </si>
  <si>
    <t xml:space="preserve"> 90776 </t>
  </si>
  <si>
    <t xml:space="preserve"> 95401 </t>
  </si>
  <si>
    <t xml:space="preserve"> 00004083 </t>
  </si>
  <si>
    <t xml:space="preserve"> 00043487 </t>
  </si>
  <si>
    <t xml:space="preserve"> 00043463 </t>
  </si>
  <si>
    <t xml:space="preserve"> 26.4 </t>
  </si>
  <si>
    <t xml:space="preserve"> 100289 </t>
  </si>
  <si>
    <t xml:space="preserve"> 100288 </t>
  </si>
  <si>
    <t xml:space="preserve"> 00037370 </t>
  </si>
  <si>
    <t xml:space="preserve"> 00043491 </t>
  </si>
  <si>
    <t xml:space="preserve"> 00043467 </t>
  </si>
  <si>
    <t xml:space="preserve"> 00037371 </t>
  </si>
  <si>
    <t>Serviços</t>
  </si>
  <si>
    <t xml:space="preserve"> 00034345 </t>
  </si>
  <si>
    <t xml:space="preserve"> 26.5 </t>
  </si>
  <si>
    <t xml:space="preserve"> 88326 </t>
  </si>
  <si>
    <t xml:space="preserve"> 95388 </t>
  </si>
  <si>
    <t xml:space="preserve"> 00041776 </t>
  </si>
  <si>
    <t>Composições Auxiliares</t>
  </si>
  <si>
    <t xml:space="preserve"> 88238 </t>
  </si>
  <si>
    <t xml:space="preserve"> 95308 </t>
  </si>
  <si>
    <t xml:space="preserve"> 00006114 </t>
  </si>
  <si>
    <t xml:space="preserve"> 00043489 </t>
  </si>
  <si>
    <t xml:space="preserve"> 00043465 </t>
  </si>
  <si>
    <t xml:space="preserve"> 88239 </t>
  </si>
  <si>
    <t xml:space="preserve"> 95309 </t>
  </si>
  <si>
    <t xml:space="preserve"> 00006117 </t>
  </si>
  <si>
    <t xml:space="preserve"> 00043483 </t>
  </si>
  <si>
    <t xml:space="preserve"> 00043459 </t>
  </si>
  <si>
    <t xml:space="preserve"> 00000367 </t>
  </si>
  <si>
    <t xml:space="preserve"> 00001379 </t>
  </si>
  <si>
    <t xml:space="preserve"> 88830 </t>
  </si>
  <si>
    <t xml:space="preserve"> 88831 </t>
  </si>
  <si>
    <t xml:space="preserve"> 88377 </t>
  </si>
  <si>
    <t xml:space="preserve"> 00000370 </t>
  </si>
  <si>
    <t xml:space="preserve"> 88245 </t>
  </si>
  <si>
    <t xml:space="preserve"> 95314 </t>
  </si>
  <si>
    <t xml:space="preserve"> 00000378 </t>
  </si>
  <si>
    <t xml:space="preserve"> 92783 </t>
  </si>
  <si>
    <t xml:space="preserve"> 92799 </t>
  </si>
  <si>
    <t xml:space="preserve"> 00043132 </t>
  </si>
  <si>
    <t xml:space="preserve"> 00039017 </t>
  </si>
  <si>
    <t xml:space="preserve"> 95316 </t>
  </si>
  <si>
    <t xml:space="preserve"> 00000247 </t>
  </si>
  <si>
    <t xml:space="preserve"> 00043484 </t>
  </si>
  <si>
    <t xml:space="preserve"> 00043460 </t>
  </si>
  <si>
    <t xml:space="preserve"> 95317 </t>
  </si>
  <si>
    <t xml:space="preserve"> 00000246 </t>
  </si>
  <si>
    <t xml:space="preserve"> 00043485 </t>
  </si>
  <si>
    <t xml:space="preserve"> 00043461 </t>
  </si>
  <si>
    <t xml:space="preserve"> 95324 </t>
  </si>
  <si>
    <t xml:space="preserve"> 00004760 </t>
  </si>
  <si>
    <t xml:space="preserve"> 88827 </t>
  </si>
  <si>
    <t xml:space="preserve"> 88826 </t>
  </si>
  <si>
    <t xml:space="preserve"> 88829 </t>
  </si>
  <si>
    <t xml:space="preserve"> 88828 </t>
  </si>
  <si>
    <t xml:space="preserve"> 00010535 </t>
  </si>
  <si>
    <t xml:space="preserve"> 00002705 </t>
  </si>
  <si>
    <t>KW/H</t>
  </si>
  <si>
    <t xml:space="preserve"> 89226 </t>
  </si>
  <si>
    <t xml:space="preserve"> 89221 </t>
  </si>
  <si>
    <t xml:space="preserve"> 89222 </t>
  </si>
  <si>
    <t xml:space="preserve"> 89225 </t>
  </si>
  <si>
    <t xml:space="preserve"> 89224 </t>
  </si>
  <si>
    <t xml:space="preserve"> 89223 </t>
  </si>
  <si>
    <t xml:space="preserve"> 00036397 </t>
  </si>
  <si>
    <t xml:space="preserve"> 91396 </t>
  </si>
  <si>
    <t xml:space="preserve"> 91398 </t>
  </si>
  <si>
    <t xml:space="preserve"> 91397 </t>
  </si>
  <si>
    <t xml:space="preserve"> 88282 </t>
  </si>
  <si>
    <t xml:space="preserve"> 5763 </t>
  </si>
  <si>
    <t xml:space="preserve"> 53831 </t>
  </si>
  <si>
    <t xml:space="preserve"> 00037747 </t>
  </si>
  <si>
    <t xml:space="preserve"> 00037736 </t>
  </si>
  <si>
    <t xml:space="preserve"> 00004221 </t>
  </si>
  <si>
    <t xml:space="preserve"> 88261 </t>
  </si>
  <si>
    <t xml:space="preserve"> 95329 </t>
  </si>
  <si>
    <t xml:space="preserve"> 00001214 </t>
  </si>
  <si>
    <t xml:space="preserve"> 95330 </t>
  </si>
  <si>
    <t xml:space="preserve"> 00001213 </t>
  </si>
  <si>
    <t xml:space="preserve"> 91529 </t>
  </si>
  <si>
    <t xml:space="preserve"> 91530 </t>
  </si>
  <si>
    <t xml:space="preserve"> 88297 </t>
  </si>
  <si>
    <t xml:space="preserve"> 91532 </t>
  </si>
  <si>
    <t xml:space="preserve"> 91531 </t>
  </si>
  <si>
    <t xml:space="preserve"> 00013458 </t>
  </si>
  <si>
    <t xml:space="preserve"> 00004222 </t>
  </si>
  <si>
    <t xml:space="preserve"> 00004721 </t>
  </si>
  <si>
    <t xml:space="preserve"> 94971 </t>
  </si>
  <si>
    <t xml:space="preserve"> 94972 </t>
  </si>
  <si>
    <t xml:space="preserve"> 00043059 </t>
  </si>
  <si>
    <t xml:space="preserve"> 00001743 </t>
  </si>
  <si>
    <t xml:space="preserve"> 95332 </t>
  </si>
  <si>
    <t xml:space="preserve"> 00002436 </t>
  </si>
  <si>
    <t xml:space="preserve"> 95335 </t>
  </si>
  <si>
    <t xml:space="preserve"> 00002696 </t>
  </si>
  <si>
    <t xml:space="preserve"> 95390 </t>
  </si>
  <si>
    <t xml:space="preserve"> 00044503 </t>
  </si>
  <si>
    <t xml:space="preserve"> 95341 </t>
  </si>
  <si>
    <t xml:space="preserve"> 00004755 </t>
  </si>
  <si>
    <t xml:space="preserve"> 95347 </t>
  </si>
  <si>
    <t xml:space="preserve"> 00004093 </t>
  </si>
  <si>
    <t xml:space="preserve"> 95351 </t>
  </si>
  <si>
    <t xml:space="preserve"> 00004096 </t>
  </si>
  <si>
    <t xml:space="preserve"> 95389 </t>
  </si>
  <si>
    <t xml:space="preserve"> 00037666 </t>
  </si>
  <si>
    <t xml:space="preserve"> 95357 </t>
  </si>
  <si>
    <t xml:space="preserve"> 00004234 </t>
  </si>
  <si>
    <t xml:space="preserve"> 95361 </t>
  </si>
  <si>
    <t xml:space="preserve"> 00004257 </t>
  </si>
  <si>
    <t xml:space="preserve"> 95360 </t>
  </si>
  <si>
    <t xml:space="preserve"> 00004230 </t>
  </si>
  <si>
    <t xml:space="preserve"> 95371 </t>
  </si>
  <si>
    <t xml:space="preserve"> 00004750 </t>
  </si>
  <si>
    <t xml:space="preserve"> 95372 </t>
  </si>
  <si>
    <t xml:space="preserve"> 00004783 </t>
  </si>
  <si>
    <t xml:space="preserve"> 95378 </t>
  </si>
  <si>
    <t xml:space="preserve"> 00006111 </t>
  </si>
  <si>
    <t xml:space="preserve"> 00000392 </t>
  </si>
  <si>
    <t xml:space="preserve"> 89260 </t>
  </si>
  <si>
    <t xml:space="preserve"> 89259 </t>
  </si>
  <si>
    <t xml:space="preserve"> 89262 </t>
  </si>
  <si>
    <t xml:space="preserve"> 91467 </t>
  </si>
  <si>
    <t xml:space="preserve"> 91466 </t>
  </si>
  <si>
    <t xml:space="preserve"> 88286 </t>
  </si>
  <si>
    <t xml:space="preserve"> 00037761 </t>
  </si>
  <si>
    <t xml:space="preserve"> 00003363 </t>
  </si>
  <si>
    <t xml:space="preserve"> 00038112 </t>
  </si>
  <si>
    <t xml:space="preserve"> 00038101 </t>
  </si>
  <si>
    <t xml:space="preserve"> 99831 </t>
  </si>
  <si>
    <t xml:space="preserve"> 99830 </t>
  </si>
  <si>
    <t xml:space="preserve"> 99829 </t>
  </si>
  <si>
    <t xml:space="preserve"> 99832 </t>
  </si>
  <si>
    <t xml:space="preserve"> 00000746 </t>
  </si>
  <si>
    <t xml:space="preserve"> 95115 </t>
  </si>
  <si>
    <t xml:space="preserve"> 95114 </t>
  </si>
  <si>
    <t xml:space="preserve"> 88298 </t>
  </si>
  <si>
    <t xml:space="preserve"> 53863 </t>
  </si>
  <si>
    <t xml:space="preserve"> 00041898 </t>
  </si>
  <si>
    <t xml:space="preserve"> 00043488 </t>
  </si>
  <si>
    <t xml:space="preserve"> 00043464 </t>
  </si>
  <si>
    <t xml:space="preserve"> 88294 </t>
  </si>
  <si>
    <t xml:space="preserve"> 90586 </t>
  </si>
  <si>
    <t xml:space="preserve"> 90587 </t>
  </si>
  <si>
    <t xml:space="preserve"> 91692 </t>
  </si>
  <si>
    <t xml:space="preserve"> 91693 </t>
  </si>
  <si>
    <t xml:space="preserve"> 00001358 </t>
  </si>
  <si>
    <t xml:space="preserve"> 00002692 </t>
  </si>
  <si>
    <t xml:space="preserve"> 00020247 </t>
  </si>
  <si>
    <t xml:space="preserve"> 00043490 </t>
  </si>
  <si>
    <t xml:space="preserve"> 00043466 </t>
  </si>
  <si>
    <t xml:space="preserve"> 91274 </t>
  </si>
  <si>
    <t xml:space="preserve"> 91273 </t>
  </si>
  <si>
    <t xml:space="preserve"> 91275 </t>
  </si>
  <si>
    <t xml:space="preserve"> 91276 </t>
  </si>
  <si>
    <t xml:space="preserve"> 00001442 </t>
  </si>
  <si>
    <t xml:space="preserve"> 00004720 </t>
  </si>
  <si>
    <t xml:space="preserve"> 88858 </t>
  </si>
  <si>
    <t xml:space="preserve"> 88857 </t>
  </si>
  <si>
    <t xml:space="preserve"> 5664 </t>
  </si>
  <si>
    <t xml:space="preserve"> 53786 </t>
  </si>
  <si>
    <t xml:space="preserve"> 00036531 </t>
  </si>
  <si>
    <t xml:space="preserve"> 91688 </t>
  </si>
  <si>
    <t xml:space="preserve"> 91689 </t>
  </si>
  <si>
    <t xml:space="preserve"> 91691 </t>
  </si>
  <si>
    <t xml:space="preserve"> 91690 </t>
  </si>
  <si>
    <t xml:space="preserve"> 00014618 </t>
  </si>
  <si>
    <t xml:space="preserve"> 00006148 </t>
  </si>
  <si>
    <t xml:space="preserve"> 00006136 </t>
  </si>
  <si>
    <t xml:space="preserve"> 00038094 </t>
  </si>
  <si>
    <t xml:space="preserve"> 00038099 </t>
  </si>
  <si>
    <t xml:space="preserve"> 00020271 </t>
  </si>
  <si>
    <t xml:space="preserve"> 00013417 </t>
  </si>
  <si>
    <t xml:space="preserve"> 90582 </t>
  </si>
  <si>
    <t xml:space="preserve"> 90583 </t>
  </si>
  <si>
    <t xml:space="preserve"> 90585 </t>
  </si>
  <si>
    <t xml:space="preserve"> 90584 </t>
  </si>
  <si>
    <t xml:space="preserve"> 00013896 </t>
  </si>
  <si>
    <t xml:space="preserve"> 00037588 </t>
  </si>
  <si>
    <t xml:space="preserve"> 00006157 </t>
  </si>
  <si>
    <t>ANA PAULA SILVA BOTELHO</t>
  </si>
  <si>
    <t>ENGENHEIRA CIVIL</t>
  </si>
  <si>
    <t>CREA-MT 50821</t>
  </si>
  <si>
    <t>ENDEREÇO: RUA DNER, S/N, CAMPO DO PONTEIO, BAIRRO MAPIM, NO MUNICÍPIO DE VÁRZEA GRANDE/MT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</si>
</sst>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4" formatCode="_-&quot;R$&quot;\ * #,##0.00_-;\-&quot;R$&quot;\ * #,##0.00_-;_-&quot;R$&quot;\ * &quot;-&quot;??_-;_-@_-"/>
    <numFmt numFmtId="43" formatCode="_-* #,##0.00_-;\-* #,##0.00_-;_-* &quot;-&quot;??_-;_-@_-"/>
    <numFmt numFmtId="164" formatCode="_-&quot;R$&quot;* #,##0.00_-;\-&quot;R$&quot;* #,##0.00_-;_-&quot;R$&quot;* &quot;-&quot;??_-;_-@_-"/>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0&quot; &quot;;&quot; (&quot;#,##0.00&quot;)&quot;;&quot; -&quot;#&quot; &quot;;@&quot; &quot;"/>
    <numFmt numFmtId="170" formatCode="#,##0.00&quot; &quot;;&quot;-&quot;#,##0.00&quot; &quot;;&quot; -&quot;#&quot; &quot;;@&quot; &quot;"/>
    <numFmt numFmtId="171" formatCode="[$R$-416]&quot; &quot;#,##0.00;[Red]&quot;-&quot;[$R$-416]&quot; &quot;#,##0.00"/>
    <numFmt numFmtId="172" formatCode="_-* #,##0.00\ _€_-;\-* #,##0.00\ _€_-;_-* &quot;-&quot;??\ _€_-;_-@_-"/>
    <numFmt numFmtId="173" formatCode="#\,##0."/>
    <numFmt numFmtId="174" formatCode="\$#."/>
    <numFmt numFmtId="175" formatCode="#.00"/>
    <numFmt numFmtId="176" formatCode="0.00_)"/>
    <numFmt numFmtId="177" formatCode="%#.00"/>
    <numFmt numFmtId="178" formatCode="#\,##0.00"/>
    <numFmt numFmtId="179" formatCode="#,"/>
    <numFmt numFmtId="180" formatCode="_(&quot;R$&quot;* #,##0.00_);_(&quot;R$&quot;* \(#,##0.00\);_(&quot;R$&quot;* &quot;-&quot;??_);_(@_)"/>
    <numFmt numFmtId="181" formatCode="_(* #,##0.0000000_);_(* \(#,##0.0000000\);_(* &quot;-&quot;??_);_(@_)"/>
    <numFmt numFmtId="182" formatCode="&quot;R$ &quot;#,##0_);\(&quot;R$ &quot;#,##0\)"/>
    <numFmt numFmtId="183" formatCode="0.0"/>
    <numFmt numFmtId="184" formatCode="00"/>
    <numFmt numFmtId="185" formatCode="_(* #,##0.0000_);_(* \(#,##0.0000\);_(* &quot;-&quot;??_);_(@_)"/>
    <numFmt numFmtId="186" formatCode="_-[$R$-416]\ * #,##0.00_-;\-[$R$-416]\ * #,##0.00_-;_-[$R$-416]\ * &quot;-&quot;??_-;_-@_-"/>
    <numFmt numFmtId="187" formatCode="_(* #,##0.000_);_(* \(#,##0.000\);_(* &quot;-&quot;??_);_(@_)"/>
    <numFmt numFmtId="188" formatCode="0.0000"/>
    <numFmt numFmtId="189" formatCode="#,##0.00;[Red]#,##0.00"/>
    <numFmt numFmtId="190" formatCode="&quot;R$&quot;\ #,##0.00"/>
    <numFmt numFmtId="191" formatCode="#,##0.0000000"/>
  </numFmts>
  <fonts count="111">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1"/>
      <color indexed="8"/>
      <name val="Calibri"/>
      <family val="2"/>
    </font>
    <font>
      <sz val="10"/>
      <name val="Arial"/>
      <family val="2"/>
    </font>
    <font>
      <u/>
      <sz val="11"/>
      <color indexed="12"/>
      <name val="Arial"/>
      <family val="2"/>
    </font>
    <font>
      <sz val="10"/>
      <name val="Arial"/>
      <family val="2"/>
    </font>
    <font>
      <sz val="10"/>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color theme="1"/>
      <name val="Arial"/>
      <family val="2"/>
    </font>
    <font>
      <sz val="11"/>
      <name val="Arial"/>
      <family val="2"/>
    </font>
    <font>
      <sz val="11"/>
      <color rgb="FFFF0000"/>
      <name val="Arial"/>
      <family val="2"/>
    </font>
    <font>
      <sz val="10"/>
      <color rgb="FFFF0000"/>
      <name val="Arial"/>
      <family val="2"/>
    </font>
    <font>
      <sz val="10"/>
      <name val="Tw Cen MT Condensed"/>
      <family val="2"/>
    </font>
    <font>
      <sz val="10"/>
      <color theme="1"/>
      <name val="Tw Cen MT Condensed"/>
      <family val="2"/>
    </font>
    <font>
      <sz val="10"/>
      <color rgb="FF000000"/>
      <name val="Tw Cen MT Condensed"/>
      <family val="2"/>
    </font>
    <font>
      <b/>
      <sz val="11"/>
      <name val="Arial"/>
      <family val="2"/>
    </font>
    <font>
      <b/>
      <i/>
      <sz val="11"/>
      <name val="Arial"/>
      <family val="2"/>
    </font>
    <font>
      <b/>
      <sz val="14"/>
      <color rgb="FF000000"/>
      <name val="Arial"/>
      <family val="2"/>
    </font>
    <font>
      <b/>
      <sz val="10"/>
      <color theme="1"/>
      <name val="Arial"/>
      <family val="2"/>
    </font>
    <font>
      <b/>
      <sz val="12"/>
      <name val="Arial"/>
      <family val="2"/>
    </font>
    <font>
      <sz val="12"/>
      <name val="Arial"/>
      <family val="2"/>
    </font>
    <font>
      <sz val="11"/>
      <color theme="1"/>
      <name val="Arial"/>
      <family val="2"/>
    </font>
    <font>
      <sz val="11"/>
      <color indexed="9"/>
      <name val="Calibri"/>
      <family val="2"/>
    </font>
    <font>
      <sz val="10"/>
      <color indexed="9"/>
      <name val="Arial"/>
      <family val="2"/>
    </font>
    <font>
      <sz val="11"/>
      <color indexed="20"/>
      <name val="Calibri"/>
      <family val="2"/>
    </font>
    <font>
      <sz val="11"/>
      <color indexed="17"/>
      <name val="Calibri"/>
      <family val="2"/>
    </font>
    <font>
      <sz val="10"/>
      <color indexed="17"/>
      <name val="Arial"/>
      <family val="2"/>
    </font>
    <font>
      <b/>
      <sz val="11"/>
      <color indexed="52"/>
      <name val="Calibri"/>
      <family val="2"/>
    </font>
    <font>
      <b/>
      <sz val="11"/>
      <color indexed="10"/>
      <name val="Calibri"/>
      <family val="2"/>
    </font>
    <font>
      <b/>
      <sz val="10"/>
      <color indexed="34"/>
      <name val="Arial"/>
      <family val="2"/>
    </font>
    <font>
      <b/>
      <sz val="11"/>
      <color indexed="9"/>
      <name val="Calibri"/>
      <family val="2"/>
    </font>
    <font>
      <b/>
      <sz val="10"/>
      <color indexed="9"/>
      <name val="Arial"/>
      <family val="2"/>
    </font>
    <font>
      <sz val="11"/>
      <color indexed="10"/>
      <name val="Calibri"/>
      <family val="2"/>
    </font>
    <font>
      <sz val="10"/>
      <color indexed="34"/>
      <name val="Arial"/>
      <family val="2"/>
    </font>
    <font>
      <sz val="11"/>
      <color indexed="62"/>
      <name val="Calibri"/>
      <family val="2"/>
    </font>
    <font>
      <sz val="10"/>
      <color indexed="32"/>
      <name val="Arial"/>
      <family val="2"/>
    </font>
    <font>
      <i/>
      <sz val="11"/>
      <color indexed="23"/>
      <name val="Calibri"/>
      <family val="2"/>
    </font>
    <font>
      <b/>
      <sz val="11"/>
      <color indexed="56"/>
      <name val="Calibri"/>
      <family val="2"/>
    </font>
    <font>
      <sz val="10"/>
      <color indexed="36"/>
      <name val="Arial"/>
      <family val="2"/>
    </font>
    <font>
      <sz val="11"/>
      <color indexed="52"/>
      <name val="Calibri"/>
      <family val="2"/>
    </font>
    <font>
      <sz val="11"/>
      <color indexed="19"/>
      <name val="Calibri"/>
      <family val="2"/>
    </font>
    <font>
      <sz val="10"/>
      <color indexed="37"/>
      <name val="Arial"/>
      <family val="2"/>
    </font>
    <font>
      <sz val="11"/>
      <color indexed="60"/>
      <name val="Calibri"/>
      <family val="2"/>
    </font>
    <font>
      <b/>
      <sz val="11"/>
      <color indexed="63"/>
      <name val="Calibri"/>
      <family val="2"/>
    </font>
    <font>
      <b/>
      <sz val="10"/>
      <color indexed="22"/>
      <name val="Arial"/>
      <family val="2"/>
    </font>
    <font>
      <sz val="10"/>
      <color indexed="10"/>
      <name val="Arial"/>
      <family val="2"/>
    </font>
    <font>
      <i/>
      <sz val="10"/>
      <color indexed="23"/>
      <name val="Arial"/>
      <family val="2"/>
    </font>
    <font>
      <b/>
      <sz val="18"/>
      <color indexed="56"/>
      <name val="Cambria"/>
      <family val="2"/>
    </font>
    <font>
      <b/>
      <sz val="15"/>
      <color indexed="62"/>
      <name val="Calibri"/>
      <family val="2"/>
    </font>
    <font>
      <b/>
      <sz val="15"/>
      <color indexed="32"/>
      <name val="Arial"/>
      <family val="2"/>
    </font>
    <font>
      <b/>
      <sz val="13"/>
      <color indexed="62"/>
      <name val="Calibri"/>
      <family val="2"/>
    </font>
    <font>
      <b/>
      <sz val="13"/>
      <color indexed="32"/>
      <name val="Arial"/>
      <family val="2"/>
    </font>
    <font>
      <b/>
      <sz val="11"/>
      <color indexed="62"/>
      <name val="Calibri"/>
      <family val="2"/>
    </font>
    <font>
      <b/>
      <sz val="11"/>
      <color indexed="32"/>
      <name val="Arial"/>
      <family val="2"/>
    </font>
    <font>
      <b/>
      <sz val="18"/>
      <color indexed="62"/>
      <name val="Cambria"/>
      <family val="2"/>
    </font>
    <font>
      <b/>
      <sz val="18"/>
      <color indexed="32"/>
      <name val="Cambria"/>
      <family val="1"/>
    </font>
    <font>
      <b/>
      <sz val="11"/>
      <color indexed="8"/>
      <name val="Calibri"/>
      <family val="2"/>
    </font>
    <font>
      <sz val="10"/>
      <name val="Arial"/>
      <family val="2"/>
    </font>
    <font>
      <b/>
      <sz val="10"/>
      <color rgb="FFFF0000"/>
      <name val="Arial"/>
      <family val="2"/>
    </font>
    <font>
      <b/>
      <sz val="11"/>
      <color theme="1"/>
      <name val="Arial"/>
      <family val="2"/>
    </font>
    <font>
      <b/>
      <sz val="11"/>
      <color theme="1"/>
      <name val="Arial Narrow"/>
      <family val="2"/>
    </font>
    <font>
      <b/>
      <sz val="12"/>
      <color rgb="FF000000"/>
      <name val="Arial Narrow"/>
      <family val="2"/>
    </font>
    <font>
      <b/>
      <sz val="12"/>
      <color theme="1"/>
      <name val="Arial Narrow"/>
      <family val="2"/>
    </font>
    <font>
      <sz val="12"/>
      <color theme="1"/>
      <name val="Arial Narrow"/>
      <family val="2"/>
    </font>
    <font>
      <b/>
      <sz val="11"/>
      <color rgb="FFFF0000"/>
      <name val="Arial Narrow"/>
      <family val="2"/>
    </font>
    <font>
      <b/>
      <sz val="14"/>
      <name val="Arial Narrow"/>
      <family val="2"/>
    </font>
    <font>
      <b/>
      <sz val="9"/>
      <color indexed="81"/>
      <name val="Segoe UI"/>
      <family val="2"/>
    </font>
    <font>
      <sz val="9"/>
      <color indexed="81"/>
      <name val="Segoe UI"/>
      <family val="2"/>
    </font>
    <font>
      <b/>
      <sz val="13"/>
      <name val="Arial"/>
      <family val="2"/>
    </font>
    <font>
      <b/>
      <sz val="10"/>
      <color theme="1"/>
      <name val="Calibri"/>
      <family val="2"/>
      <scheme val="minor"/>
    </font>
    <font>
      <sz val="10"/>
      <color rgb="FF000000"/>
      <name val="Arial"/>
      <family val="2"/>
    </font>
    <font>
      <sz val="11"/>
      <name val="Arial"/>
      <family val="1"/>
    </font>
    <font>
      <b/>
      <u/>
      <sz val="10"/>
      <name val="Arial"/>
      <family val="2"/>
    </font>
    <font>
      <b/>
      <sz val="11"/>
      <name val="Calibri"/>
      <family val="2"/>
      <scheme val="minor"/>
    </font>
    <font>
      <sz val="11"/>
      <name val="Cambria"/>
      <family val="1"/>
      <scheme val="major"/>
    </font>
    <font>
      <sz val="10"/>
      <name val="Courier New"/>
    </font>
    <font>
      <b/>
      <sz val="11"/>
      <name val="Arial"/>
      <family val="1"/>
    </font>
    <font>
      <b/>
      <sz val="10"/>
      <name val="Arial"/>
      <family val="1"/>
    </font>
    <font>
      <sz val="10"/>
      <color rgb="FF000000"/>
      <name val="Arial"/>
      <family val="1"/>
    </font>
    <font>
      <sz val="10"/>
      <name val="Arial"/>
      <family val="1"/>
    </font>
  </fonts>
  <fills count="5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52"/>
        <bgColor indexed="64"/>
      </patternFill>
    </fill>
    <fill>
      <patternFill patternType="solid">
        <fgColor indexed="26"/>
        <bgColor indexed="64"/>
      </patternFill>
    </fill>
    <fill>
      <patternFill patternType="solid">
        <fgColor rgb="FFFFFF00"/>
        <bgColor indexed="64"/>
      </patternFill>
    </fill>
    <fill>
      <patternFill patternType="solid">
        <fgColor rgb="FF00B050"/>
        <bgColor rgb="FF999933"/>
      </patternFill>
    </fill>
    <fill>
      <patternFill patternType="solid">
        <fgColor rgb="FF00B05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11"/>
        <bgColor indexed="11"/>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22"/>
        <bgColor indexed="22"/>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FFFFFF"/>
      </patternFill>
    </fill>
    <fill>
      <patternFill patternType="solid">
        <fgColor rgb="FFDFF0D8"/>
      </patternFill>
    </fill>
    <fill>
      <patternFill patternType="solid">
        <fgColor rgb="FFD6D6D6"/>
      </patternFill>
    </fill>
    <fill>
      <patternFill patternType="solid">
        <fgColor rgb="FFEFEFEF"/>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0"/>
      </left>
      <right style="double">
        <color indexed="0"/>
      </right>
      <top style="double">
        <color indexed="0"/>
      </top>
      <bottom style="double">
        <color indexed="0"/>
      </bottom>
      <diagonal/>
    </border>
    <border>
      <left/>
      <right/>
      <top/>
      <bottom style="double">
        <color indexed="10"/>
      </bottom>
      <diagonal/>
    </border>
    <border>
      <left/>
      <right/>
      <top/>
      <bottom style="double">
        <color indexed="3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56"/>
      </bottom>
      <diagonal/>
    </border>
    <border>
      <left/>
      <right/>
      <top/>
      <bottom style="thick">
        <color indexed="3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style="thin">
        <color indexed="62"/>
      </top>
      <bottom style="double">
        <color indexed="62"/>
      </bottom>
      <diagonal/>
    </border>
    <border>
      <left/>
      <right/>
      <top style="thin">
        <color indexed="32"/>
      </top>
      <bottom style="double">
        <color indexed="32"/>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55">
    <xf numFmtId="0" fontId="0" fillId="0" borderId="0"/>
    <xf numFmtId="0" fontId="15" fillId="0" borderId="0" applyNumberFormat="0" applyBorder="0" applyProtection="0"/>
    <xf numFmtId="0" fontId="15" fillId="0" borderId="0" applyNumberFormat="0" applyBorder="0" applyProtection="0"/>
    <xf numFmtId="169" fontId="15" fillId="0" borderId="0" applyBorder="0" applyProtection="0"/>
    <xf numFmtId="169" fontId="15" fillId="0" borderId="0" applyBorder="0" applyProtection="0"/>
    <xf numFmtId="0" fontId="16" fillId="0" borderId="0" applyNumberFormat="0" applyBorder="0" applyProtection="0"/>
    <xf numFmtId="0" fontId="15" fillId="0" borderId="0" applyNumberFormat="0" applyBorder="0" applyProtection="0"/>
    <xf numFmtId="170" fontId="16" fillId="0" borderId="0" applyBorder="0" applyProtection="0"/>
    <xf numFmtId="0" fontId="17" fillId="0" borderId="0" applyNumberFormat="0" applyBorder="0" applyProtection="0">
      <alignment horizontal="center"/>
    </xf>
    <xf numFmtId="0" fontId="17" fillId="0" borderId="0" applyNumberFormat="0" applyBorder="0" applyProtection="0">
      <alignment horizontal="center" textRotation="90"/>
    </xf>
    <xf numFmtId="0" fontId="12" fillId="0" borderId="0"/>
    <xf numFmtId="9" fontId="12" fillId="0" borderId="0" applyFont="0" applyFill="0" applyBorder="0" applyAlignment="0" applyProtection="0"/>
    <xf numFmtId="0" fontId="18" fillId="0" borderId="0" applyNumberFormat="0" applyBorder="0" applyProtection="0"/>
    <xf numFmtId="171" fontId="18" fillId="0" borderId="0" applyBorder="0" applyProtection="0"/>
    <xf numFmtId="168" fontId="14" fillId="0" borderId="0" applyFont="0" applyFill="0" applyBorder="0" applyAlignment="0" applyProtection="0"/>
    <xf numFmtId="168" fontId="12" fillId="0" borderId="0" applyFont="0" applyFill="0" applyBorder="0" applyAlignment="0" applyProtection="0"/>
    <xf numFmtId="169" fontId="15" fillId="0" borderId="0" applyBorder="0" applyProtection="0"/>
    <xf numFmtId="0" fontId="12" fillId="0" borderId="0"/>
    <xf numFmtId="0" fontId="12" fillId="0" borderId="0"/>
    <xf numFmtId="0" fontId="12" fillId="0" borderId="0"/>
    <xf numFmtId="0" fontId="19" fillId="0" borderId="0"/>
    <xf numFmtId="168" fontId="12" fillId="0" borderId="0" applyFont="0" applyFill="0" applyBorder="0" applyAlignment="0" applyProtection="0"/>
    <xf numFmtId="168" fontId="14" fillId="0" borderId="0" applyFont="0" applyFill="0" applyBorder="0" applyAlignment="0" applyProtection="0"/>
    <xf numFmtId="0" fontId="11" fillId="0" borderId="0"/>
    <xf numFmtId="0" fontId="10" fillId="0" borderId="0"/>
    <xf numFmtId="0" fontId="21" fillId="0" borderId="0"/>
    <xf numFmtId="168" fontId="14" fillId="0" borderId="0" applyFont="0" applyFill="0" applyBorder="0" applyAlignment="0" applyProtection="0"/>
    <xf numFmtId="0" fontId="19" fillId="0" borderId="0"/>
    <xf numFmtId="168" fontId="12" fillId="0" borderId="0" applyFont="0" applyFill="0" applyBorder="0" applyAlignment="0" applyProtection="0"/>
    <xf numFmtId="9" fontId="12" fillId="0" borderId="0" applyFont="0" applyFill="0" applyBorder="0" applyAlignment="0" applyProtection="0"/>
    <xf numFmtId="0" fontId="16" fillId="0" borderId="0" applyNumberFormat="0" applyBorder="0" applyProtection="0"/>
    <xf numFmtId="0" fontId="22" fillId="0" borderId="0" applyNumberFormat="0" applyFill="0" applyBorder="0" applyAlignment="0" applyProtection="0">
      <alignment vertical="top"/>
      <protection locked="0"/>
    </xf>
    <xf numFmtId="44" fontId="14"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4" fillId="0" borderId="0" applyFont="0" applyFill="0" applyBorder="0" applyAlignment="0" applyProtection="0"/>
    <xf numFmtId="168" fontId="12" fillId="0" borderId="0" applyFont="0" applyFill="0" applyBorder="0" applyAlignment="0" applyProtection="0"/>
    <xf numFmtId="0" fontId="12" fillId="0" borderId="0"/>
    <xf numFmtId="0" fontId="23" fillId="0" borderId="0"/>
    <xf numFmtId="0" fontId="20" fillId="0" borderId="0"/>
    <xf numFmtId="0" fontId="9" fillId="0" borderId="0"/>
    <xf numFmtId="9" fontId="19" fillId="0" borderId="0" applyFont="0" applyFill="0" applyBorder="0" applyAlignment="0" applyProtection="0"/>
    <xf numFmtId="168" fontId="23" fillId="0" borderId="0" applyFont="0" applyFill="0" applyBorder="0" applyAlignment="0" applyProtection="0"/>
    <xf numFmtId="168" fontId="12" fillId="0" borderId="0" applyFont="0" applyFill="0" applyBorder="0" applyAlignment="0" applyProtection="0"/>
    <xf numFmtId="0" fontId="12" fillId="0" borderId="0"/>
    <xf numFmtId="0" fontId="12" fillId="0" borderId="0"/>
    <xf numFmtId="0" fontId="8" fillId="0" borderId="0"/>
    <xf numFmtId="0" fontId="8" fillId="0" borderId="0"/>
    <xf numFmtId="0" fontId="12" fillId="0" borderId="0"/>
    <xf numFmtId="0" fontId="8" fillId="0" borderId="0"/>
    <xf numFmtId="168" fontId="12" fillId="0" borderId="0" applyFont="0" applyFill="0" applyBorder="0" applyAlignment="0" applyProtection="0"/>
    <xf numFmtId="0" fontId="24" fillId="0" borderId="0"/>
    <xf numFmtId="0" fontId="25"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168" fontId="27" fillId="0" borderId="0" applyFont="0" applyFill="0" applyBorder="0" applyAlignment="0" applyProtection="0"/>
    <xf numFmtId="0" fontId="28" fillId="0" borderId="0"/>
    <xf numFmtId="9" fontId="27" fillId="0" borderId="0" applyFont="0" applyFill="0" applyBorder="0" applyAlignment="0" applyProtection="0"/>
    <xf numFmtId="0" fontId="29" fillId="0" borderId="0"/>
    <xf numFmtId="172" fontId="12" fillId="0" borderId="0" applyFont="0" applyFill="0" applyBorder="0" applyAlignment="0" applyProtection="0"/>
    <xf numFmtId="173" fontId="30" fillId="0" borderId="0">
      <protection locked="0"/>
    </xf>
    <xf numFmtId="0" fontId="13" fillId="4" borderId="13" applyFill="0" applyBorder="0" applyAlignment="0" applyProtection="0">
      <alignment vertical="center"/>
      <protection locked="0"/>
    </xf>
    <xf numFmtId="165" fontId="12" fillId="0" borderId="0" applyFont="0" applyFill="0" applyBorder="0" applyAlignment="0" applyProtection="0"/>
    <xf numFmtId="167" fontId="12" fillId="0" borderId="0" applyFont="0" applyFill="0" applyBorder="0" applyAlignment="0" applyProtection="0"/>
    <xf numFmtId="174" fontId="30" fillId="0" borderId="0">
      <protection locked="0"/>
    </xf>
    <xf numFmtId="0" fontId="30" fillId="0" borderId="0">
      <protection locked="0"/>
    </xf>
    <xf numFmtId="0" fontId="30" fillId="0" borderId="0">
      <protection locked="0"/>
    </xf>
    <xf numFmtId="175" fontId="30" fillId="0" borderId="0">
      <protection locked="0"/>
    </xf>
    <xf numFmtId="175" fontId="30" fillId="0" borderId="0">
      <protection locked="0"/>
    </xf>
    <xf numFmtId="0" fontId="31" fillId="0" borderId="0" applyNumberFormat="0" applyFill="0" applyBorder="0" applyAlignment="0" applyProtection="0">
      <alignment vertical="top"/>
      <protection locked="0"/>
    </xf>
    <xf numFmtId="38" fontId="32" fillId="2" borderId="0" applyNumberFormat="0" applyBorder="0" applyAlignment="0" applyProtection="0"/>
    <xf numFmtId="0" fontId="30" fillId="0" borderId="0">
      <protection locked="0"/>
    </xf>
    <xf numFmtId="0" fontId="30" fillId="0" borderId="0">
      <protection locked="0"/>
    </xf>
    <xf numFmtId="0" fontId="33" fillId="0" borderId="0"/>
    <xf numFmtId="10" fontId="32" fillId="5" borderId="1" applyNumberFormat="0" applyBorder="0" applyAlignment="0" applyProtection="0"/>
    <xf numFmtId="0" fontId="12" fillId="0" borderId="0">
      <alignment horizontal="centerContinuous" vertical="justify"/>
    </xf>
    <xf numFmtId="0" fontId="34" fillId="0" borderId="0" applyAlignment="0">
      <alignment horizontal="center"/>
    </xf>
    <xf numFmtId="176" fontId="35" fillId="0" borderId="0"/>
    <xf numFmtId="0" fontId="36" fillId="0" borderId="0">
      <alignment horizontal="left" vertical="center" indent="12"/>
    </xf>
    <xf numFmtId="0" fontId="32" fillId="0" borderId="13" applyBorder="0">
      <alignment horizontal="left" vertical="center" wrapText="1" indent="2"/>
      <protection locked="0"/>
    </xf>
    <xf numFmtId="0" fontId="32" fillId="0" borderId="13" applyBorder="0">
      <alignment horizontal="left" vertical="center" wrapText="1" indent="3"/>
      <protection locked="0"/>
    </xf>
    <xf numFmtId="10" fontId="12" fillId="0" borderId="0" applyFont="0" applyFill="0" applyBorder="0" applyAlignment="0" applyProtection="0"/>
    <xf numFmtId="177" fontId="30" fillId="0" borderId="0">
      <protection locked="0"/>
    </xf>
    <xf numFmtId="177" fontId="30" fillId="0" borderId="0">
      <protection locked="0"/>
    </xf>
    <xf numFmtId="178" fontId="30" fillId="0" borderId="0">
      <protection locked="0"/>
    </xf>
    <xf numFmtId="38" fontId="26" fillId="0" borderId="0" applyFont="0" applyFill="0" applyBorder="0" applyAlignment="0" applyProtection="0"/>
    <xf numFmtId="179" fontId="37" fillId="0" borderId="0">
      <protection locked="0"/>
    </xf>
    <xf numFmtId="166" fontId="27" fillId="0" borderId="0" applyFont="0" applyFill="0" applyBorder="0" applyAlignment="0" applyProtection="0"/>
    <xf numFmtId="0" fontId="26" fillId="0" borderId="0"/>
    <xf numFmtId="0" fontId="38" fillId="0" borderId="0">
      <protection locked="0"/>
    </xf>
    <xf numFmtId="0" fontId="38" fillId="0" borderId="0">
      <protection locked="0"/>
    </xf>
    <xf numFmtId="0" fontId="5" fillId="0" borderId="0"/>
    <xf numFmtId="43" fontId="5" fillId="0" borderId="0" applyFont="0" applyFill="0" applyBorder="0" applyAlignment="0" applyProtection="0"/>
    <xf numFmtId="9"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applyFont="0" applyFill="0" applyBorder="0" applyAlignment="0" applyProtection="0"/>
    <xf numFmtId="0" fontId="4" fillId="0" borderId="0"/>
    <xf numFmtId="9" fontId="19" fillId="0" borderId="0" applyFont="0" applyFill="0" applyBorder="0" applyAlignment="0" applyProtection="0"/>
    <xf numFmtId="0" fontId="12" fillId="0" borderId="0"/>
    <xf numFmtId="44" fontId="19" fillId="0" borderId="0" applyFont="0" applyFill="0" applyBorder="0" applyAlignment="0" applyProtection="0"/>
    <xf numFmtId="0" fontId="12" fillId="0" borderId="0"/>
    <xf numFmtId="169" fontId="12" fillId="0" borderId="0" applyFont="0" applyFill="0" applyBorder="0" applyAlignment="0" applyProtection="0"/>
    <xf numFmtId="0" fontId="12" fillId="0" borderId="0" applyFont="0" applyFill="0" applyBorder="0" applyAlignment="0" applyProtection="0"/>
    <xf numFmtId="165" fontId="12" fillId="0" borderId="0" applyFont="0" applyFill="0" applyBorder="0" applyAlignment="0" applyProtection="0"/>
    <xf numFmtId="0" fontId="12" fillId="0" borderId="0"/>
    <xf numFmtId="180" fontId="12" fillId="0" borderId="0" applyFont="0" applyFill="0" applyBorder="0" applyAlignment="0" applyProtection="0"/>
    <xf numFmtId="9" fontId="12" fillId="0" borderId="0" applyFont="0" applyFill="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21" borderId="0" applyNumberFormat="0" applyBorder="0" applyAlignment="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20" fillId="22" borderId="0" applyNumberFormat="0" applyBorder="0" applyAlignment="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20" fillId="19"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8" borderId="0" applyNumberFormat="0" applyBorder="0" applyAlignment="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20" fillId="22" borderId="0" applyNumberFormat="0" applyBorder="0" applyAlignment="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20" fillId="20" borderId="0" applyNumberFormat="0" applyBorder="0" applyAlignment="0" applyProtection="0"/>
    <xf numFmtId="0" fontId="20" fillId="21" borderId="0" applyNumberFormat="0" applyBorder="0" applyAlignment="0" applyProtection="0"/>
    <xf numFmtId="0" fontId="20" fillId="23"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18"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21" borderId="0" applyNumberFormat="0" applyBorder="0" applyAlignment="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20" fillId="25" borderId="0" applyNumberFormat="0" applyBorder="0" applyAlignment="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20" fillId="15"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8"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22" borderId="0" applyNumberFormat="0" applyBorder="0" applyAlignment="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53" fillId="28" borderId="0" applyNumberFormat="0" applyBorder="0" applyAlignment="0" applyProtection="0"/>
    <xf numFmtId="0" fontId="53" fillId="21" borderId="0" applyNumberFormat="0" applyBorder="0" applyAlignment="0" applyProtection="0"/>
    <xf numFmtId="0" fontId="53" fillId="23"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3" fillId="18" borderId="0" applyNumberFormat="0" applyBorder="0" applyAlignment="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3" fillId="32" borderId="0" applyNumberFormat="0" applyBorder="0" applyAlignment="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3" fillId="24" borderId="0" applyNumberFormat="0" applyBorder="0" applyAlignment="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3" fillId="15" borderId="0" applyNumberFormat="0" applyBorder="0" applyAlignment="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3" fillId="18" borderId="0" applyNumberFormat="0" applyBorder="0" applyAlignment="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3" fillId="21" borderId="0" applyNumberFormat="0" applyBorder="0" applyAlignment="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3" fillId="34" borderId="0" applyNumberFormat="0" applyBorder="0" applyAlignment="0" applyProtection="0"/>
    <xf numFmtId="0" fontId="53" fillId="35" borderId="0" applyNumberFormat="0" applyBorder="0" applyAlignment="0" applyProtection="0"/>
    <xf numFmtId="0" fontId="53" fillId="3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2" borderId="0" applyNumberFormat="0" applyBorder="0" applyAlignment="0" applyProtection="0"/>
    <xf numFmtId="0" fontId="55" fillId="15" borderId="0" applyNumberFormat="0" applyBorder="0" applyAlignment="0" applyProtection="0"/>
    <xf numFmtId="0" fontId="56" fillId="18" borderId="0" applyNumberFormat="0" applyBorder="0" applyAlignment="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8" fillId="37" borderId="30" applyNumberFormat="0" applyAlignment="0" applyProtection="0"/>
    <xf numFmtId="0" fontId="59" fillId="38" borderId="30" applyNumberFormat="0" applyAlignme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1" fillId="40" borderId="31" applyNumberFormat="0" applyAlignme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3" fillId="0" borderId="33" applyNumberFormat="0" applyFill="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1" fillId="40" borderId="31" applyNumberFormat="0" applyAlignment="0" applyProtection="0"/>
    <xf numFmtId="0" fontId="53" fillId="41" borderId="0" applyNumberFormat="0" applyBorder="0" applyAlignment="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3" fillId="32" borderId="0" applyNumberFormat="0" applyBorder="0" applyAlignment="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3" fillId="24" borderId="0" applyNumberFormat="0" applyBorder="0" applyAlignment="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3" fillId="44" borderId="0" applyNumberFormat="0" applyBorder="0" applyAlignment="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3" fillId="30" borderId="0" applyNumberFormat="0" applyBorder="0" applyAlignment="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3" fillId="35" borderId="0" applyNumberFormat="0" applyBorder="0" applyAlignment="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65" fillId="25" borderId="30" applyNumberFormat="0" applyAlignme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7" fillId="0" borderId="0" applyNumberFormat="0" applyFill="0" applyBorder="0" applyAlignment="0" applyProtection="0"/>
    <xf numFmtId="0" fontId="56" fillId="16" borderId="0" applyNumberFormat="0" applyBorder="0" applyAlignment="0" applyProtection="0"/>
    <xf numFmtId="0" fontId="68" fillId="0" borderId="35" applyNumberFormat="0" applyFill="0" applyAlignment="0" applyProtection="0"/>
    <xf numFmtId="0" fontId="68" fillId="0" borderId="0" applyNumberFormat="0" applyFill="0" applyBorder="0" applyAlignment="0" applyProtection="0"/>
    <xf numFmtId="0" fontId="55" fillId="17" borderId="0" applyNumberFormat="0" applyBorder="0" applyAlignment="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5" fillId="19" borderId="30" applyNumberFormat="0" applyAlignment="0" applyProtection="0"/>
    <xf numFmtId="0" fontId="70" fillId="0" borderId="36" applyNumberFormat="0" applyFill="0" applyAlignment="0" applyProtection="0"/>
    <xf numFmtId="164" fontId="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0" fontId="71" fillId="25" borderId="0" applyNumberFormat="0" applyBorder="0" applyAlignment="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3" fillId="2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22" borderId="37" applyNumberFormat="0" applyFont="0" applyAlignment="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Alignment="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20" fillId="22" borderId="37" applyNumberFormat="0" applyFont="0" applyAlignment="0" applyProtection="0"/>
    <xf numFmtId="0" fontId="74" fillId="37" borderId="38" applyNumberFormat="0" applyAlignment="0" applyProtection="0"/>
    <xf numFmtId="9" fontId="12" fillId="0" borderId="0" applyFont="0" applyFill="0" applyBorder="0" applyAlignment="0" applyProtection="0"/>
    <xf numFmtId="0" fontId="74" fillId="38" borderId="38" applyNumberFormat="0" applyAlignme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82"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3" fillId="0" borderId="0" applyNumberFormat="0" applyFill="0" applyBorder="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67" fillId="0" borderId="0" applyNumberFormat="0" applyFill="0" applyBorder="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8" fillId="0" borderId="0" applyNumberFormat="0" applyFill="0" applyBorder="0" applyAlignment="0" applyProtection="0"/>
    <xf numFmtId="0" fontId="79" fillId="0" borderId="40" applyNumberFormat="0" applyFill="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1" fillId="0" borderId="42" applyNumberFormat="0" applyFill="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3" fillId="0" borderId="44" applyNumberFormat="0" applyFill="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3" fillId="0" borderId="0" applyNumberFormat="0" applyFill="0" applyBorder="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5" fillId="0" borderId="0" applyNumberFormat="0" applyFill="0" applyBorder="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7" fillId="0" borderId="45" applyNumberFormat="0" applyFill="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0" fontId="63" fillId="0" borderId="0" applyNumberFormat="0" applyFill="0" applyBorder="0" applyAlignment="0" applyProtection="0"/>
    <xf numFmtId="0" fontId="88" fillId="0" borderId="0"/>
    <xf numFmtId="183" fontId="12" fillId="0" borderId="0" applyFont="0" applyFill="0" applyBorder="0" applyAlignment="0" applyProtection="0"/>
    <xf numFmtId="184" fontId="12" fillId="0" borderId="0" applyFont="0" applyFill="0" applyBorder="0" applyAlignment="0" applyProtection="0"/>
    <xf numFmtId="0" fontId="102" fillId="0" borderId="0"/>
    <xf numFmtId="0" fontId="19" fillId="0" borderId="0"/>
  </cellStyleXfs>
  <cellXfs count="647">
    <xf numFmtId="0" fontId="0" fillId="0" borderId="0" xfId="0"/>
    <xf numFmtId="0" fontId="12" fillId="0" borderId="0" xfId="10" applyFont="1" applyFill="1" applyAlignment="1">
      <alignment vertical="center"/>
    </xf>
    <xf numFmtId="0" fontId="12" fillId="3" borderId="0" xfId="10" applyFont="1" applyFill="1" applyAlignment="1">
      <alignment vertical="center"/>
    </xf>
    <xf numFmtId="0" fontId="12" fillId="0" borderId="0" xfId="121"/>
    <xf numFmtId="0" fontId="12" fillId="0" borderId="0" xfId="10"/>
    <xf numFmtId="0" fontId="12" fillId="6" borderId="0" xfId="10" applyFont="1" applyFill="1" applyAlignment="1">
      <alignment vertical="center"/>
    </xf>
    <xf numFmtId="0" fontId="12" fillId="3" borderId="0" xfId="10" applyFont="1" applyFill="1" applyBorder="1" applyAlignment="1">
      <alignment horizontal="center" vertical="center"/>
    </xf>
    <xf numFmtId="0" fontId="12" fillId="3" borderId="0" xfId="10" applyFont="1" applyFill="1" applyBorder="1" applyAlignment="1">
      <alignment vertical="center" wrapText="1"/>
    </xf>
    <xf numFmtId="0" fontId="13" fillId="3" borderId="0" xfId="10" applyFont="1" applyFill="1" applyBorder="1" applyAlignment="1">
      <alignment horizontal="center" vertical="center" wrapText="1"/>
    </xf>
    <xf numFmtId="0" fontId="13" fillId="3" borderId="0" xfId="10" applyFont="1" applyFill="1" applyBorder="1" applyAlignment="1">
      <alignment horizontal="left" vertical="center"/>
    </xf>
    <xf numFmtId="0" fontId="12" fillId="3" borderId="0" xfId="10" applyFont="1" applyFill="1" applyAlignment="1">
      <alignment horizontal="center" vertical="center"/>
    </xf>
    <xf numFmtId="0" fontId="13" fillId="3" borderId="0" xfId="10" applyFont="1" applyFill="1" applyBorder="1" applyAlignment="1">
      <alignment horizontal="center" vertical="center"/>
    </xf>
    <xf numFmtId="0" fontId="12" fillId="3" borderId="0" xfId="10" applyFont="1" applyFill="1" applyBorder="1" applyAlignment="1">
      <alignment vertical="center"/>
    </xf>
    <xf numFmtId="0" fontId="12" fillId="9" borderId="0" xfId="10" applyFont="1" applyFill="1" applyAlignment="1">
      <alignment vertical="center"/>
    </xf>
    <xf numFmtId="0" fontId="42" fillId="3" borderId="0" xfId="10" applyFont="1" applyFill="1" applyBorder="1" applyAlignment="1">
      <alignment horizontal="center" vertical="center"/>
    </xf>
    <xf numFmtId="0" fontId="42" fillId="0" borderId="0" xfId="10" applyFont="1" applyFill="1" applyAlignment="1">
      <alignment vertical="center"/>
    </xf>
    <xf numFmtId="0" fontId="42" fillId="3" borderId="0" xfId="10" applyFont="1" applyFill="1" applyAlignment="1">
      <alignment vertical="center"/>
    </xf>
    <xf numFmtId="168" fontId="43" fillId="0" borderId="0" xfId="14" applyFont="1" applyBorder="1" applyAlignment="1">
      <alignment horizontal="center" vertical="center"/>
    </xf>
    <xf numFmtId="0" fontId="45" fillId="0" borderId="0" xfId="0" applyFont="1" applyBorder="1" applyAlignment="1">
      <alignment horizontal="center" vertical="center"/>
    </xf>
    <xf numFmtId="1" fontId="44" fillId="0" borderId="0" xfId="14" applyNumberFormat="1" applyFont="1" applyBorder="1" applyAlignment="1">
      <alignment horizontal="center"/>
    </xf>
    <xf numFmtId="0" fontId="45" fillId="0" borderId="0" xfId="0" applyFont="1" applyBorder="1" applyAlignment="1">
      <alignment vertical="center" wrapText="1"/>
    </xf>
    <xf numFmtId="181" fontId="43" fillId="0" borderId="0" xfId="14" applyNumberFormat="1" applyFont="1" applyBorder="1" applyAlignment="1">
      <alignment horizontal="center" vertical="center"/>
    </xf>
    <xf numFmtId="168" fontId="44" fillId="0" borderId="0" xfId="14" applyFont="1" applyBorder="1" applyAlignment="1">
      <alignment horizontal="center" vertical="center"/>
    </xf>
    <xf numFmtId="0" fontId="40" fillId="3" borderId="0" xfId="10" applyFont="1" applyFill="1" applyBorder="1" applyAlignment="1">
      <alignment horizontal="left" vertical="center" wrapText="1"/>
    </xf>
    <xf numFmtId="168" fontId="40" fillId="3" borderId="0" xfId="26" applyFont="1" applyFill="1" applyBorder="1" applyAlignment="1">
      <alignment horizontal="center" vertical="center"/>
    </xf>
    <xf numFmtId="0" fontId="40" fillId="3" borderId="0" xfId="10" applyFont="1" applyFill="1" applyBorder="1" applyAlignment="1">
      <alignment vertical="center"/>
    </xf>
    <xf numFmtId="0" fontId="40" fillId="3" borderId="1" xfId="10" applyFont="1" applyFill="1" applyBorder="1" applyAlignment="1">
      <alignment horizontal="left" vertical="center" wrapText="1"/>
    </xf>
    <xf numFmtId="44" fontId="40" fillId="3" borderId="1" xfId="122" applyFont="1" applyFill="1" applyBorder="1" applyAlignment="1">
      <alignment vertical="center"/>
    </xf>
    <xf numFmtId="168" fontId="40" fillId="3" borderId="1" xfId="14" applyFont="1" applyFill="1" applyBorder="1" applyAlignment="1">
      <alignment vertical="center"/>
    </xf>
    <xf numFmtId="0" fontId="40" fillId="3" borderId="1" xfId="10" applyFont="1" applyFill="1" applyBorder="1" applyAlignment="1">
      <alignment vertical="center"/>
    </xf>
    <xf numFmtId="0" fontId="40" fillId="3" borderId="0" xfId="10" applyFont="1" applyFill="1" applyAlignment="1">
      <alignment vertical="center"/>
    </xf>
    <xf numFmtId="0" fontId="40" fillId="11" borderId="1" xfId="10" applyFont="1" applyFill="1" applyBorder="1" applyAlignment="1">
      <alignment horizontal="center" vertical="center" wrapText="1"/>
    </xf>
    <xf numFmtId="168" fontId="40" fillId="11" borderId="1" xfId="14" applyFont="1" applyFill="1" applyBorder="1" applyAlignment="1">
      <alignment horizontal="right" vertical="center"/>
    </xf>
    <xf numFmtId="44" fontId="40" fillId="11" borderId="1" xfId="122" applyFont="1" applyFill="1" applyBorder="1" applyAlignment="1">
      <alignment vertical="center"/>
    </xf>
    <xf numFmtId="49" fontId="46" fillId="3" borderId="0" xfId="10" applyNumberFormat="1" applyFont="1" applyFill="1" applyBorder="1" applyAlignment="1">
      <alignment horizontal="right" vertical="center"/>
    </xf>
    <xf numFmtId="0" fontId="40" fillId="3" borderId="0" xfId="10" applyFont="1" applyFill="1" applyAlignment="1">
      <alignment horizontal="center"/>
    </xf>
    <xf numFmtId="0" fontId="40" fillId="3" borderId="0" xfId="10" applyFont="1" applyFill="1" applyAlignment="1">
      <alignment horizontal="left" vertical="center" wrapText="1"/>
    </xf>
    <xf numFmtId="0" fontId="40" fillId="3" borderId="0" xfId="10" applyFont="1" applyFill="1" applyAlignment="1">
      <alignment horizontal="center" vertical="center"/>
    </xf>
    <xf numFmtId="168" fontId="40" fillId="3" borderId="0" xfId="26" applyFont="1" applyFill="1" applyAlignment="1">
      <alignment horizontal="center" vertical="center"/>
    </xf>
    <xf numFmtId="49" fontId="46" fillId="3" borderId="1" xfId="10" applyNumberFormat="1" applyFont="1" applyFill="1" applyBorder="1" applyAlignment="1">
      <alignment vertical="center"/>
    </xf>
    <xf numFmtId="49" fontId="46" fillId="3" borderId="1" xfId="10" applyNumberFormat="1" applyFont="1" applyFill="1" applyBorder="1" applyAlignment="1">
      <alignment vertical="center" wrapText="1"/>
    </xf>
    <xf numFmtId="49" fontId="46" fillId="3" borderId="1" xfId="10" applyNumberFormat="1" applyFont="1" applyFill="1" applyBorder="1" applyAlignment="1">
      <alignment horizontal="right" vertical="center"/>
    </xf>
    <xf numFmtId="168" fontId="40" fillId="3" borderId="1" xfId="26" applyFont="1" applyFill="1" applyBorder="1" applyAlignment="1">
      <alignment horizontal="center" vertical="center"/>
    </xf>
    <xf numFmtId="43" fontId="40" fillId="3" borderId="1" xfId="10" applyNumberFormat="1" applyFont="1" applyFill="1" applyBorder="1" applyAlignment="1">
      <alignment vertical="center"/>
    </xf>
    <xf numFmtId="44" fontId="40" fillId="0" borderId="1" xfId="122" applyFont="1" applyFill="1" applyBorder="1" applyAlignment="1">
      <alignment vertical="center"/>
    </xf>
    <xf numFmtId="0" fontId="40" fillId="3" borderId="0" xfId="10" applyFont="1" applyFill="1" applyBorder="1" applyAlignment="1">
      <alignment horizontal="center" vertical="center"/>
    </xf>
    <xf numFmtId="0" fontId="13" fillId="7" borderId="1" xfId="123" applyFont="1" applyFill="1" applyBorder="1" applyAlignment="1">
      <alignment horizontal="left" vertical="center" wrapText="1"/>
    </xf>
    <xf numFmtId="0" fontId="13" fillId="7" borderId="1" xfId="123" applyFont="1" applyFill="1" applyBorder="1" applyAlignment="1">
      <alignment horizontal="center" vertical="center" wrapText="1"/>
    </xf>
    <xf numFmtId="180" fontId="13" fillId="7" borderId="1" xfId="125" applyNumberFormat="1" applyFont="1" applyFill="1" applyBorder="1" applyAlignment="1">
      <alignment horizontal="center" vertical="center" wrapText="1"/>
    </xf>
    <xf numFmtId="0" fontId="12" fillId="0" borderId="18" xfId="123" applyFont="1" applyBorder="1" applyAlignment="1">
      <alignment horizontal="center" vertical="center"/>
    </xf>
    <xf numFmtId="0" fontId="12" fillId="0" borderId="1" xfId="123" applyFont="1" applyBorder="1" applyAlignment="1">
      <alignment horizontal="center" vertical="center"/>
    </xf>
    <xf numFmtId="1" fontId="12" fillId="0" borderId="1" xfId="123" applyNumberFormat="1" applyFont="1" applyFill="1" applyBorder="1" applyAlignment="1">
      <alignment horizontal="center" vertical="center"/>
    </xf>
    <xf numFmtId="0" fontId="12" fillId="0" borderId="1" xfId="10" applyFont="1" applyFill="1" applyBorder="1" applyAlignment="1">
      <alignment horizontal="left" vertical="center" wrapText="1"/>
    </xf>
    <xf numFmtId="0" fontId="12" fillId="0" borderId="0" xfId="123" applyFont="1" applyBorder="1" applyAlignment="1">
      <alignment horizontal="center" vertical="center"/>
    </xf>
    <xf numFmtId="0" fontId="12" fillId="0" borderId="1" xfId="123" applyFont="1" applyFill="1" applyBorder="1" applyAlignment="1">
      <alignment horizontal="center" vertical="center"/>
    </xf>
    <xf numFmtId="1" fontId="12" fillId="0" borderId="1" xfId="127" applyNumberFormat="1" applyFont="1" applyFill="1" applyBorder="1" applyAlignment="1">
      <alignment horizontal="center" vertical="center"/>
    </xf>
    <xf numFmtId="0" fontId="12" fillId="0" borderId="1" xfId="127" applyFont="1" applyFill="1" applyBorder="1" applyAlignment="1">
      <alignment horizontal="center" vertical="center"/>
    </xf>
    <xf numFmtId="0" fontId="12" fillId="0" borderId="18" xfId="123" applyFont="1" applyFill="1" applyBorder="1" applyAlignment="1">
      <alignment horizontal="center" vertical="center"/>
    </xf>
    <xf numFmtId="0" fontId="12" fillId="0" borderId="1" xfId="123" applyFont="1" applyFill="1" applyBorder="1" applyAlignment="1">
      <alignment horizontal="left" vertical="center"/>
    </xf>
    <xf numFmtId="1" fontId="13" fillId="7" borderId="1" xfId="123" applyNumberFormat="1" applyFont="1" applyFill="1" applyBorder="1" applyAlignment="1">
      <alignment horizontal="center" vertical="center" wrapText="1"/>
    </xf>
    <xf numFmtId="0" fontId="46" fillId="12" borderId="1" xfId="10" applyFont="1" applyFill="1" applyBorder="1" applyAlignment="1">
      <alignment vertical="center" wrapText="1"/>
    </xf>
    <xf numFmtId="168" fontId="46" fillId="12" borderId="1" xfId="14" applyFont="1" applyFill="1" applyBorder="1" applyAlignment="1">
      <alignment horizontal="center" vertical="center"/>
    </xf>
    <xf numFmtId="168" fontId="46" fillId="12" borderId="1" xfId="14" applyFont="1" applyFill="1" applyBorder="1" applyAlignment="1">
      <alignment vertical="center"/>
    </xf>
    <xf numFmtId="0" fontId="46" fillId="10" borderId="1" xfId="10" applyFont="1" applyFill="1" applyBorder="1" applyAlignment="1">
      <alignment horizontal="center" vertical="center"/>
    </xf>
    <xf numFmtId="0" fontId="46" fillId="10" borderId="1" xfId="10" applyFont="1" applyFill="1" applyBorder="1" applyAlignment="1">
      <alignment vertical="center" wrapText="1"/>
    </xf>
    <xf numFmtId="168" fontId="40" fillId="10" borderId="1" xfId="14" applyFont="1" applyFill="1" applyBorder="1" applyAlignment="1">
      <alignment horizontal="right" vertical="center"/>
    </xf>
    <xf numFmtId="44" fontId="40" fillId="10" borderId="1" xfId="122" applyFont="1" applyFill="1" applyBorder="1" applyAlignment="1">
      <alignment vertical="center"/>
    </xf>
    <xf numFmtId="0" fontId="46" fillId="11" borderId="1" xfId="10" applyFont="1" applyFill="1" applyBorder="1" applyAlignment="1">
      <alignment horizontal="center" vertical="center"/>
    </xf>
    <xf numFmtId="0" fontId="46" fillId="11" borderId="1" xfId="10" applyFont="1" applyFill="1" applyBorder="1" applyAlignment="1">
      <alignment horizontal="left" vertical="center" wrapText="1"/>
    </xf>
    <xf numFmtId="168" fontId="40" fillId="11" borderId="1" xfId="26" applyFont="1" applyFill="1" applyBorder="1" applyAlignment="1">
      <alignment vertical="center"/>
    </xf>
    <xf numFmtId="0" fontId="46" fillId="10" borderId="1" xfId="10" applyFont="1" applyFill="1" applyBorder="1" applyAlignment="1">
      <alignment horizontal="left" vertical="center" wrapText="1"/>
    </xf>
    <xf numFmtId="0" fontId="40" fillId="10" borderId="1" xfId="10" applyFont="1" applyFill="1" applyBorder="1" applyAlignment="1">
      <alignment horizontal="center" vertical="center"/>
    </xf>
    <xf numFmtId="44" fontId="46" fillId="10" borderId="1" xfId="122" applyFont="1" applyFill="1" applyBorder="1" applyAlignment="1">
      <alignment vertical="center"/>
    </xf>
    <xf numFmtId="49" fontId="46" fillId="10" borderId="1" xfId="10" applyNumberFormat="1" applyFont="1" applyFill="1" applyBorder="1" applyAlignment="1">
      <alignment vertical="center"/>
    </xf>
    <xf numFmtId="49" fontId="46" fillId="10" borderId="1" xfId="10" applyNumberFormat="1" applyFont="1" applyFill="1" applyBorder="1" applyAlignment="1">
      <alignment vertical="center" wrapText="1"/>
    </xf>
    <xf numFmtId="0" fontId="40" fillId="10" borderId="1" xfId="10" applyFont="1" applyFill="1" applyBorder="1" applyAlignment="1">
      <alignment horizontal="center" vertical="center" wrapText="1"/>
    </xf>
    <xf numFmtId="168" fontId="40" fillId="10" borderId="1" xfId="14" applyFont="1" applyFill="1" applyBorder="1" applyAlignment="1">
      <alignment vertical="center"/>
    </xf>
    <xf numFmtId="168" fontId="46" fillId="10" borderId="1" xfId="14" applyFont="1" applyFill="1" applyBorder="1" applyAlignment="1">
      <alignment vertical="center"/>
    </xf>
    <xf numFmtId="0" fontId="46" fillId="10" borderId="1" xfId="10" applyFont="1" applyFill="1" applyBorder="1" applyAlignment="1">
      <alignment horizontal="center" vertical="center" wrapText="1"/>
    </xf>
    <xf numFmtId="168" fontId="40" fillId="12" borderId="1" xfId="14" applyFont="1" applyFill="1" applyBorder="1" applyAlignment="1">
      <alignment vertical="center" wrapText="1"/>
    </xf>
    <xf numFmtId="168" fontId="46" fillId="12" borderId="1" xfId="26" applyFont="1" applyFill="1" applyBorder="1" applyAlignment="1">
      <alignment vertical="center"/>
    </xf>
    <xf numFmtId="168" fontId="40" fillId="12" borderId="1" xfId="14" applyFont="1" applyFill="1" applyBorder="1" applyAlignment="1">
      <alignment vertical="center"/>
    </xf>
    <xf numFmtId="0" fontId="46" fillId="11" borderId="1" xfId="10" applyFont="1" applyFill="1" applyBorder="1" applyAlignment="1">
      <alignment vertical="center" wrapText="1"/>
    </xf>
    <xf numFmtId="0" fontId="46" fillId="12" borderId="1" xfId="10" applyFont="1" applyFill="1" applyBorder="1" applyAlignment="1">
      <alignment horizontal="center"/>
    </xf>
    <xf numFmtId="49" fontId="46" fillId="12" borderId="17" xfId="10" applyNumberFormat="1" applyFont="1" applyFill="1" applyBorder="1" applyAlignment="1">
      <alignment horizontal="center" vertical="center"/>
    </xf>
    <xf numFmtId="49" fontId="46" fillId="12" borderId="17" xfId="10" applyNumberFormat="1" applyFont="1" applyFill="1" applyBorder="1" applyAlignment="1">
      <alignment horizontal="center" vertical="center" wrapText="1"/>
    </xf>
    <xf numFmtId="168" fontId="46" fillId="12" borderId="17" xfId="26" applyFont="1" applyFill="1" applyBorder="1" applyAlignment="1">
      <alignment horizontal="center" vertical="center"/>
    </xf>
    <xf numFmtId="168" fontId="46" fillId="12" borderId="17" xfId="26" applyFont="1" applyFill="1" applyBorder="1" applyAlignment="1">
      <alignment horizontal="center" vertical="center" wrapText="1"/>
    </xf>
    <xf numFmtId="49" fontId="46" fillId="3" borderId="1" xfId="10" applyNumberFormat="1" applyFont="1" applyFill="1" applyBorder="1" applyAlignment="1">
      <alignment horizontal="center" vertical="center"/>
    </xf>
    <xf numFmtId="49" fontId="46" fillId="3" borderId="1" xfId="10" applyNumberFormat="1" applyFont="1" applyFill="1" applyBorder="1" applyAlignment="1">
      <alignment horizontal="center" vertical="center" wrapText="1"/>
    </xf>
    <xf numFmtId="168" fontId="46" fillId="3" borderId="1" xfId="26" applyFont="1" applyFill="1" applyBorder="1" applyAlignment="1">
      <alignment horizontal="center" vertical="center"/>
    </xf>
    <xf numFmtId="168" fontId="47" fillId="10" borderId="1" xfId="14" applyFont="1" applyFill="1" applyBorder="1" applyAlignment="1">
      <alignment vertical="center" wrapText="1"/>
    </xf>
    <xf numFmtId="49" fontId="46" fillId="11" borderId="1" xfId="10" applyNumberFormat="1" applyFont="1" applyFill="1" applyBorder="1" applyAlignment="1">
      <alignment vertical="center"/>
    </xf>
    <xf numFmtId="49" fontId="46" fillId="11" borderId="1" xfId="10" applyNumberFormat="1" applyFont="1" applyFill="1" applyBorder="1" applyAlignment="1">
      <alignment vertical="center" wrapText="1"/>
    </xf>
    <xf numFmtId="49" fontId="46" fillId="11" borderId="1" xfId="10" applyNumberFormat="1" applyFont="1" applyFill="1" applyBorder="1" applyAlignment="1">
      <alignment horizontal="right" vertical="center"/>
    </xf>
    <xf numFmtId="44" fontId="46" fillId="11" borderId="1" xfId="122" applyFont="1" applyFill="1" applyBorder="1" applyAlignment="1">
      <alignment vertical="center"/>
    </xf>
    <xf numFmtId="0" fontId="51" fillId="3" borderId="6" xfId="10" applyFont="1" applyFill="1" applyBorder="1"/>
    <xf numFmtId="0" fontId="51" fillId="3" borderId="0" xfId="10" applyFont="1" applyFill="1" applyBorder="1"/>
    <xf numFmtId="0" fontId="51" fillId="3" borderId="7" xfId="10" applyFont="1" applyFill="1" applyBorder="1"/>
    <xf numFmtId="0" fontId="51" fillId="3" borderId="18" xfId="10" applyFont="1" applyFill="1" applyBorder="1" applyAlignment="1">
      <alignment horizontal="center" vertical="center"/>
    </xf>
    <xf numFmtId="10" fontId="51" fillId="3" borderId="1" xfId="11" applyNumberFormat="1" applyFont="1" applyFill="1" applyBorder="1" applyAlignment="1">
      <alignment horizontal="center" vertical="center"/>
    </xf>
    <xf numFmtId="0" fontId="51" fillId="3" borderId="1" xfId="10" applyFont="1" applyFill="1" applyBorder="1" applyAlignment="1">
      <alignment horizontal="center" vertical="center"/>
    </xf>
    <xf numFmtId="10" fontId="50" fillId="3" borderId="20" xfId="11" applyNumberFormat="1" applyFont="1" applyFill="1" applyBorder="1" applyAlignment="1">
      <alignment horizontal="center" vertical="center"/>
    </xf>
    <xf numFmtId="44" fontId="51" fillId="3" borderId="1" xfId="122" applyFont="1" applyFill="1" applyBorder="1" applyAlignment="1">
      <alignment horizontal="center" vertical="center"/>
    </xf>
    <xf numFmtId="168" fontId="51" fillId="3" borderId="1" xfId="10" applyNumberFormat="1" applyFont="1" applyFill="1" applyBorder="1" applyAlignment="1">
      <alignment horizontal="center" vertical="center"/>
    </xf>
    <xf numFmtId="44" fontId="50" fillId="3" borderId="20" xfId="122" applyFont="1" applyFill="1" applyBorder="1" applyAlignment="1">
      <alignment horizontal="center" vertical="center"/>
    </xf>
    <xf numFmtId="44" fontId="51" fillId="3" borderId="1" xfId="10" applyNumberFormat="1" applyFont="1" applyFill="1" applyBorder="1" applyAlignment="1">
      <alignment horizontal="center" vertical="center"/>
    </xf>
    <xf numFmtId="9" fontId="51" fillId="3" borderId="1" xfId="120" applyFont="1" applyFill="1" applyBorder="1" applyAlignment="1">
      <alignment horizontal="center" vertical="center"/>
    </xf>
    <xf numFmtId="43" fontId="51" fillId="3" borderId="1" xfId="10" applyNumberFormat="1" applyFont="1" applyFill="1" applyBorder="1" applyAlignment="1">
      <alignment horizontal="center" vertical="center"/>
    </xf>
    <xf numFmtId="0" fontId="50" fillId="3" borderId="1" xfId="10" applyNumberFormat="1" applyFont="1" applyFill="1" applyBorder="1" applyAlignment="1">
      <alignment horizontal="left" vertical="center" wrapText="1"/>
    </xf>
    <xf numFmtId="0" fontId="51" fillId="3" borderId="0" xfId="10" applyFont="1" applyFill="1"/>
    <xf numFmtId="0" fontId="51" fillId="3" borderId="1" xfId="10" applyFont="1" applyFill="1" applyBorder="1" applyAlignment="1">
      <alignment horizontal="center"/>
    </xf>
    <xf numFmtId="0" fontId="51" fillId="3" borderId="1" xfId="10" applyFont="1" applyFill="1" applyBorder="1"/>
    <xf numFmtId="44" fontId="50" fillId="3" borderId="1" xfId="122" applyFont="1" applyFill="1" applyBorder="1" applyAlignment="1">
      <alignment horizontal="center" vertical="center"/>
    </xf>
    <xf numFmtId="10" fontId="50" fillId="3" borderId="1" xfId="10" applyNumberFormat="1" applyFont="1" applyFill="1" applyBorder="1" applyAlignment="1">
      <alignment horizontal="center" vertical="center"/>
    </xf>
    <xf numFmtId="0" fontId="40" fillId="3" borderId="0" xfId="10" applyFont="1" applyFill="1" applyBorder="1" applyAlignment="1">
      <alignment horizontal="center"/>
    </xf>
    <xf numFmtId="0" fontId="40" fillId="3" borderId="0" xfId="10" applyFont="1" applyFill="1" applyBorder="1" applyAlignment="1">
      <alignment horizontal="center" vertical="center" wrapText="1"/>
    </xf>
    <xf numFmtId="0" fontId="51" fillId="3" borderId="18" xfId="10" applyFont="1" applyFill="1" applyBorder="1"/>
    <xf numFmtId="0" fontId="50" fillId="3" borderId="20" xfId="10" applyFont="1" applyFill="1" applyBorder="1"/>
    <xf numFmtId="44" fontId="50" fillId="3" borderId="22" xfId="122" applyFont="1" applyFill="1" applyBorder="1" applyAlignment="1">
      <alignment horizontal="center" vertical="center"/>
    </xf>
    <xf numFmtId="44" fontId="50" fillId="3" borderId="23" xfId="122" applyFont="1" applyFill="1" applyBorder="1" applyAlignment="1">
      <alignment horizontal="center" vertical="center"/>
    </xf>
    <xf numFmtId="49" fontId="46" fillId="12" borderId="16" xfId="10" applyNumberFormat="1" applyFont="1" applyFill="1" applyBorder="1" applyAlignment="1">
      <alignment horizontal="center" vertical="center"/>
    </xf>
    <xf numFmtId="49" fontId="46" fillId="3" borderId="18" xfId="10" applyNumberFormat="1" applyFont="1" applyFill="1" applyBorder="1" applyAlignment="1">
      <alignment horizontal="center" vertical="center"/>
    </xf>
    <xf numFmtId="0" fontId="46" fillId="12" borderId="18" xfId="10" applyFont="1" applyFill="1" applyBorder="1" applyAlignment="1">
      <alignment horizontal="center" vertical="center"/>
    </xf>
    <xf numFmtId="49" fontId="46" fillId="10" borderId="18" xfId="10" applyNumberFormat="1" applyFont="1" applyFill="1" applyBorder="1" applyAlignment="1">
      <alignment vertical="center"/>
    </xf>
    <xf numFmtId="0" fontId="46" fillId="10" borderId="18" xfId="10" applyFont="1" applyFill="1" applyBorder="1" applyAlignment="1">
      <alignment horizontal="center" vertical="center" wrapText="1"/>
    </xf>
    <xf numFmtId="0" fontId="46" fillId="10" borderId="18" xfId="10" applyFont="1" applyFill="1" applyBorder="1" applyAlignment="1">
      <alignment horizontal="center" vertical="center"/>
    </xf>
    <xf numFmtId="49" fontId="46" fillId="11" borderId="18" xfId="10" applyNumberFormat="1" applyFont="1" applyFill="1" applyBorder="1" applyAlignment="1">
      <alignment vertical="center"/>
    </xf>
    <xf numFmtId="0" fontId="46" fillId="11" borderId="18" xfId="10" applyFont="1" applyFill="1" applyBorder="1" applyAlignment="1">
      <alignment horizontal="center" vertical="center" wrapText="1"/>
    </xf>
    <xf numFmtId="0" fontId="46" fillId="11" borderId="18" xfId="10" applyFont="1" applyFill="1" applyBorder="1" applyAlignment="1">
      <alignment horizontal="center" vertical="center"/>
    </xf>
    <xf numFmtId="49" fontId="46" fillId="3" borderId="18" xfId="10" applyNumberFormat="1" applyFont="1" applyFill="1" applyBorder="1" applyAlignment="1">
      <alignment vertical="center"/>
    </xf>
    <xf numFmtId="10" fontId="50" fillId="3" borderId="1" xfId="11" applyNumberFormat="1" applyFont="1" applyFill="1" applyBorder="1" applyAlignment="1">
      <alignment horizontal="center" vertical="center"/>
    </xf>
    <xf numFmtId="0" fontId="50" fillId="3" borderId="20" xfId="10" applyFont="1" applyFill="1" applyBorder="1" applyAlignment="1">
      <alignment horizontal="center" vertical="center"/>
    </xf>
    <xf numFmtId="10" fontId="51" fillId="3" borderId="1" xfId="120" applyNumberFormat="1" applyFont="1" applyFill="1" applyBorder="1" applyAlignment="1">
      <alignment horizontal="center" vertical="center"/>
    </xf>
    <xf numFmtId="10" fontId="51" fillId="10" borderId="1" xfId="11" applyNumberFormat="1" applyFont="1" applyFill="1" applyBorder="1" applyAlignment="1">
      <alignment horizontal="center" vertical="center"/>
    </xf>
    <xf numFmtId="168" fontId="46" fillId="3" borderId="1" xfId="26" applyFont="1" applyFill="1" applyBorder="1" applyAlignment="1">
      <alignment horizontal="center" vertical="center" wrapText="1"/>
    </xf>
    <xf numFmtId="0" fontId="40" fillId="3" borderId="0" xfId="10" applyFont="1" applyFill="1" applyAlignment="1">
      <alignment horizontal="center" vertical="center" wrapText="1"/>
    </xf>
    <xf numFmtId="44" fontId="12" fillId="0" borderId="0" xfId="10" applyNumberFormat="1"/>
    <xf numFmtId="44" fontId="42" fillId="0" borderId="0" xfId="10" applyNumberFormat="1" applyFont="1"/>
    <xf numFmtId="0" fontId="42" fillId="0" borderId="0" xfId="10" applyFont="1"/>
    <xf numFmtId="168" fontId="51" fillId="3" borderId="1" xfId="45" applyFont="1" applyFill="1" applyBorder="1" applyAlignment="1">
      <alignment horizontal="center" vertical="center"/>
    </xf>
    <xf numFmtId="49" fontId="46" fillId="10" borderId="1" xfId="10" applyNumberFormat="1" applyFont="1" applyFill="1" applyBorder="1" applyAlignment="1">
      <alignment horizontal="right" vertical="center"/>
    </xf>
    <xf numFmtId="0" fontId="12" fillId="13" borderId="0" xfId="10" applyFont="1" applyFill="1" applyBorder="1" applyAlignment="1">
      <alignment horizontal="center" vertical="center"/>
    </xf>
    <xf numFmtId="0" fontId="12" fillId="13" borderId="0" xfId="10" applyFont="1" applyFill="1" applyAlignment="1">
      <alignment vertical="center"/>
    </xf>
    <xf numFmtId="0" fontId="12" fillId="0" borderId="0" xfId="46"/>
    <xf numFmtId="0" fontId="12" fillId="0" borderId="0" xfId="1150" applyFont="1"/>
    <xf numFmtId="0" fontId="12" fillId="0" borderId="0" xfId="1150" applyFont="1" applyAlignment="1">
      <alignment horizontal="center" vertical="center"/>
    </xf>
    <xf numFmtId="1" fontId="12" fillId="0" borderId="0" xfId="1150" applyNumberFormat="1" applyFont="1" applyAlignment="1">
      <alignment horizontal="center" vertical="center"/>
    </xf>
    <xf numFmtId="0" fontId="12" fillId="0" borderId="0" xfId="1150" applyFont="1" applyAlignment="1">
      <alignment horizontal="left" vertical="center" wrapText="1"/>
    </xf>
    <xf numFmtId="2" fontId="40" fillId="0" borderId="0" xfId="45" applyNumberFormat="1" applyFont="1" applyAlignment="1">
      <alignment horizontal="center" vertical="center"/>
    </xf>
    <xf numFmtId="180" fontId="12" fillId="0" borderId="0" xfId="128" applyFont="1"/>
    <xf numFmtId="44" fontId="12" fillId="0" borderId="0" xfId="128" applyNumberFormat="1" applyFont="1" applyAlignment="1">
      <alignment horizontal="center" vertical="center"/>
    </xf>
    <xf numFmtId="0" fontId="13" fillId="0" borderId="0" xfId="1150" applyFont="1" applyBorder="1" applyAlignment="1">
      <alignment vertical="center"/>
    </xf>
    <xf numFmtId="0" fontId="13" fillId="0" borderId="18" xfId="1150" applyFont="1" applyBorder="1" applyAlignment="1">
      <alignment horizontal="center" vertical="center"/>
    </xf>
    <xf numFmtId="0" fontId="13" fillId="0" borderId="1" xfId="1150" applyFont="1" applyBorder="1" applyAlignment="1">
      <alignment horizontal="center" vertical="center"/>
    </xf>
    <xf numFmtId="1" fontId="13" fillId="0" borderId="1" xfId="1150" applyNumberFormat="1" applyFont="1" applyBorder="1" applyAlignment="1">
      <alignment horizontal="center" vertical="center"/>
    </xf>
    <xf numFmtId="0" fontId="12" fillId="0" borderId="18" xfId="1150" applyFont="1" applyBorder="1" applyAlignment="1">
      <alignment horizontal="center" vertical="center"/>
    </xf>
    <xf numFmtId="0" fontId="12" fillId="0" borderId="1" xfId="1150" applyFont="1" applyBorder="1" applyAlignment="1">
      <alignment horizontal="center" vertical="center"/>
    </xf>
    <xf numFmtId="1" fontId="12" fillId="0" borderId="1" xfId="1150" applyNumberFormat="1" applyFont="1" applyBorder="1" applyAlignment="1">
      <alignment horizontal="center" vertical="center"/>
    </xf>
    <xf numFmtId="0" fontId="12" fillId="0" borderId="1" xfId="1150" applyFont="1" applyBorder="1" applyAlignment="1">
      <alignment horizontal="left" vertical="center" wrapText="1"/>
    </xf>
    <xf numFmtId="2" fontId="40" fillId="0" borderId="1" xfId="45" applyNumberFormat="1" applyFont="1" applyBorder="1" applyAlignment="1">
      <alignment horizontal="center" vertical="center"/>
    </xf>
    <xf numFmtId="44" fontId="12" fillId="0" borderId="1" xfId="128" applyNumberFormat="1" applyFont="1" applyBorder="1"/>
    <xf numFmtId="44" fontId="12" fillId="0" borderId="20" xfId="128" applyNumberFormat="1" applyFont="1" applyBorder="1" applyAlignment="1">
      <alignment horizontal="center" vertical="center"/>
    </xf>
    <xf numFmtId="0" fontId="89" fillId="0" borderId="18" xfId="1150" applyFont="1" applyBorder="1" applyAlignment="1">
      <alignment horizontal="left" vertical="center"/>
    </xf>
    <xf numFmtId="1" fontId="13" fillId="7" borderId="18" xfId="123" applyNumberFormat="1" applyFont="1" applyFill="1" applyBorder="1" applyAlignment="1">
      <alignment horizontal="center" vertical="center" wrapText="1"/>
    </xf>
    <xf numFmtId="2" fontId="46" fillId="7" borderId="1" xfId="1151" applyNumberFormat="1" applyFont="1" applyFill="1" applyBorder="1" applyAlignment="1">
      <alignment horizontal="center" vertical="center" wrapText="1"/>
    </xf>
    <xf numFmtId="44" fontId="13" fillId="7" borderId="1" xfId="125" applyNumberFormat="1" applyFont="1" applyFill="1" applyBorder="1" applyAlignment="1">
      <alignment horizontal="center" vertical="center" wrapText="1"/>
    </xf>
    <xf numFmtId="44" fontId="13" fillId="8" borderId="20" xfId="1152" applyNumberFormat="1" applyFont="1" applyFill="1" applyBorder="1" applyAlignment="1">
      <alignment vertical="center" wrapText="1"/>
    </xf>
    <xf numFmtId="0" fontId="39" fillId="0" borderId="1" xfId="1150" applyFont="1" applyFill="1" applyBorder="1" applyAlignment="1">
      <alignment horizontal="left" vertical="center" wrapText="1"/>
    </xf>
    <xf numFmtId="0" fontId="39" fillId="0" borderId="1" xfId="1150" applyFont="1" applyFill="1" applyBorder="1" applyAlignment="1">
      <alignment horizontal="center" vertical="center" wrapText="1"/>
    </xf>
    <xf numFmtId="2" fontId="40" fillId="0" borderId="1" xfId="1151" applyNumberFormat="1" applyFont="1" applyFill="1" applyBorder="1" applyAlignment="1">
      <alignment horizontal="center" vertical="center" wrapText="1"/>
    </xf>
    <xf numFmtId="180" fontId="39" fillId="0" borderId="1" xfId="128" applyFont="1" applyFill="1" applyBorder="1" applyAlignment="1">
      <alignment horizontal="center" vertical="center" wrapText="1"/>
    </xf>
    <xf numFmtId="44" fontId="12" fillId="0" borderId="20" xfId="128" applyNumberFormat="1" applyFont="1" applyFill="1" applyBorder="1" applyAlignment="1">
      <alignment horizontal="center" vertical="center" wrapText="1"/>
    </xf>
    <xf numFmtId="0" fontId="39" fillId="0" borderId="1" xfId="123" applyFont="1" applyFill="1" applyBorder="1" applyAlignment="1">
      <alignment horizontal="left" vertical="center" wrapText="1"/>
    </xf>
    <xf numFmtId="0" fontId="39" fillId="0" borderId="1" xfId="123" applyFont="1" applyFill="1" applyBorder="1" applyAlignment="1">
      <alignment horizontal="center" vertical="center" wrapText="1"/>
    </xf>
    <xf numFmtId="44" fontId="39" fillId="0" borderId="1" xfId="125" applyNumberFormat="1" applyFont="1" applyFill="1" applyBorder="1" applyAlignment="1">
      <alignment horizontal="center" vertical="center" wrapText="1"/>
    </xf>
    <xf numFmtId="44" fontId="12" fillId="0" borderId="20" xfId="128" applyNumberFormat="1" applyFont="1" applyFill="1" applyBorder="1" applyAlignment="1">
      <alignment vertical="center"/>
    </xf>
    <xf numFmtId="1" fontId="13" fillId="7" borderId="1" xfId="1150" applyNumberFormat="1" applyFont="1" applyFill="1" applyBorder="1" applyAlignment="1">
      <alignment horizontal="center" vertical="center" wrapText="1"/>
    </xf>
    <xf numFmtId="0" fontId="13" fillId="7" borderId="1" xfId="1150" applyFont="1" applyFill="1" applyBorder="1" applyAlignment="1">
      <alignment horizontal="left" vertical="center" wrapText="1"/>
    </xf>
    <xf numFmtId="0" fontId="13" fillId="7" borderId="1" xfId="1150" applyFont="1" applyFill="1" applyBorder="1" applyAlignment="1">
      <alignment horizontal="center" vertical="center" wrapText="1"/>
    </xf>
    <xf numFmtId="0" fontId="88" fillId="0" borderId="18" xfId="1150" applyBorder="1"/>
    <xf numFmtId="0" fontId="88" fillId="0" borderId="1" xfId="1150" applyBorder="1"/>
    <xf numFmtId="0" fontId="88" fillId="0" borderId="1" xfId="1150" applyBorder="1" applyAlignment="1">
      <alignment vertical="center"/>
    </xf>
    <xf numFmtId="2" fontId="40" fillId="0" borderId="1" xfId="1150" applyNumberFormat="1" applyFont="1" applyBorder="1" applyAlignment="1">
      <alignment vertical="center"/>
    </xf>
    <xf numFmtId="44" fontId="88" fillId="0" borderId="1" xfId="1150" applyNumberFormat="1" applyBorder="1"/>
    <xf numFmtId="44" fontId="88" fillId="0" borderId="20" xfId="1150" applyNumberFormat="1" applyBorder="1"/>
    <xf numFmtId="44" fontId="13" fillId="8" borderId="20" xfId="128" applyNumberFormat="1" applyFont="1" applyFill="1" applyBorder="1" applyAlignment="1">
      <alignment horizontal="center" vertical="center"/>
    </xf>
    <xf numFmtId="164" fontId="12" fillId="0" borderId="0" xfId="1150" applyNumberFormat="1" applyFont="1"/>
    <xf numFmtId="0" fontId="88" fillId="0" borderId="1" xfId="1150" applyBorder="1" applyAlignment="1">
      <alignment horizontal="center" vertical="center"/>
    </xf>
    <xf numFmtId="1" fontId="13" fillId="8" borderId="18" xfId="1150" applyNumberFormat="1" applyFont="1" applyFill="1" applyBorder="1" applyAlignment="1">
      <alignment horizontal="center" vertical="center"/>
    </xf>
    <xf numFmtId="1" fontId="13" fillId="8" borderId="1" xfId="1150" applyNumberFormat="1" applyFont="1" applyFill="1" applyBorder="1" applyAlignment="1">
      <alignment horizontal="center" vertical="center"/>
    </xf>
    <xf numFmtId="0" fontId="13" fillId="8" borderId="1" xfId="1150" applyFont="1" applyFill="1" applyBorder="1" applyAlignment="1">
      <alignment horizontal="center" vertical="center"/>
    </xf>
    <xf numFmtId="2" fontId="46" fillId="8" borderId="1" xfId="45" applyNumberFormat="1" applyFont="1" applyFill="1" applyBorder="1" applyAlignment="1">
      <alignment horizontal="center" vertical="center"/>
    </xf>
    <xf numFmtId="44" fontId="13" fillId="8" borderId="1" xfId="128" applyNumberFormat="1" applyFont="1" applyFill="1" applyBorder="1"/>
    <xf numFmtId="0" fontId="12" fillId="0" borderId="18" xfId="1150" applyFont="1" applyBorder="1" applyAlignment="1">
      <alignment horizontal="left" vertical="center"/>
    </xf>
    <xf numFmtId="0" fontId="88" fillId="0" borderId="1" xfId="1150" applyBorder="1" applyAlignment="1">
      <alignment horizontal="center"/>
    </xf>
    <xf numFmtId="2" fontId="40" fillId="0" borderId="1" xfId="1151" applyNumberFormat="1" applyFont="1" applyFill="1" applyBorder="1" applyAlignment="1">
      <alignment horizontal="left" vertical="center" wrapText="1"/>
    </xf>
    <xf numFmtId="44" fontId="39" fillId="0" borderId="1" xfId="128" applyNumberFormat="1" applyFont="1" applyFill="1" applyBorder="1" applyAlignment="1">
      <alignment horizontal="center" vertical="center" wrapText="1"/>
    </xf>
    <xf numFmtId="2" fontId="40" fillId="0" borderId="1" xfId="1151" applyNumberFormat="1" applyFont="1" applyBorder="1" applyAlignment="1">
      <alignment vertical="center"/>
    </xf>
    <xf numFmtId="168" fontId="12" fillId="0" borderId="1" xfId="1151" applyNumberFormat="1" applyFont="1" applyFill="1" applyBorder="1" applyAlignment="1">
      <alignment horizontal="center" vertical="center" wrapText="1"/>
    </xf>
    <xf numFmtId="180" fontId="0" fillId="0" borderId="1" xfId="128" applyFont="1" applyBorder="1" applyAlignment="1">
      <alignment vertical="center"/>
    </xf>
    <xf numFmtId="44" fontId="12" fillId="0" borderId="1" xfId="1151" applyNumberFormat="1" applyFont="1" applyFill="1" applyBorder="1" applyAlignment="1">
      <alignment horizontal="center" vertical="center" wrapText="1"/>
    </xf>
    <xf numFmtId="0" fontId="40" fillId="0" borderId="18" xfId="1150" applyFont="1" applyBorder="1"/>
    <xf numFmtId="0" fontId="40" fillId="0" borderId="1" xfId="1150" applyFont="1" applyBorder="1"/>
    <xf numFmtId="0" fontId="40" fillId="0" borderId="1" xfId="1150" applyFont="1" applyBorder="1" applyAlignment="1">
      <alignment vertical="center"/>
    </xf>
    <xf numFmtId="44" fontId="40" fillId="0" borderId="1" xfId="1150" applyNumberFormat="1" applyFont="1" applyBorder="1"/>
    <xf numFmtId="44" fontId="40" fillId="0" borderId="20" xfId="1150" applyNumberFormat="1" applyFont="1" applyBorder="1"/>
    <xf numFmtId="180" fontId="40" fillId="0" borderId="1" xfId="128" applyFont="1" applyBorder="1" applyAlignment="1">
      <alignment vertical="center"/>
    </xf>
    <xf numFmtId="1" fontId="13" fillId="7" borderId="1" xfId="123" applyNumberFormat="1" applyFont="1" applyFill="1" applyBorder="1" applyAlignment="1">
      <alignment horizontal="left" vertical="center" wrapText="1"/>
    </xf>
    <xf numFmtId="0" fontId="12" fillId="0" borderId="18" xfId="123" applyFont="1" applyBorder="1" applyAlignment="1">
      <alignment horizontal="center" vertical="center" wrapText="1"/>
    </xf>
    <xf numFmtId="0" fontId="12" fillId="0" borderId="1" xfId="123" applyFont="1" applyBorder="1" applyAlignment="1">
      <alignment horizontal="center" vertical="center" wrapText="1"/>
    </xf>
    <xf numFmtId="0" fontId="12" fillId="0" borderId="1" xfId="123" applyFont="1" applyFill="1" applyBorder="1" applyAlignment="1">
      <alignment horizontal="center" vertical="center" wrapText="1"/>
    </xf>
    <xf numFmtId="0" fontId="39" fillId="0" borderId="1" xfId="1150" applyFont="1" applyFill="1" applyBorder="1" applyAlignment="1">
      <alignment vertical="center" wrapText="1"/>
    </xf>
    <xf numFmtId="0" fontId="39" fillId="0" borderId="1" xfId="1150" applyFont="1" applyFill="1" applyBorder="1" applyAlignment="1">
      <alignment horizontal="center" vertical="center"/>
    </xf>
    <xf numFmtId="180" fontId="12" fillId="0" borderId="1" xfId="128" applyFont="1" applyFill="1" applyBorder="1" applyAlignment="1">
      <alignment horizontal="center" vertical="center" wrapText="1"/>
    </xf>
    <xf numFmtId="2" fontId="40" fillId="0" borderId="1" xfId="1150" applyNumberFormat="1" applyFont="1" applyBorder="1" applyAlignment="1">
      <alignment horizontal="center" vertical="center"/>
    </xf>
    <xf numFmtId="0" fontId="12" fillId="0" borderId="1" xfId="1151" applyNumberFormat="1" applyFont="1" applyFill="1" applyBorder="1" applyAlignment="1">
      <alignment horizontal="center" vertical="center" wrapText="1"/>
    </xf>
    <xf numFmtId="0" fontId="40" fillId="0" borderId="1" xfId="1150" applyFont="1" applyBorder="1" applyAlignment="1">
      <alignment horizontal="center"/>
    </xf>
    <xf numFmtId="44" fontId="40" fillId="0" borderId="1" xfId="1150" applyNumberFormat="1" applyFont="1" applyBorder="1" applyAlignment="1">
      <alignment horizontal="center"/>
    </xf>
    <xf numFmtId="0" fontId="88" fillId="0" borderId="18" xfId="1150" applyFill="1" applyBorder="1"/>
    <xf numFmtId="0" fontId="88" fillId="0" borderId="1" xfId="1150" applyFill="1" applyBorder="1"/>
    <xf numFmtId="0" fontId="88" fillId="0" borderId="1" xfId="1150" applyFill="1" applyBorder="1" applyAlignment="1">
      <alignment vertical="center"/>
    </xf>
    <xf numFmtId="2" fontId="40" fillId="0" borderId="1" xfId="1150" applyNumberFormat="1" applyFont="1" applyFill="1" applyBorder="1" applyAlignment="1">
      <alignment vertical="center"/>
    </xf>
    <xf numFmtId="44" fontId="88" fillId="0" borderId="1" xfId="1150" applyNumberFormat="1" applyFill="1" applyBorder="1"/>
    <xf numFmtId="44" fontId="88" fillId="0" borderId="20" xfId="1150" applyNumberFormat="1" applyFill="1" applyBorder="1"/>
    <xf numFmtId="2" fontId="12" fillId="0" borderId="1" xfId="128" applyNumberFormat="1" applyFont="1" applyBorder="1" applyAlignment="1">
      <alignment vertical="center"/>
    </xf>
    <xf numFmtId="0" fontId="12" fillId="0" borderId="0" xfId="1150" applyFont="1" applyAlignment="1">
      <alignment vertical="center"/>
    </xf>
    <xf numFmtId="44" fontId="39" fillId="8" borderId="1" xfId="128" applyNumberFormat="1" applyFont="1" applyFill="1" applyBorder="1" applyAlignment="1">
      <alignment horizontal="center" vertical="center" wrapText="1"/>
    </xf>
    <xf numFmtId="2" fontId="88" fillId="0" borderId="1" xfId="1150" applyNumberFormat="1" applyBorder="1" applyAlignment="1">
      <alignment vertical="center"/>
    </xf>
    <xf numFmtId="0" fontId="88" fillId="0" borderId="20" xfId="1150" applyBorder="1"/>
    <xf numFmtId="2" fontId="40" fillId="0" borderId="1" xfId="1151" applyNumberFormat="1" applyFont="1" applyBorder="1" applyAlignment="1">
      <alignment horizontal="center" vertical="center"/>
    </xf>
    <xf numFmtId="180" fontId="0" fillId="0" borderId="1" xfId="128" applyFont="1" applyBorder="1" applyAlignment="1">
      <alignment horizontal="center" vertical="center"/>
    </xf>
    <xf numFmtId="0" fontId="39" fillId="0" borderId="1" xfId="1150" applyFont="1" applyFill="1" applyBorder="1" applyAlignment="1">
      <alignment vertical="center"/>
    </xf>
    <xf numFmtId="2" fontId="52" fillId="0" borderId="1" xfId="1150" applyNumberFormat="1" applyFont="1" applyFill="1" applyBorder="1" applyAlignment="1">
      <alignment vertical="center"/>
    </xf>
    <xf numFmtId="44" fontId="39" fillId="0" borderId="1" xfId="1150" applyNumberFormat="1" applyFont="1" applyFill="1" applyBorder="1" applyAlignment="1">
      <alignment vertical="center"/>
    </xf>
    <xf numFmtId="44" fontId="39" fillId="0" borderId="20" xfId="1150" applyNumberFormat="1" applyFont="1" applyFill="1" applyBorder="1" applyAlignment="1">
      <alignment vertical="center"/>
    </xf>
    <xf numFmtId="0" fontId="41" fillId="0" borderId="18" xfId="1150" applyFont="1" applyBorder="1"/>
    <xf numFmtId="0" fontId="41" fillId="0" borderId="1" xfId="1150" applyFont="1" applyBorder="1"/>
    <xf numFmtId="0" fontId="41" fillId="0" borderId="1" xfId="1150" applyFont="1" applyBorder="1" applyAlignment="1">
      <alignment vertical="center"/>
    </xf>
    <xf numFmtId="2" fontId="41" fillId="0" borderId="1" xfId="1150" applyNumberFormat="1" applyFont="1" applyBorder="1" applyAlignment="1">
      <alignment vertical="center"/>
    </xf>
    <xf numFmtId="44" fontId="41" fillId="0" borderId="1" xfId="1150" applyNumberFormat="1" applyFont="1" applyBorder="1"/>
    <xf numFmtId="44" fontId="41" fillId="0" borderId="20" xfId="1150" applyNumberFormat="1" applyFont="1" applyBorder="1"/>
    <xf numFmtId="0" fontId="49" fillId="0" borderId="1" xfId="1150" applyFont="1" applyFill="1" applyBorder="1" applyAlignment="1">
      <alignment vertical="center"/>
    </xf>
    <xf numFmtId="0" fontId="49" fillId="0" borderId="1" xfId="1150" applyFont="1" applyFill="1" applyBorder="1" applyAlignment="1">
      <alignment vertical="center" wrapText="1"/>
    </xf>
    <xf numFmtId="2" fontId="90" fillId="0" borderId="1" xfId="1150" applyNumberFormat="1" applyFont="1" applyFill="1" applyBorder="1" applyAlignment="1">
      <alignment vertical="center"/>
    </xf>
    <xf numFmtId="44" fontId="49" fillId="0" borderId="20" xfId="45" applyNumberFormat="1" applyFont="1" applyFill="1" applyBorder="1" applyAlignment="1">
      <alignment vertical="center"/>
    </xf>
    <xf numFmtId="0" fontId="12" fillId="0" borderId="1" xfId="1150" applyFont="1" applyFill="1" applyBorder="1" applyAlignment="1">
      <alignment vertical="center" wrapText="1"/>
    </xf>
    <xf numFmtId="0" fontId="12" fillId="0" borderId="1" xfId="1150" applyFont="1" applyFill="1" applyBorder="1" applyAlignment="1">
      <alignment horizontal="center" vertical="center"/>
    </xf>
    <xf numFmtId="44" fontId="39" fillId="0" borderId="1" xfId="128" quotePrefix="1" applyNumberFormat="1" applyFont="1" applyFill="1" applyBorder="1" applyAlignment="1">
      <alignment horizontal="center" vertical="center" wrapText="1"/>
    </xf>
    <xf numFmtId="0" fontId="12" fillId="0" borderId="1" xfId="10" applyFont="1" applyFill="1" applyBorder="1" applyAlignment="1">
      <alignment horizontal="left" vertical="center"/>
    </xf>
    <xf numFmtId="168" fontId="12" fillId="0" borderId="1" xfId="1151" applyNumberFormat="1" applyFont="1" applyFill="1" applyBorder="1" applyAlignment="1">
      <alignment horizontal="center" vertical="center"/>
    </xf>
    <xf numFmtId="2" fontId="40" fillId="0" borderId="1" xfId="1151" applyNumberFormat="1" applyFont="1" applyFill="1" applyBorder="1" applyAlignment="1">
      <alignment horizontal="center" vertical="center"/>
    </xf>
    <xf numFmtId="180" fontId="12" fillId="0" borderId="1" xfId="128" applyFont="1" applyFill="1" applyBorder="1" applyAlignment="1">
      <alignment horizontal="center" vertical="center"/>
    </xf>
    <xf numFmtId="44" fontId="12" fillId="0" borderId="20" xfId="128" applyNumberFormat="1" applyFont="1" applyFill="1" applyBorder="1" applyAlignment="1">
      <alignment horizontal="center" vertical="center"/>
    </xf>
    <xf numFmtId="0" fontId="48" fillId="6" borderId="19" xfId="1150" applyFont="1" applyFill="1" applyBorder="1" applyAlignment="1">
      <alignment vertical="center"/>
    </xf>
    <xf numFmtId="0" fontId="48" fillId="6" borderId="11" xfId="1150" applyFont="1" applyFill="1" applyBorder="1" applyAlignment="1">
      <alignment vertical="center"/>
    </xf>
    <xf numFmtId="0" fontId="48" fillId="6" borderId="29" xfId="1150" applyFont="1" applyFill="1" applyBorder="1" applyAlignment="1">
      <alignment vertical="center"/>
    </xf>
    <xf numFmtId="180" fontId="48" fillId="6" borderId="11" xfId="128" applyFont="1" applyFill="1" applyBorder="1" applyAlignment="1">
      <alignment vertical="center"/>
    </xf>
    <xf numFmtId="0" fontId="89" fillId="0" borderId="19" xfId="1150" applyFont="1" applyBorder="1" applyAlignment="1">
      <alignment horizontal="left" vertical="center"/>
    </xf>
    <xf numFmtId="0" fontId="12" fillId="0" borderId="11" xfId="1150" applyFont="1" applyBorder="1" applyAlignment="1">
      <alignment horizontal="center" vertical="center"/>
    </xf>
    <xf numFmtId="1" fontId="12" fillId="0" borderId="11" xfId="1150" applyNumberFormat="1" applyFont="1" applyBorder="1" applyAlignment="1">
      <alignment horizontal="center" vertical="center"/>
    </xf>
    <xf numFmtId="0" fontId="12" fillId="0" borderId="11" xfId="1150" applyFont="1" applyBorder="1" applyAlignment="1">
      <alignment horizontal="left" vertical="center" wrapText="1"/>
    </xf>
    <xf numFmtId="2" fontId="40" fillId="0" borderId="11" xfId="45" applyNumberFormat="1" applyFont="1" applyBorder="1" applyAlignment="1">
      <alignment horizontal="center" vertical="center"/>
    </xf>
    <xf numFmtId="44" fontId="12" fillId="0" borderId="11" xfId="128" applyNumberFormat="1" applyFont="1" applyBorder="1"/>
    <xf numFmtId="44" fontId="12" fillId="0" borderId="29" xfId="128" applyNumberFormat="1" applyFont="1" applyBorder="1" applyAlignment="1">
      <alignment horizontal="center" vertical="center"/>
    </xf>
    <xf numFmtId="0" fontId="46" fillId="12" borderId="1" xfId="10" applyFont="1" applyFill="1" applyBorder="1" applyAlignment="1">
      <alignment horizontal="center" vertical="center"/>
    </xf>
    <xf numFmtId="0" fontId="12" fillId="0" borderId="1" xfId="1150" applyFont="1" applyBorder="1" applyAlignment="1">
      <alignment horizontal="center" vertical="center"/>
    </xf>
    <xf numFmtId="1" fontId="40" fillId="0" borderId="1" xfId="10" applyNumberFormat="1" applyFont="1" applyFill="1" applyBorder="1" applyAlignment="1">
      <alignment horizontal="center" vertical="center"/>
    </xf>
    <xf numFmtId="0" fontId="40" fillId="0" borderId="1" xfId="10" applyFont="1" applyFill="1" applyBorder="1" applyAlignment="1">
      <alignment horizontal="center" vertical="center" wrapText="1"/>
    </xf>
    <xf numFmtId="1" fontId="40" fillId="0" borderId="1" xfId="10" applyNumberFormat="1" applyFont="1" applyFill="1" applyBorder="1" applyAlignment="1">
      <alignment horizontal="center" vertical="center" wrapText="1"/>
    </xf>
    <xf numFmtId="0" fontId="40" fillId="0" borderId="18" xfId="10" applyFont="1" applyFill="1" applyBorder="1" applyAlignment="1">
      <alignment horizontal="center" vertical="center"/>
    </xf>
    <xf numFmtId="0" fontId="40" fillId="0" borderId="1" xfId="10" applyFont="1" applyFill="1" applyBorder="1" applyAlignment="1">
      <alignment horizontal="left" vertical="center" wrapText="1"/>
    </xf>
    <xf numFmtId="44" fontId="40" fillId="0" borderId="1" xfId="122" applyFont="1" applyFill="1" applyBorder="1" applyAlignment="1">
      <alignment horizontal="center" vertical="center"/>
    </xf>
    <xf numFmtId="168" fontId="40" fillId="0" borderId="1" xfId="14" applyFont="1" applyFill="1" applyBorder="1" applyAlignment="1">
      <alignment horizontal="right" vertical="center"/>
    </xf>
    <xf numFmtId="1" fontId="40" fillId="0" borderId="1" xfId="5" applyNumberFormat="1" applyFont="1" applyFill="1" applyBorder="1" applyAlignment="1">
      <alignment horizontal="center" vertical="center" wrapText="1"/>
    </xf>
    <xf numFmtId="0" fontId="40" fillId="0" borderId="18" xfId="10" applyFont="1" applyFill="1" applyBorder="1" applyAlignment="1">
      <alignment horizontal="center" vertical="center" wrapText="1"/>
    </xf>
    <xf numFmtId="2" fontId="40" fillId="0" borderId="1" xfId="14" applyNumberFormat="1" applyFont="1" applyFill="1" applyBorder="1" applyAlignment="1">
      <alignment horizontal="right" vertical="center"/>
    </xf>
    <xf numFmtId="0" fontId="40" fillId="0" borderId="1" xfId="10" applyFont="1" applyFill="1" applyBorder="1" applyAlignment="1">
      <alignment horizontal="center" vertical="center"/>
    </xf>
    <xf numFmtId="2" fontId="40" fillId="0" borderId="1" xfId="0" applyNumberFormat="1" applyFont="1" applyFill="1" applyBorder="1" applyAlignment="1">
      <alignment horizontal="center" vertical="center" wrapText="1"/>
    </xf>
    <xf numFmtId="168" fontId="40" fillId="0" borderId="1" xfId="26" applyFont="1" applyFill="1" applyBorder="1" applyAlignment="1">
      <alignment horizontal="right" vertical="center"/>
    </xf>
    <xf numFmtId="1" fontId="40" fillId="0" borderId="1" xfId="27" applyNumberFormat="1" applyFont="1" applyFill="1" applyBorder="1" applyAlignment="1">
      <alignment horizontal="center" vertical="center" wrapText="1"/>
    </xf>
    <xf numFmtId="1" fontId="40" fillId="0" borderId="1" xfId="10" quotePrefix="1" applyNumberFormat="1" applyFont="1" applyFill="1" applyBorder="1" applyAlignment="1">
      <alignment horizontal="center" vertical="center" wrapText="1"/>
    </xf>
    <xf numFmtId="0" fontId="52" fillId="0" borderId="18" xfId="10" applyFont="1" applyFill="1" applyBorder="1" applyAlignment="1">
      <alignment horizontal="center" vertical="center" wrapText="1"/>
    </xf>
    <xf numFmtId="0" fontId="40" fillId="3" borderId="18" xfId="10" applyFont="1" applyFill="1" applyBorder="1" applyAlignment="1">
      <alignment horizontal="center" vertical="center"/>
    </xf>
    <xf numFmtId="0" fontId="40" fillId="3" borderId="1" xfId="10" applyFont="1" applyFill="1" applyBorder="1" applyAlignment="1">
      <alignment horizontal="center" vertical="center"/>
    </xf>
    <xf numFmtId="44" fontId="51" fillId="3" borderId="1" xfId="10" applyNumberFormat="1" applyFont="1" applyFill="1" applyBorder="1"/>
    <xf numFmtId="0" fontId="51" fillId="3" borderId="0" xfId="10" applyFont="1" applyFill="1" applyBorder="1" applyAlignment="1">
      <alignment horizontal="left" wrapText="1"/>
    </xf>
    <xf numFmtId="0" fontId="50" fillId="3" borderId="1" xfId="10" applyFont="1" applyFill="1" applyBorder="1" applyAlignment="1">
      <alignment horizontal="left" vertical="center" wrapText="1"/>
    </xf>
    <xf numFmtId="0" fontId="51" fillId="3" borderId="1" xfId="10" applyFont="1" applyFill="1" applyBorder="1" applyAlignment="1">
      <alignment horizontal="left" wrapText="1"/>
    </xf>
    <xf numFmtId="0" fontId="51" fillId="3" borderId="1" xfId="10" applyFont="1" applyFill="1" applyBorder="1" applyAlignment="1">
      <alignment horizontal="left" vertical="center" wrapText="1"/>
    </xf>
    <xf numFmtId="0" fontId="50" fillId="3" borderId="0" xfId="0" applyFont="1" applyFill="1" applyBorder="1" applyAlignment="1">
      <alignment horizontal="left" vertical="center" wrapText="1"/>
    </xf>
    <xf numFmtId="0" fontId="51" fillId="3" borderId="0" xfId="10" applyFont="1" applyFill="1" applyAlignment="1">
      <alignment horizontal="left" wrapText="1"/>
    </xf>
    <xf numFmtId="185" fontId="0" fillId="0" borderId="0" xfId="45" applyNumberFormat="1" applyFont="1"/>
    <xf numFmtId="10" fontId="91" fillId="10" borderId="49" xfId="11" applyNumberFormat="1" applyFont="1" applyFill="1" applyBorder="1" applyAlignment="1">
      <alignment horizontal="center"/>
    </xf>
    <xf numFmtId="0" fontId="91" fillId="10" borderId="50" xfId="46" applyFont="1" applyFill="1" applyBorder="1" applyAlignment="1">
      <alignment horizontal="center"/>
    </xf>
    <xf numFmtId="0" fontId="92" fillId="10" borderId="21" xfId="46" applyFont="1" applyFill="1" applyBorder="1" applyAlignment="1">
      <alignment vertical="center"/>
    </xf>
    <xf numFmtId="10" fontId="93" fillId="3" borderId="51" xfId="11" applyNumberFormat="1" applyFont="1" applyFill="1" applyBorder="1" applyAlignment="1">
      <alignment horizontal="center" vertical="center"/>
    </xf>
    <xf numFmtId="0" fontId="12" fillId="0" borderId="13" xfId="46" applyBorder="1" applyAlignment="1">
      <alignment wrapText="1"/>
    </xf>
    <xf numFmtId="0" fontId="94" fillId="3" borderId="18" xfId="46" applyFont="1" applyFill="1" applyBorder="1" applyAlignment="1"/>
    <xf numFmtId="10" fontId="91" fillId="3" borderId="52" xfId="11" applyNumberFormat="1" applyFont="1" applyFill="1" applyBorder="1" applyAlignment="1">
      <alignment horizontal="center" vertical="center"/>
    </xf>
    <xf numFmtId="0" fontId="92" fillId="3" borderId="48" xfId="46" applyFont="1" applyFill="1" applyBorder="1" applyAlignment="1">
      <alignment horizontal="right" vertical="center" wrapText="1"/>
    </xf>
    <xf numFmtId="0" fontId="93" fillId="3" borderId="18" xfId="46" applyFont="1" applyFill="1" applyBorder="1" applyAlignment="1">
      <alignment horizontal="center" vertical="center"/>
    </xf>
    <xf numFmtId="10" fontId="91" fillId="3" borderId="49" xfId="11" applyNumberFormat="1" applyFont="1" applyFill="1" applyBorder="1" applyAlignment="1">
      <alignment horizontal="center" vertical="center"/>
    </xf>
    <xf numFmtId="0" fontId="92" fillId="3" borderId="49" xfId="46" applyFont="1" applyFill="1" applyBorder="1" applyAlignment="1">
      <alignment horizontal="right" vertical="center" wrapText="1"/>
    </xf>
    <xf numFmtId="0" fontId="93" fillId="3" borderId="19" xfId="46" applyFont="1" applyFill="1" applyBorder="1" applyAlignment="1">
      <alignment horizontal="center" vertical="center"/>
    </xf>
    <xf numFmtId="10" fontId="95" fillId="0" borderId="53" xfId="11" applyNumberFormat="1" applyFont="1" applyBorder="1" applyAlignment="1">
      <alignment horizontal="center"/>
    </xf>
    <xf numFmtId="0" fontId="13" fillId="0" borderId="27" xfId="46" applyFont="1" applyBorder="1"/>
    <xf numFmtId="10" fontId="95" fillId="0" borderId="54" xfId="11" applyNumberFormat="1" applyFont="1" applyBorder="1" applyAlignment="1">
      <alignment horizontal="center"/>
    </xf>
    <xf numFmtId="0" fontId="13" fillId="0" borderId="13" xfId="46" applyFont="1" applyBorder="1"/>
    <xf numFmtId="10" fontId="91" fillId="3" borderId="54" xfId="11" applyNumberFormat="1" applyFont="1" applyFill="1" applyBorder="1" applyAlignment="1">
      <alignment horizontal="center" vertical="center"/>
    </xf>
    <xf numFmtId="0" fontId="92" fillId="3" borderId="13" xfId="46" applyFont="1" applyFill="1" applyBorder="1" applyAlignment="1">
      <alignment horizontal="center" vertical="center" wrapText="1"/>
    </xf>
    <xf numFmtId="10" fontId="95" fillId="3" borderId="53" xfId="11" applyNumberFormat="1" applyFont="1" applyFill="1" applyBorder="1" applyAlignment="1">
      <alignment horizontal="center" vertical="center"/>
    </xf>
    <xf numFmtId="0" fontId="92" fillId="3" borderId="27" xfId="46" applyFont="1" applyFill="1" applyBorder="1" applyAlignment="1">
      <alignment vertical="center"/>
    </xf>
    <xf numFmtId="0" fontId="92" fillId="3" borderId="48" xfId="46" applyFont="1" applyFill="1" applyBorder="1" applyAlignment="1">
      <alignment vertical="center"/>
    </xf>
    <xf numFmtId="0" fontId="92" fillId="3" borderId="48" xfId="46" applyFont="1" applyFill="1" applyBorder="1" applyAlignment="1">
      <alignment vertical="center" wrapText="1"/>
    </xf>
    <xf numFmtId="10" fontId="94" fillId="3" borderId="54" xfId="11" applyNumberFormat="1" applyFont="1" applyFill="1" applyBorder="1" applyAlignment="1">
      <alignment horizontal="center"/>
    </xf>
    <xf numFmtId="0" fontId="91" fillId="10" borderId="55" xfId="46" applyFont="1" applyFill="1" applyBorder="1" applyAlignment="1">
      <alignment horizontal="center" vertical="center"/>
    </xf>
    <xf numFmtId="44" fontId="40" fillId="3" borderId="0" xfId="122" applyFont="1" applyFill="1" applyBorder="1" applyAlignment="1">
      <alignment vertical="center"/>
    </xf>
    <xf numFmtId="44" fontId="46" fillId="10" borderId="20" xfId="122" applyFont="1" applyFill="1" applyBorder="1" applyAlignment="1">
      <alignment vertical="center"/>
    </xf>
    <xf numFmtId="44" fontId="46" fillId="11" borderId="20" xfId="122" applyFont="1" applyFill="1" applyBorder="1" applyAlignment="1">
      <alignment vertical="center"/>
    </xf>
    <xf numFmtId="0" fontId="40" fillId="3" borderId="6" xfId="10" applyFont="1" applyFill="1" applyBorder="1" applyAlignment="1">
      <alignment horizontal="center"/>
    </xf>
    <xf numFmtId="10" fontId="51" fillId="3" borderId="20" xfId="11" applyNumberFormat="1" applyFont="1" applyFill="1" applyBorder="1" applyAlignment="1">
      <alignment horizontal="center" vertical="center"/>
    </xf>
    <xf numFmtId="180" fontId="50" fillId="0" borderId="14" xfId="128" applyNumberFormat="1" applyFont="1" applyBorder="1" applyAlignment="1">
      <alignment horizontal="center" vertical="justify"/>
    </xf>
    <xf numFmtId="0" fontId="50" fillId="0" borderId="49" xfId="0" applyFont="1" applyBorder="1" applyAlignment="1">
      <alignment horizontal="center" vertical="justify"/>
    </xf>
    <xf numFmtId="186" fontId="50" fillId="3" borderId="49" xfId="122" applyNumberFormat="1" applyFont="1" applyFill="1" applyBorder="1" applyAlignment="1">
      <alignment horizontal="center" vertical="center"/>
    </xf>
    <xf numFmtId="10" fontId="50" fillId="3" borderId="49" xfId="10" applyNumberFormat="1" applyFont="1" applyFill="1" applyBorder="1" applyAlignment="1">
      <alignment horizontal="center" vertical="center"/>
    </xf>
    <xf numFmtId="0" fontId="46" fillId="3" borderId="1" xfId="10" applyNumberFormat="1" applyFont="1" applyFill="1" applyBorder="1" applyAlignment="1">
      <alignment horizontal="left" vertical="center" wrapText="1"/>
    </xf>
    <xf numFmtId="0" fontId="46" fillId="3" borderId="2" xfId="10" applyFont="1" applyFill="1" applyBorder="1" applyAlignment="1">
      <alignment horizontal="left" vertical="center" wrapText="1"/>
    </xf>
    <xf numFmtId="0" fontId="40" fillId="0" borderId="0" xfId="0" applyFont="1" applyAlignment="1">
      <alignment horizontal="center" wrapText="1"/>
    </xf>
    <xf numFmtId="0" fontId="101" fillId="0" borderId="0" xfId="0" applyFont="1"/>
    <xf numFmtId="0" fontId="40" fillId="0" borderId="1" xfId="10" applyNumberFormat="1" applyFont="1" applyFill="1" applyBorder="1" applyAlignment="1">
      <alignment horizontal="center" vertical="center" wrapText="1"/>
    </xf>
    <xf numFmtId="0" fontId="12" fillId="0" borderId="1" xfId="1150" applyFont="1" applyBorder="1" applyAlignment="1">
      <alignment horizontal="center" vertical="center"/>
    </xf>
    <xf numFmtId="9" fontId="12" fillId="0" borderId="0" xfId="120" applyFont="1"/>
    <xf numFmtId="0" fontId="12" fillId="0" borderId="1" xfId="1150" applyFont="1" applyBorder="1" applyAlignment="1">
      <alignment horizontal="center" vertical="center"/>
    </xf>
    <xf numFmtId="180" fontId="0" fillId="0" borderId="0" xfId="128" applyFont="1"/>
    <xf numFmtId="0" fontId="0" fillId="9" borderId="0" xfId="0" applyFill="1"/>
    <xf numFmtId="2" fontId="0" fillId="0" borderId="0" xfId="0" applyNumberFormat="1"/>
    <xf numFmtId="0" fontId="12" fillId="0" borderId="62" xfId="0" applyFont="1" applyBorder="1" applyAlignment="1">
      <alignment wrapText="1"/>
    </xf>
    <xf numFmtId="0" fontId="12" fillId="0" borderId="0" xfId="0" applyFont="1" applyAlignment="1">
      <alignment wrapText="1"/>
    </xf>
    <xf numFmtId="0" fontId="0" fillId="0" borderId="0" xfId="0" applyAlignment="1">
      <alignment horizontal="center"/>
    </xf>
    <xf numFmtId="0" fontId="0" fillId="0" borderId="0" xfId="0" applyAlignment="1">
      <alignment wrapText="1"/>
    </xf>
    <xf numFmtId="0" fontId="12" fillId="0" borderId="1" xfId="1150" applyFont="1" applyBorder="1" applyAlignment="1">
      <alignment horizontal="center" vertical="center"/>
    </xf>
    <xf numFmtId="0" fontId="12" fillId="0" borderId="1" xfId="1150" applyFont="1" applyBorder="1" applyAlignment="1">
      <alignment horizontal="center" vertical="center"/>
    </xf>
    <xf numFmtId="0" fontId="12" fillId="0" borderId="1" xfId="1150" applyFont="1" applyBorder="1" applyAlignment="1">
      <alignment horizontal="left" vertical="center" wrapText="1"/>
    </xf>
    <xf numFmtId="0" fontId="12" fillId="0" borderId="1" xfId="1150" applyFont="1" applyBorder="1" applyAlignment="1">
      <alignment horizontal="center" vertical="center"/>
    </xf>
    <xf numFmtId="2" fontId="40" fillId="0" borderId="1" xfId="45" applyNumberFormat="1" applyFont="1" applyBorder="1" applyAlignment="1">
      <alignment horizontal="center" vertical="center"/>
    </xf>
    <xf numFmtId="0" fontId="12" fillId="0" borderId="1" xfId="1150" applyFont="1" applyBorder="1" applyAlignment="1">
      <alignment horizontal="center" vertical="center"/>
    </xf>
    <xf numFmtId="0" fontId="12" fillId="0" borderId="1" xfId="1150" applyFont="1" applyBorder="1" applyAlignment="1">
      <alignment horizontal="left" vertical="center" wrapText="1"/>
    </xf>
    <xf numFmtId="0" fontId="12" fillId="0" borderId="1" xfId="1150" applyFont="1" applyBorder="1" applyAlignment="1">
      <alignment horizontal="center" vertical="center"/>
    </xf>
    <xf numFmtId="2" fontId="40" fillId="0" borderId="1" xfId="45" applyNumberFormat="1" applyFont="1" applyBorder="1" applyAlignment="1">
      <alignment horizontal="center" vertical="center"/>
    </xf>
    <xf numFmtId="0" fontId="12" fillId="0" borderId="19" xfId="123" applyFont="1" applyBorder="1" applyAlignment="1">
      <alignment horizontal="center" vertical="center"/>
    </xf>
    <xf numFmtId="0" fontId="12" fillId="0" borderId="11" xfId="123" applyFont="1" applyBorder="1" applyAlignment="1">
      <alignment horizontal="center" vertical="center"/>
    </xf>
    <xf numFmtId="0" fontId="12" fillId="0" borderId="11" xfId="123" applyFont="1" applyFill="1" applyBorder="1" applyAlignment="1">
      <alignment horizontal="center" vertical="center"/>
    </xf>
    <xf numFmtId="0" fontId="39" fillId="0" borderId="11" xfId="1150" applyFont="1" applyFill="1" applyBorder="1" applyAlignment="1">
      <alignment horizontal="left" vertical="center" wrapText="1"/>
    </xf>
    <xf numFmtId="0" fontId="39" fillId="0" borderId="11" xfId="1150" applyFont="1" applyFill="1" applyBorder="1" applyAlignment="1">
      <alignment horizontal="center" vertical="center" wrapText="1"/>
    </xf>
    <xf numFmtId="2" fontId="40" fillId="0" borderId="11" xfId="1151" applyNumberFormat="1" applyFont="1" applyFill="1" applyBorder="1" applyAlignment="1">
      <alignment horizontal="center" vertical="center" wrapText="1"/>
    </xf>
    <xf numFmtId="180" fontId="39" fillId="0" borderId="11" xfId="128" applyFont="1" applyFill="1" applyBorder="1" applyAlignment="1">
      <alignment horizontal="center" vertical="center" wrapText="1"/>
    </xf>
    <xf numFmtId="44" fontId="12" fillId="0" borderId="29" xfId="128" applyNumberFormat="1" applyFont="1" applyFill="1" applyBorder="1" applyAlignment="1">
      <alignment horizontal="center" vertical="center" wrapText="1"/>
    </xf>
    <xf numFmtId="44" fontId="39" fillId="0" borderId="11" xfId="128" quotePrefix="1" applyNumberFormat="1" applyFont="1" applyFill="1" applyBorder="1" applyAlignment="1">
      <alignment horizontal="center" vertical="center" wrapText="1"/>
    </xf>
    <xf numFmtId="1" fontId="13" fillId="7" borderId="19" xfId="123" applyNumberFormat="1" applyFont="1" applyFill="1" applyBorder="1" applyAlignment="1">
      <alignment horizontal="center" vertical="center" wrapText="1"/>
    </xf>
    <xf numFmtId="0" fontId="13" fillId="8" borderId="1" xfId="1154" applyFont="1" applyFill="1" applyBorder="1" applyAlignment="1">
      <alignment horizontal="center" vertical="center"/>
    </xf>
    <xf numFmtId="187" fontId="12" fillId="8" borderId="1" xfId="824" applyNumberFormat="1" applyFont="1" applyFill="1" applyBorder="1" applyAlignment="1">
      <alignment horizontal="center" vertical="center"/>
    </xf>
    <xf numFmtId="180" fontId="12" fillId="8" borderId="1" xfId="128" applyFont="1" applyFill="1" applyBorder="1" applyAlignment="1">
      <alignment horizontal="center" vertical="center" wrapText="1"/>
    </xf>
    <xf numFmtId="180" fontId="13" fillId="7" borderId="20" xfId="128" applyFont="1" applyFill="1" applyBorder="1" applyAlignment="1">
      <alignment horizontal="center" vertical="center"/>
    </xf>
    <xf numFmtId="0" fontId="12" fillId="0" borderId="1" xfId="1154" applyFont="1" applyBorder="1" applyAlignment="1">
      <alignment horizontal="center" vertical="center"/>
    </xf>
    <xf numFmtId="1" fontId="12" fillId="0" borderId="1" xfId="21" applyNumberFormat="1"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43" fontId="12" fillId="0" borderId="1" xfId="124" applyNumberFormat="1" applyFont="1" applyFill="1" applyBorder="1" applyAlignment="1">
      <alignment horizontal="center" vertical="center" wrapText="1"/>
    </xf>
    <xf numFmtId="180" fontId="12" fillId="0" borderId="20" xfId="128" applyFont="1" applyBorder="1" applyAlignment="1">
      <alignment horizontal="center" vertical="center"/>
    </xf>
    <xf numFmtId="0" fontId="12" fillId="0" borderId="0" xfId="27" applyFont="1" applyAlignment="1">
      <alignment horizontal="center" vertical="center"/>
    </xf>
    <xf numFmtId="1" fontId="12" fillId="0" borderId="0" xfId="955" applyNumberFormat="1" applyFont="1" applyFill="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168" fontId="12" fillId="0" borderId="0" xfId="45" applyFont="1" applyBorder="1" applyAlignment="1">
      <alignment horizontal="center" vertical="center"/>
    </xf>
    <xf numFmtId="180" fontId="12" fillId="0" borderId="0" xfId="128" applyFont="1" applyFill="1" applyBorder="1" applyAlignment="1">
      <alignment horizontal="center" vertical="center" wrapText="1"/>
    </xf>
    <xf numFmtId="180" fontId="12" fillId="0" borderId="7" xfId="128" applyFont="1" applyBorder="1" applyAlignment="1">
      <alignment horizontal="center" vertical="center"/>
    </xf>
    <xf numFmtId="0" fontId="12" fillId="0" borderId="1" xfId="10" applyBorder="1" applyAlignment="1">
      <alignment horizontal="left" vertical="center" wrapText="1"/>
    </xf>
    <xf numFmtId="0" fontId="12" fillId="0" borderId="0" xfId="1154" applyFont="1" applyAlignment="1">
      <alignment horizontal="center" vertical="center"/>
    </xf>
    <xf numFmtId="1" fontId="12" fillId="0" borderId="0" xfId="21" applyNumberFormat="1" applyFont="1" applyFill="1" applyBorder="1" applyAlignment="1">
      <alignment horizontal="center" vertical="center"/>
    </xf>
    <xf numFmtId="0" fontId="12" fillId="0" borderId="0" xfId="10" applyAlignment="1">
      <alignment horizontal="left" vertical="center" wrapText="1"/>
    </xf>
    <xf numFmtId="43" fontId="12" fillId="0" borderId="0" xfId="124" applyNumberFormat="1" applyFont="1" applyFill="1" applyBorder="1" applyAlignment="1">
      <alignment horizontal="center" vertical="center" wrapText="1"/>
    </xf>
    <xf numFmtId="180" fontId="12" fillId="0" borderId="0" xfId="128" applyFont="1" applyBorder="1" applyAlignment="1">
      <alignment horizontal="center" vertical="center"/>
    </xf>
    <xf numFmtId="0" fontId="12" fillId="0" borderId="0" xfId="0" applyFont="1" applyAlignment="1">
      <alignment horizontal="center" vertical="center"/>
    </xf>
    <xf numFmtId="168" fontId="12" fillId="0" borderId="0" xfId="45" applyFont="1" applyFill="1" applyBorder="1" applyAlignment="1">
      <alignment horizontal="center" vertical="center" wrapText="1"/>
    </xf>
    <xf numFmtId="180" fontId="12" fillId="0" borderId="0" xfId="128" applyFont="1" applyFill="1" applyBorder="1" applyAlignment="1">
      <alignment horizontal="center" vertical="center"/>
    </xf>
    <xf numFmtId="180" fontId="13" fillId="7" borderId="1" xfId="128" applyFont="1" applyFill="1" applyBorder="1" applyAlignment="1">
      <alignment horizontal="center" vertical="center" wrapText="1"/>
    </xf>
    <xf numFmtId="0" fontId="12" fillId="0" borderId="11" xfId="1154" applyFont="1" applyBorder="1" applyAlignment="1">
      <alignment horizontal="center" vertical="center"/>
    </xf>
    <xf numFmtId="180" fontId="12" fillId="0" borderId="13" xfId="128" applyFont="1" applyFill="1" applyBorder="1" applyAlignment="1">
      <alignment horizontal="center" vertical="center" wrapText="1"/>
    </xf>
    <xf numFmtId="0" fontId="13" fillId="8" borderId="1" xfId="0" applyFont="1" applyFill="1" applyBorder="1" applyAlignment="1">
      <alignment horizontal="center" vertical="center"/>
    </xf>
    <xf numFmtId="0" fontId="13" fillId="8" borderId="1" xfId="0" applyFont="1" applyFill="1" applyBorder="1" applyAlignment="1">
      <alignment horizontal="left" vertical="center" wrapText="1"/>
    </xf>
    <xf numFmtId="187" fontId="12" fillId="8" borderId="1" xfId="128" applyNumberFormat="1" applyFont="1" applyFill="1" applyBorder="1" applyAlignment="1">
      <alignment horizontal="center" vertical="center"/>
    </xf>
    <xf numFmtId="0" fontId="12" fillId="0" borderId="1" xfId="0" applyFont="1" applyBorder="1" applyAlignment="1">
      <alignment horizontal="center" vertical="center"/>
    </xf>
    <xf numFmtId="1" fontId="12" fillId="0" borderId="1" xfId="15" applyNumberFormat="1" applyFont="1" applyBorder="1" applyAlignment="1">
      <alignment horizontal="center" vertical="center"/>
    </xf>
    <xf numFmtId="187" fontId="12" fillId="0" borderId="1" xfId="128" applyNumberFormat="1" applyFont="1" applyBorder="1" applyAlignment="1">
      <alignment horizontal="center" vertical="center"/>
    </xf>
    <xf numFmtId="1" fontId="12" fillId="0" borderId="0" xfId="15" applyNumberFormat="1" applyFont="1" applyBorder="1" applyAlignment="1">
      <alignment horizontal="center" vertical="center"/>
    </xf>
    <xf numFmtId="187" fontId="12" fillId="0" borderId="0" xfId="128" applyNumberFormat="1" applyFont="1" applyBorder="1" applyAlignment="1">
      <alignment horizontal="center" vertical="center"/>
    </xf>
    <xf numFmtId="180" fontId="13" fillId="7" borderId="1" xfId="128" applyFont="1" applyFill="1" applyBorder="1" applyAlignment="1">
      <alignment horizontal="center" vertical="center"/>
    </xf>
    <xf numFmtId="168" fontId="12" fillId="0" borderId="1" xfId="124" applyNumberFormat="1" applyFont="1" applyBorder="1" applyAlignment="1">
      <alignment horizontal="center" vertical="center" wrapText="1"/>
    </xf>
    <xf numFmtId="180" fontId="12" fillId="0" borderId="1" xfId="128" applyFont="1" applyBorder="1" applyAlignment="1">
      <alignment horizontal="center" vertical="center" wrapText="1"/>
    </xf>
    <xf numFmtId="0" fontId="13" fillId="8" borderId="1" xfId="0" applyFont="1" applyFill="1" applyBorder="1" applyAlignment="1">
      <alignment horizontal="left" wrapText="1"/>
    </xf>
    <xf numFmtId="0" fontId="103" fillId="0" borderId="6" xfId="0" applyFont="1" applyBorder="1" applyAlignment="1">
      <alignment horizontal="left" vertical="center"/>
    </xf>
    <xf numFmtId="1" fontId="12" fillId="0" borderId="0" xfId="15" applyNumberFormat="1" applyFont="1" applyFill="1" applyBorder="1" applyAlignment="1">
      <alignment horizontal="center" vertical="center"/>
    </xf>
    <xf numFmtId="187" fontId="12" fillId="0" borderId="0" xfId="128" applyNumberFormat="1" applyFont="1" applyFill="1" applyBorder="1" applyAlignment="1">
      <alignment horizontal="center" vertical="center"/>
    </xf>
    <xf numFmtId="1" fontId="13" fillId="7" borderId="1" xfId="15" applyNumberFormat="1" applyFont="1" applyFill="1" applyBorder="1" applyAlignment="1">
      <alignment horizontal="center" vertical="center" wrapText="1"/>
    </xf>
    <xf numFmtId="188" fontId="12" fillId="8" borderId="1" xfId="10" applyNumberFormat="1" applyFill="1" applyBorder="1" applyAlignment="1">
      <alignment horizontal="center" vertical="center" wrapText="1"/>
    </xf>
    <xf numFmtId="0" fontId="12" fillId="3" borderId="1" xfId="0" applyFont="1" applyFill="1" applyBorder="1" applyAlignment="1">
      <alignment horizontal="center" vertical="center"/>
    </xf>
    <xf numFmtId="1" fontId="12" fillId="3" borderId="1" xfId="15" applyNumberFormat="1" applyFont="1" applyFill="1" applyBorder="1" applyAlignment="1">
      <alignment horizontal="center" vertical="center"/>
    </xf>
    <xf numFmtId="188" fontId="12" fillId="3" borderId="1" xfId="128" applyNumberFormat="1" applyFont="1" applyFill="1" applyBorder="1" applyAlignment="1">
      <alignment horizontal="center" vertical="center"/>
    </xf>
    <xf numFmtId="180" fontId="12" fillId="3" borderId="1" xfId="128" applyFont="1" applyFill="1" applyBorder="1" applyAlignment="1">
      <alignment horizontal="center" vertical="center" wrapText="1"/>
    </xf>
    <xf numFmtId="180" fontId="12" fillId="3" borderId="20" xfId="128" applyFont="1" applyFill="1" applyBorder="1" applyAlignment="1">
      <alignment horizontal="center" vertical="center"/>
    </xf>
    <xf numFmtId="0" fontId="12" fillId="3" borderId="1" xfId="10" applyFill="1" applyBorder="1" applyAlignment="1">
      <alignment horizontal="left" vertical="center" wrapText="1"/>
    </xf>
    <xf numFmtId="168" fontId="12" fillId="3" borderId="1" xfId="124" applyNumberFormat="1" applyFont="1" applyFill="1" applyBorder="1" applyAlignment="1">
      <alignment horizontal="center" vertical="center" wrapText="1"/>
    </xf>
    <xf numFmtId="0" fontId="13" fillId="7" borderId="1" xfId="0" applyFont="1" applyFill="1" applyBorder="1" applyAlignment="1">
      <alignment horizontal="left" vertical="center" wrapText="1"/>
    </xf>
    <xf numFmtId="188" fontId="12" fillId="8" borderId="1" xfId="128" applyNumberFormat="1" applyFont="1" applyFill="1" applyBorder="1" applyAlignment="1">
      <alignment horizontal="center" vertical="center"/>
    </xf>
    <xf numFmtId="188" fontId="12" fillId="0" borderId="1" xfId="128" applyNumberFormat="1" applyFont="1" applyBorder="1" applyAlignment="1">
      <alignment horizontal="center" vertical="center"/>
    </xf>
    <xf numFmtId="180" fontId="12" fillId="0" borderId="1" xfId="128" applyFont="1" applyBorder="1" applyAlignment="1">
      <alignment horizontal="left" vertical="center" wrapText="1"/>
    </xf>
    <xf numFmtId="168" fontId="13" fillId="7" borderId="1" xfId="0" applyNumberFormat="1" applyFont="1" applyFill="1" applyBorder="1" applyAlignment="1">
      <alignment horizontal="center" vertical="center" wrapText="1"/>
    </xf>
    <xf numFmtId="0" fontId="12" fillId="0" borderId="0" xfId="0" applyFont="1"/>
    <xf numFmtId="0" fontId="12" fillId="0" borderId="0" xfId="0" applyFont="1" applyAlignment="1">
      <alignment horizontal="left"/>
    </xf>
    <xf numFmtId="180" fontId="12" fillId="0" borderId="0" xfId="128" applyFont="1" applyFill="1" applyBorder="1"/>
    <xf numFmtId="1" fontId="0" fillId="0" borderId="1" xfId="0" applyNumberFormat="1" applyBorder="1" applyAlignment="1">
      <alignment horizontal="center" vertical="center"/>
    </xf>
    <xf numFmtId="1" fontId="12" fillId="0" borderId="1" xfId="0" applyNumberFormat="1" applyFont="1" applyBorder="1" applyAlignment="1">
      <alignment horizontal="center" vertical="center"/>
    </xf>
    <xf numFmtId="0" fontId="12" fillId="0" borderId="1" xfId="10" applyBorder="1" applyAlignment="1">
      <alignment horizontal="center" vertical="center" wrapText="1"/>
    </xf>
    <xf numFmtId="180" fontId="12" fillId="0" borderId="1" xfId="128" applyFont="1" applyBorder="1" applyAlignment="1">
      <alignment horizontal="center" vertical="center"/>
    </xf>
    <xf numFmtId="168" fontId="12" fillId="0" borderId="0" xfId="124" applyNumberFormat="1" applyFont="1" applyBorder="1" applyAlignment="1">
      <alignment horizontal="center" vertical="center" wrapText="1"/>
    </xf>
    <xf numFmtId="188" fontId="12" fillId="0" borderId="0" xfId="128" applyNumberFormat="1" applyFont="1" applyBorder="1" applyAlignment="1">
      <alignment horizontal="center" vertical="center"/>
    </xf>
    <xf numFmtId="180" fontId="12" fillId="0" borderId="0" xfId="128" applyFont="1" applyBorder="1" applyAlignment="1">
      <alignment horizontal="center" vertical="center" wrapText="1"/>
    </xf>
    <xf numFmtId="0" fontId="12" fillId="0" borderId="0" xfId="10" applyAlignment="1">
      <alignment horizontal="center" vertical="center" wrapText="1"/>
    </xf>
    <xf numFmtId="1" fontId="12" fillId="0" borderId="0" xfId="0" applyNumberFormat="1" applyFont="1" applyAlignment="1">
      <alignment horizontal="center" vertical="center"/>
    </xf>
    <xf numFmtId="0" fontId="12" fillId="0" borderId="0" xfId="0" applyFont="1" applyAlignment="1">
      <alignment horizontal="left" wrapText="1"/>
    </xf>
    <xf numFmtId="168" fontId="12" fillId="0" borderId="0" xfId="45" applyFont="1" applyFill="1" applyBorder="1" applyAlignment="1">
      <alignment horizontal="center" vertical="center"/>
    </xf>
    <xf numFmtId="189" fontId="104" fillId="11" borderId="1" xfId="0" applyNumberFormat="1" applyFont="1" applyFill="1" applyBorder="1" applyAlignment="1">
      <alignment horizontal="left" vertical="center"/>
    </xf>
    <xf numFmtId="1" fontId="2" fillId="3" borderId="1" xfId="0" applyNumberFormat="1" applyFont="1" applyFill="1" applyBorder="1" applyAlignment="1">
      <alignment horizontal="center" vertical="center" wrapText="1"/>
    </xf>
    <xf numFmtId="189" fontId="46" fillId="11" borderId="1" xfId="10" applyNumberFormat="1" applyFont="1" applyFill="1" applyBorder="1" applyAlignment="1">
      <alignment horizontal="left" vertical="center" wrapText="1"/>
    </xf>
    <xf numFmtId="168" fontId="40" fillId="0" borderId="1" xfId="14" applyNumberFormat="1" applyFont="1" applyFill="1" applyBorder="1" applyAlignment="1">
      <alignment horizontal="right" vertical="center"/>
    </xf>
    <xf numFmtId="1" fontId="1" fillId="3" borderId="1" xfId="0" applyNumberFormat="1" applyFont="1" applyFill="1" applyBorder="1" applyAlignment="1">
      <alignment horizontal="center" vertical="center" wrapText="1"/>
    </xf>
    <xf numFmtId="1" fontId="13" fillId="7" borderId="26" xfId="123" applyNumberFormat="1" applyFont="1" applyFill="1" applyBorder="1" applyAlignment="1">
      <alignment vertical="center" wrapText="1"/>
    </xf>
    <xf numFmtId="1" fontId="13" fillId="7" borderId="11" xfId="0" applyNumberFormat="1" applyFont="1" applyFill="1" applyBorder="1" applyAlignment="1">
      <alignment horizontal="center" vertical="center" wrapText="1"/>
    </xf>
    <xf numFmtId="1" fontId="13" fillId="7" borderId="12" xfId="0" applyNumberFormat="1" applyFont="1" applyFill="1" applyBorder="1" applyAlignment="1">
      <alignment horizontal="center" vertical="center" wrapText="1"/>
    </xf>
    <xf numFmtId="168" fontId="13" fillId="7" borderId="1" xfId="45" applyFont="1" applyFill="1" applyBorder="1" applyAlignment="1">
      <alignment horizontal="center" vertical="center" wrapText="1"/>
    </xf>
    <xf numFmtId="0" fontId="12" fillId="0" borderId="18" xfId="0" applyFont="1" applyBorder="1" applyAlignment="1">
      <alignment horizontal="center" vertical="center"/>
    </xf>
    <xf numFmtId="168" fontId="12" fillId="0" borderId="1" xfId="45" applyFont="1" applyBorder="1" applyAlignment="1">
      <alignment horizontal="center" vertical="center" wrapText="1"/>
    </xf>
    <xf numFmtId="168" fontId="12" fillId="0" borderId="1" xfId="45" applyFont="1" applyBorder="1" applyAlignment="1">
      <alignment horizontal="center" vertical="center"/>
    </xf>
    <xf numFmtId="0" fontId="12" fillId="0" borderId="6" xfId="0" applyFont="1" applyBorder="1" applyAlignment="1">
      <alignment horizontal="center" vertical="center"/>
    </xf>
    <xf numFmtId="180" fontId="12" fillId="0" borderId="7" xfId="128" applyFont="1" applyFill="1" applyBorder="1" applyAlignment="1">
      <alignment horizontal="center" vertical="center"/>
    </xf>
    <xf numFmtId="0" fontId="42" fillId="0" borderId="0" xfId="1150" applyFont="1"/>
    <xf numFmtId="0" fontId="105" fillId="0" borderId="1" xfId="10" applyFont="1" applyBorder="1" applyAlignment="1">
      <alignment horizontal="left" vertical="center" wrapText="1"/>
    </xf>
    <xf numFmtId="0" fontId="13" fillId="0" borderId="0" xfId="46" applyFont="1" applyAlignment="1">
      <alignment horizontal="center"/>
    </xf>
    <xf numFmtId="0" fontId="13" fillId="0" borderId="61" xfId="46" applyFont="1" applyBorder="1" applyAlignment="1">
      <alignment horizontal="center"/>
    </xf>
    <xf numFmtId="186" fontId="51" fillId="3" borderId="1" xfId="10" applyNumberFormat="1" applyFont="1" applyFill="1" applyBorder="1" applyAlignment="1">
      <alignment horizontal="center" vertical="center" wrapText="1"/>
    </xf>
    <xf numFmtId="186" fontId="51" fillId="3" borderId="2" xfId="10" applyNumberFormat="1" applyFont="1" applyFill="1" applyBorder="1" applyAlignment="1">
      <alignment horizontal="center" vertical="center" wrapText="1"/>
    </xf>
    <xf numFmtId="0" fontId="50" fillId="3" borderId="18" xfId="10" applyFont="1" applyFill="1" applyBorder="1" applyAlignment="1">
      <alignment horizontal="center" vertical="center"/>
    </xf>
    <xf numFmtId="0" fontId="50" fillId="3" borderId="1" xfId="10" applyFont="1" applyFill="1" applyBorder="1" applyAlignment="1">
      <alignment horizontal="center" vertical="center"/>
    </xf>
    <xf numFmtId="0" fontId="50" fillId="3" borderId="0" xfId="10" applyFont="1" applyFill="1" applyAlignment="1">
      <alignment horizontal="center" wrapText="1"/>
    </xf>
    <xf numFmtId="0" fontId="0" fillId="0" borderId="0" xfId="0" applyFont="1" applyAlignment="1">
      <alignment horizontal="center" vertical="center"/>
    </xf>
    <xf numFmtId="0" fontId="0" fillId="0" borderId="0" xfId="0" applyFont="1"/>
    <xf numFmtId="0" fontId="0" fillId="0" borderId="0" xfId="0" applyFont="1" applyAlignment="1">
      <alignment horizontal="center"/>
    </xf>
    <xf numFmtId="0" fontId="90" fillId="0" borderId="0" xfId="0" applyFont="1" applyAlignment="1">
      <alignment horizontal="center" vertical="center"/>
    </xf>
    <xf numFmtId="0" fontId="90" fillId="0" borderId="0" xfId="0" applyFont="1" applyBorder="1" applyAlignment="1">
      <alignment horizontal="center" vertical="center"/>
    </xf>
    <xf numFmtId="0" fontId="50" fillId="3" borderId="18" xfId="10" applyNumberFormat="1" applyFont="1" applyFill="1" applyBorder="1" applyAlignment="1">
      <alignment horizontal="center" vertical="center" wrapText="1"/>
    </xf>
    <xf numFmtId="0" fontId="106" fillId="45" borderId="1" xfId="0" applyFont="1" applyFill="1" applyBorder="1" applyAlignment="1">
      <alignment horizontal="center" vertical="center"/>
    </xf>
    <xf numFmtId="0" fontId="106" fillId="45" borderId="1" xfId="0" applyFont="1" applyFill="1" applyBorder="1" applyAlignment="1">
      <alignment horizontal="left" wrapText="1"/>
    </xf>
    <xf numFmtId="0" fontId="0" fillId="46" borderId="1" xfId="0" applyFill="1" applyBorder="1" applyAlignment="1">
      <alignment horizontal="center" vertical="center"/>
    </xf>
    <xf numFmtId="0" fontId="0" fillId="46" borderId="1" xfId="0" applyFill="1" applyBorder="1" applyAlignment="1">
      <alignment wrapText="1"/>
    </xf>
    <xf numFmtId="190" fontId="106" fillId="45" borderId="1" xfId="0" applyNumberFormat="1" applyFont="1" applyFill="1" applyBorder="1" applyAlignment="1">
      <alignment horizontal="center" vertical="center"/>
    </xf>
    <xf numFmtId="190" fontId="0" fillId="46" borderId="1" xfId="0" applyNumberFormat="1" applyFill="1" applyBorder="1" applyAlignment="1">
      <alignment horizontal="center" vertical="center"/>
    </xf>
    <xf numFmtId="190" fontId="0" fillId="0" borderId="0" xfId="128" applyNumberFormat="1" applyFont="1" applyAlignment="1">
      <alignment horizontal="left"/>
    </xf>
    <xf numFmtId="0" fontId="46" fillId="3" borderId="1" xfId="10" applyFont="1" applyFill="1" applyBorder="1" applyAlignment="1">
      <alignment horizontal="left" vertical="center" wrapText="1"/>
    </xf>
    <xf numFmtId="0" fontId="107" fillId="47" borderId="0" xfId="0" applyFont="1" applyFill="1" applyAlignment="1">
      <alignment horizontal="left" vertical="top" wrapText="1"/>
    </xf>
    <xf numFmtId="0" fontId="108" fillId="47" borderId="0" xfId="0" applyFont="1" applyFill="1" applyAlignment="1">
      <alignment horizontal="left" vertical="top" wrapText="1"/>
    </xf>
    <xf numFmtId="0" fontId="107" fillId="47" borderId="65" xfId="0" applyFont="1" applyFill="1" applyBorder="1" applyAlignment="1">
      <alignment horizontal="left" vertical="top" wrapText="1"/>
    </xf>
    <xf numFmtId="0" fontId="107" fillId="47" borderId="65" xfId="0" applyFont="1" applyFill="1" applyBorder="1" applyAlignment="1">
      <alignment horizontal="right" vertical="top" wrapText="1"/>
    </xf>
    <xf numFmtId="0" fontId="107" fillId="47" borderId="65" xfId="0" applyFont="1" applyFill="1" applyBorder="1" applyAlignment="1">
      <alignment horizontal="center" vertical="top" wrapText="1"/>
    </xf>
    <xf numFmtId="0" fontId="109" fillId="48" borderId="65" xfId="0" applyFont="1" applyFill="1" applyBorder="1" applyAlignment="1">
      <alignment horizontal="left" vertical="top" wrapText="1"/>
    </xf>
    <xf numFmtId="0" fontId="109" fillId="48" borderId="65" xfId="0" applyFont="1" applyFill="1" applyBorder="1" applyAlignment="1">
      <alignment horizontal="right" vertical="top" wrapText="1"/>
    </xf>
    <xf numFmtId="0" fontId="109" fillId="48" borderId="65" xfId="0" applyFont="1" applyFill="1" applyBorder="1" applyAlignment="1">
      <alignment horizontal="center" vertical="top" wrapText="1"/>
    </xf>
    <xf numFmtId="191" fontId="109" fillId="48" borderId="65" xfId="0" applyNumberFormat="1" applyFont="1" applyFill="1" applyBorder="1" applyAlignment="1">
      <alignment horizontal="right" vertical="top" wrapText="1"/>
    </xf>
    <xf numFmtId="4" fontId="109" fillId="48" borderId="65" xfId="0" applyNumberFormat="1" applyFont="1" applyFill="1" applyBorder="1" applyAlignment="1">
      <alignment horizontal="right" vertical="top" wrapText="1"/>
    </xf>
    <xf numFmtId="0" fontId="110" fillId="49" borderId="65" xfId="0" applyFont="1" applyFill="1" applyBorder="1" applyAlignment="1">
      <alignment horizontal="left" vertical="top" wrapText="1"/>
    </xf>
    <xf numFmtId="0" fontId="110" fillId="49" borderId="65" xfId="0" applyFont="1" applyFill="1" applyBorder="1" applyAlignment="1">
      <alignment horizontal="right" vertical="top" wrapText="1"/>
    </xf>
    <xf numFmtId="0" fontId="110" fillId="49" borderId="65" xfId="0" applyFont="1" applyFill="1" applyBorder="1" applyAlignment="1">
      <alignment horizontal="center" vertical="top" wrapText="1"/>
    </xf>
    <xf numFmtId="191" fontId="110" fillId="49" borderId="65" xfId="0" applyNumberFormat="1" applyFont="1" applyFill="1" applyBorder="1" applyAlignment="1">
      <alignment horizontal="right" vertical="top" wrapText="1"/>
    </xf>
    <xf numFmtId="4" fontId="110" fillId="49" borderId="65" xfId="0" applyNumberFormat="1" applyFont="1" applyFill="1" applyBorder="1" applyAlignment="1">
      <alignment horizontal="right" vertical="top" wrapText="1"/>
    </xf>
    <xf numFmtId="0" fontId="110" fillId="47" borderId="0" xfId="0" applyFont="1" applyFill="1" applyAlignment="1">
      <alignment horizontal="right" vertical="top" wrapText="1"/>
    </xf>
    <xf numFmtId="4" fontId="110" fillId="47" borderId="0" xfId="0" applyNumberFormat="1" applyFont="1" applyFill="1" applyAlignment="1">
      <alignment horizontal="right" vertical="top" wrapText="1"/>
    </xf>
    <xf numFmtId="0" fontId="109" fillId="48" borderId="66" xfId="0" applyFont="1" applyFill="1" applyBorder="1" applyAlignment="1">
      <alignment horizontal="left" vertical="top" wrapText="1"/>
    </xf>
    <xf numFmtId="0" fontId="110" fillId="50" borderId="65" xfId="0" applyFont="1" applyFill="1" applyBorder="1" applyAlignment="1">
      <alignment horizontal="left" vertical="top" wrapText="1"/>
    </xf>
    <xf numFmtId="0" fontId="110" fillId="50" borderId="65" xfId="0" applyFont="1" applyFill="1" applyBorder="1" applyAlignment="1">
      <alignment horizontal="right" vertical="top" wrapText="1"/>
    </xf>
    <xf numFmtId="0" fontId="110" fillId="50" borderId="65" xfId="0" applyFont="1" applyFill="1" applyBorder="1" applyAlignment="1">
      <alignment horizontal="center" vertical="top" wrapText="1"/>
    </xf>
    <xf numFmtId="191" fontId="110" fillId="50" borderId="65" xfId="0" applyNumberFormat="1" applyFont="1" applyFill="1" applyBorder="1" applyAlignment="1">
      <alignment horizontal="right" vertical="top" wrapText="1"/>
    </xf>
    <xf numFmtId="4" fontId="110" fillId="50" borderId="65" xfId="0" applyNumberFormat="1" applyFont="1" applyFill="1" applyBorder="1" applyAlignment="1">
      <alignment horizontal="right" vertical="top" wrapText="1"/>
    </xf>
    <xf numFmtId="49" fontId="46" fillId="10" borderId="1" xfId="10" applyNumberFormat="1" applyFont="1" applyFill="1" applyBorder="1" applyAlignment="1">
      <alignment horizontal="center" vertical="center"/>
    </xf>
    <xf numFmtId="49" fontId="46" fillId="11" borderId="1" xfId="10" applyNumberFormat="1" applyFont="1" applyFill="1" applyBorder="1" applyAlignment="1">
      <alignment horizontal="center" vertical="center"/>
    </xf>
    <xf numFmtId="0" fontId="40" fillId="12" borderId="1" xfId="10" applyFont="1" applyFill="1" applyBorder="1" applyAlignment="1">
      <alignment horizontal="center" vertical="center"/>
    </xf>
    <xf numFmtId="0" fontId="40" fillId="12" borderId="1" xfId="10" applyFont="1" applyFill="1" applyBorder="1" applyAlignment="1">
      <alignment horizontal="center" vertical="center" wrapText="1"/>
    </xf>
    <xf numFmtId="168" fontId="46" fillId="3" borderId="0" xfId="26" applyFont="1" applyFill="1" applyBorder="1" applyAlignment="1">
      <alignment horizontal="center" vertical="center"/>
    </xf>
    <xf numFmtId="0" fontId="40" fillId="0" borderId="0" xfId="0" applyFont="1" applyBorder="1" applyAlignment="1">
      <alignment horizontal="center" wrapText="1"/>
    </xf>
    <xf numFmtId="168" fontId="40" fillId="3" borderId="9" xfId="26" applyFont="1" applyFill="1" applyBorder="1" applyAlignment="1">
      <alignment horizontal="center" vertical="center"/>
    </xf>
    <xf numFmtId="0" fontId="90" fillId="0" borderId="4" xfId="0" applyFont="1" applyBorder="1" applyAlignment="1">
      <alignment horizontal="center" vertical="center"/>
    </xf>
    <xf numFmtId="0" fontId="50" fillId="3" borderId="4" xfId="10" applyFont="1" applyFill="1" applyBorder="1" applyAlignment="1">
      <alignment horizontal="center" wrapText="1"/>
    </xf>
    <xf numFmtId="0" fontId="0" fillId="0" borderId="9" xfId="0" applyBorder="1"/>
    <xf numFmtId="0" fontId="46" fillId="3" borderId="18" xfId="10" applyNumberFormat="1" applyFont="1" applyFill="1" applyBorder="1" applyAlignment="1">
      <alignment horizontal="center" vertical="center" wrapText="1"/>
    </xf>
    <xf numFmtId="0" fontId="46" fillId="3" borderId="18" xfId="10" applyFont="1" applyFill="1" applyBorder="1" applyAlignment="1">
      <alignment horizontal="center" vertical="center" wrapText="1"/>
    </xf>
    <xf numFmtId="0" fontId="46" fillId="3" borderId="68" xfId="10" applyFont="1" applyFill="1" applyBorder="1" applyAlignment="1">
      <alignment horizontal="center" vertical="center" wrapText="1"/>
    </xf>
    <xf numFmtId="0" fontId="40" fillId="3" borderId="59" xfId="10" applyFont="1" applyFill="1" applyBorder="1" applyAlignment="1">
      <alignment vertical="center" wrapText="1"/>
    </xf>
    <xf numFmtId="0" fontId="40" fillId="3" borderId="63" xfId="10" applyFont="1" applyFill="1" applyBorder="1" applyAlignment="1">
      <alignment vertical="center" wrapText="1"/>
    </xf>
    <xf numFmtId="0" fontId="40" fillId="3" borderId="63" xfId="10" applyFont="1" applyFill="1" applyBorder="1" applyAlignment="1">
      <alignment horizontal="center" vertical="center" wrapText="1"/>
    </xf>
    <xf numFmtId="0" fontId="40" fillId="3" borderId="64" xfId="10" applyFont="1" applyFill="1" applyBorder="1" applyAlignment="1">
      <alignment vertical="center" wrapText="1"/>
    </xf>
    <xf numFmtId="168" fontId="46" fillId="12" borderId="69" xfId="26" applyFont="1" applyFill="1" applyBorder="1" applyAlignment="1">
      <alignment horizontal="center" vertical="center" wrapText="1"/>
    </xf>
    <xf numFmtId="168" fontId="46" fillId="3" borderId="20" xfId="26" applyFont="1" applyFill="1" applyBorder="1" applyAlignment="1">
      <alignment horizontal="center" vertical="center" wrapText="1"/>
    </xf>
    <xf numFmtId="168" fontId="46" fillId="12" borderId="20" xfId="14" applyFont="1" applyFill="1" applyBorder="1" applyAlignment="1">
      <alignment horizontal="center" vertical="center"/>
    </xf>
    <xf numFmtId="44" fontId="40" fillId="0" borderId="20" xfId="122" applyFont="1" applyFill="1" applyBorder="1" applyAlignment="1">
      <alignment vertical="center"/>
    </xf>
    <xf numFmtId="168" fontId="46" fillId="12" borderId="20" xfId="14" applyFont="1" applyFill="1" applyBorder="1" applyAlignment="1">
      <alignment vertical="center"/>
    </xf>
    <xf numFmtId="168" fontId="40" fillId="10" borderId="20" xfId="14" applyFont="1" applyFill="1" applyBorder="1" applyAlignment="1">
      <alignment vertical="center"/>
    </xf>
    <xf numFmtId="168" fontId="40" fillId="3" borderId="20" xfId="14" applyFont="1" applyFill="1" applyBorder="1" applyAlignment="1">
      <alignment vertical="center"/>
    </xf>
    <xf numFmtId="168" fontId="47" fillId="10" borderId="20" xfId="14" applyFont="1" applyFill="1" applyBorder="1" applyAlignment="1">
      <alignment vertical="center" wrapText="1"/>
    </xf>
    <xf numFmtId="44" fontId="40" fillId="10" borderId="20" xfId="122" applyFont="1" applyFill="1" applyBorder="1" applyAlignment="1">
      <alignment vertical="center"/>
    </xf>
    <xf numFmtId="0" fontId="40" fillId="3" borderId="20" xfId="10" applyFont="1" applyFill="1" applyBorder="1" applyAlignment="1">
      <alignment vertical="center"/>
    </xf>
    <xf numFmtId="168" fontId="46" fillId="10" borderId="20" xfId="14" applyFont="1" applyFill="1" applyBorder="1" applyAlignment="1">
      <alignment vertical="center"/>
    </xf>
    <xf numFmtId="44" fontId="40" fillId="11" borderId="20" xfId="122" applyFont="1" applyFill="1" applyBorder="1" applyAlignment="1">
      <alignment vertical="center"/>
    </xf>
    <xf numFmtId="168" fontId="40" fillId="12" borderId="20" xfId="14" applyFont="1" applyFill="1" applyBorder="1" applyAlignment="1">
      <alignment vertical="center"/>
    </xf>
    <xf numFmtId="168" fontId="40" fillId="10" borderId="20" xfId="14" applyFont="1" applyFill="1" applyBorder="1" applyAlignment="1">
      <alignment horizontal="right" vertical="center"/>
    </xf>
    <xf numFmtId="43" fontId="40" fillId="3" borderId="20" xfId="10" applyNumberFormat="1" applyFont="1" applyFill="1" applyBorder="1" applyAlignment="1">
      <alignment vertical="center"/>
    </xf>
    <xf numFmtId="168" fontId="40" fillId="12" borderId="20" xfId="14" applyFont="1" applyFill="1" applyBorder="1" applyAlignment="1">
      <alignment vertical="center" wrapText="1"/>
    </xf>
    <xf numFmtId="168" fontId="40" fillId="3" borderId="20" xfId="26" applyFont="1" applyFill="1" applyBorder="1" applyAlignment="1">
      <alignment horizontal="center" vertical="center"/>
    </xf>
    <xf numFmtId="168" fontId="40" fillId="11" borderId="20" xfId="14" applyFont="1" applyFill="1" applyBorder="1" applyAlignment="1">
      <alignment horizontal="right" vertical="center"/>
    </xf>
    <xf numFmtId="168" fontId="40" fillId="11" borderId="20" xfId="26" applyFont="1" applyFill="1" applyBorder="1" applyAlignment="1">
      <alignment vertical="center"/>
    </xf>
    <xf numFmtId="44" fontId="46" fillId="3" borderId="20" xfId="122" applyFont="1" applyFill="1" applyBorder="1" applyAlignment="1">
      <alignment vertical="center"/>
    </xf>
    <xf numFmtId="44" fontId="46" fillId="10" borderId="22" xfId="122" applyFont="1" applyFill="1" applyBorder="1" applyAlignment="1">
      <alignment vertical="center"/>
    </xf>
    <xf numFmtId="44" fontId="46" fillId="10" borderId="23" xfId="122" applyFont="1" applyFill="1" applyBorder="1" applyAlignment="1">
      <alignment vertical="center"/>
    </xf>
    <xf numFmtId="0" fontId="50" fillId="0" borderId="59" xfId="0" applyFont="1" applyBorder="1" applyAlignment="1">
      <alignment horizontal="center" vertical="center"/>
    </xf>
    <xf numFmtId="0" fontId="50" fillId="0" borderId="28" xfId="0" applyFont="1" applyBorder="1" applyAlignment="1">
      <alignment horizontal="center" vertical="center"/>
    </xf>
    <xf numFmtId="0" fontId="50" fillId="0" borderId="55" xfId="0" applyFont="1" applyBorder="1" applyAlignment="1">
      <alignment horizontal="center" vertical="center"/>
    </xf>
    <xf numFmtId="0" fontId="50" fillId="0" borderId="51" xfId="0" applyFont="1" applyBorder="1" applyAlignment="1">
      <alignment horizontal="center" vertical="center"/>
    </xf>
    <xf numFmtId="0" fontId="50" fillId="0" borderId="60" xfId="0" applyFont="1" applyBorder="1" applyAlignment="1">
      <alignment horizontal="center" vertical="center"/>
    </xf>
    <xf numFmtId="0" fontId="50" fillId="0" borderId="58" xfId="0" applyFont="1" applyBorder="1" applyAlignment="1">
      <alignment horizontal="center" vertical="center"/>
    </xf>
    <xf numFmtId="0" fontId="50" fillId="3" borderId="14" xfId="10" applyFont="1" applyFill="1" applyBorder="1" applyAlignment="1">
      <alignment horizontal="right" vertical="center"/>
    </xf>
    <xf numFmtId="0" fontId="50" fillId="3" borderId="15" xfId="10" applyFont="1" applyFill="1" applyBorder="1" applyAlignment="1">
      <alignment horizontal="righ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46" fillId="0" borderId="3" xfId="10" applyFont="1" applyFill="1" applyBorder="1" applyAlignment="1">
      <alignment horizontal="left" vertical="center" wrapText="1" readingOrder="1"/>
    </xf>
    <xf numFmtId="0" fontId="46" fillId="0" borderId="4" xfId="10" applyFont="1" applyFill="1" applyBorder="1" applyAlignment="1">
      <alignment horizontal="left" vertical="center" wrapText="1" readingOrder="1"/>
    </xf>
    <xf numFmtId="0" fontId="46" fillId="0" borderId="5" xfId="10" applyFont="1" applyFill="1" applyBorder="1" applyAlignment="1">
      <alignment horizontal="left" vertical="center" wrapText="1" readingOrder="1"/>
    </xf>
    <xf numFmtId="0" fontId="46" fillId="0" borderId="6" xfId="10" applyFont="1" applyFill="1" applyBorder="1" applyAlignment="1">
      <alignment horizontal="left" vertical="center" readingOrder="1"/>
    </xf>
    <xf numFmtId="0" fontId="46" fillId="0" borderId="0" xfId="10" applyFont="1" applyFill="1" applyBorder="1" applyAlignment="1">
      <alignment horizontal="left" vertical="center" readingOrder="1"/>
    </xf>
    <xf numFmtId="0" fontId="46" fillId="0" borderId="7" xfId="10" applyFont="1" applyFill="1" applyBorder="1" applyAlignment="1">
      <alignment horizontal="left" vertical="center" readingOrder="1"/>
    </xf>
    <xf numFmtId="0" fontId="46" fillId="0" borderId="6" xfId="10" applyFont="1" applyFill="1" applyBorder="1" applyAlignment="1">
      <alignment horizontal="left" vertical="center" wrapText="1" readingOrder="1"/>
    </xf>
    <xf numFmtId="0" fontId="46" fillId="0" borderId="0" xfId="10" applyFont="1" applyFill="1" applyBorder="1" applyAlignment="1">
      <alignment horizontal="left" vertical="center" wrapText="1" readingOrder="1"/>
    </xf>
    <xf numFmtId="0" fontId="46" fillId="0" borderId="7" xfId="10" applyFont="1" applyFill="1" applyBorder="1" applyAlignment="1">
      <alignment horizontal="left" vertical="center" wrapText="1" readingOrder="1"/>
    </xf>
    <xf numFmtId="0" fontId="46" fillId="0" borderId="8" xfId="10" applyFont="1" applyFill="1" applyBorder="1" applyAlignment="1">
      <alignment horizontal="left" vertical="center" readingOrder="1"/>
    </xf>
    <xf numFmtId="0" fontId="46" fillId="0" borderId="9" xfId="10" applyFont="1" applyFill="1" applyBorder="1" applyAlignment="1">
      <alignment horizontal="left" vertical="center" readingOrder="1"/>
    </xf>
    <xf numFmtId="0" fontId="46" fillId="0" borderId="10" xfId="10" applyFont="1" applyFill="1" applyBorder="1" applyAlignment="1">
      <alignment horizontal="left" vertical="center" readingOrder="1"/>
    </xf>
    <xf numFmtId="0" fontId="99" fillId="0" borderId="56" xfId="0" applyFont="1" applyBorder="1" applyAlignment="1">
      <alignment horizontal="center" vertical="center" wrapText="1"/>
    </xf>
    <xf numFmtId="0" fontId="99" fillId="0" borderId="57" xfId="0" applyFont="1" applyBorder="1" applyAlignment="1">
      <alignment horizontal="center" vertical="center" wrapText="1"/>
    </xf>
    <xf numFmtId="0" fontId="99" fillId="0" borderId="58" xfId="0" applyFont="1" applyBorder="1" applyAlignment="1">
      <alignment horizontal="center" vertical="center" wrapText="1"/>
    </xf>
    <xf numFmtId="0" fontId="46" fillId="0" borderId="0" xfId="0" applyFont="1" applyAlignment="1">
      <alignment horizontal="center" wrapText="1"/>
    </xf>
    <xf numFmtId="0" fontId="46" fillId="3" borderId="18" xfId="10" applyFont="1" applyFill="1" applyBorder="1" applyAlignment="1">
      <alignment horizontal="left" vertical="center" wrapText="1"/>
    </xf>
    <xf numFmtId="0" fontId="46" fillId="3" borderId="1" xfId="10" applyFont="1" applyFill="1" applyBorder="1" applyAlignment="1">
      <alignment horizontal="left" vertical="center" wrapText="1"/>
    </xf>
    <xf numFmtId="0" fontId="46" fillId="3" borderId="20" xfId="10" applyFont="1" applyFill="1" applyBorder="1" applyAlignment="1">
      <alignment horizontal="left" vertical="center" wrapText="1"/>
    </xf>
    <xf numFmtId="49" fontId="46" fillId="10" borderId="28" xfId="10" applyNumberFormat="1" applyFont="1" applyFill="1" applyBorder="1" applyAlignment="1">
      <alignment horizontal="right" vertical="center"/>
    </xf>
    <xf numFmtId="49" fontId="46" fillId="10" borderId="70" xfId="10" applyNumberFormat="1" applyFont="1" applyFill="1" applyBorder="1" applyAlignment="1">
      <alignment horizontal="right" vertical="center"/>
    </xf>
    <xf numFmtId="49" fontId="46" fillId="10" borderId="71" xfId="10" applyNumberFormat="1" applyFont="1" applyFill="1" applyBorder="1" applyAlignment="1">
      <alignment horizontal="right" vertical="center"/>
    </xf>
    <xf numFmtId="0" fontId="50" fillId="12" borderId="19" xfId="121" applyFont="1" applyFill="1" applyBorder="1" applyAlignment="1">
      <alignment horizontal="center" vertical="center"/>
    </xf>
    <xf numFmtId="0" fontId="50" fillId="12" borderId="11" xfId="121" applyFont="1" applyFill="1" applyBorder="1" applyAlignment="1">
      <alignment horizontal="center" vertical="center"/>
    </xf>
    <xf numFmtId="0" fontId="50" fillId="12" borderId="29" xfId="121" applyFont="1" applyFill="1" applyBorder="1" applyAlignment="1">
      <alignment horizontal="center" vertical="center"/>
    </xf>
    <xf numFmtId="49" fontId="46" fillId="10" borderId="19" xfId="10" applyNumberFormat="1" applyFont="1" applyFill="1" applyBorder="1" applyAlignment="1">
      <alignment horizontal="right" vertical="center"/>
    </xf>
    <xf numFmtId="49" fontId="46" fillId="10" borderId="11" xfId="10" applyNumberFormat="1" applyFont="1" applyFill="1" applyBorder="1" applyAlignment="1">
      <alignment horizontal="right" vertical="center"/>
    </xf>
    <xf numFmtId="49" fontId="46" fillId="10" borderId="12" xfId="10" applyNumberFormat="1" applyFont="1" applyFill="1" applyBorder="1" applyAlignment="1">
      <alignment horizontal="right" vertical="center"/>
    </xf>
    <xf numFmtId="49" fontId="46" fillId="0" borderId="19" xfId="10" applyNumberFormat="1" applyFont="1" applyFill="1" applyBorder="1" applyAlignment="1">
      <alignment horizontal="center" vertical="center"/>
    </xf>
    <xf numFmtId="49" fontId="46" fillId="0" borderId="11" xfId="10" applyNumberFormat="1" applyFont="1" applyFill="1" applyBorder="1" applyAlignment="1">
      <alignment horizontal="center" vertical="center"/>
    </xf>
    <xf numFmtId="49" fontId="46" fillId="0" borderId="29" xfId="10" applyNumberFormat="1" applyFont="1" applyFill="1" applyBorder="1" applyAlignment="1">
      <alignment horizontal="center" vertical="center"/>
    </xf>
    <xf numFmtId="0" fontId="46" fillId="0" borderId="0" xfId="0" applyFont="1" applyBorder="1" applyAlignment="1">
      <alignment horizontal="center"/>
    </xf>
    <xf numFmtId="0" fontId="51" fillId="3" borderId="3" xfId="121" applyFont="1" applyFill="1" applyBorder="1" applyAlignment="1">
      <alignment horizontal="center" vertical="center"/>
    </xf>
    <xf numFmtId="0" fontId="51" fillId="3" borderId="4" xfId="121" applyFont="1" applyFill="1" applyBorder="1" applyAlignment="1">
      <alignment horizontal="center" vertical="center"/>
    </xf>
    <xf numFmtId="0" fontId="51" fillId="3" borderId="5" xfId="121" applyFont="1" applyFill="1" applyBorder="1" applyAlignment="1">
      <alignment horizontal="center" vertical="center"/>
    </xf>
    <xf numFmtId="0" fontId="36" fillId="3" borderId="8" xfId="121" applyFont="1" applyFill="1" applyBorder="1" applyAlignment="1">
      <alignment horizontal="center" vertical="center"/>
    </xf>
    <xf numFmtId="0" fontId="36" fillId="3" borderId="9" xfId="121" applyFont="1" applyFill="1" applyBorder="1" applyAlignment="1">
      <alignment horizontal="center" vertical="center"/>
    </xf>
    <xf numFmtId="0" fontId="36" fillId="3" borderId="10" xfId="121" applyFont="1" applyFill="1" applyBorder="1" applyAlignment="1">
      <alignment horizontal="center" vertical="center"/>
    </xf>
    <xf numFmtId="0" fontId="50" fillId="3" borderId="18" xfId="10" applyFont="1" applyFill="1" applyBorder="1" applyAlignment="1">
      <alignment horizontal="center" vertical="center"/>
    </xf>
    <xf numFmtId="0" fontId="50" fillId="3" borderId="1" xfId="10" applyFont="1" applyFill="1" applyBorder="1" applyAlignment="1">
      <alignment horizontal="center" vertical="center"/>
    </xf>
    <xf numFmtId="0" fontId="50" fillId="3" borderId="21" xfId="10" applyFont="1" applyFill="1" applyBorder="1" applyAlignment="1">
      <alignment horizontal="center" vertical="center"/>
    </xf>
    <xf numFmtId="0" fontId="50" fillId="3" borderId="22" xfId="10" applyFont="1" applyFill="1" applyBorder="1" applyAlignment="1">
      <alignment horizontal="center" vertical="center"/>
    </xf>
    <xf numFmtId="0" fontId="13" fillId="0" borderId="18" xfId="10" applyFont="1" applyFill="1" applyBorder="1" applyAlignment="1">
      <alignment horizontal="left" vertical="center" wrapText="1"/>
    </xf>
    <xf numFmtId="0" fontId="13" fillId="0" borderId="1" xfId="10" applyFont="1" applyFill="1" applyBorder="1" applyAlignment="1">
      <alignment horizontal="left" vertical="center" wrapText="1"/>
    </xf>
    <xf numFmtId="0" fontId="13" fillId="0" borderId="20" xfId="10" applyFont="1" applyFill="1" applyBorder="1" applyAlignment="1">
      <alignment horizontal="left" vertical="center" wrapText="1"/>
    </xf>
    <xf numFmtId="0" fontId="46" fillId="3" borderId="18" xfId="121" applyFont="1" applyFill="1" applyBorder="1" applyAlignment="1">
      <alignment horizontal="left" vertical="center"/>
    </xf>
    <xf numFmtId="0" fontId="40" fillId="3" borderId="1" xfId="121" applyFont="1" applyFill="1" applyBorder="1" applyAlignment="1">
      <alignment horizontal="left" vertical="center"/>
    </xf>
    <xf numFmtId="0" fontId="40" fillId="3" borderId="20" xfId="121" applyFont="1" applyFill="1" applyBorder="1" applyAlignment="1">
      <alignment horizontal="left" vertical="center"/>
    </xf>
    <xf numFmtId="0" fontId="46" fillId="3" borderId="1" xfId="121" applyFont="1" applyFill="1" applyBorder="1" applyAlignment="1">
      <alignment horizontal="left" vertical="center"/>
    </xf>
    <xf numFmtId="0" fontId="46" fillId="3" borderId="20" xfId="121" applyFont="1" applyFill="1" applyBorder="1" applyAlignment="1">
      <alignment horizontal="left" vertical="center"/>
    </xf>
    <xf numFmtId="0" fontId="46" fillId="3" borderId="18" xfId="10" applyFont="1" applyFill="1" applyBorder="1" applyAlignment="1">
      <alignment horizontal="left" vertical="center"/>
    </xf>
    <xf numFmtId="0" fontId="46" fillId="3" borderId="1" xfId="10" applyFont="1" applyFill="1" applyBorder="1" applyAlignment="1">
      <alignment horizontal="left" vertical="center"/>
    </xf>
    <xf numFmtId="0" fontId="46" fillId="3" borderId="20" xfId="10" applyFont="1" applyFill="1" applyBorder="1" applyAlignment="1">
      <alignment horizontal="left" vertical="center"/>
    </xf>
    <xf numFmtId="0" fontId="12" fillId="0" borderId="14" xfId="46" applyBorder="1" applyAlignment="1">
      <alignment horizontal="center"/>
    </xf>
    <xf numFmtId="0" fontId="12" fillId="0" borderId="67" xfId="46" applyBorder="1" applyAlignment="1">
      <alignment horizontal="center"/>
    </xf>
    <xf numFmtId="0" fontId="12" fillId="0" borderId="15" xfId="46" applyBorder="1" applyAlignment="1">
      <alignment horizontal="center"/>
    </xf>
    <xf numFmtId="0" fontId="96" fillId="0" borderId="6" xfId="46" applyFont="1" applyBorder="1" applyAlignment="1">
      <alignment horizontal="center" vertical="center"/>
    </xf>
    <xf numFmtId="0" fontId="96" fillId="0" borderId="0" xfId="46" applyFont="1" applyBorder="1" applyAlignment="1">
      <alignment horizontal="center" vertical="center"/>
    </xf>
    <xf numFmtId="0" fontId="96" fillId="0" borderId="7" xfId="46" applyFont="1" applyBorder="1" applyAlignment="1">
      <alignment horizontal="center" vertical="center"/>
    </xf>
    <xf numFmtId="0" fontId="92" fillId="10" borderId="26" xfId="46" applyFont="1" applyFill="1" applyBorder="1" applyAlignment="1">
      <alignment horizontal="center" vertical="center" wrapText="1"/>
    </xf>
    <xf numFmtId="0" fontId="92" fillId="10" borderId="47" xfId="46" applyFont="1" applyFill="1" applyBorder="1" applyAlignment="1">
      <alignment horizontal="center" vertical="center" wrapText="1"/>
    </xf>
    <xf numFmtId="0" fontId="92" fillId="3" borderId="18" xfId="46" applyFont="1" applyFill="1" applyBorder="1" applyAlignment="1">
      <alignment horizontal="center" vertical="center"/>
    </xf>
    <xf numFmtId="0" fontId="92" fillId="3" borderId="13" xfId="46" applyFont="1" applyFill="1" applyBorder="1" applyAlignment="1">
      <alignment horizontal="center" vertical="center"/>
    </xf>
    <xf numFmtId="0" fontId="13" fillId="0" borderId="18" xfId="46" applyFont="1" applyBorder="1" applyAlignment="1">
      <alignment horizontal="left" wrapText="1"/>
    </xf>
    <xf numFmtId="0" fontId="13" fillId="0" borderId="1" xfId="46" applyFont="1" applyBorder="1" applyAlignment="1">
      <alignment horizontal="left" wrapText="1"/>
    </xf>
    <xf numFmtId="0" fontId="13" fillId="0" borderId="20" xfId="46" applyFont="1" applyBorder="1" applyAlignment="1">
      <alignment horizontal="left" wrapText="1"/>
    </xf>
    <xf numFmtId="0" fontId="13" fillId="0" borderId="26" xfId="46" applyFont="1" applyBorder="1" applyAlignment="1">
      <alignment horizontal="left" wrapText="1"/>
    </xf>
    <xf numFmtId="0" fontId="13" fillId="0" borderId="24" xfId="46" applyFont="1" applyBorder="1" applyAlignment="1">
      <alignment horizontal="left" wrapText="1"/>
    </xf>
    <xf numFmtId="0" fontId="13" fillId="0" borderId="25" xfId="46" applyFont="1" applyBorder="1" applyAlignment="1">
      <alignment horizontal="left" wrapText="1"/>
    </xf>
    <xf numFmtId="168" fontId="13" fillId="11" borderId="6" xfId="45" applyFont="1" applyFill="1" applyBorder="1" applyAlignment="1">
      <alignment horizontal="left" vertical="center"/>
    </xf>
    <xf numFmtId="168" fontId="13" fillId="11" borderId="0" xfId="45" applyFont="1" applyFill="1" applyBorder="1" applyAlignment="1">
      <alignment horizontal="left" vertical="center"/>
    </xf>
    <xf numFmtId="168" fontId="13" fillId="11" borderId="7" xfId="45" applyFont="1" applyFill="1" applyBorder="1" applyAlignment="1">
      <alignment horizontal="left" vertical="center"/>
    </xf>
    <xf numFmtId="0" fontId="13" fillId="0" borderId="18" xfId="10" applyFont="1" applyFill="1" applyBorder="1" applyAlignment="1">
      <alignment horizontal="left" vertical="center" readingOrder="1"/>
    </xf>
    <xf numFmtId="0" fontId="13" fillId="0" borderId="1" xfId="10" applyFont="1" applyFill="1" applyBorder="1" applyAlignment="1">
      <alignment horizontal="left" vertical="center" readingOrder="1"/>
    </xf>
    <xf numFmtId="0" fontId="13" fillId="0" borderId="20" xfId="10" applyFont="1" applyFill="1" applyBorder="1" applyAlignment="1">
      <alignment horizontal="left" vertical="center" readingOrder="1"/>
    </xf>
    <xf numFmtId="0" fontId="48" fillId="6" borderId="18" xfId="1150" applyFont="1" applyFill="1" applyBorder="1" applyAlignment="1">
      <alignment horizontal="center" vertical="center"/>
    </xf>
    <xf numFmtId="0" fontId="48" fillId="6" borderId="1" xfId="1150" applyFont="1" applyFill="1" applyBorder="1" applyAlignment="1">
      <alignment horizontal="center" vertical="center"/>
    </xf>
    <xf numFmtId="0" fontId="48" fillId="6" borderId="20" xfId="1150" applyFont="1" applyFill="1" applyBorder="1" applyAlignment="1">
      <alignment horizontal="center" vertical="center"/>
    </xf>
    <xf numFmtId="0" fontId="13" fillId="0" borderId="18" xfId="1150" applyFont="1" applyBorder="1" applyAlignment="1">
      <alignment horizontal="center" vertical="center"/>
    </xf>
    <xf numFmtId="0" fontId="13" fillId="0" borderId="1" xfId="1150" applyFont="1" applyBorder="1" applyAlignment="1">
      <alignment horizontal="center" vertical="center"/>
    </xf>
    <xf numFmtId="0" fontId="13" fillId="0" borderId="1" xfId="1150" applyFont="1" applyBorder="1" applyAlignment="1">
      <alignment horizontal="center" vertical="center" wrapText="1"/>
    </xf>
    <xf numFmtId="0" fontId="12" fillId="0" borderId="1" xfId="1150" applyFont="1" applyBorder="1" applyAlignment="1">
      <alignment horizontal="center" vertical="center" wrapText="1"/>
    </xf>
    <xf numFmtId="0" fontId="12" fillId="0" borderId="1" xfId="1150" applyFont="1" applyBorder="1" applyAlignment="1">
      <alignment horizontal="center" vertical="center"/>
    </xf>
    <xf numFmtId="2" fontId="46" fillId="0" borderId="1" xfId="45" applyNumberFormat="1" applyFont="1" applyBorder="1" applyAlignment="1">
      <alignment horizontal="center" vertical="center"/>
    </xf>
    <xf numFmtId="2" fontId="40" fillId="0" borderId="1" xfId="45" applyNumberFormat="1" applyFont="1" applyBorder="1" applyAlignment="1">
      <alignment horizontal="center" vertical="center"/>
    </xf>
    <xf numFmtId="180" fontId="13" fillId="0" borderId="1" xfId="128" applyFont="1" applyBorder="1" applyAlignment="1">
      <alignment horizontal="center" vertical="center"/>
    </xf>
    <xf numFmtId="44" fontId="13" fillId="0" borderId="1" xfId="128" applyNumberFormat="1" applyFont="1" applyBorder="1" applyAlignment="1">
      <alignment horizontal="center" vertical="center"/>
    </xf>
    <xf numFmtId="44" fontId="13" fillId="0" borderId="20" xfId="128" applyNumberFormat="1" applyFont="1" applyBorder="1" applyAlignment="1">
      <alignment horizontal="center" vertical="center"/>
    </xf>
    <xf numFmtId="0" fontId="12" fillId="0" borderId="59" xfId="1150" applyFont="1" applyFill="1" applyBorder="1" applyAlignment="1">
      <alignment horizontal="center"/>
    </xf>
    <xf numFmtId="0" fontId="12" fillId="0" borderId="63" xfId="1150" applyFont="1" applyFill="1" applyBorder="1" applyAlignment="1">
      <alignment horizontal="center"/>
    </xf>
    <xf numFmtId="0" fontId="12" fillId="0" borderId="64" xfId="1150" applyFont="1" applyFill="1" applyBorder="1" applyAlignment="1">
      <alignment horizontal="center"/>
    </xf>
    <xf numFmtId="0" fontId="13" fillId="0" borderId="19" xfId="10" applyFont="1" applyFill="1" applyBorder="1" applyAlignment="1">
      <alignment horizontal="left" vertical="center" wrapText="1" readingOrder="1"/>
    </xf>
    <xf numFmtId="0" fontId="13" fillId="0" borderId="11" xfId="10" applyFont="1" applyFill="1" applyBorder="1" applyAlignment="1">
      <alignment horizontal="left" vertical="center" wrapText="1" readingOrder="1"/>
    </xf>
    <xf numFmtId="0" fontId="13" fillId="0" borderId="29" xfId="10" applyFont="1" applyFill="1" applyBorder="1" applyAlignment="1">
      <alignment horizontal="left" vertical="center" wrapText="1" readingOrder="1"/>
    </xf>
    <xf numFmtId="0" fontId="107" fillId="47" borderId="0" xfId="0" applyFont="1" applyFill="1" applyAlignment="1">
      <alignment horizontal="left" vertical="top" wrapText="1"/>
    </xf>
    <xf numFmtId="0" fontId="108" fillId="47" borderId="0" xfId="0" applyFont="1" applyFill="1" applyAlignment="1">
      <alignment horizontal="left" vertical="top" wrapText="1"/>
    </xf>
    <xf numFmtId="0" fontId="110" fillId="50" borderId="65" xfId="0" applyFont="1" applyFill="1" applyBorder="1" applyAlignment="1">
      <alignment horizontal="left" vertical="top" wrapText="1"/>
    </xf>
    <xf numFmtId="0" fontId="110" fillId="47" borderId="0" xfId="0" applyFont="1" applyFill="1" applyAlignment="1">
      <alignment horizontal="right" vertical="top" wrapText="1"/>
    </xf>
    <xf numFmtId="0" fontId="107" fillId="47" borderId="65" xfId="0" applyFont="1" applyFill="1" applyBorder="1" applyAlignment="1">
      <alignment horizontal="left" vertical="top" wrapText="1"/>
    </xf>
    <xf numFmtId="0" fontId="110" fillId="49" borderId="65" xfId="0" applyFont="1" applyFill="1" applyBorder="1" applyAlignment="1">
      <alignment horizontal="left" vertical="top" wrapText="1"/>
    </xf>
    <xf numFmtId="0" fontId="109" fillId="48" borderId="65" xfId="0" applyFont="1" applyFill="1" applyBorder="1" applyAlignment="1">
      <alignment horizontal="left" vertical="top" wrapText="1"/>
    </xf>
    <xf numFmtId="0" fontId="107" fillId="47" borderId="0" xfId="0" applyFont="1" applyFill="1" applyAlignment="1">
      <alignment horizontal="center" wrapText="1"/>
    </xf>
    <xf numFmtId="0" fontId="0" fillId="0" borderId="0" xfId="0"/>
    <xf numFmtId="0" fontId="100" fillId="0" borderId="0" xfId="0" applyFont="1" applyBorder="1" applyAlignment="1">
      <alignment horizontal="center" vertical="center"/>
    </xf>
    <xf numFmtId="0" fontId="100" fillId="0" borderId="0" xfId="0" applyFont="1" applyAlignment="1">
      <alignment horizontal="center" vertical="center"/>
    </xf>
  </cellXfs>
  <cellStyles count="1155">
    <cellStyle name="_x000d__x000a_JournalTemplate=C:\COMFO\CTALK\JOURSTD.TPL_x000d__x000a_LbStateAddress=3 3 0 251 1 89 2 311_x000d__x000a_LbStateJou" xfId="62"/>
    <cellStyle name="20% - Accent1" xfId="130"/>
    <cellStyle name="20% - Accent2" xfId="131"/>
    <cellStyle name="20% - Accent3" xfId="132"/>
    <cellStyle name="20% - Accent4" xfId="133"/>
    <cellStyle name="20% - Accent5" xfId="134"/>
    <cellStyle name="20% - Accent6" xfId="135"/>
    <cellStyle name="20% - Ênfase1 100" xfId="1"/>
    <cellStyle name="20% - Ênfase1 2" xfId="136"/>
    <cellStyle name="20% - Ênfase1 2 10" xfId="137"/>
    <cellStyle name="20% - Ênfase1 2 11" xfId="138"/>
    <cellStyle name="20% - Ênfase1 2 2" xfId="139"/>
    <cellStyle name="20% - Ênfase1 2 2 10" xfId="140"/>
    <cellStyle name="20% - Ênfase1 2 2 11" xfId="141"/>
    <cellStyle name="20% - Ênfase1 2 2 2" xfId="142"/>
    <cellStyle name="20% - Ênfase1 2 2 3" xfId="143"/>
    <cellStyle name="20% - Ênfase1 2 2 4" xfId="144"/>
    <cellStyle name="20% - Ênfase1 2 2 5" xfId="145"/>
    <cellStyle name="20% - Ênfase1 2 2 6" xfId="146"/>
    <cellStyle name="20% - Ênfase1 2 2 7" xfId="147"/>
    <cellStyle name="20% - Ênfase1 2 2 8" xfId="148"/>
    <cellStyle name="20% - Ênfase1 2 2 9" xfId="149"/>
    <cellStyle name="20% - Ênfase1 2 3" xfId="150"/>
    <cellStyle name="20% - Ênfase1 2 4" xfId="151"/>
    <cellStyle name="20% - Ênfase1 2 5" xfId="152"/>
    <cellStyle name="20% - Ênfase1 2 6" xfId="153"/>
    <cellStyle name="20% - Ênfase1 2 7" xfId="154"/>
    <cellStyle name="20% - Ênfase1 2 8" xfId="155"/>
    <cellStyle name="20% - Ênfase1 2 9" xfId="156"/>
    <cellStyle name="20% - Ênfase2 2" xfId="157"/>
    <cellStyle name="20% - Ênfase2 2 10" xfId="158"/>
    <cellStyle name="20% - Ênfase2 2 11" xfId="159"/>
    <cellStyle name="20% - Ênfase2 2 2" xfId="160"/>
    <cellStyle name="20% - Ênfase2 2 2 10" xfId="161"/>
    <cellStyle name="20% - Ênfase2 2 2 11" xfId="162"/>
    <cellStyle name="20% - Ênfase2 2 2 2" xfId="163"/>
    <cellStyle name="20% - Ênfase2 2 2 3" xfId="164"/>
    <cellStyle name="20% - Ênfase2 2 2 4" xfId="165"/>
    <cellStyle name="20% - Ênfase2 2 2 5" xfId="166"/>
    <cellStyle name="20% - Ênfase2 2 2 6" xfId="167"/>
    <cellStyle name="20% - Ênfase2 2 2 7" xfId="168"/>
    <cellStyle name="20% - Ênfase2 2 2 8" xfId="169"/>
    <cellStyle name="20% - Ênfase2 2 2 9" xfId="170"/>
    <cellStyle name="20% - Ênfase2 2 3" xfId="171"/>
    <cellStyle name="20% - Ênfase2 2 4" xfId="172"/>
    <cellStyle name="20% - Ênfase2 2 5" xfId="173"/>
    <cellStyle name="20% - Ênfase2 2 6" xfId="174"/>
    <cellStyle name="20% - Ênfase2 2 7" xfId="175"/>
    <cellStyle name="20% - Ênfase2 2 8" xfId="176"/>
    <cellStyle name="20% - Ênfase2 2 9" xfId="177"/>
    <cellStyle name="20% - Ênfase3 2" xfId="178"/>
    <cellStyle name="20% - Ênfase3 2 10" xfId="179"/>
    <cellStyle name="20% - Ênfase3 2 11" xfId="180"/>
    <cellStyle name="20% - Ênfase3 2 2" xfId="181"/>
    <cellStyle name="20% - Ênfase3 2 2 10" xfId="182"/>
    <cellStyle name="20% - Ênfase3 2 2 11" xfId="183"/>
    <cellStyle name="20% - Ênfase3 2 2 2" xfId="184"/>
    <cellStyle name="20% - Ênfase3 2 2 3" xfId="185"/>
    <cellStyle name="20% - Ênfase3 2 2 4" xfId="186"/>
    <cellStyle name="20% - Ênfase3 2 2 5" xfId="187"/>
    <cellStyle name="20% - Ênfase3 2 2 6" xfId="188"/>
    <cellStyle name="20% - Ênfase3 2 2 7" xfId="189"/>
    <cellStyle name="20% - Ênfase3 2 2 8" xfId="190"/>
    <cellStyle name="20% - Ênfase3 2 2 9" xfId="191"/>
    <cellStyle name="20% - Ênfase3 2 3" xfId="192"/>
    <cellStyle name="20% - Ênfase3 2 4" xfId="193"/>
    <cellStyle name="20% - Ênfase3 2 5" xfId="194"/>
    <cellStyle name="20% - Ênfase3 2 6" xfId="195"/>
    <cellStyle name="20% - Ênfase3 2 7" xfId="196"/>
    <cellStyle name="20% - Ênfase3 2 8" xfId="197"/>
    <cellStyle name="20% - Ênfase3 2 9" xfId="198"/>
    <cellStyle name="20% - Ênfase4 2" xfId="199"/>
    <cellStyle name="20% - Ênfase4 2 10" xfId="200"/>
    <cellStyle name="20% - Ênfase4 2 11" xfId="201"/>
    <cellStyle name="20% - Ênfase4 2 2" xfId="202"/>
    <cellStyle name="20% - Ênfase4 2 2 10" xfId="203"/>
    <cellStyle name="20% - Ênfase4 2 2 11" xfId="204"/>
    <cellStyle name="20% - Ênfase4 2 2 2" xfId="205"/>
    <cellStyle name="20% - Ênfase4 2 2 3" xfId="206"/>
    <cellStyle name="20% - Ênfase4 2 2 4" xfId="207"/>
    <cellStyle name="20% - Ênfase4 2 2 5" xfId="208"/>
    <cellStyle name="20% - Ênfase4 2 2 6" xfId="209"/>
    <cellStyle name="20% - Ênfase4 2 2 7" xfId="210"/>
    <cellStyle name="20% - Ênfase4 2 2 8" xfId="211"/>
    <cellStyle name="20% - Ênfase4 2 2 9" xfId="212"/>
    <cellStyle name="20% - Ênfase4 2 3" xfId="213"/>
    <cellStyle name="20% - Ênfase4 2 4" xfId="214"/>
    <cellStyle name="20% - Ênfase4 2 5" xfId="215"/>
    <cellStyle name="20% - Ênfase4 2 6" xfId="216"/>
    <cellStyle name="20% - Ênfase4 2 7" xfId="217"/>
    <cellStyle name="20% - Ênfase4 2 8" xfId="218"/>
    <cellStyle name="20% - Ênfase4 2 9" xfId="219"/>
    <cellStyle name="20% - Ênfase5 2" xfId="220"/>
    <cellStyle name="20% - Ênfase5 2 10" xfId="221"/>
    <cellStyle name="20% - Ênfase5 2 11" xfId="222"/>
    <cellStyle name="20% - Ênfase5 2 2" xfId="223"/>
    <cellStyle name="20% - Ênfase5 2 2 10" xfId="224"/>
    <cellStyle name="20% - Ênfase5 2 2 11" xfId="225"/>
    <cellStyle name="20% - Ênfase5 2 2 2" xfId="226"/>
    <cellStyle name="20% - Ênfase5 2 2 3" xfId="227"/>
    <cellStyle name="20% - Ênfase5 2 2 4" xfId="228"/>
    <cellStyle name="20% - Ênfase5 2 2 5" xfId="229"/>
    <cellStyle name="20% - Ênfase5 2 2 6" xfId="230"/>
    <cellStyle name="20% - Ênfase5 2 2 7" xfId="231"/>
    <cellStyle name="20% - Ênfase5 2 2 8" xfId="232"/>
    <cellStyle name="20% - Ênfase5 2 2 9" xfId="233"/>
    <cellStyle name="20% - Ênfase5 2 3" xfId="234"/>
    <cellStyle name="20% - Ênfase5 2 4" xfId="235"/>
    <cellStyle name="20% - Ênfase5 2 5" xfId="236"/>
    <cellStyle name="20% - Ênfase5 2 6" xfId="237"/>
    <cellStyle name="20% - Ênfase5 2 7" xfId="238"/>
    <cellStyle name="20% - Ênfase5 2 8" xfId="239"/>
    <cellStyle name="20% - Ênfase5 2 9" xfId="240"/>
    <cellStyle name="20% - Ênfase6 2" xfId="241"/>
    <cellStyle name="20% - Ênfase6 2 10" xfId="242"/>
    <cellStyle name="20% - Ênfase6 2 11" xfId="243"/>
    <cellStyle name="20% - Ênfase6 2 2" xfId="244"/>
    <cellStyle name="20% - Ênfase6 2 2 10" xfId="245"/>
    <cellStyle name="20% - Ênfase6 2 2 11" xfId="246"/>
    <cellStyle name="20% - Ênfase6 2 2 2" xfId="247"/>
    <cellStyle name="20% - Ênfase6 2 2 3" xfId="248"/>
    <cellStyle name="20% - Ênfase6 2 2 4" xfId="249"/>
    <cellStyle name="20% - Ênfase6 2 2 5" xfId="250"/>
    <cellStyle name="20% - Ênfase6 2 2 6" xfId="251"/>
    <cellStyle name="20% - Ênfase6 2 2 7" xfId="252"/>
    <cellStyle name="20% - Ênfase6 2 2 8" xfId="253"/>
    <cellStyle name="20% - Ênfase6 2 2 9" xfId="254"/>
    <cellStyle name="20% - Ênfase6 2 3" xfId="255"/>
    <cellStyle name="20% - Ênfase6 2 4" xfId="256"/>
    <cellStyle name="20% - Ênfase6 2 5" xfId="257"/>
    <cellStyle name="20% - Ênfase6 2 6" xfId="258"/>
    <cellStyle name="20% - Ênfase6 2 7" xfId="259"/>
    <cellStyle name="20% - Ênfase6 2 8" xfId="260"/>
    <cellStyle name="20% - Ênfase6 2 9" xfId="261"/>
    <cellStyle name="40% - Accent1" xfId="262"/>
    <cellStyle name="40% - Accent2" xfId="263"/>
    <cellStyle name="40% - Accent3" xfId="264"/>
    <cellStyle name="40% - Accent4" xfId="265"/>
    <cellStyle name="40% - Accent5" xfId="266"/>
    <cellStyle name="40% - Accent6" xfId="267"/>
    <cellStyle name="40% - Ênfase1 2" xfId="268"/>
    <cellStyle name="40% - Ênfase1 2 10" xfId="269"/>
    <cellStyle name="40% - Ênfase1 2 11" xfId="270"/>
    <cellStyle name="40% - Ênfase1 2 2" xfId="271"/>
    <cellStyle name="40% - Ênfase1 2 2 10" xfId="272"/>
    <cellStyle name="40% - Ênfase1 2 2 11" xfId="273"/>
    <cellStyle name="40% - Ênfase1 2 2 2" xfId="274"/>
    <cellStyle name="40% - Ênfase1 2 2 3" xfId="275"/>
    <cellStyle name="40% - Ênfase1 2 2 4" xfId="276"/>
    <cellStyle name="40% - Ênfase1 2 2 5" xfId="277"/>
    <cellStyle name="40% - Ênfase1 2 2 6" xfId="278"/>
    <cellStyle name="40% - Ênfase1 2 2 7" xfId="279"/>
    <cellStyle name="40% - Ênfase1 2 2 8" xfId="280"/>
    <cellStyle name="40% - Ênfase1 2 2 9" xfId="281"/>
    <cellStyle name="40% - Ênfase1 2 3" xfId="282"/>
    <cellStyle name="40% - Ênfase1 2 4" xfId="283"/>
    <cellStyle name="40% - Ênfase1 2 5" xfId="284"/>
    <cellStyle name="40% - Ênfase1 2 6" xfId="285"/>
    <cellStyle name="40% - Ênfase1 2 7" xfId="286"/>
    <cellStyle name="40% - Ênfase1 2 8" xfId="287"/>
    <cellStyle name="40% - Ênfase1 2 9" xfId="288"/>
    <cellStyle name="40% - Ênfase2 2" xfId="289"/>
    <cellStyle name="40% - Ênfase2 2 10" xfId="290"/>
    <cellStyle name="40% - Ênfase2 2 11" xfId="291"/>
    <cellStyle name="40% - Ênfase2 2 2" xfId="292"/>
    <cellStyle name="40% - Ênfase2 2 2 10" xfId="293"/>
    <cellStyle name="40% - Ênfase2 2 2 11" xfId="294"/>
    <cellStyle name="40% - Ênfase2 2 2 2" xfId="295"/>
    <cellStyle name="40% - Ênfase2 2 2 3" xfId="296"/>
    <cellStyle name="40% - Ênfase2 2 2 4" xfId="297"/>
    <cellStyle name="40% - Ênfase2 2 2 5" xfId="298"/>
    <cellStyle name="40% - Ênfase2 2 2 6" xfId="299"/>
    <cellStyle name="40% - Ênfase2 2 2 7" xfId="300"/>
    <cellStyle name="40% - Ênfase2 2 2 8" xfId="301"/>
    <cellStyle name="40% - Ênfase2 2 2 9" xfId="302"/>
    <cellStyle name="40% - Ênfase2 2 3" xfId="303"/>
    <cellStyle name="40% - Ênfase2 2 4" xfId="304"/>
    <cellStyle name="40% - Ênfase2 2 5" xfId="305"/>
    <cellStyle name="40% - Ênfase2 2 6" xfId="306"/>
    <cellStyle name="40% - Ênfase2 2 7" xfId="307"/>
    <cellStyle name="40% - Ênfase2 2 8" xfId="308"/>
    <cellStyle name="40% - Ênfase2 2 9" xfId="309"/>
    <cellStyle name="40% - Ênfase3 2" xfId="310"/>
    <cellStyle name="40% - Ênfase3 2 10" xfId="311"/>
    <cellStyle name="40% - Ênfase3 2 11" xfId="312"/>
    <cellStyle name="40% - Ênfase3 2 2" xfId="313"/>
    <cellStyle name="40% - Ênfase3 2 2 10" xfId="314"/>
    <cellStyle name="40% - Ênfase3 2 2 11" xfId="315"/>
    <cellStyle name="40% - Ênfase3 2 2 2" xfId="316"/>
    <cellStyle name="40% - Ênfase3 2 2 3" xfId="317"/>
    <cellStyle name="40% - Ênfase3 2 2 4" xfId="318"/>
    <cellStyle name="40% - Ênfase3 2 2 5" xfId="319"/>
    <cellStyle name="40% - Ênfase3 2 2 6" xfId="320"/>
    <cellStyle name="40% - Ênfase3 2 2 7" xfId="321"/>
    <cellStyle name="40% - Ênfase3 2 2 8" xfId="322"/>
    <cellStyle name="40% - Ênfase3 2 2 9" xfId="323"/>
    <cellStyle name="40% - Ênfase3 2 3" xfId="324"/>
    <cellStyle name="40% - Ênfase3 2 4" xfId="325"/>
    <cellStyle name="40% - Ênfase3 2 5" xfId="326"/>
    <cellStyle name="40% - Ênfase3 2 6" xfId="327"/>
    <cellStyle name="40% - Ênfase3 2 7" xfId="328"/>
    <cellStyle name="40% - Ênfase3 2 8" xfId="329"/>
    <cellStyle name="40% - Ênfase3 2 9" xfId="330"/>
    <cellStyle name="40% - Ênfase4 2" xfId="331"/>
    <cellStyle name="40% - Ênfase4 2 10" xfId="332"/>
    <cellStyle name="40% - Ênfase4 2 11" xfId="333"/>
    <cellStyle name="40% - Ênfase4 2 2" xfId="334"/>
    <cellStyle name="40% - Ênfase4 2 2 10" xfId="335"/>
    <cellStyle name="40% - Ênfase4 2 2 11" xfId="336"/>
    <cellStyle name="40% - Ênfase4 2 2 2" xfId="337"/>
    <cellStyle name="40% - Ênfase4 2 2 3" xfId="338"/>
    <cellStyle name="40% - Ênfase4 2 2 4" xfId="339"/>
    <cellStyle name="40% - Ênfase4 2 2 5" xfId="340"/>
    <cellStyle name="40% - Ênfase4 2 2 6" xfId="341"/>
    <cellStyle name="40% - Ênfase4 2 2 7" xfId="342"/>
    <cellStyle name="40% - Ênfase4 2 2 8" xfId="343"/>
    <cellStyle name="40% - Ênfase4 2 2 9" xfId="344"/>
    <cellStyle name="40% - Ênfase4 2 3" xfId="345"/>
    <cellStyle name="40% - Ênfase4 2 4" xfId="346"/>
    <cellStyle name="40% - Ênfase4 2 5" xfId="347"/>
    <cellStyle name="40% - Ênfase4 2 6" xfId="348"/>
    <cellStyle name="40% - Ênfase4 2 7" xfId="349"/>
    <cellStyle name="40% - Ênfase4 2 8" xfId="350"/>
    <cellStyle name="40% - Ênfase4 2 9" xfId="351"/>
    <cellStyle name="40% - Ênfase5 2" xfId="352"/>
    <cellStyle name="40% - Ênfase5 2 10" xfId="353"/>
    <cellStyle name="40% - Ênfase5 2 11" xfId="354"/>
    <cellStyle name="40% - Ênfase5 2 2" xfId="355"/>
    <cellStyle name="40% - Ênfase5 2 2 10" xfId="356"/>
    <cellStyle name="40% - Ênfase5 2 2 11" xfId="357"/>
    <cellStyle name="40% - Ênfase5 2 2 2" xfId="358"/>
    <cellStyle name="40% - Ênfase5 2 2 3" xfId="359"/>
    <cellStyle name="40% - Ênfase5 2 2 4" xfId="360"/>
    <cellStyle name="40% - Ênfase5 2 2 5" xfId="361"/>
    <cellStyle name="40% - Ênfase5 2 2 6" xfId="362"/>
    <cellStyle name="40% - Ênfase5 2 2 7" xfId="363"/>
    <cellStyle name="40% - Ênfase5 2 2 8" xfId="364"/>
    <cellStyle name="40% - Ênfase5 2 2 9" xfId="365"/>
    <cellStyle name="40% - Ênfase5 2 3" xfId="366"/>
    <cellStyle name="40% - Ênfase5 2 4" xfId="367"/>
    <cellStyle name="40% - Ênfase5 2 5" xfId="368"/>
    <cellStyle name="40% - Ênfase5 2 6" xfId="369"/>
    <cellStyle name="40% - Ênfase5 2 7" xfId="370"/>
    <cellStyle name="40% - Ênfase5 2 8" xfId="371"/>
    <cellStyle name="40% - Ênfase5 2 9" xfId="372"/>
    <cellStyle name="40% - Ênfase6 2" xfId="373"/>
    <cellStyle name="40% - Ênfase6 2 10" xfId="374"/>
    <cellStyle name="40% - Ênfase6 2 11" xfId="375"/>
    <cellStyle name="40% - Ênfase6 2 2" xfId="376"/>
    <cellStyle name="40% - Ênfase6 2 2 10" xfId="377"/>
    <cellStyle name="40% - Ênfase6 2 2 11" xfId="378"/>
    <cellStyle name="40% - Ênfase6 2 2 2" xfId="379"/>
    <cellStyle name="40% - Ênfase6 2 2 3" xfId="380"/>
    <cellStyle name="40% - Ênfase6 2 2 4" xfId="381"/>
    <cellStyle name="40% - Ênfase6 2 2 5" xfId="382"/>
    <cellStyle name="40% - Ênfase6 2 2 6" xfId="383"/>
    <cellStyle name="40% - Ênfase6 2 2 7" xfId="384"/>
    <cellStyle name="40% - Ênfase6 2 2 8" xfId="385"/>
    <cellStyle name="40% - Ênfase6 2 2 9" xfId="386"/>
    <cellStyle name="40% - Ênfase6 2 3" xfId="387"/>
    <cellStyle name="40% - Ênfase6 2 4" xfId="388"/>
    <cellStyle name="40% - Ênfase6 2 5" xfId="389"/>
    <cellStyle name="40% - Ênfase6 2 6" xfId="390"/>
    <cellStyle name="40% - Ênfase6 2 7" xfId="391"/>
    <cellStyle name="40% - Ênfase6 2 8" xfId="392"/>
    <cellStyle name="40% - Ênfase6 2 9" xfId="393"/>
    <cellStyle name="60% - Accent1" xfId="394"/>
    <cellStyle name="60% - Accent2" xfId="395"/>
    <cellStyle name="60% - Accent3" xfId="396"/>
    <cellStyle name="60% - Accent4" xfId="397"/>
    <cellStyle name="60% - Accent5" xfId="398"/>
    <cellStyle name="60% - Accent6" xfId="399"/>
    <cellStyle name="60% - Ênfase1 2" xfId="400"/>
    <cellStyle name="60% - Ênfase1 2 10" xfId="401"/>
    <cellStyle name="60% - Ênfase1 2 11" xfId="402"/>
    <cellStyle name="60% - Ênfase1 2 2" xfId="403"/>
    <cellStyle name="60% - Ênfase1 2 2 10" xfId="404"/>
    <cellStyle name="60% - Ênfase1 2 2 11" xfId="405"/>
    <cellStyle name="60% - Ênfase1 2 2 2" xfId="406"/>
    <cellStyle name="60% - Ênfase1 2 2 3" xfId="407"/>
    <cellStyle name="60% - Ênfase1 2 2 4" xfId="408"/>
    <cellStyle name="60% - Ênfase1 2 2 5" xfId="409"/>
    <cellStyle name="60% - Ênfase1 2 2 6" xfId="410"/>
    <cellStyle name="60% - Ênfase1 2 2 7" xfId="411"/>
    <cellStyle name="60% - Ênfase1 2 2 8" xfId="412"/>
    <cellStyle name="60% - Ênfase1 2 2 9" xfId="413"/>
    <cellStyle name="60% - Ênfase1 2 3" xfId="414"/>
    <cellStyle name="60% - Ênfase1 2 4" xfId="415"/>
    <cellStyle name="60% - Ênfase1 2 5" xfId="416"/>
    <cellStyle name="60% - Ênfase1 2 6" xfId="417"/>
    <cellStyle name="60% - Ênfase1 2 7" xfId="418"/>
    <cellStyle name="60% - Ênfase1 2 8" xfId="419"/>
    <cellStyle name="60% - Ênfase1 2 9" xfId="420"/>
    <cellStyle name="60% - Ênfase2 2" xfId="421"/>
    <cellStyle name="60% - Ênfase2 2 10" xfId="422"/>
    <cellStyle name="60% - Ênfase2 2 11" xfId="423"/>
    <cellStyle name="60% - Ênfase2 2 2" xfId="424"/>
    <cellStyle name="60% - Ênfase2 2 2 10" xfId="425"/>
    <cellStyle name="60% - Ênfase2 2 2 11" xfId="426"/>
    <cellStyle name="60% - Ênfase2 2 2 2" xfId="427"/>
    <cellStyle name="60% - Ênfase2 2 2 3" xfId="428"/>
    <cellStyle name="60% - Ênfase2 2 2 4" xfId="429"/>
    <cellStyle name="60% - Ênfase2 2 2 5" xfId="430"/>
    <cellStyle name="60% - Ênfase2 2 2 6" xfId="431"/>
    <cellStyle name="60% - Ênfase2 2 2 7" xfId="432"/>
    <cellStyle name="60% - Ênfase2 2 2 8" xfId="433"/>
    <cellStyle name="60% - Ênfase2 2 2 9" xfId="434"/>
    <cellStyle name="60% - Ênfase2 2 3" xfId="435"/>
    <cellStyle name="60% - Ênfase2 2 4" xfId="436"/>
    <cellStyle name="60% - Ênfase2 2 5" xfId="437"/>
    <cellStyle name="60% - Ênfase2 2 6" xfId="438"/>
    <cellStyle name="60% - Ênfase2 2 7" xfId="439"/>
    <cellStyle name="60% - Ênfase2 2 8" xfId="440"/>
    <cellStyle name="60% - Ênfase2 2 9" xfId="441"/>
    <cellStyle name="60% - Ênfase3 2" xfId="442"/>
    <cellStyle name="60% - Ênfase3 2 10" xfId="443"/>
    <cellStyle name="60% - Ênfase3 2 11" xfId="444"/>
    <cellStyle name="60% - Ênfase3 2 2" xfId="445"/>
    <cellStyle name="60% - Ênfase3 2 2 10" xfId="446"/>
    <cellStyle name="60% - Ênfase3 2 2 11" xfId="447"/>
    <cellStyle name="60% - Ênfase3 2 2 2" xfId="448"/>
    <cellStyle name="60% - Ênfase3 2 2 3" xfId="449"/>
    <cellStyle name="60% - Ênfase3 2 2 4" xfId="450"/>
    <cellStyle name="60% - Ênfase3 2 2 5" xfId="451"/>
    <cellStyle name="60% - Ênfase3 2 2 6" xfId="452"/>
    <cellStyle name="60% - Ênfase3 2 2 7" xfId="453"/>
    <cellStyle name="60% - Ênfase3 2 2 8" xfId="454"/>
    <cellStyle name="60% - Ênfase3 2 2 9" xfId="455"/>
    <cellStyle name="60% - Ênfase3 2 3" xfId="456"/>
    <cellStyle name="60% - Ênfase3 2 4" xfId="457"/>
    <cellStyle name="60% - Ênfase3 2 5" xfId="458"/>
    <cellStyle name="60% - Ênfase3 2 6" xfId="459"/>
    <cellStyle name="60% - Ênfase3 2 7" xfId="460"/>
    <cellStyle name="60% - Ênfase3 2 8" xfId="461"/>
    <cellStyle name="60% - Ênfase3 2 9" xfId="462"/>
    <cellStyle name="60% - Ênfase4 2" xfId="463"/>
    <cellStyle name="60% - Ênfase4 2 10" xfId="464"/>
    <cellStyle name="60% - Ênfase4 2 11" xfId="465"/>
    <cellStyle name="60% - Ênfase4 2 2" xfId="466"/>
    <cellStyle name="60% - Ênfase4 2 2 10" xfId="467"/>
    <cellStyle name="60% - Ênfase4 2 2 11" xfId="468"/>
    <cellStyle name="60% - Ênfase4 2 2 2" xfId="469"/>
    <cellStyle name="60% - Ênfase4 2 2 3" xfId="470"/>
    <cellStyle name="60% - Ênfase4 2 2 4" xfId="471"/>
    <cellStyle name="60% - Ênfase4 2 2 5" xfId="472"/>
    <cellStyle name="60% - Ênfase4 2 2 6" xfId="473"/>
    <cellStyle name="60% - Ênfase4 2 2 7" xfId="474"/>
    <cellStyle name="60% - Ênfase4 2 2 8" xfId="475"/>
    <cellStyle name="60% - Ênfase4 2 2 9" xfId="476"/>
    <cellStyle name="60% - Ênfase4 2 3" xfId="477"/>
    <cellStyle name="60% - Ênfase4 2 4" xfId="478"/>
    <cellStyle name="60% - Ênfase4 2 5" xfId="479"/>
    <cellStyle name="60% - Ênfase4 2 6" xfId="480"/>
    <cellStyle name="60% - Ênfase4 2 7" xfId="481"/>
    <cellStyle name="60% - Ênfase4 2 8" xfId="482"/>
    <cellStyle name="60% - Ênfase4 2 9" xfId="483"/>
    <cellStyle name="60% - Ênfase5 2" xfId="484"/>
    <cellStyle name="60% - Ênfase5 2 10" xfId="485"/>
    <cellStyle name="60% - Ênfase5 2 11" xfId="486"/>
    <cellStyle name="60% - Ênfase5 2 2" xfId="487"/>
    <cellStyle name="60% - Ênfase5 2 2 10" xfId="488"/>
    <cellStyle name="60% - Ênfase5 2 2 11" xfId="489"/>
    <cellStyle name="60% - Ênfase5 2 2 2" xfId="490"/>
    <cellStyle name="60% - Ênfase5 2 2 3" xfId="491"/>
    <cellStyle name="60% - Ênfase5 2 2 4" xfId="492"/>
    <cellStyle name="60% - Ênfase5 2 2 5" xfId="493"/>
    <cellStyle name="60% - Ênfase5 2 2 6" xfId="494"/>
    <cellStyle name="60% - Ênfase5 2 2 7" xfId="495"/>
    <cellStyle name="60% - Ênfase5 2 2 8" xfId="496"/>
    <cellStyle name="60% - Ênfase5 2 2 9" xfId="497"/>
    <cellStyle name="60% - Ênfase5 2 3" xfId="498"/>
    <cellStyle name="60% - Ênfase5 2 4" xfId="499"/>
    <cellStyle name="60% - Ênfase5 2 5" xfId="500"/>
    <cellStyle name="60% - Ênfase5 2 6" xfId="501"/>
    <cellStyle name="60% - Ênfase5 2 7" xfId="502"/>
    <cellStyle name="60% - Ênfase5 2 8" xfId="503"/>
    <cellStyle name="60% - Ênfase5 2 9" xfId="504"/>
    <cellStyle name="60% - Ênfase6 2" xfId="505"/>
    <cellStyle name="60% - Ênfase6 2 10" xfId="506"/>
    <cellStyle name="60% - Ênfase6 2 11" xfId="507"/>
    <cellStyle name="60% - Ênfase6 2 2" xfId="508"/>
    <cellStyle name="60% - Ênfase6 2 2 10" xfId="509"/>
    <cellStyle name="60% - Ênfase6 2 2 11" xfId="510"/>
    <cellStyle name="60% - Ênfase6 2 2 2" xfId="511"/>
    <cellStyle name="60% - Ênfase6 2 2 3" xfId="512"/>
    <cellStyle name="60% - Ênfase6 2 2 4" xfId="513"/>
    <cellStyle name="60% - Ênfase6 2 2 5" xfId="514"/>
    <cellStyle name="60% - Ênfase6 2 2 6" xfId="515"/>
    <cellStyle name="60% - Ênfase6 2 2 7" xfId="516"/>
    <cellStyle name="60% - Ênfase6 2 2 8" xfId="517"/>
    <cellStyle name="60% - Ênfase6 2 2 9" xfId="518"/>
    <cellStyle name="60% - Ênfase6 2 3" xfId="519"/>
    <cellStyle name="60% - Ênfase6 2 4" xfId="520"/>
    <cellStyle name="60% - Ênfase6 2 5" xfId="521"/>
    <cellStyle name="60% - Ênfase6 2 6" xfId="522"/>
    <cellStyle name="60% - Ênfase6 2 7" xfId="523"/>
    <cellStyle name="60% - Ênfase6 2 8" xfId="524"/>
    <cellStyle name="60% - Ênfase6 2 9" xfId="525"/>
    <cellStyle name="60% - Ênfase6 37" xfId="2"/>
    <cellStyle name="Accent1" xfId="526"/>
    <cellStyle name="Accent2" xfId="527"/>
    <cellStyle name="Accent3" xfId="528"/>
    <cellStyle name="Accent4" xfId="529"/>
    <cellStyle name="Accent5" xfId="530"/>
    <cellStyle name="Accent6" xfId="531"/>
    <cellStyle name="Bad" xfId="532"/>
    <cellStyle name="Bom 2" xfId="533"/>
    <cellStyle name="Bom 2 10" xfId="534"/>
    <cellStyle name="Bom 2 11" xfId="535"/>
    <cellStyle name="Bom 2 2" xfId="536"/>
    <cellStyle name="Bom 2 2 10" xfId="537"/>
    <cellStyle name="Bom 2 2 11" xfId="538"/>
    <cellStyle name="Bom 2 2 2" xfId="539"/>
    <cellStyle name="Bom 2 2 3" xfId="540"/>
    <cellStyle name="Bom 2 2 4" xfId="541"/>
    <cellStyle name="Bom 2 2 5" xfId="542"/>
    <cellStyle name="Bom 2 2 6" xfId="543"/>
    <cellStyle name="Bom 2 2 7" xfId="544"/>
    <cellStyle name="Bom 2 2 8" xfId="545"/>
    <cellStyle name="Bom 2 2 9" xfId="546"/>
    <cellStyle name="Bom 2 3" xfId="547"/>
    <cellStyle name="Bom 2 4" xfId="548"/>
    <cellStyle name="Bom 2 5" xfId="549"/>
    <cellStyle name="Bom 2 6" xfId="550"/>
    <cellStyle name="Bom 2 7" xfId="551"/>
    <cellStyle name="Bom 2 8" xfId="552"/>
    <cellStyle name="Bom 2 9" xfId="553"/>
    <cellStyle name="Calculation" xfId="554"/>
    <cellStyle name="Cálculo 2" xfId="555"/>
    <cellStyle name="Cálculo 2 10" xfId="556"/>
    <cellStyle name="Cálculo 2 11" xfId="557"/>
    <cellStyle name="Cálculo 2 2" xfId="558"/>
    <cellStyle name="Cálculo 2 2 10" xfId="559"/>
    <cellStyle name="Cálculo 2 2 11" xfId="560"/>
    <cellStyle name="Cálculo 2 2 2" xfId="561"/>
    <cellStyle name="Cálculo 2 2 3" xfId="562"/>
    <cellStyle name="Cálculo 2 2 4" xfId="563"/>
    <cellStyle name="Cálculo 2 2 5" xfId="564"/>
    <cellStyle name="Cálculo 2 2 6" xfId="565"/>
    <cellStyle name="Cálculo 2 2 7" xfId="566"/>
    <cellStyle name="Cálculo 2 2 8" xfId="567"/>
    <cellStyle name="Cálculo 2 2 9" xfId="568"/>
    <cellStyle name="Cálculo 2 3" xfId="569"/>
    <cellStyle name="Cálculo 2 4" xfId="570"/>
    <cellStyle name="Cálculo 2 5" xfId="571"/>
    <cellStyle name="Cálculo 2 6" xfId="572"/>
    <cellStyle name="Cálculo 2 7" xfId="573"/>
    <cellStyle name="Cálculo 2 8" xfId="574"/>
    <cellStyle name="Cálculo 2 9" xfId="575"/>
    <cellStyle name="Célula de Verificação 2" xfId="576"/>
    <cellStyle name="Célula de Verificação 2 10" xfId="577"/>
    <cellStyle name="Célula de Verificação 2 11" xfId="578"/>
    <cellStyle name="Célula de Verificação 2 2" xfId="579"/>
    <cellStyle name="Célula de Verificação 2 2 10" xfId="580"/>
    <cellStyle name="Célula de Verificação 2 2 11" xfId="581"/>
    <cellStyle name="Célula de Verificação 2 2 2" xfId="582"/>
    <cellStyle name="Célula de Verificação 2 2 3" xfId="583"/>
    <cellStyle name="Célula de Verificação 2 2 4" xfId="584"/>
    <cellStyle name="Célula de Verificação 2 2 5" xfId="585"/>
    <cellStyle name="Célula de Verificação 2 2 6" xfId="586"/>
    <cellStyle name="Célula de Verificação 2 2 7" xfId="587"/>
    <cellStyle name="Célula de Verificação 2 2 8" xfId="588"/>
    <cellStyle name="Célula de Verificação 2 2 9" xfId="589"/>
    <cellStyle name="Célula de Verificação 2 3" xfId="590"/>
    <cellStyle name="Célula de Verificação 2 4" xfId="591"/>
    <cellStyle name="Célula de Verificação 2 5" xfId="592"/>
    <cellStyle name="Célula de Verificação 2 6" xfId="593"/>
    <cellStyle name="Célula de Verificação 2 7" xfId="594"/>
    <cellStyle name="Célula de Verificação 2 8" xfId="595"/>
    <cellStyle name="Célula de Verificação 2 9" xfId="596"/>
    <cellStyle name="Célula Vinculada 2" xfId="597"/>
    <cellStyle name="Célula Vinculada 2 10" xfId="598"/>
    <cellStyle name="Célula Vinculada 2 11" xfId="599"/>
    <cellStyle name="Célula Vinculada 2 2" xfId="600"/>
    <cellStyle name="Célula Vinculada 2 2 10" xfId="601"/>
    <cellStyle name="Célula Vinculada 2 2 11" xfId="602"/>
    <cellStyle name="Célula Vinculada 2 2 2" xfId="603"/>
    <cellStyle name="Célula Vinculada 2 2 3" xfId="604"/>
    <cellStyle name="Célula Vinculada 2 2 4" xfId="605"/>
    <cellStyle name="Célula Vinculada 2 2 5" xfId="606"/>
    <cellStyle name="Célula Vinculada 2 2 6" xfId="607"/>
    <cellStyle name="Célula Vinculada 2 2 7" xfId="608"/>
    <cellStyle name="Célula Vinculada 2 2 8" xfId="609"/>
    <cellStyle name="Célula Vinculada 2 2 9" xfId="610"/>
    <cellStyle name="Célula Vinculada 2 3" xfId="611"/>
    <cellStyle name="Célula Vinculada 2 4" xfId="612"/>
    <cellStyle name="Célula Vinculada 2 5" xfId="613"/>
    <cellStyle name="Célula Vinculada 2 6" xfId="614"/>
    <cellStyle name="Célula Vinculada 2 7" xfId="615"/>
    <cellStyle name="Célula Vinculada 2 8" xfId="616"/>
    <cellStyle name="Célula Vinculada 2 9" xfId="617"/>
    <cellStyle name="Check Cell" xfId="618"/>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Ênfase1 2" xfId="619"/>
    <cellStyle name="Ênfase1 2 10" xfId="620"/>
    <cellStyle name="Ênfase1 2 11" xfId="621"/>
    <cellStyle name="Ênfase1 2 2" xfId="622"/>
    <cellStyle name="Ênfase1 2 2 10" xfId="623"/>
    <cellStyle name="Ênfase1 2 2 11" xfId="624"/>
    <cellStyle name="Ênfase1 2 2 2" xfId="625"/>
    <cellStyle name="Ênfase1 2 2 3" xfId="626"/>
    <cellStyle name="Ênfase1 2 2 4" xfId="627"/>
    <cellStyle name="Ênfase1 2 2 5" xfId="628"/>
    <cellStyle name="Ênfase1 2 2 6" xfId="629"/>
    <cellStyle name="Ênfase1 2 2 7" xfId="630"/>
    <cellStyle name="Ênfase1 2 2 8" xfId="631"/>
    <cellStyle name="Ênfase1 2 2 9" xfId="632"/>
    <cellStyle name="Ênfase1 2 3" xfId="633"/>
    <cellStyle name="Ênfase1 2 4" xfId="634"/>
    <cellStyle name="Ênfase1 2 5" xfId="635"/>
    <cellStyle name="Ênfase1 2 6" xfId="636"/>
    <cellStyle name="Ênfase1 2 7" xfId="637"/>
    <cellStyle name="Ênfase1 2 8" xfId="638"/>
    <cellStyle name="Ênfase1 2 9" xfId="639"/>
    <cellStyle name="Ênfase2 2" xfId="640"/>
    <cellStyle name="Ênfase2 2 10" xfId="641"/>
    <cellStyle name="Ênfase2 2 11" xfId="642"/>
    <cellStyle name="Ênfase2 2 2" xfId="643"/>
    <cellStyle name="Ênfase2 2 2 10" xfId="644"/>
    <cellStyle name="Ênfase2 2 2 11" xfId="645"/>
    <cellStyle name="Ênfase2 2 2 2" xfId="646"/>
    <cellStyle name="Ênfase2 2 2 3" xfId="647"/>
    <cellStyle name="Ênfase2 2 2 4" xfId="648"/>
    <cellStyle name="Ênfase2 2 2 5" xfId="649"/>
    <cellStyle name="Ênfase2 2 2 6" xfId="650"/>
    <cellStyle name="Ênfase2 2 2 7" xfId="651"/>
    <cellStyle name="Ênfase2 2 2 8" xfId="652"/>
    <cellStyle name="Ênfase2 2 2 9" xfId="653"/>
    <cellStyle name="Ênfase2 2 3" xfId="654"/>
    <cellStyle name="Ênfase2 2 4" xfId="655"/>
    <cellStyle name="Ênfase2 2 5" xfId="656"/>
    <cellStyle name="Ênfase2 2 6" xfId="657"/>
    <cellStyle name="Ênfase2 2 7" xfId="658"/>
    <cellStyle name="Ênfase2 2 8" xfId="659"/>
    <cellStyle name="Ênfase2 2 9" xfId="660"/>
    <cellStyle name="Ênfase3 2" xfId="661"/>
    <cellStyle name="Ênfase3 2 10" xfId="662"/>
    <cellStyle name="Ênfase3 2 11" xfId="663"/>
    <cellStyle name="Ênfase3 2 2" xfId="664"/>
    <cellStyle name="Ênfase3 2 2 10" xfId="665"/>
    <cellStyle name="Ênfase3 2 2 11" xfId="666"/>
    <cellStyle name="Ênfase3 2 2 2" xfId="667"/>
    <cellStyle name="Ênfase3 2 2 3" xfId="668"/>
    <cellStyle name="Ênfase3 2 2 4" xfId="669"/>
    <cellStyle name="Ênfase3 2 2 5" xfId="670"/>
    <cellStyle name="Ênfase3 2 2 6" xfId="671"/>
    <cellStyle name="Ênfase3 2 2 7" xfId="672"/>
    <cellStyle name="Ênfase3 2 2 8" xfId="673"/>
    <cellStyle name="Ênfase3 2 2 9" xfId="674"/>
    <cellStyle name="Ênfase3 2 3" xfId="675"/>
    <cellStyle name="Ênfase3 2 4" xfId="676"/>
    <cellStyle name="Ênfase3 2 5" xfId="677"/>
    <cellStyle name="Ênfase3 2 6" xfId="678"/>
    <cellStyle name="Ênfase3 2 7" xfId="679"/>
    <cellStyle name="Ênfase3 2 8" xfId="680"/>
    <cellStyle name="Ênfase3 2 9" xfId="681"/>
    <cellStyle name="Ênfase4 2" xfId="682"/>
    <cellStyle name="Ênfase4 2 10" xfId="683"/>
    <cellStyle name="Ênfase4 2 11" xfId="684"/>
    <cellStyle name="Ênfase4 2 2" xfId="685"/>
    <cellStyle name="Ênfase4 2 2 10" xfId="686"/>
    <cellStyle name="Ênfase4 2 2 11" xfId="687"/>
    <cellStyle name="Ênfase4 2 2 2" xfId="688"/>
    <cellStyle name="Ênfase4 2 2 3" xfId="689"/>
    <cellStyle name="Ênfase4 2 2 4" xfId="690"/>
    <cellStyle name="Ênfase4 2 2 5" xfId="691"/>
    <cellStyle name="Ênfase4 2 2 6" xfId="692"/>
    <cellStyle name="Ênfase4 2 2 7" xfId="693"/>
    <cellStyle name="Ênfase4 2 2 8" xfId="694"/>
    <cellStyle name="Ênfase4 2 2 9" xfId="695"/>
    <cellStyle name="Ênfase4 2 3" xfId="696"/>
    <cellStyle name="Ênfase4 2 4" xfId="697"/>
    <cellStyle name="Ênfase4 2 5" xfId="698"/>
    <cellStyle name="Ênfase4 2 6" xfId="699"/>
    <cellStyle name="Ênfase4 2 7" xfId="700"/>
    <cellStyle name="Ênfase4 2 8" xfId="701"/>
    <cellStyle name="Ênfase4 2 9" xfId="702"/>
    <cellStyle name="Ênfase5 2" xfId="703"/>
    <cellStyle name="Ênfase5 2 10" xfId="704"/>
    <cellStyle name="Ênfase5 2 11" xfId="705"/>
    <cellStyle name="Ênfase5 2 2" xfId="706"/>
    <cellStyle name="Ênfase5 2 2 10" xfId="707"/>
    <cellStyle name="Ênfase5 2 2 11" xfId="708"/>
    <cellStyle name="Ênfase5 2 2 2" xfId="709"/>
    <cellStyle name="Ênfase5 2 2 3" xfId="710"/>
    <cellStyle name="Ênfase5 2 2 4" xfId="711"/>
    <cellStyle name="Ênfase5 2 2 5" xfId="712"/>
    <cellStyle name="Ênfase5 2 2 6" xfId="713"/>
    <cellStyle name="Ênfase5 2 2 7" xfId="714"/>
    <cellStyle name="Ênfase5 2 2 8" xfId="715"/>
    <cellStyle name="Ênfase5 2 2 9" xfId="716"/>
    <cellStyle name="Ênfase5 2 3" xfId="717"/>
    <cellStyle name="Ênfase5 2 4" xfId="718"/>
    <cellStyle name="Ênfase5 2 5" xfId="719"/>
    <cellStyle name="Ênfase5 2 6" xfId="720"/>
    <cellStyle name="Ênfase5 2 7" xfId="721"/>
    <cellStyle name="Ênfase5 2 8" xfId="722"/>
    <cellStyle name="Ênfase5 2 9" xfId="723"/>
    <cellStyle name="Ênfase6 2" xfId="724"/>
    <cellStyle name="Ênfase6 2 10" xfId="725"/>
    <cellStyle name="Ênfase6 2 11" xfId="726"/>
    <cellStyle name="Ênfase6 2 2" xfId="727"/>
    <cellStyle name="Ênfase6 2 2 10" xfId="728"/>
    <cellStyle name="Ênfase6 2 2 11" xfId="729"/>
    <cellStyle name="Ênfase6 2 2 2" xfId="730"/>
    <cellStyle name="Ênfase6 2 2 3" xfId="731"/>
    <cellStyle name="Ênfase6 2 2 4" xfId="732"/>
    <cellStyle name="Ênfase6 2 2 5" xfId="733"/>
    <cellStyle name="Ênfase6 2 2 6" xfId="734"/>
    <cellStyle name="Ênfase6 2 2 7" xfId="735"/>
    <cellStyle name="Ênfase6 2 2 8" xfId="736"/>
    <cellStyle name="Ênfase6 2 2 9" xfId="737"/>
    <cellStyle name="Ênfase6 2 3" xfId="738"/>
    <cellStyle name="Ênfase6 2 4" xfId="739"/>
    <cellStyle name="Ênfase6 2 5" xfId="740"/>
    <cellStyle name="Ênfase6 2 6" xfId="741"/>
    <cellStyle name="Ênfase6 2 7" xfId="742"/>
    <cellStyle name="Ênfase6 2 8" xfId="743"/>
    <cellStyle name="Ênfase6 2 9" xfId="744"/>
    <cellStyle name="Entrada 2" xfId="745"/>
    <cellStyle name="Entrada 2 10" xfId="746"/>
    <cellStyle name="Entrada 2 11" xfId="747"/>
    <cellStyle name="Entrada 2 2" xfId="748"/>
    <cellStyle name="Entrada 2 2 10" xfId="749"/>
    <cellStyle name="Entrada 2 2 11" xfId="750"/>
    <cellStyle name="Entrada 2 2 2" xfId="751"/>
    <cellStyle name="Entrada 2 2 3" xfId="752"/>
    <cellStyle name="Entrada 2 2 4" xfId="753"/>
    <cellStyle name="Entrada 2 2 5" xfId="754"/>
    <cellStyle name="Entrada 2 2 6" xfId="755"/>
    <cellStyle name="Entrada 2 2 7" xfId="756"/>
    <cellStyle name="Entrada 2 2 8" xfId="757"/>
    <cellStyle name="Entrada 2 2 9" xfId="758"/>
    <cellStyle name="Entrada 2 3" xfId="759"/>
    <cellStyle name="Entrada 2 4" xfId="760"/>
    <cellStyle name="Entrada 2 5" xfId="761"/>
    <cellStyle name="Entrada 2 6" xfId="762"/>
    <cellStyle name="Entrada 2 7" xfId="763"/>
    <cellStyle name="Entrada 2 8" xfId="764"/>
    <cellStyle name="Entrada 2 9" xfId="765"/>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Explanatory Text" xfId="766"/>
    <cellStyle name="Fixed" xfId="71"/>
    <cellStyle name="Fixo" xfId="72"/>
    <cellStyle name="Followed Hyperlink" xfId="73"/>
    <cellStyle name="Good" xfId="767"/>
    <cellStyle name="Grey" xfId="74"/>
    <cellStyle name="Heading" xfId="8"/>
    <cellStyle name="Heading 1" xfId="75"/>
    <cellStyle name="Heading 2" xfId="76"/>
    <cellStyle name="Heading 3" xfId="768"/>
    <cellStyle name="Heading 4" xfId="769"/>
    <cellStyle name="Heading1" xfId="9"/>
    <cellStyle name="Hiperlink 2" xfId="31"/>
    <cellStyle name="Incorreto 2" xfId="770"/>
    <cellStyle name="Incorreto 2 10" xfId="771"/>
    <cellStyle name="Incorreto 2 11" xfId="772"/>
    <cellStyle name="Incorreto 2 2" xfId="773"/>
    <cellStyle name="Incorreto 2 2 10" xfId="774"/>
    <cellStyle name="Incorreto 2 2 11" xfId="775"/>
    <cellStyle name="Incorreto 2 2 2" xfId="776"/>
    <cellStyle name="Incorreto 2 2 3" xfId="777"/>
    <cellStyle name="Incorreto 2 2 4" xfId="778"/>
    <cellStyle name="Incorreto 2 2 5" xfId="779"/>
    <cellStyle name="Incorreto 2 2 6" xfId="780"/>
    <cellStyle name="Incorreto 2 2 7" xfId="781"/>
    <cellStyle name="Incorreto 2 2 8" xfId="782"/>
    <cellStyle name="Incorreto 2 2 9" xfId="783"/>
    <cellStyle name="Incorreto 2 3" xfId="784"/>
    <cellStyle name="Incorreto 2 4" xfId="785"/>
    <cellStyle name="Incorreto 2 5" xfId="786"/>
    <cellStyle name="Incorreto 2 6" xfId="787"/>
    <cellStyle name="Incorreto 2 7" xfId="788"/>
    <cellStyle name="Incorreto 2 8" xfId="789"/>
    <cellStyle name="Incorreto 2 9" xfId="790"/>
    <cellStyle name="Indefinido" xfId="77"/>
    <cellStyle name="Input" xfId="791"/>
    <cellStyle name="Input [yellow]" xfId="78"/>
    <cellStyle name="Linked Cell" xfId="792"/>
    <cellStyle name="material" xfId="79"/>
    <cellStyle name="MINIPG" xfId="80"/>
    <cellStyle name="Moeda" xfId="122" builtinId="4"/>
    <cellStyle name="Moeda 2" xfId="32"/>
    <cellStyle name="Moeda 2 2" xfId="793"/>
    <cellStyle name="Moeda 2 2 10" xfId="794"/>
    <cellStyle name="Moeda 2 2 11" xfId="795"/>
    <cellStyle name="Moeda 2 2 12" xfId="796"/>
    <cellStyle name="Moeda 2 2 13" xfId="797"/>
    <cellStyle name="Moeda 2 2 2" xfId="798"/>
    <cellStyle name="Moeda 2 2 2 10" xfId="799"/>
    <cellStyle name="Moeda 2 2 2 11" xfId="800"/>
    <cellStyle name="Moeda 2 2 2 2" xfId="801"/>
    <cellStyle name="Moeda 2 2 2 3" xfId="802"/>
    <cellStyle name="Moeda 2 2 2 4" xfId="803"/>
    <cellStyle name="Moeda 2 2 2 5" xfId="804"/>
    <cellStyle name="Moeda 2 2 2 6" xfId="805"/>
    <cellStyle name="Moeda 2 2 2 7" xfId="806"/>
    <cellStyle name="Moeda 2 2 2 8" xfId="807"/>
    <cellStyle name="Moeda 2 2 2 9" xfId="808"/>
    <cellStyle name="Moeda 2 2 3" xfId="809"/>
    <cellStyle name="Moeda 2 2 3 2 3" xfId="810"/>
    <cellStyle name="Moeda 2 2 4" xfId="811"/>
    <cellStyle name="Moeda 2 2 5" xfId="812"/>
    <cellStyle name="Moeda 2 2 6" xfId="813"/>
    <cellStyle name="Moeda 2 2 7" xfId="814"/>
    <cellStyle name="Moeda 2 2 8" xfId="815"/>
    <cellStyle name="Moeda 2 2 9" xfId="816"/>
    <cellStyle name="Moeda 2 3" xfId="817"/>
    <cellStyle name="Moeda 3" xfId="818"/>
    <cellStyle name="Moeda 3 2" xfId="819"/>
    <cellStyle name="Moeda 4" xfId="125"/>
    <cellStyle name="Moeda 4 3" xfId="820"/>
    <cellStyle name="Moeda 5" xfId="128"/>
    <cellStyle name="Moeda 5 2" xfId="821"/>
    <cellStyle name="Moeda 5 2 2" xfId="822"/>
    <cellStyle name="Moeda 5 3" xfId="823"/>
    <cellStyle name="Moeda 6" xfId="824"/>
    <cellStyle name="Neutra 2" xfId="825"/>
    <cellStyle name="Neutra 2 10" xfId="826"/>
    <cellStyle name="Neutra 2 11" xfId="827"/>
    <cellStyle name="Neutra 2 2" xfId="828"/>
    <cellStyle name="Neutra 2 2 10" xfId="829"/>
    <cellStyle name="Neutra 2 2 11" xfId="830"/>
    <cellStyle name="Neutra 2 2 2" xfId="831"/>
    <cellStyle name="Neutra 2 2 3" xfId="832"/>
    <cellStyle name="Neutra 2 2 4" xfId="833"/>
    <cellStyle name="Neutra 2 2 5" xfId="834"/>
    <cellStyle name="Neutra 2 2 6" xfId="835"/>
    <cellStyle name="Neutra 2 2 7" xfId="836"/>
    <cellStyle name="Neutra 2 2 8" xfId="837"/>
    <cellStyle name="Neutra 2 2 9" xfId="838"/>
    <cellStyle name="Neutra 2 3" xfId="839"/>
    <cellStyle name="Neutra 2 4" xfId="840"/>
    <cellStyle name="Neutra 2 5" xfId="841"/>
    <cellStyle name="Neutra 2 6" xfId="842"/>
    <cellStyle name="Neutra 2 7" xfId="843"/>
    <cellStyle name="Neutra 2 8" xfId="844"/>
    <cellStyle name="Neutra 2 9" xfId="845"/>
    <cellStyle name="Neutral" xfId="846"/>
    <cellStyle name="Normal" xfId="0" builtinId="0"/>
    <cellStyle name="Normal - Style1" xfId="81"/>
    <cellStyle name="Normal 10" xfId="46"/>
    <cellStyle name="Normal 11" xfId="53"/>
    <cellStyle name="Normal 11 2" xfId="121"/>
    <cellStyle name="Normal 12" xfId="54"/>
    <cellStyle name="Normal 13" xfId="55"/>
    <cellStyle name="Normal 14" xfId="57"/>
    <cellStyle name="Normal 15" xfId="60"/>
    <cellStyle name="Normal 16" xfId="95"/>
    <cellStyle name="Normal 17" xfId="98"/>
    <cellStyle name="Normal 18" xfId="99"/>
    <cellStyle name="Normal 180" xfId="127"/>
    <cellStyle name="Normal 181" xfId="123"/>
    <cellStyle name="Normal 19" xfId="100"/>
    <cellStyle name="Normal 2" xfId="10"/>
    <cellStyle name="Normal 2 2" xfId="17"/>
    <cellStyle name="Normal 2 2 10" xfId="847"/>
    <cellStyle name="Normal 2 2 11" xfId="848"/>
    <cellStyle name="Normal 2 2 2" xfId="849"/>
    <cellStyle name="Normal 2 2 3" xfId="850"/>
    <cellStyle name="Normal 2 2 4" xfId="851"/>
    <cellStyle name="Normal 2 2 5" xfId="852"/>
    <cellStyle name="Normal 2 2 6" xfId="853"/>
    <cellStyle name="Normal 2 2 7" xfId="854"/>
    <cellStyle name="Normal 2 2 8" xfId="855"/>
    <cellStyle name="Normal 2 2 9" xfId="856"/>
    <cellStyle name="Normal 2 3" xfId="857"/>
    <cellStyle name="Normal 2 4" xfId="858"/>
    <cellStyle name="Normal 2 5" xfId="859"/>
    <cellStyle name="Normal 2 6" xfId="860"/>
    <cellStyle name="Normal 2 7" xfId="861"/>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8"/>
    <cellStyle name="Normal 3 10" xfId="862"/>
    <cellStyle name="Normal 3 11" xfId="863"/>
    <cellStyle name="Normal 3 12" xfId="864"/>
    <cellStyle name="Normal 3 13" xfId="865"/>
    <cellStyle name="Normal 3 14" xfId="866"/>
    <cellStyle name="Normal 3 2" xfId="19"/>
    <cellStyle name="Normal 3 2 10" xfId="867"/>
    <cellStyle name="Normal 3 2 11" xfId="868"/>
    <cellStyle name="Normal 3 2 12" xfId="869"/>
    <cellStyle name="Normal 3 2 13" xfId="870"/>
    <cellStyle name="Normal 3 2 2" xfId="871"/>
    <cellStyle name="Normal 3 2 2 2 2 3 2 2" xfId="872"/>
    <cellStyle name="Normal 3 2 3" xfId="873"/>
    <cellStyle name="Normal 3 2 4" xfId="874"/>
    <cellStyle name="Normal 3 2 4 2 3" xfId="875"/>
    <cellStyle name="Normal 3 2 5" xfId="876"/>
    <cellStyle name="Normal 3 2 6" xfId="877"/>
    <cellStyle name="Normal 3 2 7" xfId="878"/>
    <cellStyle name="Normal 3 2 8" xfId="879"/>
    <cellStyle name="Normal 3 2 9" xfId="880"/>
    <cellStyle name="Normal 3 3" xfId="27"/>
    <cellStyle name="Normal 3 4" xfId="881"/>
    <cellStyle name="Normal 3 5" xfId="882"/>
    <cellStyle name="Normal 3 6" xfId="883"/>
    <cellStyle name="Normal 3 7" xfId="884"/>
    <cellStyle name="Normal 3 8" xfId="885"/>
    <cellStyle name="Normal 3 9" xfId="886"/>
    <cellStyle name="Normal 30" xfId="111"/>
    <cellStyle name="Normal 31" xfId="112"/>
    <cellStyle name="Normal 32" xfId="113"/>
    <cellStyle name="Normal 33" xfId="114"/>
    <cellStyle name="Normal 34" xfId="115"/>
    <cellStyle name="Normal 35" xfId="116"/>
    <cellStyle name="Normal 36" xfId="117"/>
    <cellStyle name="Normal 37" xfId="119"/>
    <cellStyle name="Normal 38" xfId="1150"/>
    <cellStyle name="Normal 39" xfId="1153"/>
    <cellStyle name="Normal 4" xfId="20"/>
    <cellStyle name="Normal 4 2" xfId="887"/>
    <cellStyle name="Normal 4 2 10" xfId="888"/>
    <cellStyle name="Normal 4 2 11" xfId="889"/>
    <cellStyle name="Normal 4 2 12" xfId="890"/>
    <cellStyle name="Normal 4 2 13" xfId="891"/>
    <cellStyle name="Normal 4 2 14" xfId="892"/>
    <cellStyle name="Normal 4 2 2" xfId="893"/>
    <cellStyle name="Normal 4 2 2 10" xfId="894"/>
    <cellStyle name="Normal 4 2 2 11" xfId="895"/>
    <cellStyle name="Normal 4 2 2 12" xfId="896"/>
    <cellStyle name="Normal 4 2 2 13" xfId="897"/>
    <cellStyle name="Normal 4 2 2 2" xfId="898"/>
    <cellStyle name="Normal 4 2 2 3" xfId="899"/>
    <cellStyle name="Normal 4 2 2 4" xfId="900"/>
    <cellStyle name="Normal 4 2 2 5" xfId="901"/>
    <cellStyle name="Normal 4 2 2 6" xfId="902"/>
    <cellStyle name="Normal 4 2 2 7" xfId="903"/>
    <cellStyle name="Normal 4 2 2 8" xfId="904"/>
    <cellStyle name="Normal 4 2 2 9" xfId="905"/>
    <cellStyle name="Normal 4 2 3" xfId="906"/>
    <cellStyle name="Normal 4 2 4" xfId="907"/>
    <cellStyle name="Normal 4 2 5" xfId="908"/>
    <cellStyle name="Normal 4 2 6" xfId="909"/>
    <cellStyle name="Normal 4 2 7" xfId="910"/>
    <cellStyle name="Normal 4 2 8" xfId="911"/>
    <cellStyle name="Normal 4 2 9" xfId="912"/>
    <cellStyle name="Normal 42" xfId="1154"/>
    <cellStyle name="Normal 5" xfId="23"/>
    <cellStyle name="Normal 5 2" xfId="48"/>
    <cellStyle name="Normal 56" xfId="913"/>
    <cellStyle name="Normal 57" xfId="914"/>
    <cellStyle name="Normal 6" xfId="24"/>
    <cellStyle name="Normal 6 2" xfId="42"/>
    <cellStyle name="Normal 6 2 2" xfId="51"/>
    <cellStyle name="Normal 6 2 4 2" xfId="915"/>
    <cellStyle name="Normal 6 3" xfId="49"/>
    <cellStyle name="Normal 7" xfId="25"/>
    <cellStyle name="Normal 7 2" xfId="39"/>
    <cellStyle name="Normal 8" xfId="40"/>
    <cellStyle name="Normal 8 2" xfId="50"/>
    <cellStyle name="Normal 85" xfId="916"/>
    <cellStyle name="Normal 87" xfId="917"/>
    <cellStyle name="Normal 9" xfId="47"/>
    <cellStyle name="Normal1" xfId="82"/>
    <cellStyle name="Normal2" xfId="83"/>
    <cellStyle name="Normal3" xfId="84"/>
    <cellStyle name="Nota 2" xfId="918"/>
    <cellStyle name="Nota 2 10" xfId="919"/>
    <cellStyle name="Nota 2 11" xfId="920"/>
    <cellStyle name="Nota 2 12" xfId="921"/>
    <cellStyle name="Nota 2 2" xfId="922"/>
    <cellStyle name="Nota 2 3" xfId="923"/>
    <cellStyle name="Nota 2 4" xfId="924"/>
    <cellStyle name="Nota 2 5" xfId="925"/>
    <cellStyle name="Nota 2 6" xfId="926"/>
    <cellStyle name="Nota 2 7" xfId="927"/>
    <cellStyle name="Nota 2 8" xfId="928"/>
    <cellStyle name="Nota 2 9" xfId="929"/>
    <cellStyle name="Note" xfId="930"/>
    <cellStyle name="Output" xfId="931"/>
    <cellStyle name="Percent [2]" xfId="85"/>
    <cellStyle name="Percent_Sheet1" xfId="86"/>
    <cellStyle name="Percentual" xfId="87"/>
    <cellStyle name="Ponto" xfId="88"/>
    <cellStyle name="Porcentagem" xfId="120" builtinId="5"/>
    <cellStyle name="Porcentagem 2" xfId="11"/>
    <cellStyle name="Porcentagem 2 10" xfId="129"/>
    <cellStyle name="Porcentagem 2 2" xfId="932"/>
    <cellStyle name="Porcentagem 3" xfId="33"/>
    <cellStyle name="Porcentagem 3 2" xfId="43"/>
    <cellStyle name="Porcentagem 4" xfId="29"/>
    <cellStyle name="Porcentagem 4 2" xfId="34"/>
    <cellStyle name="Porcentagem 5" xfId="61"/>
    <cellStyle name="Porcentagem 6" xfId="97"/>
    <cellStyle name="Result" xfId="12"/>
    <cellStyle name="Result2" xfId="13"/>
    <cellStyle name="Saída 2" xfId="933"/>
    <cellStyle name="Saída 2 10" xfId="934"/>
    <cellStyle name="Saída 2 11" xfId="935"/>
    <cellStyle name="Saída 2 2" xfId="936"/>
    <cellStyle name="Saída 2 2 10" xfId="937"/>
    <cellStyle name="Saída 2 2 11" xfId="938"/>
    <cellStyle name="Saída 2 2 2" xfId="939"/>
    <cellStyle name="Saída 2 2 3" xfId="940"/>
    <cellStyle name="Saída 2 2 4" xfId="941"/>
    <cellStyle name="Saída 2 2 5" xfId="942"/>
    <cellStyle name="Saída 2 2 6" xfId="943"/>
    <cellStyle name="Saída 2 2 7" xfId="944"/>
    <cellStyle name="Saída 2 2 8" xfId="945"/>
    <cellStyle name="Saída 2 2 9" xfId="946"/>
    <cellStyle name="Saída 2 3" xfId="947"/>
    <cellStyle name="Saída 2 4" xfId="948"/>
    <cellStyle name="Saída 2 5" xfId="949"/>
    <cellStyle name="Saída 2 6" xfId="950"/>
    <cellStyle name="Saída 2 7" xfId="951"/>
    <cellStyle name="Saída 2 8" xfId="952"/>
    <cellStyle name="Saída 2 9" xfId="953"/>
    <cellStyle name="Sep. milhar [0]" xfId="89"/>
    <cellStyle name="Separador de m" xfId="90"/>
    <cellStyle name="Separador de milhares 2" xfId="15"/>
    <cellStyle name="Separador de milhares 2 10" xfId="126"/>
    <cellStyle name="Separador de milhares 2 10 2" xfId="954"/>
    <cellStyle name="Separador de milhares 2 2" xfId="21"/>
    <cellStyle name="Separador de milhares 2 3" xfId="955"/>
    <cellStyle name="Separador de milhares 2 4" xfId="956"/>
    <cellStyle name="Separador de milhares 3" xfId="22"/>
    <cellStyle name="Separador de milhares 3 2" xfId="957"/>
    <cellStyle name="Separador de milhares 3 3" xfId="958"/>
    <cellStyle name="Separador de milhares 3 4" xfId="959"/>
    <cellStyle name="Separador de milhares 4" xfId="16"/>
    <cellStyle name="Separador de milhares 4 2" xfId="960"/>
    <cellStyle name="Separador de milhares 4 3" xfId="961"/>
    <cellStyle name="Sepavador de milhares [0]_Pasta2" xfId="91"/>
    <cellStyle name="Standard_RP100_01 (metr.)" xfId="92"/>
    <cellStyle name="Texto de Aviso 2" xfId="962"/>
    <cellStyle name="Texto de Aviso 2 10" xfId="963"/>
    <cellStyle name="Texto de Aviso 2 11" xfId="964"/>
    <cellStyle name="Texto de Aviso 2 2" xfId="965"/>
    <cellStyle name="Texto de Aviso 2 2 10" xfId="966"/>
    <cellStyle name="Texto de Aviso 2 2 11" xfId="967"/>
    <cellStyle name="Texto de Aviso 2 2 2" xfId="968"/>
    <cellStyle name="Texto de Aviso 2 2 3" xfId="969"/>
    <cellStyle name="Texto de Aviso 2 2 4" xfId="970"/>
    <cellStyle name="Texto de Aviso 2 2 5" xfId="971"/>
    <cellStyle name="Texto de Aviso 2 2 6" xfId="972"/>
    <cellStyle name="Texto de Aviso 2 2 7" xfId="973"/>
    <cellStyle name="Texto de Aviso 2 2 8" xfId="974"/>
    <cellStyle name="Texto de Aviso 2 2 9" xfId="975"/>
    <cellStyle name="Texto de Aviso 2 3" xfId="976"/>
    <cellStyle name="Texto de Aviso 2 4" xfId="977"/>
    <cellStyle name="Texto de Aviso 2 5" xfId="978"/>
    <cellStyle name="Texto de Aviso 2 6" xfId="979"/>
    <cellStyle name="Texto de Aviso 2 7" xfId="980"/>
    <cellStyle name="Texto de Aviso 2 8" xfId="981"/>
    <cellStyle name="Texto de Aviso 2 9" xfId="982"/>
    <cellStyle name="Texto Explicativo 2" xfId="983"/>
    <cellStyle name="Texto Explicativo 2 10" xfId="984"/>
    <cellStyle name="Texto Explicativo 2 11" xfId="985"/>
    <cellStyle name="Texto Explicativo 2 2" xfId="986"/>
    <cellStyle name="Texto Explicativo 2 2 10" xfId="987"/>
    <cellStyle name="Texto Explicativo 2 2 11" xfId="988"/>
    <cellStyle name="Texto Explicativo 2 2 2" xfId="989"/>
    <cellStyle name="Texto Explicativo 2 2 3" xfId="990"/>
    <cellStyle name="Texto Explicativo 2 2 4" xfId="991"/>
    <cellStyle name="Texto Explicativo 2 2 5" xfId="992"/>
    <cellStyle name="Texto Explicativo 2 2 6" xfId="993"/>
    <cellStyle name="Texto Explicativo 2 2 7" xfId="994"/>
    <cellStyle name="Texto Explicativo 2 2 8" xfId="995"/>
    <cellStyle name="Texto Explicativo 2 2 9" xfId="996"/>
    <cellStyle name="Texto Explicativo 2 3" xfId="997"/>
    <cellStyle name="Texto Explicativo 2 4" xfId="998"/>
    <cellStyle name="Texto Explicativo 2 5" xfId="999"/>
    <cellStyle name="Texto Explicativo 2 6" xfId="1000"/>
    <cellStyle name="Texto Explicativo 2 7" xfId="1001"/>
    <cellStyle name="Texto Explicativo 2 8" xfId="1002"/>
    <cellStyle name="Texto Explicativo 2 9" xfId="1003"/>
    <cellStyle name="Title" xfId="1004"/>
    <cellStyle name="Título 1 2" xfId="1005"/>
    <cellStyle name="Título 1 2 10" xfId="1006"/>
    <cellStyle name="Título 1 2 11" xfId="1007"/>
    <cellStyle name="Título 1 2 2" xfId="1008"/>
    <cellStyle name="Título 1 2 2 10" xfId="1009"/>
    <cellStyle name="Título 1 2 2 11" xfId="1010"/>
    <cellStyle name="Título 1 2 2 2" xfId="1011"/>
    <cellStyle name="Título 1 2 2 3" xfId="1012"/>
    <cellStyle name="Título 1 2 2 4" xfId="1013"/>
    <cellStyle name="Título 1 2 2 5" xfId="1014"/>
    <cellStyle name="Título 1 2 2 6" xfId="1015"/>
    <cellStyle name="Título 1 2 2 7" xfId="1016"/>
    <cellStyle name="Título 1 2 2 8" xfId="1017"/>
    <cellStyle name="Título 1 2 2 9" xfId="1018"/>
    <cellStyle name="Título 1 2 3" xfId="1019"/>
    <cellStyle name="Título 1 2 4" xfId="1020"/>
    <cellStyle name="Título 1 2 5" xfId="1021"/>
    <cellStyle name="Título 1 2 6" xfId="1022"/>
    <cellStyle name="Título 1 2 7" xfId="1023"/>
    <cellStyle name="Título 1 2 8" xfId="1024"/>
    <cellStyle name="Título 1 2 9" xfId="1025"/>
    <cellStyle name="Título 2 2" xfId="1026"/>
    <cellStyle name="Título 2 2 10" xfId="1027"/>
    <cellStyle name="Título 2 2 11" xfId="1028"/>
    <cellStyle name="Título 2 2 2" xfId="1029"/>
    <cellStyle name="Título 2 2 2 10" xfId="1030"/>
    <cellStyle name="Título 2 2 2 11" xfId="1031"/>
    <cellStyle name="Título 2 2 2 2" xfId="1032"/>
    <cellStyle name="Título 2 2 2 3" xfId="1033"/>
    <cellStyle name="Título 2 2 2 4" xfId="1034"/>
    <cellStyle name="Título 2 2 2 5" xfId="1035"/>
    <cellStyle name="Título 2 2 2 6" xfId="1036"/>
    <cellStyle name="Título 2 2 2 7" xfId="1037"/>
    <cellStyle name="Título 2 2 2 8" xfId="1038"/>
    <cellStyle name="Título 2 2 2 9" xfId="1039"/>
    <cellStyle name="Título 2 2 3" xfId="1040"/>
    <cellStyle name="Título 2 2 4" xfId="1041"/>
    <cellStyle name="Título 2 2 5" xfId="1042"/>
    <cellStyle name="Título 2 2 6" xfId="1043"/>
    <cellStyle name="Título 2 2 7" xfId="1044"/>
    <cellStyle name="Título 2 2 8" xfId="1045"/>
    <cellStyle name="Título 2 2 9" xfId="1046"/>
    <cellStyle name="Título 3 2" xfId="1047"/>
    <cellStyle name="Título 3 2 10" xfId="1048"/>
    <cellStyle name="Título 3 2 11" xfId="1049"/>
    <cellStyle name="Título 3 2 2" xfId="1050"/>
    <cellStyle name="Título 3 2 2 10" xfId="1051"/>
    <cellStyle name="Título 3 2 2 11" xfId="1052"/>
    <cellStyle name="Título 3 2 2 2" xfId="1053"/>
    <cellStyle name="Título 3 2 2 3" xfId="1054"/>
    <cellStyle name="Título 3 2 2 4" xfId="1055"/>
    <cellStyle name="Título 3 2 2 5" xfId="1056"/>
    <cellStyle name="Título 3 2 2 6" xfId="1057"/>
    <cellStyle name="Título 3 2 2 7" xfId="1058"/>
    <cellStyle name="Título 3 2 2 8" xfId="1059"/>
    <cellStyle name="Título 3 2 2 9" xfId="1060"/>
    <cellStyle name="Título 3 2 3" xfId="1061"/>
    <cellStyle name="Título 3 2 4" xfId="1062"/>
    <cellStyle name="Título 3 2 5" xfId="1063"/>
    <cellStyle name="Título 3 2 6" xfId="1064"/>
    <cellStyle name="Título 3 2 7" xfId="1065"/>
    <cellStyle name="Título 3 2 8" xfId="1066"/>
    <cellStyle name="Título 3 2 9" xfId="1067"/>
    <cellStyle name="Título 4 2" xfId="1068"/>
    <cellStyle name="Título 4 2 10" xfId="1069"/>
    <cellStyle name="Título 4 2 11" xfId="1070"/>
    <cellStyle name="Título 4 2 2" xfId="1071"/>
    <cellStyle name="Título 4 2 2 10" xfId="1072"/>
    <cellStyle name="Título 4 2 2 11" xfId="1073"/>
    <cellStyle name="Título 4 2 2 2" xfId="1074"/>
    <cellStyle name="Título 4 2 2 3" xfId="1075"/>
    <cellStyle name="Título 4 2 2 4" xfId="1076"/>
    <cellStyle name="Título 4 2 2 5" xfId="1077"/>
    <cellStyle name="Título 4 2 2 6" xfId="1078"/>
    <cellStyle name="Título 4 2 2 7" xfId="1079"/>
    <cellStyle name="Título 4 2 2 8" xfId="1080"/>
    <cellStyle name="Título 4 2 2 9" xfId="1081"/>
    <cellStyle name="Título 4 2 3" xfId="1082"/>
    <cellStyle name="Título 4 2 4" xfId="1083"/>
    <cellStyle name="Título 4 2 5" xfId="1084"/>
    <cellStyle name="Título 4 2 6" xfId="1085"/>
    <cellStyle name="Título 4 2 7" xfId="1086"/>
    <cellStyle name="Título 4 2 8" xfId="1087"/>
    <cellStyle name="Título 4 2 9" xfId="1088"/>
    <cellStyle name="Título 5" xfId="1089"/>
    <cellStyle name="Título 5 10" xfId="1090"/>
    <cellStyle name="Título 5 11" xfId="1091"/>
    <cellStyle name="Título 5 2" xfId="1092"/>
    <cellStyle name="Título 5 2 10" xfId="1093"/>
    <cellStyle name="Título 5 2 11" xfId="1094"/>
    <cellStyle name="Título 5 2 2" xfId="1095"/>
    <cellStyle name="Título 5 2 3" xfId="1096"/>
    <cellStyle name="Título 5 2 4" xfId="1097"/>
    <cellStyle name="Título 5 2 5" xfId="1098"/>
    <cellStyle name="Título 5 2 6" xfId="1099"/>
    <cellStyle name="Título 5 2 7" xfId="1100"/>
    <cellStyle name="Título 5 2 8" xfId="1101"/>
    <cellStyle name="Título 5 2 9" xfId="1102"/>
    <cellStyle name="Título 5 3" xfId="1103"/>
    <cellStyle name="Título 5 4" xfId="1104"/>
    <cellStyle name="Título 5 5" xfId="1105"/>
    <cellStyle name="Título 5 6" xfId="1106"/>
    <cellStyle name="Título 5 7" xfId="1107"/>
    <cellStyle name="Título 5 8" xfId="1108"/>
    <cellStyle name="Título 5 9" xfId="1109"/>
    <cellStyle name="Titulo1" xfId="93"/>
    <cellStyle name="Titulo2" xfId="94"/>
    <cellStyle name="Total 2" xfId="1110"/>
    <cellStyle name="Total 2 10" xfId="1111"/>
    <cellStyle name="Total 2 11" xfId="1112"/>
    <cellStyle name="Total 2 2" xfId="1113"/>
    <cellStyle name="Total 2 2 10" xfId="1114"/>
    <cellStyle name="Total 2 2 11" xfId="1115"/>
    <cellStyle name="Total 2 2 2" xfId="1116"/>
    <cellStyle name="Total 2 2 3" xfId="1117"/>
    <cellStyle name="Total 2 2 4" xfId="1118"/>
    <cellStyle name="Total 2 2 5" xfId="1119"/>
    <cellStyle name="Total 2 2 6" xfId="1120"/>
    <cellStyle name="Total 2 2 7" xfId="1121"/>
    <cellStyle name="Total 2 2 8" xfId="1122"/>
    <cellStyle name="Total 2 2 9" xfId="1123"/>
    <cellStyle name="Total 2 3" xfId="1124"/>
    <cellStyle name="Total 2 4" xfId="1125"/>
    <cellStyle name="Total 2 5" xfId="1126"/>
    <cellStyle name="Total 2 6" xfId="1127"/>
    <cellStyle name="Total 2 7" xfId="1128"/>
    <cellStyle name="Total 2 8" xfId="1129"/>
    <cellStyle name="Total 2 9" xfId="1130"/>
    <cellStyle name="Vírgula" xfId="14" builtinId="3"/>
    <cellStyle name="Vírgula 10" xfId="96"/>
    <cellStyle name="Vírgula 11" xfId="118"/>
    <cellStyle name="Vírgula 13" xfId="124"/>
    <cellStyle name="Vírgula 13 2" xfId="1151"/>
    <cellStyle name="Vírgula 2" xfId="26"/>
    <cellStyle name="Vírgula 2 2" xfId="45"/>
    <cellStyle name="Vírgula 2 2 10" xfId="1131"/>
    <cellStyle name="Vírgula 2 2 11" xfId="1132"/>
    <cellStyle name="Vírgula 2 2 12" xfId="1133"/>
    <cellStyle name="Vírgula 2 2 13" xfId="1134"/>
    <cellStyle name="Vírgula 2 2 2" xfId="1135"/>
    <cellStyle name="Vírgula 2 2 3" xfId="1136"/>
    <cellStyle name="Vírgula 2 2 4" xfId="1137"/>
    <cellStyle name="Vírgula 2 2 5" xfId="1138"/>
    <cellStyle name="Vírgula 2 2 6" xfId="1139"/>
    <cellStyle name="Vírgula 2 2 7" xfId="1140"/>
    <cellStyle name="Vírgula 2 2 8" xfId="1141"/>
    <cellStyle name="Vírgula 2 2 9" xfId="1142"/>
    <cellStyle name="Vírgula 2 3" xfId="1143"/>
    <cellStyle name="Vírgula 2 4" xfId="1144"/>
    <cellStyle name="Vírgula 3" xfId="35"/>
    <cellStyle name="Vírgula 3 2" xfId="36"/>
    <cellStyle name="Vírgula 4" xfId="37"/>
    <cellStyle name="Vírgula 4 2" xfId="1145"/>
    <cellStyle name="Vírgula 5" xfId="28"/>
    <cellStyle name="Vírgula 5 2" xfId="38"/>
    <cellStyle name="Vírgula 5 3" xfId="1146"/>
    <cellStyle name="Vírgula 6" xfId="44"/>
    <cellStyle name="Vírgula 6 2" xfId="52"/>
    <cellStyle name="Vírgula 6 2 2" xfId="1147"/>
    <cellStyle name="Vírgula 6 2 3" xfId="1152"/>
    <cellStyle name="Vírgula 6 3" xfId="1148"/>
    <cellStyle name="Vírgula 7" xfId="56"/>
    <cellStyle name="Vírgula 8" xfId="58"/>
    <cellStyle name="Vírgula 9" xfId="59"/>
    <cellStyle name="Warning Text" xfId="11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2823882</xdr:colOff>
      <xdr:row>1</xdr:row>
      <xdr:rowOff>67235</xdr:rowOff>
    </xdr:from>
    <xdr:to>
      <xdr:col>4</xdr:col>
      <xdr:colOff>731889</xdr:colOff>
      <xdr:row>1</xdr:row>
      <xdr:rowOff>1064559</xdr:rowOff>
    </xdr:to>
    <xdr:pic>
      <xdr:nvPicPr>
        <xdr:cNvPr id="6" name="Imagem 5" descr="PREFEITURA DE VÁRZEA GRANDE.PNG">
          <a:extLst>
            <a:ext uri="{FF2B5EF4-FFF2-40B4-BE49-F238E27FC236}">
              <a16:creationId xmlns:a16="http://schemas.microsoft.com/office/drawing/2014/main" id="{3D2C0D09-8491-4AA2-9A4F-314A8CBD028C}"/>
            </a:ext>
          </a:extLst>
        </xdr:cNvPr>
        <xdr:cNvPicPr>
          <a:picLocks noChangeAspect="1"/>
        </xdr:cNvPicPr>
      </xdr:nvPicPr>
      <xdr:blipFill>
        <a:blip xmlns:r="http://schemas.openxmlformats.org/officeDocument/2006/relationships" r:embed="rId1" cstate="print"/>
        <a:stretch>
          <a:fillRect/>
        </a:stretch>
      </xdr:blipFill>
      <xdr:spPr>
        <a:xfrm>
          <a:off x="4437529" y="246529"/>
          <a:ext cx="3589389" cy="997324"/>
        </a:xfrm>
        <a:prstGeom prst="rect">
          <a:avLst/>
        </a:prstGeom>
      </xdr:spPr>
    </xdr:pic>
    <xdr:clientData/>
  </xdr:twoCellAnchor>
  <xdr:twoCellAnchor editAs="oneCell">
    <xdr:from>
      <xdr:col>1</xdr:col>
      <xdr:colOff>100853</xdr:colOff>
      <xdr:row>1</xdr:row>
      <xdr:rowOff>83416</xdr:rowOff>
    </xdr:from>
    <xdr:to>
      <xdr:col>2</xdr:col>
      <xdr:colOff>2476500</xdr:colOff>
      <xdr:row>1</xdr:row>
      <xdr:rowOff>1064558</xdr:rowOff>
    </xdr:to>
    <xdr:pic>
      <xdr:nvPicPr>
        <xdr:cNvPr id="7" name="Imagem 6">
          <a:extLst>
            <a:ext uri="{FF2B5EF4-FFF2-40B4-BE49-F238E27FC236}">
              <a16:creationId xmlns:a16="http://schemas.microsoft.com/office/drawing/2014/main" id="{74FF8C2E-8C7A-4D47-9976-FA7E3D7DD0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412" y="262710"/>
          <a:ext cx="3305735" cy="981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559313</xdr:colOff>
      <xdr:row>1</xdr:row>
      <xdr:rowOff>114301</xdr:rowOff>
    </xdr:from>
    <xdr:to>
      <xdr:col>10</xdr:col>
      <xdr:colOff>1204479</xdr:colOff>
      <xdr:row>1</xdr:row>
      <xdr:rowOff>1495425</xdr:rowOff>
    </xdr:to>
    <xdr:pic>
      <xdr:nvPicPr>
        <xdr:cNvPr id="3" name="Imagem 2" descr="PREFEITURA DE VÁRZEA GRANDE.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8684138" y="295276"/>
          <a:ext cx="5279512" cy="1381124"/>
        </a:xfrm>
        <a:prstGeom prst="rect">
          <a:avLst/>
        </a:prstGeom>
      </xdr:spPr>
    </xdr:pic>
    <xdr:clientData/>
  </xdr:twoCellAnchor>
  <xdr:twoCellAnchor editAs="oneCell">
    <xdr:from>
      <xdr:col>1</xdr:col>
      <xdr:colOff>142876</xdr:colOff>
      <xdr:row>1</xdr:row>
      <xdr:rowOff>72626</xdr:rowOff>
    </xdr:from>
    <xdr:to>
      <xdr:col>4</xdr:col>
      <xdr:colOff>3790950</xdr:colOff>
      <xdr:row>1</xdr:row>
      <xdr:rowOff>1543049</xdr:rowOff>
    </xdr:to>
    <xdr:pic>
      <xdr:nvPicPr>
        <xdr:cNvPr id="5" name="Imagem 4">
          <a:extLst>
            <a:ext uri="{FF2B5EF4-FFF2-40B4-BE49-F238E27FC236}">
              <a16:creationId xmlns:a16="http://schemas.microsoft.com/office/drawing/2014/main" id="{2485DF44-4EC4-4592-B1A6-ED8DB514EE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6" y="253601"/>
          <a:ext cx="5724524" cy="14704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114940</xdr:colOff>
      <xdr:row>1</xdr:row>
      <xdr:rowOff>123165</xdr:rowOff>
    </xdr:from>
    <xdr:to>
      <xdr:col>11</xdr:col>
      <xdr:colOff>1031978</xdr:colOff>
      <xdr:row>1</xdr:row>
      <xdr:rowOff>1537607</xdr:rowOff>
    </xdr:to>
    <xdr:pic>
      <xdr:nvPicPr>
        <xdr:cNvPr id="3" name="Imagem 2" descr="PREFEITURA DE VÁRZEA GRANDE.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0143404" y="327272"/>
          <a:ext cx="6468753" cy="1414442"/>
        </a:xfrm>
        <a:prstGeom prst="rect">
          <a:avLst/>
        </a:prstGeom>
      </xdr:spPr>
    </xdr:pic>
    <xdr:clientData/>
  </xdr:twoCellAnchor>
  <xdr:twoCellAnchor editAs="oneCell">
    <xdr:from>
      <xdr:col>1</xdr:col>
      <xdr:colOff>571500</xdr:colOff>
      <xdr:row>1</xdr:row>
      <xdr:rowOff>136072</xdr:rowOff>
    </xdr:from>
    <xdr:to>
      <xdr:col>4</xdr:col>
      <xdr:colOff>530678</xdr:colOff>
      <xdr:row>1</xdr:row>
      <xdr:rowOff>1564822</xdr:rowOff>
    </xdr:to>
    <xdr:pic>
      <xdr:nvPicPr>
        <xdr:cNvPr id="5" name="Imagem 4">
          <a:extLst>
            <a:ext uri="{FF2B5EF4-FFF2-40B4-BE49-F238E27FC236}">
              <a16:creationId xmlns:a16="http://schemas.microsoft.com/office/drawing/2014/main" id="{CAFED972-3CCB-46C1-BBBB-A39646E2BA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1857" y="340179"/>
          <a:ext cx="6191250" cy="1428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2719917</xdr:colOff>
      <xdr:row>1</xdr:row>
      <xdr:rowOff>123316</xdr:rowOff>
    </xdr:from>
    <xdr:to>
      <xdr:col>3</xdr:col>
      <xdr:colOff>1037166</xdr:colOff>
      <xdr:row>1</xdr:row>
      <xdr:rowOff>909958</xdr:rowOff>
    </xdr:to>
    <xdr:pic>
      <xdr:nvPicPr>
        <xdr:cNvPr id="2" name="Imagem 1" descr="PREFEITURA DE VÁRZEA GRANDE.PNG">
          <a:extLst>
            <a:ext uri="{FF2B5EF4-FFF2-40B4-BE49-F238E27FC236}">
              <a16:creationId xmlns:a16="http://schemas.microsoft.com/office/drawing/2014/main" id="{57CDAD4F-0CA8-47BC-B568-F800FF666481}"/>
            </a:ext>
          </a:extLst>
        </xdr:cNvPr>
        <xdr:cNvPicPr>
          <a:picLocks noChangeAspect="1"/>
        </xdr:cNvPicPr>
      </xdr:nvPicPr>
      <xdr:blipFill>
        <a:blip xmlns:r="http://schemas.openxmlformats.org/officeDocument/2006/relationships" r:embed="rId1" cstate="print"/>
        <a:stretch>
          <a:fillRect/>
        </a:stretch>
      </xdr:blipFill>
      <xdr:spPr>
        <a:xfrm>
          <a:off x="3799417" y="282066"/>
          <a:ext cx="2370666" cy="786642"/>
        </a:xfrm>
        <a:prstGeom prst="rect">
          <a:avLst/>
        </a:prstGeom>
      </xdr:spPr>
    </xdr:pic>
    <xdr:clientData/>
  </xdr:twoCellAnchor>
  <xdr:twoCellAnchor editAs="oneCell">
    <xdr:from>
      <xdr:col>1</xdr:col>
      <xdr:colOff>63501</xdr:colOff>
      <xdr:row>1</xdr:row>
      <xdr:rowOff>52916</xdr:rowOff>
    </xdr:from>
    <xdr:to>
      <xdr:col>2</xdr:col>
      <xdr:colOff>2444750</xdr:colOff>
      <xdr:row>1</xdr:row>
      <xdr:rowOff>923239</xdr:rowOff>
    </xdr:to>
    <xdr:pic>
      <xdr:nvPicPr>
        <xdr:cNvPr id="3" name="Imagem 2">
          <a:extLst>
            <a:ext uri="{FF2B5EF4-FFF2-40B4-BE49-F238E27FC236}">
              <a16:creationId xmlns:a16="http://schemas.microsoft.com/office/drawing/2014/main" id="{162B4DFD-80D6-4594-99A8-F3D18EE6EE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418" y="211666"/>
          <a:ext cx="2772832" cy="8703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3034394</xdr:colOff>
      <xdr:row>1</xdr:row>
      <xdr:rowOff>108857</xdr:rowOff>
    </xdr:from>
    <xdr:to>
      <xdr:col>8</xdr:col>
      <xdr:colOff>1086616</xdr:colOff>
      <xdr:row>1</xdr:row>
      <xdr:rowOff>1395453</xdr:rowOff>
    </xdr:to>
    <xdr:pic>
      <xdr:nvPicPr>
        <xdr:cNvPr id="3" name="Imagem 2" descr="PREFEITURA DE VÁRZEA GRANDE.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6640287" y="299357"/>
          <a:ext cx="4896615" cy="1286596"/>
        </a:xfrm>
        <a:prstGeom prst="rect">
          <a:avLst/>
        </a:prstGeom>
      </xdr:spPr>
    </xdr:pic>
    <xdr:clientData/>
  </xdr:twoCellAnchor>
  <xdr:twoCellAnchor editAs="oneCell">
    <xdr:from>
      <xdr:col>1</xdr:col>
      <xdr:colOff>163286</xdr:colOff>
      <xdr:row>1</xdr:row>
      <xdr:rowOff>84215</xdr:rowOff>
    </xdr:from>
    <xdr:to>
      <xdr:col>4</xdr:col>
      <xdr:colOff>2585357</xdr:colOff>
      <xdr:row>1</xdr:row>
      <xdr:rowOff>1449262</xdr:rowOff>
    </xdr:to>
    <xdr:pic>
      <xdr:nvPicPr>
        <xdr:cNvPr id="8" name="Imagem 7">
          <a:extLst>
            <a:ext uri="{FF2B5EF4-FFF2-40B4-BE49-F238E27FC236}">
              <a16:creationId xmlns:a16="http://schemas.microsoft.com/office/drawing/2014/main" id="{129A0EB6-9FEB-4133-9513-9D36F0BF2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0857" y="274715"/>
          <a:ext cx="5320393" cy="13650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27212</xdr:colOff>
      <xdr:row>1</xdr:row>
      <xdr:rowOff>54428</xdr:rowOff>
    </xdr:from>
    <xdr:to>
      <xdr:col>12</xdr:col>
      <xdr:colOff>666750</xdr:colOff>
      <xdr:row>49</xdr:row>
      <xdr:rowOff>26750</xdr:rowOff>
    </xdr:to>
    <xdr:pic>
      <xdr:nvPicPr>
        <xdr:cNvPr id="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7926" y="231321"/>
          <a:ext cx="7443110" cy="84631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416"/>
  <sheetViews>
    <sheetView view="pageBreakPreview" zoomScale="70" zoomScaleSheetLayoutView="70" workbookViewId="0">
      <selection activeCell="B4" sqref="B4"/>
    </sheetView>
  </sheetViews>
  <sheetFormatPr defaultRowHeight="14.25"/>
  <cols>
    <col min="1" max="1" width="6.875" style="339" bestFit="1" customWidth="1"/>
    <col min="2" max="2" width="87.25" style="340" customWidth="1"/>
    <col min="3" max="3" width="8.75" style="339" bestFit="1" customWidth="1"/>
    <col min="4" max="4" width="15.25" style="467" bestFit="1" customWidth="1"/>
    <col min="7" max="7" width="10.375" customWidth="1"/>
  </cols>
  <sheetData>
    <row r="1" spans="1:4" ht="12.75" customHeight="1">
      <c r="A1" s="461">
        <v>97141</v>
      </c>
      <c r="B1" s="462" t="s">
        <v>0</v>
      </c>
      <c r="C1" s="461" t="s">
        <v>1</v>
      </c>
      <c r="D1" s="465">
        <v>5.97</v>
      </c>
    </row>
    <row r="2" spans="1:4" ht="40.5">
      <c r="A2" s="461">
        <v>97142</v>
      </c>
      <c r="B2" s="462" t="s">
        <v>2</v>
      </c>
      <c r="C2" s="461" t="s">
        <v>1</v>
      </c>
      <c r="D2" s="465">
        <v>6.64</v>
      </c>
    </row>
    <row r="3" spans="1:4" ht="40.5">
      <c r="A3" s="461">
        <v>97143</v>
      </c>
      <c r="B3" s="462" t="s">
        <v>3</v>
      </c>
      <c r="C3" s="461" t="s">
        <v>1</v>
      </c>
      <c r="D3" s="465">
        <v>8.32</v>
      </c>
    </row>
    <row r="4" spans="1:4" ht="40.5">
      <c r="A4" s="461">
        <v>97144</v>
      </c>
      <c r="B4" s="462" t="s">
        <v>4</v>
      </c>
      <c r="C4" s="461" t="s">
        <v>1</v>
      </c>
      <c r="D4" s="465">
        <v>9.99</v>
      </c>
    </row>
    <row r="5" spans="1:4" ht="40.5">
      <c r="A5" s="461">
        <v>97145</v>
      </c>
      <c r="B5" s="462" t="s">
        <v>5</v>
      </c>
      <c r="C5" s="461" t="s">
        <v>1</v>
      </c>
      <c r="D5" s="465">
        <v>11.69</v>
      </c>
    </row>
    <row r="6" spans="1:4" ht="40.5">
      <c r="A6" s="461">
        <v>97146</v>
      </c>
      <c r="B6" s="462" t="s">
        <v>6</v>
      </c>
      <c r="C6" s="461" t="s">
        <v>1</v>
      </c>
      <c r="D6" s="465">
        <v>13.39</v>
      </c>
    </row>
    <row r="7" spans="1:4" ht="40.5">
      <c r="A7" s="461">
        <v>97147</v>
      </c>
      <c r="B7" s="462" t="s">
        <v>7</v>
      </c>
      <c r="C7" s="461" t="s">
        <v>1</v>
      </c>
      <c r="D7" s="465">
        <v>15.1</v>
      </c>
    </row>
    <row r="8" spans="1:4" ht="40.5">
      <c r="A8" s="461">
        <v>97148</v>
      </c>
      <c r="B8" s="462" t="s">
        <v>8</v>
      </c>
      <c r="C8" s="461" t="s">
        <v>1</v>
      </c>
      <c r="D8" s="465">
        <v>16.79</v>
      </c>
    </row>
    <row r="9" spans="1:4" ht="40.5">
      <c r="A9" s="461">
        <v>97149</v>
      </c>
      <c r="B9" s="462" t="s">
        <v>9</v>
      </c>
      <c r="C9" s="461" t="s">
        <v>1</v>
      </c>
      <c r="D9" s="465">
        <v>18.52</v>
      </c>
    </row>
    <row r="10" spans="1:4" ht="40.5">
      <c r="A10" s="461">
        <v>97150</v>
      </c>
      <c r="B10" s="462" t="s">
        <v>10</v>
      </c>
      <c r="C10" s="461" t="s">
        <v>1</v>
      </c>
      <c r="D10" s="465">
        <v>25.36</v>
      </c>
    </row>
    <row r="11" spans="1:4" ht="40.5">
      <c r="A11" s="461">
        <v>97151</v>
      </c>
      <c r="B11" s="462" t="s">
        <v>11</v>
      </c>
      <c r="C11" s="461" t="s">
        <v>1</v>
      </c>
      <c r="D11" s="465">
        <v>29.54</v>
      </c>
    </row>
    <row r="12" spans="1:4" ht="40.5">
      <c r="A12" s="461">
        <v>97152</v>
      </c>
      <c r="B12" s="462" t="s">
        <v>12</v>
      </c>
      <c r="C12" s="461" t="s">
        <v>1</v>
      </c>
      <c r="D12" s="465">
        <v>33.450000000000003</v>
      </c>
    </row>
    <row r="13" spans="1:4" ht="40.5">
      <c r="A13" s="461">
        <v>97153</v>
      </c>
      <c r="B13" s="462" t="s">
        <v>13</v>
      </c>
      <c r="C13" s="461" t="s">
        <v>1</v>
      </c>
      <c r="D13" s="465">
        <v>37.520000000000003</v>
      </c>
    </row>
    <row r="14" spans="1:4" ht="40.5">
      <c r="A14" s="461">
        <v>97154</v>
      </c>
      <c r="B14" s="462" t="s">
        <v>14</v>
      </c>
      <c r="C14" s="461" t="s">
        <v>1</v>
      </c>
      <c r="D14" s="465">
        <v>41.63</v>
      </c>
    </row>
    <row r="15" spans="1:4" ht="40.5">
      <c r="A15" s="461">
        <v>97155</v>
      </c>
      <c r="B15" s="462" t="s">
        <v>15</v>
      </c>
      <c r="C15" s="461" t="s">
        <v>1</v>
      </c>
      <c r="D15" s="465">
        <v>45.75</v>
      </c>
    </row>
    <row r="16" spans="1:4" ht="40.5">
      <c r="A16" s="461">
        <v>97156</v>
      </c>
      <c r="B16" s="462" t="s">
        <v>16</v>
      </c>
      <c r="C16" s="461" t="s">
        <v>1</v>
      </c>
      <c r="D16" s="465">
        <v>54.42</v>
      </c>
    </row>
    <row r="17" spans="1:4" ht="40.5">
      <c r="A17" s="461">
        <v>97157</v>
      </c>
      <c r="B17" s="462" t="s">
        <v>17</v>
      </c>
      <c r="C17" s="461" t="s">
        <v>1</v>
      </c>
      <c r="D17" s="465">
        <v>3.72</v>
      </c>
    </row>
    <row r="18" spans="1:4" ht="40.5">
      <c r="A18" s="461">
        <v>97158</v>
      </c>
      <c r="B18" s="462" t="s">
        <v>18</v>
      </c>
      <c r="C18" s="461" t="s">
        <v>1</v>
      </c>
      <c r="D18" s="465">
        <v>4.12</v>
      </c>
    </row>
    <row r="19" spans="1:4" ht="40.5">
      <c r="A19" s="461">
        <v>97159</v>
      </c>
      <c r="B19" s="462" t="s">
        <v>19</v>
      </c>
      <c r="C19" s="461" t="s">
        <v>1</v>
      </c>
      <c r="D19" s="465">
        <v>5.19</v>
      </c>
    </row>
    <row r="20" spans="1:4" ht="40.5">
      <c r="A20" s="461">
        <v>97160</v>
      </c>
      <c r="B20" s="462" t="s">
        <v>20</v>
      </c>
      <c r="C20" s="461" t="s">
        <v>1</v>
      </c>
      <c r="D20" s="465">
        <v>6.21</v>
      </c>
    </row>
    <row r="21" spans="1:4" ht="40.5">
      <c r="A21" s="461">
        <v>97161</v>
      </c>
      <c r="B21" s="462" t="s">
        <v>21</v>
      </c>
      <c r="C21" s="461" t="s">
        <v>1</v>
      </c>
      <c r="D21" s="465">
        <v>7.29</v>
      </c>
    </row>
    <row r="22" spans="1:4" ht="40.5">
      <c r="A22" s="461">
        <v>97162</v>
      </c>
      <c r="B22" s="462" t="s">
        <v>22</v>
      </c>
      <c r="C22" s="461" t="s">
        <v>1</v>
      </c>
      <c r="D22" s="465">
        <v>8.35</v>
      </c>
    </row>
    <row r="23" spans="1:4" ht="40.5">
      <c r="A23" s="461">
        <v>97163</v>
      </c>
      <c r="B23" s="462" t="s">
        <v>23</v>
      </c>
      <c r="C23" s="461" t="s">
        <v>1</v>
      </c>
      <c r="D23" s="465">
        <v>9.42</v>
      </c>
    </row>
    <row r="24" spans="1:4" ht="40.5">
      <c r="A24" s="461">
        <v>97164</v>
      </c>
      <c r="B24" s="462" t="s">
        <v>24</v>
      </c>
      <c r="C24" s="461" t="s">
        <v>1</v>
      </c>
      <c r="D24" s="465">
        <v>10.49</v>
      </c>
    </row>
    <row r="25" spans="1:4" ht="40.5">
      <c r="A25" s="461">
        <v>97165</v>
      </c>
      <c r="B25" s="462" t="s">
        <v>25</v>
      </c>
      <c r="C25" s="461" t="s">
        <v>1</v>
      </c>
      <c r="D25" s="465">
        <v>11.58</v>
      </c>
    </row>
    <row r="26" spans="1:4" ht="40.5">
      <c r="A26" s="461">
        <v>97166</v>
      </c>
      <c r="B26" s="462" t="s">
        <v>26</v>
      </c>
      <c r="C26" s="461" t="s">
        <v>1</v>
      </c>
      <c r="D26" s="465">
        <v>15.77</v>
      </c>
    </row>
    <row r="27" spans="1:4" ht="40.5">
      <c r="A27" s="461">
        <v>97167</v>
      </c>
      <c r="B27" s="462" t="s">
        <v>27</v>
      </c>
      <c r="C27" s="461" t="s">
        <v>1</v>
      </c>
      <c r="D27" s="465">
        <v>18.38</v>
      </c>
    </row>
    <row r="28" spans="1:4" ht="40.5">
      <c r="A28" s="461">
        <v>97168</v>
      </c>
      <c r="B28" s="462" t="s">
        <v>28</v>
      </c>
      <c r="C28" s="461" t="s">
        <v>1</v>
      </c>
      <c r="D28" s="465">
        <v>20.75</v>
      </c>
    </row>
    <row r="29" spans="1:4" ht="40.5">
      <c r="A29" s="461">
        <v>97169</v>
      </c>
      <c r="B29" s="462" t="s">
        <v>29</v>
      </c>
      <c r="C29" s="461" t="s">
        <v>1</v>
      </c>
      <c r="D29" s="465">
        <v>23.26</v>
      </c>
    </row>
    <row r="30" spans="1:4" ht="40.5">
      <c r="A30" s="461">
        <v>97170</v>
      </c>
      <c r="B30" s="462" t="s">
        <v>30</v>
      </c>
      <c r="C30" s="461" t="s">
        <v>1</v>
      </c>
      <c r="D30" s="465">
        <v>25.82</v>
      </c>
    </row>
    <row r="31" spans="1:4" ht="40.5">
      <c r="A31" s="461">
        <v>97171</v>
      </c>
      <c r="B31" s="462" t="s">
        <v>31</v>
      </c>
      <c r="C31" s="461" t="s">
        <v>1</v>
      </c>
      <c r="D31" s="465">
        <v>28.4</v>
      </c>
    </row>
    <row r="32" spans="1:4" ht="40.5">
      <c r="A32" s="461">
        <v>97172</v>
      </c>
      <c r="B32" s="462" t="s">
        <v>32</v>
      </c>
      <c r="C32" s="461" t="s">
        <v>1</v>
      </c>
      <c r="D32" s="465">
        <v>33.96</v>
      </c>
    </row>
    <row r="33" spans="1:4" ht="40.5">
      <c r="A33" s="461">
        <v>97173</v>
      </c>
      <c r="B33" s="462" t="s">
        <v>33</v>
      </c>
      <c r="C33" s="461" t="s">
        <v>1</v>
      </c>
      <c r="D33" s="465">
        <v>28.74</v>
      </c>
    </row>
    <row r="34" spans="1:4" ht="40.5">
      <c r="A34" s="461">
        <v>97174</v>
      </c>
      <c r="B34" s="462" t="s">
        <v>34</v>
      </c>
      <c r="C34" s="461" t="s">
        <v>1</v>
      </c>
      <c r="D34" s="465">
        <v>33.29</v>
      </c>
    </row>
    <row r="35" spans="1:4" ht="40.5">
      <c r="A35" s="461">
        <v>97175</v>
      </c>
      <c r="B35" s="462" t="s">
        <v>35</v>
      </c>
      <c r="C35" s="461" t="s">
        <v>1</v>
      </c>
      <c r="D35" s="465">
        <v>37.840000000000003</v>
      </c>
    </row>
    <row r="36" spans="1:4" ht="40.5">
      <c r="A36" s="461">
        <v>97176</v>
      </c>
      <c r="B36" s="462" t="s">
        <v>36</v>
      </c>
      <c r="C36" s="461" t="s">
        <v>1</v>
      </c>
      <c r="D36" s="465">
        <v>42.4</v>
      </c>
    </row>
    <row r="37" spans="1:4" ht="40.5">
      <c r="A37" s="461">
        <v>97177</v>
      </c>
      <c r="B37" s="462" t="s">
        <v>37</v>
      </c>
      <c r="C37" s="461" t="s">
        <v>1</v>
      </c>
      <c r="D37" s="465">
        <v>51.52</v>
      </c>
    </row>
    <row r="38" spans="1:4" ht="40.5">
      <c r="A38" s="461">
        <v>97178</v>
      </c>
      <c r="B38" s="462" t="s">
        <v>38</v>
      </c>
      <c r="C38" s="461" t="s">
        <v>1</v>
      </c>
      <c r="D38" s="465">
        <v>60.6</v>
      </c>
    </row>
    <row r="39" spans="1:4" ht="40.5">
      <c r="A39" s="461">
        <v>97179</v>
      </c>
      <c r="B39" s="462" t="s">
        <v>39</v>
      </c>
      <c r="C39" s="461" t="s">
        <v>1</v>
      </c>
      <c r="D39" s="465">
        <v>69.73</v>
      </c>
    </row>
    <row r="40" spans="1:4" ht="40.5">
      <c r="A40" s="461">
        <v>97180</v>
      </c>
      <c r="B40" s="462" t="s">
        <v>40</v>
      </c>
      <c r="C40" s="461" t="s">
        <v>1</v>
      </c>
      <c r="D40" s="465">
        <v>78.84</v>
      </c>
    </row>
    <row r="41" spans="1:4" ht="40.5">
      <c r="A41" s="461">
        <v>97181</v>
      </c>
      <c r="B41" s="462" t="s">
        <v>41</v>
      </c>
      <c r="C41" s="461" t="s">
        <v>1</v>
      </c>
      <c r="D41" s="465">
        <v>92.24</v>
      </c>
    </row>
    <row r="42" spans="1:4" ht="40.5">
      <c r="A42" s="461">
        <v>97182</v>
      </c>
      <c r="B42" s="462" t="s">
        <v>42</v>
      </c>
      <c r="C42" s="461" t="s">
        <v>1</v>
      </c>
      <c r="D42" s="465">
        <v>101.81</v>
      </c>
    </row>
    <row r="43" spans="1:4" ht="40.5">
      <c r="A43" s="461">
        <v>97183</v>
      </c>
      <c r="B43" s="462" t="s">
        <v>43</v>
      </c>
      <c r="C43" s="461" t="s">
        <v>1</v>
      </c>
      <c r="D43" s="465">
        <v>23.24</v>
      </c>
    </row>
    <row r="44" spans="1:4" ht="40.5">
      <c r="A44" s="461">
        <v>97184</v>
      </c>
      <c r="B44" s="462" t="s">
        <v>44</v>
      </c>
      <c r="C44" s="461" t="s">
        <v>1</v>
      </c>
      <c r="D44" s="465">
        <v>26.98</v>
      </c>
    </row>
    <row r="45" spans="1:4" ht="40.5">
      <c r="A45" s="461">
        <v>97185</v>
      </c>
      <c r="B45" s="462" t="s">
        <v>45</v>
      </c>
      <c r="C45" s="461" t="s">
        <v>1</v>
      </c>
      <c r="D45" s="465">
        <v>30.7</v>
      </c>
    </row>
    <row r="46" spans="1:4" ht="40.5">
      <c r="A46" s="461">
        <v>97186</v>
      </c>
      <c r="B46" s="462" t="s">
        <v>46</v>
      </c>
      <c r="C46" s="461" t="s">
        <v>1</v>
      </c>
      <c r="D46" s="465">
        <v>34.44</v>
      </c>
    </row>
    <row r="47" spans="1:4" ht="40.5">
      <c r="A47" s="461">
        <v>97187</v>
      </c>
      <c r="B47" s="462" t="s">
        <v>47</v>
      </c>
      <c r="C47" s="461" t="s">
        <v>1</v>
      </c>
      <c r="D47" s="465">
        <v>41.92</v>
      </c>
    </row>
    <row r="48" spans="1:4" ht="40.5">
      <c r="A48" s="461">
        <v>97188</v>
      </c>
      <c r="B48" s="462" t="s">
        <v>48</v>
      </c>
      <c r="C48" s="461" t="s">
        <v>1</v>
      </c>
      <c r="D48" s="465">
        <v>49.36</v>
      </c>
    </row>
    <row r="49" spans="1:4" ht="40.5">
      <c r="A49" s="461">
        <v>97189</v>
      </c>
      <c r="B49" s="462" t="s">
        <v>49</v>
      </c>
      <c r="C49" s="461" t="s">
        <v>1</v>
      </c>
      <c r="D49" s="465">
        <v>56.83</v>
      </c>
    </row>
    <row r="50" spans="1:4" ht="40.5">
      <c r="A50" s="461">
        <v>97190</v>
      </c>
      <c r="B50" s="462" t="s">
        <v>50</v>
      </c>
      <c r="C50" s="461" t="s">
        <v>1</v>
      </c>
      <c r="D50" s="465">
        <v>64.31</v>
      </c>
    </row>
    <row r="51" spans="1:4" ht="40.5">
      <c r="A51" s="461">
        <v>97191</v>
      </c>
      <c r="B51" s="462" t="s">
        <v>51</v>
      </c>
      <c r="C51" s="461" t="s">
        <v>1</v>
      </c>
      <c r="D51" s="465">
        <v>74.959999999999994</v>
      </c>
    </row>
    <row r="52" spans="1:4" ht="40.5">
      <c r="A52" s="461">
        <v>97192</v>
      </c>
      <c r="B52" s="462" t="s">
        <v>52</v>
      </c>
      <c r="C52" s="461" t="s">
        <v>1</v>
      </c>
      <c r="D52" s="465">
        <v>82.77</v>
      </c>
    </row>
    <row r="53" spans="1:4" ht="27">
      <c r="A53" s="461">
        <v>90694</v>
      </c>
      <c r="B53" s="462" t="s">
        <v>11624</v>
      </c>
      <c r="C53" s="461" t="s">
        <v>1</v>
      </c>
      <c r="D53" s="465">
        <v>44.65</v>
      </c>
    </row>
    <row r="54" spans="1:4" ht="27">
      <c r="A54" s="461">
        <v>90695</v>
      </c>
      <c r="B54" s="462" t="s">
        <v>11625</v>
      </c>
      <c r="C54" s="461" t="s">
        <v>1</v>
      </c>
      <c r="D54" s="465">
        <v>93.8</v>
      </c>
    </row>
    <row r="55" spans="1:4" ht="27">
      <c r="A55" s="461">
        <v>90696</v>
      </c>
      <c r="B55" s="462" t="s">
        <v>11626</v>
      </c>
      <c r="C55" s="461" t="s">
        <v>1</v>
      </c>
      <c r="D55" s="465">
        <v>139.71</v>
      </c>
    </row>
    <row r="56" spans="1:4" ht="27">
      <c r="A56" s="461">
        <v>90697</v>
      </c>
      <c r="B56" s="462" t="s">
        <v>11627</v>
      </c>
      <c r="C56" s="461" t="s">
        <v>1</v>
      </c>
      <c r="D56" s="465">
        <v>236.22</v>
      </c>
    </row>
    <row r="57" spans="1:4" ht="27">
      <c r="A57" s="461">
        <v>90698</v>
      </c>
      <c r="B57" s="462" t="s">
        <v>11628</v>
      </c>
      <c r="C57" s="461" t="s">
        <v>1</v>
      </c>
      <c r="D57" s="465">
        <v>379.5</v>
      </c>
    </row>
    <row r="58" spans="1:4" ht="27">
      <c r="A58" s="461">
        <v>90699</v>
      </c>
      <c r="B58" s="462" t="s">
        <v>11629</v>
      </c>
      <c r="C58" s="461" t="s">
        <v>1</v>
      </c>
      <c r="D58" s="465">
        <v>469.43</v>
      </c>
    </row>
    <row r="59" spans="1:4" ht="27">
      <c r="A59" s="461">
        <v>90700</v>
      </c>
      <c r="B59" s="462" t="s">
        <v>11630</v>
      </c>
      <c r="C59" s="461" t="s">
        <v>1</v>
      </c>
      <c r="D59" s="465">
        <v>608.75</v>
      </c>
    </row>
    <row r="60" spans="1:4" ht="27">
      <c r="A60" s="461">
        <v>90701</v>
      </c>
      <c r="B60" s="462" t="s">
        <v>11631</v>
      </c>
      <c r="C60" s="461" t="s">
        <v>1</v>
      </c>
      <c r="D60" s="465">
        <v>76.91</v>
      </c>
    </row>
    <row r="61" spans="1:4" ht="27">
      <c r="A61" s="461">
        <v>90702</v>
      </c>
      <c r="B61" s="462" t="s">
        <v>11632</v>
      </c>
      <c r="C61" s="461" t="s">
        <v>1</v>
      </c>
      <c r="D61" s="465">
        <v>123.76</v>
      </c>
    </row>
    <row r="62" spans="1:4" ht="27">
      <c r="A62" s="461">
        <v>90703</v>
      </c>
      <c r="B62" s="462" t="s">
        <v>11633</v>
      </c>
      <c r="C62" s="461" t="s">
        <v>1</v>
      </c>
      <c r="D62" s="465">
        <v>206.82</v>
      </c>
    </row>
    <row r="63" spans="1:4" ht="27">
      <c r="A63" s="461">
        <v>90704</v>
      </c>
      <c r="B63" s="462" t="s">
        <v>11634</v>
      </c>
      <c r="C63" s="461" t="s">
        <v>1</v>
      </c>
      <c r="D63" s="465">
        <v>297.12</v>
      </c>
    </row>
    <row r="64" spans="1:4" ht="27">
      <c r="A64" s="461">
        <v>90705</v>
      </c>
      <c r="B64" s="462" t="s">
        <v>11635</v>
      </c>
      <c r="C64" s="461" t="s">
        <v>1</v>
      </c>
      <c r="D64" s="465">
        <v>399.38</v>
      </c>
    </row>
    <row r="65" spans="1:4" ht="27">
      <c r="A65" s="461">
        <v>90706</v>
      </c>
      <c r="B65" s="462" t="s">
        <v>11636</v>
      </c>
      <c r="C65" s="461" t="s">
        <v>1</v>
      </c>
      <c r="D65" s="465">
        <v>469.39</v>
      </c>
    </row>
    <row r="66" spans="1:4" ht="27">
      <c r="A66" s="461">
        <v>90708</v>
      </c>
      <c r="B66" s="462" t="s">
        <v>11637</v>
      </c>
      <c r="C66" s="461" t="s">
        <v>1</v>
      </c>
      <c r="D66" s="465">
        <v>1293.3</v>
      </c>
    </row>
    <row r="67" spans="1:4" ht="27">
      <c r="A67" s="461">
        <v>90724</v>
      </c>
      <c r="B67" s="462" t="s">
        <v>11638</v>
      </c>
      <c r="C67" s="461" t="s">
        <v>53</v>
      </c>
      <c r="D67" s="465">
        <v>16.78</v>
      </c>
    </row>
    <row r="68" spans="1:4" ht="27">
      <c r="A68" s="461">
        <v>90725</v>
      </c>
      <c r="B68" s="462" t="s">
        <v>11639</v>
      </c>
      <c r="C68" s="461" t="s">
        <v>53</v>
      </c>
      <c r="D68" s="465">
        <v>20.66</v>
      </c>
    </row>
    <row r="69" spans="1:4" ht="27">
      <c r="A69" s="461">
        <v>90726</v>
      </c>
      <c r="B69" s="462" t="s">
        <v>11640</v>
      </c>
      <c r="C69" s="461" t="s">
        <v>53</v>
      </c>
      <c r="D69" s="465">
        <v>24.61</v>
      </c>
    </row>
    <row r="70" spans="1:4" ht="27">
      <c r="A70" s="461">
        <v>90727</v>
      </c>
      <c r="B70" s="462" t="s">
        <v>11641</v>
      </c>
      <c r="C70" s="461" t="s">
        <v>53</v>
      </c>
      <c r="D70" s="465">
        <v>28.52</v>
      </c>
    </row>
    <row r="71" spans="1:4" ht="27">
      <c r="A71" s="461">
        <v>90728</v>
      </c>
      <c r="B71" s="462" t="s">
        <v>11642</v>
      </c>
      <c r="C71" s="461" t="s">
        <v>53</v>
      </c>
      <c r="D71" s="465">
        <v>32.409999999999997</v>
      </c>
    </row>
    <row r="72" spans="1:4" ht="27">
      <c r="A72" s="461">
        <v>90729</v>
      </c>
      <c r="B72" s="462" t="s">
        <v>11643</v>
      </c>
      <c r="C72" s="461" t="s">
        <v>53</v>
      </c>
      <c r="D72" s="465">
        <v>36.31</v>
      </c>
    </row>
    <row r="73" spans="1:4" ht="27">
      <c r="A73" s="461">
        <v>90730</v>
      </c>
      <c r="B73" s="462" t="s">
        <v>11644</v>
      </c>
      <c r="C73" s="461" t="s">
        <v>53</v>
      </c>
      <c r="D73" s="465">
        <v>40.21</v>
      </c>
    </row>
    <row r="74" spans="1:4" ht="27">
      <c r="A74" s="461">
        <v>90731</v>
      </c>
      <c r="B74" s="462" t="s">
        <v>11645</v>
      </c>
      <c r="C74" s="461" t="s">
        <v>53</v>
      </c>
      <c r="D74" s="465">
        <v>44.11</v>
      </c>
    </row>
    <row r="75" spans="1:4" ht="27">
      <c r="A75" s="461">
        <v>90732</v>
      </c>
      <c r="B75" s="462" t="s">
        <v>11646</v>
      </c>
      <c r="C75" s="461" t="s">
        <v>53</v>
      </c>
      <c r="D75" s="465">
        <v>55.8</v>
      </c>
    </row>
    <row r="76" spans="1:4" ht="27">
      <c r="A76" s="461">
        <v>90733</v>
      </c>
      <c r="B76" s="462" t="s">
        <v>11647</v>
      </c>
      <c r="C76" s="461" t="s">
        <v>1</v>
      </c>
      <c r="D76" s="465">
        <v>2.33</v>
      </c>
    </row>
    <row r="77" spans="1:4" ht="27">
      <c r="A77" s="461">
        <v>90734</v>
      </c>
      <c r="B77" s="462" t="s">
        <v>11648</v>
      </c>
      <c r="C77" s="461" t="s">
        <v>1</v>
      </c>
      <c r="D77" s="465">
        <v>2.76</v>
      </c>
    </row>
    <row r="78" spans="1:4" ht="27">
      <c r="A78" s="461">
        <v>90735</v>
      </c>
      <c r="B78" s="462" t="s">
        <v>11649</v>
      </c>
      <c r="C78" s="461" t="s">
        <v>1</v>
      </c>
      <c r="D78" s="465">
        <v>3.19</v>
      </c>
    </row>
    <row r="79" spans="1:4" ht="27">
      <c r="A79" s="461">
        <v>90736</v>
      </c>
      <c r="B79" s="462" t="s">
        <v>11650</v>
      </c>
      <c r="C79" s="461" t="s">
        <v>1</v>
      </c>
      <c r="D79" s="465">
        <v>3.62</v>
      </c>
    </row>
    <row r="80" spans="1:4" ht="27">
      <c r="A80" s="461">
        <v>90737</v>
      </c>
      <c r="B80" s="462" t="s">
        <v>11651</v>
      </c>
      <c r="C80" s="461" t="s">
        <v>1</v>
      </c>
      <c r="D80" s="465">
        <v>4.05</v>
      </c>
    </row>
    <row r="81" spans="1:4" ht="27">
      <c r="A81" s="461">
        <v>90738</v>
      </c>
      <c r="B81" s="462" t="s">
        <v>11652</v>
      </c>
      <c r="C81" s="461" t="s">
        <v>1</v>
      </c>
      <c r="D81" s="465">
        <v>4.4800000000000004</v>
      </c>
    </row>
    <row r="82" spans="1:4" ht="27">
      <c r="A82" s="461">
        <v>90739</v>
      </c>
      <c r="B82" s="462" t="s">
        <v>11653</v>
      </c>
      <c r="C82" s="461" t="s">
        <v>1</v>
      </c>
      <c r="D82" s="465">
        <v>6.65</v>
      </c>
    </row>
    <row r="83" spans="1:4" ht="27">
      <c r="A83" s="461">
        <v>90740</v>
      </c>
      <c r="B83" s="462" t="s">
        <v>11654</v>
      </c>
      <c r="C83" s="461" t="s">
        <v>1</v>
      </c>
      <c r="D83" s="465">
        <v>3.07</v>
      </c>
    </row>
    <row r="84" spans="1:4" ht="27">
      <c r="A84" s="461">
        <v>90741</v>
      </c>
      <c r="B84" s="462" t="s">
        <v>11655</v>
      </c>
      <c r="C84" s="461" t="s">
        <v>1</v>
      </c>
      <c r="D84" s="465">
        <v>3.5</v>
      </c>
    </row>
    <row r="85" spans="1:4" ht="27">
      <c r="A85" s="461">
        <v>90742</v>
      </c>
      <c r="B85" s="462" t="s">
        <v>11656</v>
      </c>
      <c r="C85" s="461" t="s">
        <v>1</v>
      </c>
      <c r="D85" s="465">
        <v>3.93</v>
      </c>
    </row>
    <row r="86" spans="1:4" ht="27">
      <c r="A86" s="461">
        <v>90743</v>
      </c>
      <c r="B86" s="462" t="s">
        <v>11657</v>
      </c>
      <c r="C86" s="461" t="s">
        <v>1</v>
      </c>
      <c r="D86" s="465">
        <v>4.37</v>
      </c>
    </row>
    <row r="87" spans="1:4" ht="27">
      <c r="A87" s="461">
        <v>90744</v>
      </c>
      <c r="B87" s="462" t="s">
        <v>11658</v>
      </c>
      <c r="C87" s="461" t="s">
        <v>1</v>
      </c>
      <c r="D87" s="465">
        <v>4.8</v>
      </c>
    </row>
    <row r="88" spans="1:4" ht="27">
      <c r="A88" s="461">
        <v>90745</v>
      </c>
      <c r="B88" s="462" t="s">
        <v>11659</v>
      </c>
      <c r="C88" s="461" t="s">
        <v>1</v>
      </c>
      <c r="D88" s="465">
        <v>7.42</v>
      </c>
    </row>
    <row r="89" spans="1:4" ht="27">
      <c r="A89" s="461">
        <v>90746</v>
      </c>
      <c r="B89" s="462" t="s">
        <v>11660</v>
      </c>
      <c r="C89" s="461" t="s">
        <v>1</v>
      </c>
      <c r="D89" s="465">
        <v>2.52</v>
      </c>
    </row>
    <row r="90" spans="1:4" ht="27">
      <c r="A90" s="461">
        <v>90747</v>
      </c>
      <c r="B90" s="462" t="s">
        <v>11661</v>
      </c>
      <c r="C90" s="461" t="s">
        <v>1</v>
      </c>
      <c r="D90" s="465">
        <v>13.74</v>
      </c>
    </row>
    <row r="91" spans="1:4" ht="27">
      <c r="A91" s="461">
        <v>94869</v>
      </c>
      <c r="B91" s="462" t="s">
        <v>11662</v>
      </c>
      <c r="C91" s="461" t="s">
        <v>1</v>
      </c>
      <c r="D91" s="465">
        <v>263.72000000000003</v>
      </c>
    </row>
    <row r="92" spans="1:4" ht="27">
      <c r="A92" s="461">
        <v>94870</v>
      </c>
      <c r="B92" s="462" t="s">
        <v>11663</v>
      </c>
      <c r="C92" s="461" t="s">
        <v>1</v>
      </c>
      <c r="D92" s="465">
        <v>1.69</v>
      </c>
    </row>
    <row r="93" spans="1:4" ht="27">
      <c r="A93" s="461">
        <v>94871</v>
      </c>
      <c r="B93" s="462" t="s">
        <v>11664</v>
      </c>
      <c r="C93" s="461" t="s">
        <v>1</v>
      </c>
      <c r="D93" s="465">
        <v>312.17</v>
      </c>
    </row>
    <row r="94" spans="1:4" ht="27">
      <c r="A94" s="461">
        <v>94872</v>
      </c>
      <c r="B94" s="462" t="s">
        <v>11665</v>
      </c>
      <c r="C94" s="461" t="s">
        <v>1</v>
      </c>
      <c r="D94" s="465">
        <v>2.2599999999999998</v>
      </c>
    </row>
    <row r="95" spans="1:4" ht="27">
      <c r="A95" s="461">
        <v>94875</v>
      </c>
      <c r="B95" s="462" t="s">
        <v>11666</v>
      </c>
      <c r="C95" s="461" t="s">
        <v>1</v>
      </c>
      <c r="D95" s="465">
        <v>1826.7</v>
      </c>
    </row>
    <row r="96" spans="1:4" ht="27">
      <c r="A96" s="461">
        <v>94876</v>
      </c>
      <c r="B96" s="462" t="s">
        <v>11667</v>
      </c>
      <c r="C96" s="461" t="s">
        <v>1</v>
      </c>
      <c r="D96" s="465">
        <v>23.78</v>
      </c>
    </row>
    <row r="97" spans="1:4" ht="27">
      <c r="A97" s="461">
        <v>94878</v>
      </c>
      <c r="B97" s="462" t="s">
        <v>12757</v>
      </c>
      <c r="C97" s="461" t="s">
        <v>1</v>
      </c>
      <c r="D97" s="465">
        <v>27.4</v>
      </c>
    </row>
    <row r="98" spans="1:4" ht="27">
      <c r="A98" s="461">
        <v>94879</v>
      </c>
      <c r="B98" s="462" t="s">
        <v>12758</v>
      </c>
      <c r="C98" s="461" t="s">
        <v>1</v>
      </c>
      <c r="D98" s="465">
        <v>2432.2199999999998</v>
      </c>
    </row>
    <row r="99" spans="1:4" ht="27">
      <c r="A99" s="461">
        <v>94880</v>
      </c>
      <c r="B99" s="462" t="s">
        <v>12759</v>
      </c>
      <c r="C99" s="461" t="s">
        <v>1</v>
      </c>
      <c r="D99" s="465">
        <v>35.840000000000003</v>
      </c>
    </row>
    <row r="100" spans="1:4" ht="27">
      <c r="A100" s="461">
        <v>94881</v>
      </c>
      <c r="B100" s="462" t="s">
        <v>12760</v>
      </c>
      <c r="C100" s="461" t="s">
        <v>1</v>
      </c>
      <c r="D100" s="465">
        <v>3802.52</v>
      </c>
    </row>
    <row r="101" spans="1:4" ht="27">
      <c r="A101" s="461">
        <v>94882</v>
      </c>
      <c r="B101" s="462" t="s">
        <v>12761</v>
      </c>
      <c r="C101" s="461" t="s">
        <v>1</v>
      </c>
      <c r="D101" s="465">
        <v>41.42</v>
      </c>
    </row>
    <row r="102" spans="1:4" ht="27">
      <c r="A102" s="461">
        <v>94884</v>
      </c>
      <c r="B102" s="462" t="s">
        <v>12762</v>
      </c>
      <c r="C102" s="461" t="s">
        <v>1</v>
      </c>
      <c r="D102" s="465">
        <v>52.7</v>
      </c>
    </row>
    <row r="103" spans="1:4" ht="40.5">
      <c r="A103" s="461">
        <v>97121</v>
      </c>
      <c r="B103" s="462" t="s">
        <v>54</v>
      </c>
      <c r="C103" s="461" t="s">
        <v>1</v>
      </c>
      <c r="D103" s="465">
        <v>1.43</v>
      </c>
    </row>
    <row r="104" spans="1:4" ht="40.5">
      <c r="A104" s="461">
        <v>97122</v>
      </c>
      <c r="B104" s="462" t="s">
        <v>55</v>
      </c>
      <c r="C104" s="461" t="s">
        <v>1</v>
      </c>
      <c r="D104" s="465">
        <v>2.0099999999999998</v>
      </c>
    </row>
    <row r="105" spans="1:4" ht="40.5">
      <c r="A105" s="461">
        <v>97123</v>
      </c>
      <c r="B105" s="462" t="s">
        <v>56</v>
      </c>
      <c r="C105" s="461" t="s">
        <v>1</v>
      </c>
      <c r="D105" s="465">
        <v>2.5499999999999998</v>
      </c>
    </row>
    <row r="106" spans="1:4" ht="40.5">
      <c r="A106" s="461">
        <v>97124</v>
      </c>
      <c r="B106" s="462" t="s">
        <v>57</v>
      </c>
      <c r="C106" s="461" t="s">
        <v>1</v>
      </c>
      <c r="D106" s="465">
        <v>0.65</v>
      </c>
    </row>
    <row r="107" spans="1:4" ht="40.5">
      <c r="A107" s="461">
        <v>97125</v>
      </c>
      <c r="B107" s="462" t="s">
        <v>58</v>
      </c>
      <c r="C107" s="461" t="s">
        <v>1</v>
      </c>
      <c r="D107" s="465">
        <v>0.95</v>
      </c>
    </row>
    <row r="108" spans="1:4" ht="40.5">
      <c r="A108" s="461">
        <v>97126</v>
      </c>
      <c r="B108" s="462" t="s">
        <v>59</v>
      </c>
      <c r="C108" s="461" t="s">
        <v>1</v>
      </c>
      <c r="D108" s="465">
        <v>1.21</v>
      </c>
    </row>
    <row r="109" spans="1:4" ht="27">
      <c r="A109" s="461">
        <v>102264</v>
      </c>
      <c r="B109" s="462" t="s">
        <v>11668</v>
      </c>
      <c r="C109" s="461" t="s">
        <v>1</v>
      </c>
      <c r="D109" s="465">
        <v>22.69</v>
      </c>
    </row>
    <row r="110" spans="1:4" ht="27">
      <c r="A110" s="461">
        <v>102265</v>
      </c>
      <c r="B110" s="462" t="s">
        <v>11669</v>
      </c>
      <c r="C110" s="461" t="s">
        <v>53</v>
      </c>
      <c r="D110" s="465">
        <v>71.39</v>
      </c>
    </row>
    <row r="111" spans="1:4" ht="27">
      <c r="A111" s="461">
        <v>102266</v>
      </c>
      <c r="B111" s="462" t="s">
        <v>11670</v>
      </c>
      <c r="C111" s="461" t="s">
        <v>53</v>
      </c>
      <c r="D111" s="465">
        <v>79.180000000000007</v>
      </c>
    </row>
    <row r="112" spans="1:4" ht="27">
      <c r="A112" s="461">
        <v>102267</v>
      </c>
      <c r="B112" s="462" t="s">
        <v>11671</v>
      </c>
      <c r="C112" s="461" t="s">
        <v>53</v>
      </c>
      <c r="D112" s="465">
        <v>90.92</v>
      </c>
    </row>
    <row r="113" spans="1:4" ht="27">
      <c r="A113" s="461">
        <v>102268</v>
      </c>
      <c r="B113" s="462" t="s">
        <v>11672</v>
      </c>
      <c r="C113" s="461" t="s">
        <v>53</v>
      </c>
      <c r="D113" s="465">
        <v>102.62</v>
      </c>
    </row>
    <row r="114" spans="1:4" ht="27">
      <c r="A114" s="461">
        <v>102269</v>
      </c>
      <c r="B114" s="462" t="s">
        <v>11673</v>
      </c>
      <c r="C114" s="461" t="s">
        <v>53</v>
      </c>
      <c r="D114" s="465">
        <v>126</v>
      </c>
    </row>
    <row r="115" spans="1:4" ht="40.5">
      <c r="A115" s="461">
        <v>92833</v>
      </c>
      <c r="B115" s="462" t="s">
        <v>60</v>
      </c>
      <c r="C115" s="461" t="s">
        <v>1</v>
      </c>
      <c r="D115" s="465">
        <v>208.56</v>
      </c>
    </row>
    <row r="116" spans="1:4" ht="40.5">
      <c r="A116" s="461">
        <v>92834</v>
      </c>
      <c r="B116" s="462" t="s">
        <v>61</v>
      </c>
      <c r="C116" s="461" t="s">
        <v>1</v>
      </c>
      <c r="D116" s="465">
        <v>7.17</v>
      </c>
    </row>
    <row r="117" spans="1:4" ht="40.5">
      <c r="A117" s="461">
        <v>92835</v>
      </c>
      <c r="B117" s="462" t="s">
        <v>62</v>
      </c>
      <c r="C117" s="461" t="s">
        <v>1</v>
      </c>
      <c r="D117" s="465">
        <v>219.08</v>
      </c>
    </row>
    <row r="118" spans="1:4" ht="40.5">
      <c r="A118" s="461">
        <v>92836</v>
      </c>
      <c r="B118" s="462" t="s">
        <v>63</v>
      </c>
      <c r="C118" s="461" t="s">
        <v>1</v>
      </c>
      <c r="D118" s="465">
        <v>9.17</v>
      </c>
    </row>
    <row r="119" spans="1:4" ht="40.5">
      <c r="A119" s="461">
        <v>92837</v>
      </c>
      <c r="B119" s="462" t="s">
        <v>64</v>
      </c>
      <c r="C119" s="461" t="s">
        <v>1</v>
      </c>
      <c r="D119" s="465">
        <v>383.64</v>
      </c>
    </row>
    <row r="120" spans="1:4" ht="40.5">
      <c r="A120" s="461">
        <v>92838</v>
      </c>
      <c r="B120" s="462" t="s">
        <v>65</v>
      </c>
      <c r="C120" s="461" t="s">
        <v>1</v>
      </c>
      <c r="D120" s="465">
        <v>10.98</v>
      </c>
    </row>
    <row r="121" spans="1:4" ht="40.5">
      <c r="A121" s="461">
        <v>92839</v>
      </c>
      <c r="B121" s="462" t="s">
        <v>66</v>
      </c>
      <c r="C121" s="461" t="s">
        <v>1</v>
      </c>
      <c r="D121" s="465">
        <v>469.14</v>
      </c>
    </row>
    <row r="122" spans="1:4" ht="40.5">
      <c r="A122" s="461">
        <v>92840</v>
      </c>
      <c r="B122" s="462" t="s">
        <v>67</v>
      </c>
      <c r="C122" s="461" t="s">
        <v>1</v>
      </c>
      <c r="D122" s="465">
        <v>13.04</v>
      </c>
    </row>
    <row r="123" spans="1:4" ht="40.5">
      <c r="A123" s="461">
        <v>92841</v>
      </c>
      <c r="B123" s="462" t="s">
        <v>68</v>
      </c>
      <c r="C123" s="461" t="s">
        <v>1</v>
      </c>
      <c r="D123" s="465">
        <v>612.59</v>
      </c>
    </row>
    <row r="124" spans="1:4" ht="40.5">
      <c r="A124" s="461">
        <v>92842</v>
      </c>
      <c r="B124" s="462" t="s">
        <v>69</v>
      </c>
      <c r="C124" s="461" t="s">
        <v>1</v>
      </c>
      <c r="D124" s="465">
        <v>14.88</v>
      </c>
    </row>
    <row r="125" spans="1:4" ht="40.5">
      <c r="A125" s="461">
        <v>92843</v>
      </c>
      <c r="B125" s="462" t="s">
        <v>11184</v>
      </c>
      <c r="C125" s="461" t="s">
        <v>1</v>
      </c>
      <c r="D125" s="465">
        <v>637.72</v>
      </c>
    </row>
    <row r="126" spans="1:4" ht="40.5">
      <c r="A126" s="461">
        <v>92844</v>
      </c>
      <c r="B126" s="462" t="s">
        <v>70</v>
      </c>
      <c r="C126" s="461" t="s">
        <v>1</v>
      </c>
      <c r="D126" s="465">
        <v>16.93</v>
      </c>
    </row>
    <row r="127" spans="1:4" ht="40.5">
      <c r="A127" s="461">
        <v>92845</v>
      </c>
      <c r="B127" s="462" t="s">
        <v>11183</v>
      </c>
      <c r="C127" s="461" t="s">
        <v>1</v>
      </c>
      <c r="D127" s="465">
        <v>939.76</v>
      </c>
    </row>
    <row r="128" spans="1:4" ht="40.5">
      <c r="A128" s="461">
        <v>92846</v>
      </c>
      <c r="B128" s="462" t="s">
        <v>71</v>
      </c>
      <c r="C128" s="461" t="s">
        <v>1</v>
      </c>
      <c r="D128" s="465">
        <v>18.739999999999998</v>
      </c>
    </row>
    <row r="129" spans="1:4" ht="40.5">
      <c r="A129" s="461">
        <v>92847</v>
      </c>
      <c r="B129" s="462" t="s">
        <v>72</v>
      </c>
      <c r="C129" s="461" t="s">
        <v>1</v>
      </c>
      <c r="D129" s="465">
        <v>970.59</v>
      </c>
    </row>
    <row r="130" spans="1:4" ht="40.5">
      <c r="A130" s="461">
        <v>92848</v>
      </c>
      <c r="B130" s="462" t="s">
        <v>73</v>
      </c>
      <c r="C130" s="461" t="s">
        <v>1</v>
      </c>
      <c r="D130" s="465">
        <v>20.81</v>
      </c>
    </row>
    <row r="131" spans="1:4" ht="40.5">
      <c r="A131" s="461">
        <v>92849</v>
      </c>
      <c r="B131" s="462" t="s">
        <v>74</v>
      </c>
      <c r="C131" s="461" t="s">
        <v>1</v>
      </c>
      <c r="D131" s="465">
        <v>214.9</v>
      </c>
    </row>
    <row r="132" spans="1:4" ht="40.5">
      <c r="A132" s="461">
        <v>92850</v>
      </c>
      <c r="B132" s="462" t="s">
        <v>75</v>
      </c>
      <c r="C132" s="461" t="s">
        <v>1</v>
      </c>
      <c r="D132" s="465">
        <v>13.59</v>
      </c>
    </row>
    <row r="133" spans="1:4" ht="40.5">
      <c r="A133" s="461">
        <v>92851</v>
      </c>
      <c r="B133" s="462" t="s">
        <v>76</v>
      </c>
      <c r="C133" s="461" t="s">
        <v>1</v>
      </c>
      <c r="D133" s="465">
        <v>226.95</v>
      </c>
    </row>
    <row r="134" spans="1:4" ht="40.5">
      <c r="A134" s="461">
        <v>92852</v>
      </c>
      <c r="B134" s="462" t="s">
        <v>77</v>
      </c>
      <c r="C134" s="461" t="s">
        <v>1</v>
      </c>
      <c r="D134" s="465">
        <v>17.14</v>
      </c>
    </row>
    <row r="135" spans="1:4" ht="40.5">
      <c r="A135" s="461">
        <v>92853</v>
      </c>
      <c r="B135" s="462" t="s">
        <v>78</v>
      </c>
      <c r="C135" s="461" t="s">
        <v>1</v>
      </c>
      <c r="D135" s="465">
        <v>393.41</v>
      </c>
    </row>
    <row r="136" spans="1:4" ht="40.5">
      <c r="A136" s="461">
        <v>92854</v>
      </c>
      <c r="B136" s="462" t="s">
        <v>79</v>
      </c>
      <c r="C136" s="461" t="s">
        <v>1</v>
      </c>
      <c r="D136" s="465">
        <v>20.87</v>
      </c>
    </row>
    <row r="137" spans="1:4" ht="40.5">
      <c r="A137" s="461">
        <v>92855</v>
      </c>
      <c r="B137" s="462" t="s">
        <v>80</v>
      </c>
      <c r="C137" s="461" t="s">
        <v>1</v>
      </c>
      <c r="D137" s="465">
        <v>480.58</v>
      </c>
    </row>
    <row r="138" spans="1:4" ht="40.5">
      <c r="A138" s="461">
        <v>92856</v>
      </c>
      <c r="B138" s="462" t="s">
        <v>81</v>
      </c>
      <c r="C138" s="461" t="s">
        <v>1</v>
      </c>
      <c r="D138" s="465">
        <v>24.62</v>
      </c>
    </row>
    <row r="139" spans="1:4" ht="40.5">
      <c r="A139" s="461">
        <v>92857</v>
      </c>
      <c r="B139" s="462" t="s">
        <v>82</v>
      </c>
      <c r="C139" s="461" t="s">
        <v>1</v>
      </c>
      <c r="D139" s="465">
        <v>625.70000000000005</v>
      </c>
    </row>
    <row r="140" spans="1:4" ht="40.5">
      <c r="A140" s="461">
        <v>92858</v>
      </c>
      <c r="B140" s="462" t="s">
        <v>83</v>
      </c>
      <c r="C140" s="461" t="s">
        <v>1</v>
      </c>
      <c r="D140" s="465">
        <v>28.15</v>
      </c>
    </row>
    <row r="141" spans="1:4" ht="40.5">
      <c r="A141" s="461">
        <v>92859</v>
      </c>
      <c r="B141" s="462" t="s">
        <v>11182</v>
      </c>
      <c r="C141" s="461" t="s">
        <v>1</v>
      </c>
      <c r="D141" s="465">
        <v>652.76</v>
      </c>
    </row>
    <row r="142" spans="1:4" ht="40.5">
      <c r="A142" s="461">
        <v>92860</v>
      </c>
      <c r="B142" s="462" t="s">
        <v>84</v>
      </c>
      <c r="C142" s="461" t="s">
        <v>1</v>
      </c>
      <c r="D142" s="465">
        <v>31.97</v>
      </c>
    </row>
    <row r="143" spans="1:4" ht="40.5">
      <c r="A143" s="461">
        <v>92861</v>
      </c>
      <c r="B143" s="462" t="s">
        <v>11181</v>
      </c>
      <c r="C143" s="461" t="s">
        <v>1</v>
      </c>
      <c r="D143" s="465">
        <v>956.72</v>
      </c>
    </row>
    <row r="144" spans="1:4" ht="40.5">
      <c r="A144" s="461">
        <v>92862</v>
      </c>
      <c r="B144" s="462" t="s">
        <v>85</v>
      </c>
      <c r="C144" s="461" t="s">
        <v>1</v>
      </c>
      <c r="D144" s="465">
        <v>35.700000000000003</v>
      </c>
    </row>
    <row r="145" spans="1:4" ht="40.5">
      <c r="A145" s="461">
        <v>92863</v>
      </c>
      <c r="B145" s="462" t="s">
        <v>86</v>
      </c>
      <c r="C145" s="461" t="s">
        <v>1</v>
      </c>
      <c r="D145" s="465">
        <v>988.99</v>
      </c>
    </row>
    <row r="146" spans="1:4" ht="40.5">
      <c r="A146" s="461">
        <v>92864</v>
      </c>
      <c r="B146" s="462" t="s">
        <v>87</v>
      </c>
      <c r="C146" s="461" t="s">
        <v>1</v>
      </c>
      <c r="D146" s="465">
        <v>39.43</v>
      </c>
    </row>
    <row r="147" spans="1:4" ht="40.5">
      <c r="A147" s="461">
        <v>92210</v>
      </c>
      <c r="B147" s="462" t="s">
        <v>88</v>
      </c>
      <c r="C147" s="461" t="s">
        <v>1</v>
      </c>
      <c r="D147" s="465">
        <v>156.04</v>
      </c>
    </row>
    <row r="148" spans="1:4" ht="40.5">
      <c r="A148" s="461">
        <v>92211</v>
      </c>
      <c r="B148" s="462" t="s">
        <v>89</v>
      </c>
      <c r="C148" s="461" t="s">
        <v>1</v>
      </c>
      <c r="D148" s="465">
        <v>187.41</v>
      </c>
    </row>
    <row r="149" spans="1:4" ht="40.5">
      <c r="A149" s="461">
        <v>92212</v>
      </c>
      <c r="B149" s="462" t="s">
        <v>90</v>
      </c>
      <c r="C149" s="461" t="s">
        <v>1</v>
      </c>
      <c r="D149" s="465">
        <v>281.83999999999997</v>
      </c>
    </row>
    <row r="150" spans="1:4" ht="40.5">
      <c r="A150" s="461">
        <v>92213</v>
      </c>
      <c r="B150" s="462" t="s">
        <v>91</v>
      </c>
      <c r="C150" s="461" t="s">
        <v>1</v>
      </c>
      <c r="D150" s="465">
        <v>371.81</v>
      </c>
    </row>
    <row r="151" spans="1:4" ht="40.5">
      <c r="A151" s="461">
        <v>92214</v>
      </c>
      <c r="B151" s="462" t="s">
        <v>92</v>
      </c>
      <c r="C151" s="461" t="s">
        <v>1</v>
      </c>
      <c r="D151" s="465">
        <v>449.85</v>
      </c>
    </row>
    <row r="152" spans="1:4" ht="40.5">
      <c r="A152" s="461">
        <v>92215</v>
      </c>
      <c r="B152" s="462" t="s">
        <v>93</v>
      </c>
      <c r="C152" s="461" t="s">
        <v>1</v>
      </c>
      <c r="D152" s="465">
        <v>516.72</v>
      </c>
    </row>
    <row r="153" spans="1:4" ht="40.5">
      <c r="A153" s="461">
        <v>92216</v>
      </c>
      <c r="B153" s="462" t="s">
        <v>94</v>
      </c>
      <c r="C153" s="461" t="s">
        <v>1</v>
      </c>
      <c r="D153" s="465">
        <v>539</v>
      </c>
    </row>
    <row r="154" spans="1:4" ht="40.5">
      <c r="A154" s="461">
        <v>92219</v>
      </c>
      <c r="B154" s="462" t="s">
        <v>95</v>
      </c>
      <c r="C154" s="461" t="s">
        <v>1</v>
      </c>
      <c r="D154" s="465">
        <v>164</v>
      </c>
    </row>
    <row r="155" spans="1:4" ht="40.5">
      <c r="A155" s="461">
        <v>92220</v>
      </c>
      <c r="B155" s="462" t="s">
        <v>96</v>
      </c>
      <c r="C155" s="461" t="s">
        <v>1</v>
      </c>
      <c r="D155" s="465">
        <v>197.29</v>
      </c>
    </row>
    <row r="156" spans="1:4" ht="40.5">
      <c r="A156" s="461">
        <v>92221</v>
      </c>
      <c r="B156" s="462" t="s">
        <v>97</v>
      </c>
      <c r="C156" s="461" t="s">
        <v>1</v>
      </c>
      <c r="D156" s="465">
        <v>293.42</v>
      </c>
    </row>
    <row r="157" spans="1:4" ht="40.5">
      <c r="A157" s="461">
        <v>92222</v>
      </c>
      <c r="B157" s="462" t="s">
        <v>98</v>
      </c>
      <c r="C157" s="461" t="s">
        <v>1</v>
      </c>
      <c r="D157" s="465">
        <v>385.3</v>
      </c>
    </row>
    <row r="158" spans="1:4" ht="40.5">
      <c r="A158" s="461">
        <v>92223</v>
      </c>
      <c r="B158" s="462" t="s">
        <v>99</v>
      </c>
      <c r="C158" s="461" t="s">
        <v>1</v>
      </c>
      <c r="D158" s="465">
        <v>464.9</v>
      </c>
    </row>
    <row r="159" spans="1:4" ht="40.5">
      <c r="A159" s="461">
        <v>92224</v>
      </c>
      <c r="B159" s="462" t="s">
        <v>100</v>
      </c>
      <c r="C159" s="461" t="s">
        <v>1</v>
      </c>
      <c r="D159" s="465">
        <v>533.41999999999996</v>
      </c>
    </row>
    <row r="160" spans="1:4" ht="40.5">
      <c r="A160" s="461">
        <v>92226</v>
      </c>
      <c r="B160" s="462" t="s">
        <v>101</v>
      </c>
      <c r="C160" s="461" t="s">
        <v>1</v>
      </c>
      <c r="D160" s="465">
        <v>557.70000000000005</v>
      </c>
    </row>
    <row r="161" spans="1:4" ht="40.5">
      <c r="A161" s="461">
        <v>92808</v>
      </c>
      <c r="B161" s="462" t="s">
        <v>102</v>
      </c>
      <c r="C161" s="461" t="s">
        <v>1</v>
      </c>
      <c r="D161" s="465">
        <v>32.39</v>
      </c>
    </row>
    <row r="162" spans="1:4" ht="40.5">
      <c r="A162" s="461">
        <v>92809</v>
      </c>
      <c r="B162" s="462" t="s">
        <v>103</v>
      </c>
      <c r="C162" s="461" t="s">
        <v>1</v>
      </c>
      <c r="D162" s="465">
        <v>41.6</v>
      </c>
    </row>
    <row r="163" spans="1:4" ht="40.5">
      <c r="A163" s="461">
        <v>92810</v>
      </c>
      <c r="B163" s="462" t="s">
        <v>104</v>
      </c>
      <c r="C163" s="461" t="s">
        <v>1</v>
      </c>
      <c r="D163" s="465">
        <v>50.64</v>
      </c>
    </row>
    <row r="164" spans="1:4" ht="40.5">
      <c r="A164" s="461">
        <v>92811</v>
      </c>
      <c r="B164" s="462" t="s">
        <v>105</v>
      </c>
      <c r="C164" s="461" t="s">
        <v>1</v>
      </c>
      <c r="D164" s="465">
        <v>60.39</v>
      </c>
    </row>
    <row r="165" spans="1:4" ht="40.5">
      <c r="A165" s="461">
        <v>92812</v>
      </c>
      <c r="B165" s="462" t="s">
        <v>106</v>
      </c>
      <c r="C165" s="461" t="s">
        <v>1</v>
      </c>
      <c r="D165" s="465">
        <v>69.97</v>
      </c>
    </row>
    <row r="166" spans="1:4" ht="40.5">
      <c r="A166" s="461">
        <v>92813</v>
      </c>
      <c r="B166" s="462" t="s">
        <v>107</v>
      </c>
      <c r="C166" s="461" t="s">
        <v>1</v>
      </c>
      <c r="D166" s="465">
        <v>81.39</v>
      </c>
    </row>
    <row r="167" spans="1:4" ht="40.5">
      <c r="A167" s="461">
        <v>92814</v>
      </c>
      <c r="B167" s="462" t="s">
        <v>108</v>
      </c>
      <c r="C167" s="461" t="s">
        <v>1</v>
      </c>
      <c r="D167" s="465">
        <v>93.37</v>
      </c>
    </row>
    <row r="168" spans="1:4" ht="40.5">
      <c r="A168" s="461">
        <v>92815</v>
      </c>
      <c r="B168" s="462" t="s">
        <v>109</v>
      </c>
      <c r="C168" s="461" t="s">
        <v>1</v>
      </c>
      <c r="D168" s="465">
        <v>107.28</v>
      </c>
    </row>
    <row r="169" spans="1:4" ht="40.5">
      <c r="A169" s="461">
        <v>92816</v>
      </c>
      <c r="B169" s="462" t="s">
        <v>110</v>
      </c>
      <c r="C169" s="461" t="s">
        <v>1</v>
      </c>
      <c r="D169" s="465">
        <v>779.05</v>
      </c>
    </row>
    <row r="170" spans="1:4" ht="40.5">
      <c r="A170" s="461">
        <v>92817</v>
      </c>
      <c r="B170" s="462" t="s">
        <v>111</v>
      </c>
      <c r="C170" s="461" t="s">
        <v>1</v>
      </c>
      <c r="D170" s="465">
        <v>134.25</v>
      </c>
    </row>
    <row r="171" spans="1:4" ht="40.5">
      <c r="A171" s="461">
        <v>92818</v>
      </c>
      <c r="B171" s="462" t="s">
        <v>112</v>
      </c>
      <c r="C171" s="461" t="s">
        <v>1</v>
      </c>
      <c r="D171" s="465">
        <v>1114.8800000000001</v>
      </c>
    </row>
    <row r="172" spans="1:4" ht="40.5">
      <c r="A172" s="461">
        <v>92819</v>
      </c>
      <c r="B172" s="462" t="s">
        <v>113</v>
      </c>
      <c r="C172" s="461" t="s">
        <v>1</v>
      </c>
      <c r="D172" s="465">
        <v>180.71</v>
      </c>
    </row>
    <row r="173" spans="1:4" ht="40.5">
      <c r="A173" s="461">
        <v>92820</v>
      </c>
      <c r="B173" s="462" t="s">
        <v>114</v>
      </c>
      <c r="C173" s="461" t="s">
        <v>1</v>
      </c>
      <c r="D173" s="465">
        <v>38.619999999999997</v>
      </c>
    </row>
    <row r="174" spans="1:4" ht="40.5">
      <c r="A174" s="461">
        <v>92821</v>
      </c>
      <c r="B174" s="462" t="s">
        <v>115</v>
      </c>
      <c r="C174" s="461" t="s">
        <v>1</v>
      </c>
      <c r="D174" s="465">
        <v>49.56</v>
      </c>
    </row>
    <row r="175" spans="1:4" ht="40.5">
      <c r="A175" s="461">
        <v>92822</v>
      </c>
      <c r="B175" s="462" t="s">
        <v>116</v>
      </c>
      <c r="C175" s="461" t="s">
        <v>1</v>
      </c>
      <c r="D175" s="465">
        <v>60.52</v>
      </c>
    </row>
    <row r="176" spans="1:4" ht="40.5">
      <c r="A176" s="461">
        <v>92824</v>
      </c>
      <c r="B176" s="462" t="s">
        <v>117</v>
      </c>
      <c r="C176" s="461" t="s">
        <v>1</v>
      </c>
      <c r="D176" s="465">
        <v>71.97</v>
      </c>
    </row>
    <row r="177" spans="1:4" ht="40.5">
      <c r="A177" s="461">
        <v>92825</v>
      </c>
      <c r="B177" s="462" t="s">
        <v>118</v>
      </c>
      <c r="C177" s="461" t="s">
        <v>1</v>
      </c>
      <c r="D177" s="465">
        <v>83.46</v>
      </c>
    </row>
    <row r="178" spans="1:4" ht="40.5">
      <c r="A178" s="461">
        <v>92826</v>
      </c>
      <c r="B178" s="462" t="s">
        <v>119</v>
      </c>
      <c r="C178" s="461" t="s">
        <v>1</v>
      </c>
      <c r="D178" s="465">
        <v>96.44</v>
      </c>
    </row>
    <row r="179" spans="1:4" ht="40.5">
      <c r="A179" s="461">
        <v>92827</v>
      </c>
      <c r="B179" s="462" t="s">
        <v>120</v>
      </c>
      <c r="C179" s="461" t="s">
        <v>1</v>
      </c>
      <c r="D179" s="465">
        <v>110.07</v>
      </c>
    </row>
    <row r="180" spans="1:4" ht="40.5">
      <c r="A180" s="461">
        <v>92828</v>
      </c>
      <c r="B180" s="462" t="s">
        <v>121</v>
      </c>
      <c r="C180" s="461" t="s">
        <v>1</v>
      </c>
      <c r="D180" s="465">
        <v>125.98</v>
      </c>
    </row>
    <row r="181" spans="1:4" ht="40.5">
      <c r="A181" s="461">
        <v>92829</v>
      </c>
      <c r="B181" s="462" t="s">
        <v>122</v>
      </c>
      <c r="C181" s="461" t="s">
        <v>1</v>
      </c>
      <c r="D181" s="465">
        <v>801.08</v>
      </c>
    </row>
    <row r="182" spans="1:4" ht="40.5">
      <c r="A182" s="461">
        <v>92830</v>
      </c>
      <c r="B182" s="462" t="s">
        <v>123</v>
      </c>
      <c r="C182" s="461" t="s">
        <v>1</v>
      </c>
      <c r="D182" s="465">
        <v>156.28</v>
      </c>
    </row>
    <row r="183" spans="1:4" ht="40.5">
      <c r="A183" s="461">
        <v>92831</v>
      </c>
      <c r="B183" s="462" t="s">
        <v>124</v>
      </c>
      <c r="C183" s="461" t="s">
        <v>1</v>
      </c>
      <c r="D183" s="465">
        <v>1141.93</v>
      </c>
    </row>
    <row r="184" spans="1:4" ht="40.5">
      <c r="A184" s="461">
        <v>92832</v>
      </c>
      <c r="B184" s="462" t="s">
        <v>125</v>
      </c>
      <c r="C184" s="461" t="s">
        <v>1</v>
      </c>
      <c r="D184" s="465">
        <v>207.76</v>
      </c>
    </row>
    <row r="185" spans="1:4" ht="40.5">
      <c r="A185" s="461">
        <v>95565</v>
      </c>
      <c r="B185" s="462" t="s">
        <v>126</v>
      </c>
      <c r="C185" s="461" t="s">
        <v>1</v>
      </c>
      <c r="D185" s="465">
        <v>133.41999999999999</v>
      </c>
    </row>
    <row r="186" spans="1:4" ht="40.5">
      <c r="A186" s="461">
        <v>95566</v>
      </c>
      <c r="B186" s="462" t="s">
        <v>127</v>
      </c>
      <c r="C186" s="461" t="s">
        <v>1</v>
      </c>
      <c r="D186" s="465">
        <v>139.57</v>
      </c>
    </row>
    <row r="187" spans="1:4" ht="40.5">
      <c r="A187" s="461">
        <v>95567</v>
      </c>
      <c r="B187" s="462" t="s">
        <v>128</v>
      </c>
      <c r="C187" s="461" t="s">
        <v>1</v>
      </c>
      <c r="D187" s="465">
        <v>75.25</v>
      </c>
    </row>
    <row r="188" spans="1:4" ht="40.5">
      <c r="A188" s="461">
        <v>95568</v>
      </c>
      <c r="B188" s="462" t="s">
        <v>129</v>
      </c>
      <c r="C188" s="461" t="s">
        <v>1</v>
      </c>
      <c r="D188" s="465">
        <v>92.22</v>
      </c>
    </row>
    <row r="189" spans="1:4" ht="40.5">
      <c r="A189" s="461">
        <v>95569</v>
      </c>
      <c r="B189" s="462" t="s">
        <v>130</v>
      </c>
      <c r="C189" s="461" t="s">
        <v>1</v>
      </c>
      <c r="D189" s="465">
        <v>126.11</v>
      </c>
    </row>
    <row r="190" spans="1:4" ht="40.5">
      <c r="A190" s="461">
        <v>95570</v>
      </c>
      <c r="B190" s="462" t="s">
        <v>131</v>
      </c>
      <c r="C190" s="461" t="s">
        <v>1</v>
      </c>
      <c r="D190" s="465">
        <v>81.400000000000006</v>
      </c>
    </row>
    <row r="191" spans="1:4" ht="40.5">
      <c r="A191" s="461">
        <v>95571</v>
      </c>
      <c r="B191" s="462" t="s">
        <v>132</v>
      </c>
      <c r="C191" s="461" t="s">
        <v>1</v>
      </c>
      <c r="D191" s="465">
        <v>100.08</v>
      </c>
    </row>
    <row r="192" spans="1:4" ht="40.5">
      <c r="A192" s="461">
        <v>95572</v>
      </c>
      <c r="B192" s="462" t="s">
        <v>133</v>
      </c>
      <c r="C192" s="461" t="s">
        <v>1</v>
      </c>
      <c r="D192" s="465">
        <v>135.88</v>
      </c>
    </row>
    <row r="193" spans="1:4" ht="40.5">
      <c r="A193" s="461">
        <v>97127</v>
      </c>
      <c r="B193" s="462" t="s">
        <v>135</v>
      </c>
      <c r="C193" s="461" t="s">
        <v>1</v>
      </c>
      <c r="D193" s="465">
        <v>3.67</v>
      </c>
    </row>
    <row r="194" spans="1:4" ht="40.5">
      <c r="A194" s="461">
        <v>97128</v>
      </c>
      <c r="B194" s="462" t="s">
        <v>136</v>
      </c>
      <c r="C194" s="461" t="s">
        <v>1</v>
      </c>
      <c r="D194" s="465">
        <v>7.4</v>
      </c>
    </row>
    <row r="195" spans="1:4" ht="40.5">
      <c r="A195" s="461">
        <v>97129</v>
      </c>
      <c r="B195" s="462" t="s">
        <v>137</v>
      </c>
      <c r="C195" s="461" t="s">
        <v>1</v>
      </c>
      <c r="D195" s="465">
        <v>9.11</v>
      </c>
    </row>
    <row r="196" spans="1:4" ht="40.5">
      <c r="A196" s="461">
        <v>97130</v>
      </c>
      <c r="B196" s="462" t="s">
        <v>138</v>
      </c>
      <c r="C196" s="461" t="s">
        <v>1</v>
      </c>
      <c r="D196" s="465">
        <v>10.81</v>
      </c>
    </row>
    <row r="197" spans="1:4" ht="40.5">
      <c r="A197" s="461">
        <v>97131</v>
      </c>
      <c r="B197" s="462" t="s">
        <v>139</v>
      </c>
      <c r="C197" s="461" t="s">
        <v>1</v>
      </c>
      <c r="D197" s="465">
        <v>12.51</v>
      </c>
    </row>
    <row r="198" spans="1:4" ht="40.5">
      <c r="A198" s="461">
        <v>97132</v>
      </c>
      <c r="B198" s="462" t="s">
        <v>140</v>
      </c>
      <c r="C198" s="461" t="s">
        <v>1</v>
      </c>
      <c r="D198" s="465">
        <v>14.2</v>
      </c>
    </row>
    <row r="199" spans="1:4" ht="40.5">
      <c r="A199" s="461">
        <v>97133</v>
      </c>
      <c r="B199" s="462" t="s">
        <v>141</v>
      </c>
      <c r="C199" s="461" t="s">
        <v>1</v>
      </c>
      <c r="D199" s="465">
        <v>17.600000000000001</v>
      </c>
    </row>
    <row r="200" spans="1:4" ht="40.5">
      <c r="A200" s="461">
        <v>97134</v>
      </c>
      <c r="B200" s="462" t="s">
        <v>142</v>
      </c>
      <c r="C200" s="461" t="s">
        <v>1</v>
      </c>
      <c r="D200" s="465">
        <v>1.76</v>
      </c>
    </row>
    <row r="201" spans="1:4" ht="40.5">
      <c r="A201" s="461">
        <v>97135</v>
      </c>
      <c r="B201" s="462" t="s">
        <v>143</v>
      </c>
      <c r="C201" s="461" t="s">
        <v>1</v>
      </c>
      <c r="D201" s="465">
        <v>3.93</v>
      </c>
    </row>
    <row r="202" spans="1:4" ht="40.5">
      <c r="A202" s="461">
        <v>97136</v>
      </c>
      <c r="B202" s="462" t="s">
        <v>144</v>
      </c>
      <c r="C202" s="461" t="s">
        <v>1</v>
      </c>
      <c r="D202" s="465">
        <v>4.83</v>
      </c>
    </row>
    <row r="203" spans="1:4" ht="40.5">
      <c r="A203" s="461">
        <v>97137</v>
      </c>
      <c r="B203" s="462" t="s">
        <v>145</v>
      </c>
      <c r="C203" s="461" t="s">
        <v>1</v>
      </c>
      <c r="D203" s="465">
        <v>5.75</v>
      </c>
    </row>
    <row r="204" spans="1:4" ht="40.5">
      <c r="A204" s="461">
        <v>97138</v>
      </c>
      <c r="B204" s="462" t="s">
        <v>146</v>
      </c>
      <c r="C204" s="461" t="s">
        <v>1</v>
      </c>
      <c r="D204" s="465">
        <v>6.64</v>
      </c>
    </row>
    <row r="205" spans="1:4" ht="40.5">
      <c r="A205" s="461">
        <v>97139</v>
      </c>
      <c r="B205" s="462" t="s">
        <v>147</v>
      </c>
      <c r="C205" s="461" t="s">
        <v>1</v>
      </c>
      <c r="D205" s="465">
        <v>7.54</v>
      </c>
    </row>
    <row r="206" spans="1:4" ht="40.5">
      <c r="A206" s="461">
        <v>97140</v>
      </c>
      <c r="B206" s="462" t="s">
        <v>148</v>
      </c>
      <c r="C206" s="461" t="s">
        <v>1</v>
      </c>
      <c r="D206" s="465">
        <v>9.36</v>
      </c>
    </row>
    <row r="207" spans="1:4" ht="27">
      <c r="A207" s="461">
        <v>103089</v>
      </c>
      <c r="B207" s="462" t="s">
        <v>12763</v>
      </c>
      <c r="C207" s="461" t="s">
        <v>1</v>
      </c>
      <c r="D207" s="465">
        <v>8.31</v>
      </c>
    </row>
    <row r="208" spans="1:4" ht="27">
      <c r="A208" s="461">
        <v>103090</v>
      </c>
      <c r="B208" s="462" t="s">
        <v>12764</v>
      </c>
      <c r="C208" s="461" t="s">
        <v>1</v>
      </c>
      <c r="D208" s="465">
        <v>9.93</v>
      </c>
    </row>
    <row r="209" spans="1:4" ht="27">
      <c r="A209" s="461">
        <v>103091</v>
      </c>
      <c r="B209" s="462" t="s">
        <v>12765</v>
      </c>
      <c r="C209" s="461" t="s">
        <v>1</v>
      </c>
      <c r="D209" s="465">
        <v>13.94</v>
      </c>
    </row>
    <row r="210" spans="1:4" ht="27">
      <c r="A210" s="461">
        <v>103092</v>
      </c>
      <c r="B210" s="462" t="s">
        <v>12766</v>
      </c>
      <c r="C210" s="461" t="s">
        <v>1</v>
      </c>
      <c r="D210" s="465">
        <v>17.98</v>
      </c>
    </row>
    <row r="211" spans="1:4" ht="27">
      <c r="A211" s="461">
        <v>103093</v>
      </c>
      <c r="B211" s="462" t="s">
        <v>12767</v>
      </c>
      <c r="C211" s="461" t="s">
        <v>1</v>
      </c>
      <c r="D211" s="465">
        <v>27.48</v>
      </c>
    </row>
    <row r="212" spans="1:4" ht="27">
      <c r="A212" s="461">
        <v>103094</v>
      </c>
      <c r="B212" s="462" t="s">
        <v>12768</v>
      </c>
      <c r="C212" s="461" t="s">
        <v>1</v>
      </c>
      <c r="D212" s="465">
        <v>31.52</v>
      </c>
    </row>
    <row r="213" spans="1:4" ht="27">
      <c r="A213" s="461">
        <v>103095</v>
      </c>
      <c r="B213" s="462" t="s">
        <v>12769</v>
      </c>
      <c r="C213" s="461" t="s">
        <v>1</v>
      </c>
      <c r="D213" s="465">
        <v>41</v>
      </c>
    </row>
    <row r="214" spans="1:4" ht="27">
      <c r="A214" s="461">
        <v>103096</v>
      </c>
      <c r="B214" s="462" t="s">
        <v>12770</v>
      </c>
      <c r="C214" s="461" t="s">
        <v>1</v>
      </c>
      <c r="D214" s="465">
        <v>45.05</v>
      </c>
    </row>
    <row r="215" spans="1:4" ht="27">
      <c r="A215" s="461">
        <v>103097</v>
      </c>
      <c r="B215" s="462" t="s">
        <v>12771</v>
      </c>
      <c r="C215" s="461" t="s">
        <v>1</v>
      </c>
      <c r="D215" s="465">
        <v>54.55</v>
      </c>
    </row>
    <row r="216" spans="1:4" ht="27">
      <c r="A216" s="461">
        <v>103098</v>
      </c>
      <c r="B216" s="462" t="s">
        <v>12772</v>
      </c>
      <c r="C216" s="461" t="s">
        <v>1</v>
      </c>
      <c r="D216" s="465">
        <v>58.58</v>
      </c>
    </row>
    <row r="217" spans="1:4" ht="27">
      <c r="A217" s="461">
        <v>103099</v>
      </c>
      <c r="B217" s="462" t="s">
        <v>12773</v>
      </c>
      <c r="C217" s="461" t="s">
        <v>1</v>
      </c>
      <c r="D217" s="465">
        <v>66.62</v>
      </c>
    </row>
    <row r="218" spans="1:4" ht="27">
      <c r="A218" s="461">
        <v>103100</v>
      </c>
      <c r="B218" s="462" t="s">
        <v>12774</v>
      </c>
      <c r="C218" s="461" t="s">
        <v>1</v>
      </c>
      <c r="D218" s="465">
        <v>71.069999999999993</v>
      </c>
    </row>
    <row r="219" spans="1:4" ht="27">
      <c r="A219" s="461">
        <v>103101</v>
      </c>
      <c r="B219" s="462" t="s">
        <v>12775</v>
      </c>
      <c r="C219" s="461" t="s">
        <v>1</v>
      </c>
      <c r="D219" s="465">
        <v>78.28</v>
      </c>
    </row>
    <row r="220" spans="1:4" ht="27">
      <c r="A220" s="461">
        <v>103102</v>
      </c>
      <c r="B220" s="462" t="s">
        <v>12776</v>
      </c>
      <c r="C220" s="461" t="s">
        <v>1</v>
      </c>
      <c r="D220" s="465">
        <v>90.13</v>
      </c>
    </row>
    <row r="221" spans="1:4" ht="27">
      <c r="A221" s="461">
        <v>103103</v>
      </c>
      <c r="B221" s="462" t="s">
        <v>12777</v>
      </c>
      <c r="C221" s="461" t="s">
        <v>1</v>
      </c>
      <c r="D221" s="465">
        <v>97.34</v>
      </c>
    </row>
    <row r="222" spans="1:4" ht="27">
      <c r="A222" s="461">
        <v>103104</v>
      </c>
      <c r="B222" s="462" t="s">
        <v>12778</v>
      </c>
      <c r="C222" s="461" t="s">
        <v>1</v>
      </c>
      <c r="D222" s="465">
        <v>116.4</v>
      </c>
    </row>
    <row r="223" spans="1:4" ht="27">
      <c r="A223" s="461">
        <v>103105</v>
      </c>
      <c r="B223" s="462" t="s">
        <v>12779</v>
      </c>
      <c r="C223" s="461" t="s">
        <v>53</v>
      </c>
      <c r="D223" s="465">
        <v>35.32</v>
      </c>
    </row>
    <row r="224" spans="1:4" ht="27">
      <c r="A224" s="461">
        <v>103106</v>
      </c>
      <c r="B224" s="462" t="s">
        <v>12780</v>
      </c>
      <c r="C224" s="461" t="s">
        <v>53</v>
      </c>
      <c r="D224" s="465">
        <v>42.1</v>
      </c>
    </row>
    <row r="225" spans="1:4" ht="27">
      <c r="A225" s="461">
        <v>103107</v>
      </c>
      <c r="B225" s="462" t="s">
        <v>12781</v>
      </c>
      <c r="C225" s="461" t="s">
        <v>53</v>
      </c>
      <c r="D225" s="465">
        <v>58.99</v>
      </c>
    </row>
    <row r="226" spans="1:4" ht="27">
      <c r="A226" s="461">
        <v>103108</v>
      </c>
      <c r="B226" s="462" t="s">
        <v>12782</v>
      </c>
      <c r="C226" s="461" t="s">
        <v>53</v>
      </c>
      <c r="D226" s="465">
        <v>75.900000000000006</v>
      </c>
    </row>
    <row r="227" spans="1:4" ht="27">
      <c r="A227" s="461">
        <v>103109</v>
      </c>
      <c r="B227" s="462" t="s">
        <v>12783</v>
      </c>
      <c r="C227" s="461" t="s">
        <v>53</v>
      </c>
      <c r="D227" s="465">
        <v>124.55</v>
      </c>
    </row>
    <row r="228" spans="1:4" ht="27">
      <c r="A228" s="461">
        <v>103110</v>
      </c>
      <c r="B228" s="462" t="s">
        <v>12784</v>
      </c>
      <c r="C228" s="461" t="s">
        <v>53</v>
      </c>
      <c r="D228" s="465">
        <v>141.44999999999999</v>
      </c>
    </row>
    <row r="229" spans="1:4" ht="27">
      <c r="A229" s="461">
        <v>103111</v>
      </c>
      <c r="B229" s="462" t="s">
        <v>12785</v>
      </c>
      <c r="C229" s="461" t="s">
        <v>53</v>
      </c>
      <c r="D229" s="465">
        <v>190.12</v>
      </c>
    </row>
    <row r="230" spans="1:4" ht="27">
      <c r="A230" s="461">
        <v>103112</v>
      </c>
      <c r="B230" s="462" t="s">
        <v>12786</v>
      </c>
      <c r="C230" s="461" t="s">
        <v>53</v>
      </c>
      <c r="D230" s="465">
        <v>207.01</v>
      </c>
    </row>
    <row r="231" spans="1:4" ht="27">
      <c r="A231" s="461">
        <v>103113</v>
      </c>
      <c r="B231" s="462" t="s">
        <v>12787</v>
      </c>
      <c r="C231" s="461" t="s">
        <v>53</v>
      </c>
      <c r="D231" s="465">
        <v>255.68</v>
      </c>
    </row>
    <row r="232" spans="1:4" ht="27">
      <c r="A232" s="461">
        <v>103114</v>
      </c>
      <c r="B232" s="462" t="s">
        <v>12788</v>
      </c>
      <c r="C232" s="461" t="s">
        <v>53</v>
      </c>
      <c r="D232" s="465">
        <v>272.58</v>
      </c>
    </row>
    <row r="233" spans="1:4" ht="27">
      <c r="A233" s="461">
        <v>103115</v>
      </c>
      <c r="B233" s="462" t="s">
        <v>12789</v>
      </c>
      <c r="C233" s="461" t="s">
        <v>53</v>
      </c>
      <c r="D233" s="465">
        <v>306.38</v>
      </c>
    </row>
    <row r="234" spans="1:4" ht="27">
      <c r="A234" s="461">
        <v>103116</v>
      </c>
      <c r="B234" s="462" t="s">
        <v>12790</v>
      </c>
      <c r="C234" s="461" t="s">
        <v>53</v>
      </c>
      <c r="D234" s="465">
        <v>371.95</v>
      </c>
    </row>
    <row r="235" spans="1:4" ht="27">
      <c r="A235" s="461">
        <v>103117</v>
      </c>
      <c r="B235" s="462" t="s">
        <v>12791</v>
      </c>
      <c r="C235" s="461" t="s">
        <v>53</v>
      </c>
      <c r="D235" s="465">
        <v>405.75</v>
      </c>
    </row>
    <row r="236" spans="1:4" ht="27">
      <c r="A236" s="461">
        <v>103118</v>
      </c>
      <c r="B236" s="462" t="s">
        <v>12792</v>
      </c>
      <c r="C236" s="461" t="s">
        <v>53</v>
      </c>
      <c r="D236" s="465">
        <v>471.31</v>
      </c>
    </row>
    <row r="237" spans="1:4" ht="27">
      <c r="A237" s="461">
        <v>103119</v>
      </c>
      <c r="B237" s="462" t="s">
        <v>12793</v>
      </c>
      <c r="C237" s="461" t="s">
        <v>53</v>
      </c>
      <c r="D237" s="465">
        <v>505.12</v>
      </c>
    </row>
    <row r="238" spans="1:4" ht="27">
      <c r="A238" s="461">
        <v>103120</v>
      </c>
      <c r="B238" s="462" t="s">
        <v>12794</v>
      </c>
      <c r="C238" s="461" t="s">
        <v>53</v>
      </c>
      <c r="D238" s="465">
        <v>604.49</v>
      </c>
    </row>
    <row r="239" spans="1:4" ht="27">
      <c r="A239" s="461">
        <v>103121</v>
      </c>
      <c r="B239" s="462" t="s">
        <v>12795</v>
      </c>
      <c r="C239" s="461" t="s">
        <v>53</v>
      </c>
      <c r="D239" s="465">
        <v>46.28</v>
      </c>
    </row>
    <row r="240" spans="1:4" ht="27">
      <c r="A240" s="461">
        <v>103122</v>
      </c>
      <c r="B240" s="462" t="s">
        <v>12796</v>
      </c>
      <c r="C240" s="461" t="s">
        <v>53</v>
      </c>
      <c r="D240" s="465">
        <v>56.41</v>
      </c>
    </row>
    <row r="241" spans="1:4" ht="27">
      <c r="A241" s="461">
        <v>103123</v>
      </c>
      <c r="B241" s="462" t="s">
        <v>12797</v>
      </c>
      <c r="C241" s="461" t="s">
        <v>53</v>
      </c>
      <c r="D241" s="465">
        <v>81.78</v>
      </c>
    </row>
    <row r="242" spans="1:4" ht="27">
      <c r="A242" s="461">
        <v>103124</v>
      </c>
      <c r="B242" s="462" t="s">
        <v>12798</v>
      </c>
      <c r="C242" s="461" t="s">
        <v>53</v>
      </c>
      <c r="D242" s="465">
        <v>107.12</v>
      </c>
    </row>
    <row r="243" spans="1:4" ht="27">
      <c r="A243" s="461">
        <v>103125</v>
      </c>
      <c r="B243" s="462" t="s">
        <v>12799</v>
      </c>
      <c r="C243" s="461" t="s">
        <v>53</v>
      </c>
      <c r="D243" s="465">
        <v>180.13</v>
      </c>
    </row>
    <row r="244" spans="1:4" ht="27">
      <c r="A244" s="461">
        <v>103126</v>
      </c>
      <c r="B244" s="462" t="s">
        <v>12800</v>
      </c>
      <c r="C244" s="461" t="s">
        <v>53</v>
      </c>
      <c r="D244" s="465">
        <v>205.46</v>
      </c>
    </row>
    <row r="245" spans="1:4" ht="27">
      <c r="A245" s="461">
        <v>103127</v>
      </c>
      <c r="B245" s="462" t="s">
        <v>12801</v>
      </c>
      <c r="C245" s="461" t="s">
        <v>53</v>
      </c>
      <c r="D245" s="465">
        <v>278.45999999999998</v>
      </c>
    </row>
    <row r="246" spans="1:4" ht="27">
      <c r="A246" s="461">
        <v>103128</v>
      </c>
      <c r="B246" s="462" t="s">
        <v>12802</v>
      </c>
      <c r="C246" s="461" t="s">
        <v>53</v>
      </c>
      <c r="D246" s="465">
        <v>303.8</v>
      </c>
    </row>
    <row r="247" spans="1:4" ht="27">
      <c r="A247" s="461">
        <v>103129</v>
      </c>
      <c r="B247" s="462" t="s">
        <v>12803</v>
      </c>
      <c r="C247" s="461" t="s">
        <v>53</v>
      </c>
      <c r="D247" s="465">
        <v>376.8</v>
      </c>
    </row>
    <row r="248" spans="1:4" ht="27">
      <c r="A248" s="461">
        <v>103130</v>
      </c>
      <c r="B248" s="462" t="s">
        <v>12804</v>
      </c>
      <c r="C248" s="461" t="s">
        <v>53</v>
      </c>
      <c r="D248" s="465">
        <v>402.16</v>
      </c>
    </row>
    <row r="249" spans="1:4" ht="27">
      <c r="A249" s="461">
        <v>103131</v>
      </c>
      <c r="B249" s="462" t="s">
        <v>12805</v>
      </c>
      <c r="C249" s="461" t="s">
        <v>53</v>
      </c>
      <c r="D249" s="465">
        <v>452.86</v>
      </c>
    </row>
    <row r="250" spans="1:4" ht="27">
      <c r="A250" s="461">
        <v>103132</v>
      </c>
      <c r="B250" s="462" t="s">
        <v>12806</v>
      </c>
      <c r="C250" s="461" t="s">
        <v>53</v>
      </c>
      <c r="D250" s="465">
        <v>551.19000000000005</v>
      </c>
    </row>
    <row r="251" spans="1:4" ht="27">
      <c r="A251" s="461">
        <v>103133</v>
      </c>
      <c r="B251" s="462" t="s">
        <v>12807</v>
      </c>
      <c r="C251" s="461" t="s">
        <v>53</v>
      </c>
      <c r="D251" s="465">
        <v>601.91</v>
      </c>
    </row>
    <row r="252" spans="1:4" ht="27">
      <c r="A252" s="461">
        <v>103134</v>
      </c>
      <c r="B252" s="462" t="s">
        <v>12808</v>
      </c>
      <c r="C252" s="461" t="s">
        <v>53</v>
      </c>
      <c r="D252" s="465">
        <v>700.25</v>
      </c>
    </row>
    <row r="253" spans="1:4" ht="27">
      <c r="A253" s="461">
        <v>103135</v>
      </c>
      <c r="B253" s="462" t="s">
        <v>12809</v>
      </c>
      <c r="C253" s="461" t="s">
        <v>53</v>
      </c>
      <c r="D253" s="465">
        <v>750.96</v>
      </c>
    </row>
    <row r="254" spans="1:4" ht="27">
      <c r="A254" s="461">
        <v>103136</v>
      </c>
      <c r="B254" s="462" t="s">
        <v>12810</v>
      </c>
      <c r="C254" s="461" t="s">
        <v>53</v>
      </c>
      <c r="D254" s="465">
        <v>900</v>
      </c>
    </row>
    <row r="255" spans="1:4" ht="27">
      <c r="A255" s="461">
        <v>103137</v>
      </c>
      <c r="B255" s="462" t="s">
        <v>12811</v>
      </c>
      <c r="C255" s="461" t="s">
        <v>53</v>
      </c>
      <c r="D255" s="465">
        <v>24.39</v>
      </c>
    </row>
    <row r="256" spans="1:4" ht="27">
      <c r="A256" s="461">
        <v>103138</v>
      </c>
      <c r="B256" s="462" t="s">
        <v>12812</v>
      </c>
      <c r="C256" s="461" t="s">
        <v>53</v>
      </c>
      <c r="D256" s="465">
        <v>27.76</v>
      </c>
    </row>
    <row r="257" spans="1:4" ht="27">
      <c r="A257" s="461">
        <v>103139</v>
      </c>
      <c r="B257" s="462" t="s">
        <v>12813</v>
      </c>
      <c r="C257" s="461" t="s">
        <v>53</v>
      </c>
      <c r="D257" s="465">
        <v>36.229999999999997</v>
      </c>
    </row>
    <row r="258" spans="1:4" ht="27">
      <c r="A258" s="461">
        <v>103140</v>
      </c>
      <c r="B258" s="462" t="s">
        <v>12814</v>
      </c>
      <c r="C258" s="461" t="s">
        <v>53</v>
      </c>
      <c r="D258" s="465">
        <v>44.68</v>
      </c>
    </row>
    <row r="259" spans="1:4" ht="27">
      <c r="A259" s="461">
        <v>103141</v>
      </c>
      <c r="B259" s="462" t="s">
        <v>12815</v>
      </c>
      <c r="C259" s="461" t="s">
        <v>53</v>
      </c>
      <c r="D259" s="465">
        <v>69.010000000000005</v>
      </c>
    </row>
    <row r="260" spans="1:4" ht="27">
      <c r="A260" s="461">
        <v>103142</v>
      </c>
      <c r="B260" s="462" t="s">
        <v>12816</v>
      </c>
      <c r="C260" s="461" t="s">
        <v>53</v>
      </c>
      <c r="D260" s="465">
        <v>77.45</v>
      </c>
    </row>
    <row r="261" spans="1:4" ht="27">
      <c r="A261" s="461">
        <v>103143</v>
      </c>
      <c r="B261" s="462" t="s">
        <v>12817</v>
      </c>
      <c r="C261" s="461" t="s">
        <v>53</v>
      </c>
      <c r="D261" s="465">
        <v>101.8</v>
      </c>
    </row>
    <row r="262" spans="1:4" ht="27">
      <c r="A262" s="461">
        <v>103144</v>
      </c>
      <c r="B262" s="462" t="s">
        <v>12818</v>
      </c>
      <c r="C262" s="461" t="s">
        <v>53</v>
      </c>
      <c r="D262" s="465">
        <v>110.23</v>
      </c>
    </row>
    <row r="263" spans="1:4" ht="27">
      <c r="A263" s="461">
        <v>103145</v>
      </c>
      <c r="B263" s="462" t="s">
        <v>12819</v>
      </c>
      <c r="C263" s="461" t="s">
        <v>53</v>
      </c>
      <c r="D263" s="465">
        <v>134.58000000000001</v>
      </c>
    </row>
    <row r="264" spans="1:4" ht="27">
      <c r="A264" s="461">
        <v>103146</v>
      </c>
      <c r="B264" s="462" t="s">
        <v>12820</v>
      </c>
      <c r="C264" s="461" t="s">
        <v>53</v>
      </c>
      <c r="D264" s="465">
        <v>143.02000000000001</v>
      </c>
    </row>
    <row r="265" spans="1:4" ht="27">
      <c r="A265" s="461">
        <v>103147</v>
      </c>
      <c r="B265" s="462" t="s">
        <v>12821</v>
      </c>
      <c r="C265" s="461" t="s">
        <v>53</v>
      </c>
      <c r="D265" s="465">
        <v>159.91</v>
      </c>
    </row>
    <row r="266" spans="1:4" ht="27">
      <c r="A266" s="461">
        <v>103148</v>
      </c>
      <c r="B266" s="462" t="s">
        <v>12822</v>
      </c>
      <c r="C266" s="461" t="s">
        <v>53</v>
      </c>
      <c r="D266" s="465">
        <v>192.7</v>
      </c>
    </row>
    <row r="267" spans="1:4" ht="27">
      <c r="A267" s="461">
        <v>103149</v>
      </c>
      <c r="B267" s="462" t="s">
        <v>12823</v>
      </c>
      <c r="C267" s="461" t="s">
        <v>53</v>
      </c>
      <c r="D267" s="465">
        <v>209.61</v>
      </c>
    </row>
    <row r="268" spans="1:4" ht="27">
      <c r="A268" s="461">
        <v>103150</v>
      </c>
      <c r="B268" s="462" t="s">
        <v>12824</v>
      </c>
      <c r="C268" s="461" t="s">
        <v>53</v>
      </c>
      <c r="D268" s="465">
        <v>242.34</v>
      </c>
    </row>
    <row r="269" spans="1:4" ht="27">
      <c r="A269" s="461">
        <v>103151</v>
      </c>
      <c r="B269" s="462" t="s">
        <v>12825</v>
      </c>
      <c r="C269" s="461" t="s">
        <v>53</v>
      </c>
      <c r="D269" s="465">
        <v>259.29000000000002</v>
      </c>
    </row>
    <row r="270" spans="1:4" ht="27">
      <c r="A270" s="461">
        <v>103152</v>
      </c>
      <c r="B270" s="462" t="s">
        <v>12826</v>
      </c>
      <c r="C270" s="461" t="s">
        <v>53</v>
      </c>
      <c r="D270" s="465">
        <v>308.97000000000003</v>
      </c>
    </row>
    <row r="271" spans="1:4" ht="27">
      <c r="A271" s="461">
        <v>103372</v>
      </c>
      <c r="B271" s="462" t="s">
        <v>12827</v>
      </c>
      <c r="C271" s="461" t="s">
        <v>1</v>
      </c>
      <c r="D271" s="465">
        <v>5.86</v>
      </c>
    </row>
    <row r="272" spans="1:4" ht="27">
      <c r="A272" s="461">
        <v>103373</v>
      </c>
      <c r="B272" s="462" t="s">
        <v>12828</v>
      </c>
      <c r="C272" s="461" t="s">
        <v>1</v>
      </c>
      <c r="D272" s="465">
        <v>11.51</v>
      </c>
    </row>
    <row r="273" spans="1:4" ht="27">
      <c r="A273" s="461">
        <v>103376</v>
      </c>
      <c r="B273" s="462" t="s">
        <v>12829</v>
      </c>
      <c r="C273" s="461" t="s">
        <v>1</v>
      </c>
      <c r="D273" s="465">
        <v>138.37</v>
      </c>
    </row>
    <row r="274" spans="1:4" ht="27">
      <c r="A274" s="461">
        <v>103377</v>
      </c>
      <c r="B274" s="462" t="s">
        <v>12830</v>
      </c>
      <c r="C274" s="461" t="s">
        <v>1</v>
      </c>
      <c r="D274" s="465">
        <v>1319.54</v>
      </c>
    </row>
    <row r="275" spans="1:4" ht="27">
      <c r="A275" s="461">
        <v>103379</v>
      </c>
      <c r="B275" s="462" t="s">
        <v>12831</v>
      </c>
      <c r="C275" s="461" t="s">
        <v>1</v>
      </c>
      <c r="D275" s="465">
        <v>461.7</v>
      </c>
    </row>
    <row r="276" spans="1:4" ht="27">
      <c r="A276" s="461">
        <v>103383</v>
      </c>
      <c r="B276" s="462" t="s">
        <v>12832</v>
      </c>
      <c r="C276" s="461" t="s">
        <v>1</v>
      </c>
      <c r="D276" s="465">
        <v>1131.8699999999999</v>
      </c>
    </row>
    <row r="277" spans="1:4" ht="27">
      <c r="A277" s="461">
        <v>103385</v>
      </c>
      <c r="B277" s="462" t="s">
        <v>12833</v>
      </c>
      <c r="C277" s="461" t="s">
        <v>1</v>
      </c>
      <c r="D277" s="465">
        <v>1824.39</v>
      </c>
    </row>
    <row r="278" spans="1:4" ht="27">
      <c r="A278" s="461">
        <v>103387</v>
      </c>
      <c r="B278" s="462" t="s">
        <v>12834</v>
      </c>
      <c r="C278" s="461" t="s">
        <v>1</v>
      </c>
      <c r="D278" s="465">
        <v>3201.32</v>
      </c>
    </row>
    <row r="279" spans="1:4" ht="27">
      <c r="A279" s="461">
        <v>103389</v>
      </c>
      <c r="B279" s="462" t="s">
        <v>12835</v>
      </c>
      <c r="C279" s="461" t="s">
        <v>1</v>
      </c>
      <c r="D279" s="465">
        <v>4761.01</v>
      </c>
    </row>
    <row r="280" spans="1:4" ht="27">
      <c r="A280" s="461">
        <v>103391</v>
      </c>
      <c r="B280" s="462" t="s">
        <v>12836</v>
      </c>
      <c r="C280" s="461" t="s">
        <v>1</v>
      </c>
      <c r="D280" s="465">
        <v>3129.6</v>
      </c>
    </row>
    <row r="281" spans="1:4" ht="27">
      <c r="A281" s="461">
        <v>103392</v>
      </c>
      <c r="B281" s="462" t="s">
        <v>12837</v>
      </c>
      <c r="C281" s="461" t="s">
        <v>1</v>
      </c>
      <c r="D281" s="465">
        <v>5121.1400000000003</v>
      </c>
    </row>
    <row r="282" spans="1:4" ht="27">
      <c r="A282" s="461">
        <v>103393</v>
      </c>
      <c r="B282" s="462" t="s">
        <v>12838</v>
      </c>
      <c r="C282" s="461" t="s">
        <v>1</v>
      </c>
      <c r="D282" s="465">
        <v>5647.72</v>
      </c>
    </row>
    <row r="283" spans="1:4" ht="27">
      <c r="A283" s="461">
        <v>103394</v>
      </c>
      <c r="B283" s="462" t="s">
        <v>12839</v>
      </c>
      <c r="C283" s="461" t="s">
        <v>1</v>
      </c>
      <c r="D283" s="465">
        <v>4177.03</v>
      </c>
    </row>
    <row r="284" spans="1:4" ht="27">
      <c r="A284" s="461">
        <v>103395</v>
      </c>
      <c r="B284" s="462" t="s">
        <v>12840</v>
      </c>
      <c r="C284" s="461" t="s">
        <v>1</v>
      </c>
      <c r="D284" s="465">
        <v>2063.84</v>
      </c>
    </row>
    <row r="285" spans="1:4" ht="27">
      <c r="A285" s="461">
        <v>103396</v>
      </c>
      <c r="B285" s="462" t="s">
        <v>12841</v>
      </c>
      <c r="C285" s="461" t="s">
        <v>1</v>
      </c>
      <c r="D285" s="465">
        <v>1383.33</v>
      </c>
    </row>
    <row r="286" spans="1:4" ht="40.5">
      <c r="A286" s="461">
        <v>103397</v>
      </c>
      <c r="B286" s="462" t="s">
        <v>12842</v>
      </c>
      <c r="C286" s="461" t="s">
        <v>53</v>
      </c>
      <c r="D286" s="465">
        <v>2.66</v>
      </c>
    </row>
    <row r="287" spans="1:4" ht="40.5">
      <c r="A287" s="461">
        <v>103398</v>
      </c>
      <c r="B287" s="462" t="s">
        <v>12843</v>
      </c>
      <c r="C287" s="461" t="s">
        <v>53</v>
      </c>
      <c r="D287" s="465">
        <v>4.26</v>
      </c>
    </row>
    <row r="288" spans="1:4" ht="40.5">
      <c r="A288" s="461">
        <v>103399</v>
      </c>
      <c r="B288" s="462" t="s">
        <v>12844</v>
      </c>
      <c r="C288" s="461" t="s">
        <v>53</v>
      </c>
      <c r="D288" s="465">
        <v>8.4</v>
      </c>
    </row>
    <row r="289" spans="1:4" ht="40.5">
      <c r="A289" s="461">
        <v>103400</v>
      </c>
      <c r="B289" s="462" t="s">
        <v>12845</v>
      </c>
      <c r="C289" s="461" t="s">
        <v>53</v>
      </c>
      <c r="D289" s="465">
        <v>11.99</v>
      </c>
    </row>
    <row r="290" spans="1:4" ht="40.5">
      <c r="A290" s="461">
        <v>103401</v>
      </c>
      <c r="B290" s="462" t="s">
        <v>12846</v>
      </c>
      <c r="C290" s="461" t="s">
        <v>53</v>
      </c>
      <c r="D290" s="465">
        <v>14.66</v>
      </c>
    </row>
    <row r="291" spans="1:4" ht="40.5">
      <c r="A291" s="461">
        <v>103402</v>
      </c>
      <c r="B291" s="462" t="s">
        <v>12847</v>
      </c>
      <c r="C291" s="461" t="s">
        <v>53</v>
      </c>
      <c r="D291" s="465">
        <v>21.33</v>
      </c>
    </row>
    <row r="292" spans="1:4" ht="40.5">
      <c r="A292" s="461">
        <v>103403</v>
      </c>
      <c r="B292" s="462" t="s">
        <v>12848</v>
      </c>
      <c r="C292" s="461" t="s">
        <v>53</v>
      </c>
      <c r="D292" s="465">
        <v>24</v>
      </c>
    </row>
    <row r="293" spans="1:4" ht="40.5">
      <c r="A293" s="461">
        <v>103404</v>
      </c>
      <c r="B293" s="462" t="s">
        <v>12849</v>
      </c>
      <c r="C293" s="461" t="s">
        <v>53</v>
      </c>
      <c r="D293" s="465">
        <v>26.67</v>
      </c>
    </row>
    <row r="294" spans="1:4" ht="40.5">
      <c r="A294" s="461">
        <v>103405</v>
      </c>
      <c r="B294" s="462" t="s">
        <v>12850</v>
      </c>
      <c r="C294" s="461" t="s">
        <v>53</v>
      </c>
      <c r="D294" s="465">
        <v>30.01</v>
      </c>
    </row>
    <row r="295" spans="1:4" ht="40.5">
      <c r="A295" s="461">
        <v>103406</v>
      </c>
      <c r="B295" s="462" t="s">
        <v>12851</v>
      </c>
      <c r="C295" s="461" t="s">
        <v>53</v>
      </c>
      <c r="D295" s="465">
        <v>33.340000000000003</v>
      </c>
    </row>
    <row r="296" spans="1:4" ht="40.5">
      <c r="A296" s="461">
        <v>103407</v>
      </c>
      <c r="B296" s="462" t="s">
        <v>12852</v>
      </c>
      <c r="C296" s="461" t="s">
        <v>53</v>
      </c>
      <c r="D296" s="465">
        <v>37.340000000000003</v>
      </c>
    </row>
    <row r="297" spans="1:4" ht="40.5">
      <c r="A297" s="461">
        <v>103408</v>
      </c>
      <c r="B297" s="462" t="s">
        <v>12853</v>
      </c>
      <c r="C297" s="461" t="s">
        <v>53</v>
      </c>
      <c r="D297" s="465">
        <v>42.02</v>
      </c>
    </row>
    <row r="298" spans="1:4" ht="40.5">
      <c r="A298" s="461">
        <v>103409</v>
      </c>
      <c r="B298" s="462" t="s">
        <v>12854</v>
      </c>
      <c r="C298" s="461" t="s">
        <v>53</v>
      </c>
      <c r="D298" s="465">
        <v>47.35</v>
      </c>
    </row>
    <row r="299" spans="1:4" ht="40.5">
      <c r="A299" s="461">
        <v>103410</v>
      </c>
      <c r="B299" s="462" t="s">
        <v>12855</v>
      </c>
      <c r="C299" s="461" t="s">
        <v>53</v>
      </c>
      <c r="D299" s="465">
        <v>53.35</v>
      </c>
    </row>
    <row r="300" spans="1:4" ht="40.5">
      <c r="A300" s="461">
        <v>103411</v>
      </c>
      <c r="B300" s="462" t="s">
        <v>12856</v>
      </c>
      <c r="C300" s="461" t="s">
        <v>53</v>
      </c>
      <c r="D300" s="465">
        <v>5.33</v>
      </c>
    </row>
    <row r="301" spans="1:4" ht="40.5">
      <c r="A301" s="461">
        <v>103412</v>
      </c>
      <c r="B301" s="462" t="s">
        <v>12857</v>
      </c>
      <c r="C301" s="461" t="s">
        <v>53</v>
      </c>
      <c r="D301" s="465">
        <v>8.5299999999999994</v>
      </c>
    </row>
    <row r="302" spans="1:4" ht="40.5">
      <c r="A302" s="461">
        <v>103413</v>
      </c>
      <c r="B302" s="462" t="s">
        <v>12858</v>
      </c>
      <c r="C302" s="461" t="s">
        <v>53</v>
      </c>
      <c r="D302" s="465">
        <v>16.79</v>
      </c>
    </row>
    <row r="303" spans="1:4" ht="40.5">
      <c r="A303" s="461">
        <v>103414</v>
      </c>
      <c r="B303" s="462" t="s">
        <v>12859</v>
      </c>
      <c r="C303" s="461" t="s">
        <v>53</v>
      </c>
      <c r="D303" s="465">
        <v>24</v>
      </c>
    </row>
    <row r="304" spans="1:4" ht="40.5">
      <c r="A304" s="461">
        <v>103415</v>
      </c>
      <c r="B304" s="462" t="s">
        <v>12860</v>
      </c>
      <c r="C304" s="461" t="s">
        <v>53</v>
      </c>
      <c r="D304" s="465">
        <v>29.34</v>
      </c>
    </row>
    <row r="305" spans="1:4" ht="40.5">
      <c r="A305" s="461">
        <v>103416</v>
      </c>
      <c r="B305" s="462" t="s">
        <v>12861</v>
      </c>
      <c r="C305" s="461" t="s">
        <v>53</v>
      </c>
      <c r="D305" s="465">
        <v>42.67</v>
      </c>
    </row>
    <row r="306" spans="1:4" ht="40.5">
      <c r="A306" s="461">
        <v>103417</v>
      </c>
      <c r="B306" s="462" t="s">
        <v>12862</v>
      </c>
      <c r="C306" s="461" t="s">
        <v>53</v>
      </c>
      <c r="D306" s="465">
        <v>48.02</v>
      </c>
    </row>
    <row r="307" spans="1:4" ht="40.5">
      <c r="A307" s="461">
        <v>103418</v>
      </c>
      <c r="B307" s="462" t="s">
        <v>12863</v>
      </c>
      <c r="C307" s="461" t="s">
        <v>53</v>
      </c>
      <c r="D307" s="465">
        <v>53.35</v>
      </c>
    </row>
    <row r="308" spans="1:4" ht="40.5">
      <c r="A308" s="461">
        <v>103419</v>
      </c>
      <c r="B308" s="462" t="s">
        <v>12864</v>
      </c>
      <c r="C308" s="461" t="s">
        <v>53</v>
      </c>
      <c r="D308" s="465">
        <v>60.02</v>
      </c>
    </row>
    <row r="309" spans="1:4" ht="40.5">
      <c r="A309" s="461">
        <v>103420</v>
      </c>
      <c r="B309" s="462" t="s">
        <v>12865</v>
      </c>
      <c r="C309" s="461" t="s">
        <v>53</v>
      </c>
      <c r="D309" s="465">
        <v>66.69</v>
      </c>
    </row>
    <row r="310" spans="1:4" ht="40.5">
      <c r="A310" s="461">
        <v>103421</v>
      </c>
      <c r="B310" s="462" t="s">
        <v>12866</v>
      </c>
      <c r="C310" s="461" t="s">
        <v>53</v>
      </c>
      <c r="D310" s="465">
        <v>74.69</v>
      </c>
    </row>
    <row r="311" spans="1:4" ht="40.5">
      <c r="A311" s="461">
        <v>103422</v>
      </c>
      <c r="B311" s="462" t="s">
        <v>12867</v>
      </c>
      <c r="C311" s="461" t="s">
        <v>53</v>
      </c>
      <c r="D311" s="465">
        <v>84.03</v>
      </c>
    </row>
    <row r="312" spans="1:4" ht="40.5">
      <c r="A312" s="461">
        <v>103423</v>
      </c>
      <c r="B312" s="462" t="s">
        <v>12868</v>
      </c>
      <c r="C312" s="461" t="s">
        <v>53</v>
      </c>
      <c r="D312" s="465">
        <v>94.7</v>
      </c>
    </row>
    <row r="313" spans="1:4" ht="40.5">
      <c r="A313" s="461">
        <v>103424</v>
      </c>
      <c r="B313" s="462" t="s">
        <v>12869</v>
      </c>
      <c r="C313" s="461" t="s">
        <v>53</v>
      </c>
      <c r="D313" s="465">
        <v>106.71</v>
      </c>
    </row>
    <row r="314" spans="1:4" ht="27">
      <c r="A314" s="461">
        <v>103425</v>
      </c>
      <c r="B314" s="462" t="s">
        <v>12870</v>
      </c>
      <c r="C314" s="461" t="s">
        <v>53</v>
      </c>
      <c r="D314" s="465">
        <v>15.6</v>
      </c>
    </row>
    <row r="315" spans="1:4" ht="27">
      <c r="A315" s="461">
        <v>103426</v>
      </c>
      <c r="B315" s="462" t="s">
        <v>12871</v>
      </c>
      <c r="C315" s="461" t="s">
        <v>53</v>
      </c>
      <c r="D315" s="465">
        <v>18.21</v>
      </c>
    </row>
    <row r="316" spans="1:4" ht="27">
      <c r="A316" s="461">
        <v>103427</v>
      </c>
      <c r="B316" s="462" t="s">
        <v>12872</v>
      </c>
      <c r="C316" s="461" t="s">
        <v>53</v>
      </c>
      <c r="D316" s="465">
        <v>36.56</v>
      </c>
    </row>
    <row r="317" spans="1:4" ht="27">
      <c r="A317" s="461">
        <v>103428</v>
      </c>
      <c r="B317" s="462" t="s">
        <v>12873</v>
      </c>
      <c r="C317" s="461" t="s">
        <v>53</v>
      </c>
      <c r="D317" s="465">
        <v>258.17</v>
      </c>
    </row>
    <row r="318" spans="1:4" ht="27">
      <c r="A318" s="461">
        <v>103429</v>
      </c>
      <c r="B318" s="462" t="s">
        <v>12874</v>
      </c>
      <c r="C318" s="461" t="s">
        <v>53</v>
      </c>
      <c r="D318" s="465">
        <v>2980.78</v>
      </c>
    </row>
    <row r="319" spans="1:4" ht="27">
      <c r="A319" s="461">
        <v>103430</v>
      </c>
      <c r="B319" s="462" t="s">
        <v>12875</v>
      </c>
      <c r="C319" s="461" t="s">
        <v>53</v>
      </c>
      <c r="D319" s="465">
        <v>34.229999999999997</v>
      </c>
    </row>
    <row r="320" spans="1:4" ht="27">
      <c r="A320" s="461">
        <v>103431</v>
      </c>
      <c r="B320" s="462" t="s">
        <v>12876</v>
      </c>
      <c r="C320" s="461" t="s">
        <v>53</v>
      </c>
      <c r="D320" s="465">
        <v>59.55</v>
      </c>
    </row>
    <row r="321" spans="1:4" ht="27">
      <c r="A321" s="461">
        <v>103432</v>
      </c>
      <c r="B321" s="462" t="s">
        <v>12877</v>
      </c>
      <c r="C321" s="461" t="s">
        <v>53</v>
      </c>
      <c r="D321" s="465">
        <v>1693.91</v>
      </c>
    </row>
    <row r="322" spans="1:4" ht="27">
      <c r="A322" s="461">
        <v>103433</v>
      </c>
      <c r="B322" s="462" t="s">
        <v>12878</v>
      </c>
      <c r="C322" s="461" t="s">
        <v>53</v>
      </c>
      <c r="D322" s="465">
        <v>34.619999999999997</v>
      </c>
    </row>
    <row r="323" spans="1:4" ht="27">
      <c r="A323" s="461">
        <v>103434</v>
      </c>
      <c r="B323" s="462" t="s">
        <v>12879</v>
      </c>
      <c r="C323" s="461" t="s">
        <v>53</v>
      </c>
      <c r="D323" s="465">
        <v>47.61</v>
      </c>
    </row>
    <row r="324" spans="1:4" ht="27">
      <c r="A324" s="461">
        <v>103435</v>
      </c>
      <c r="B324" s="462" t="s">
        <v>12880</v>
      </c>
      <c r="C324" s="461" t="s">
        <v>53</v>
      </c>
      <c r="D324" s="465">
        <v>88.36</v>
      </c>
    </row>
    <row r="325" spans="1:4" ht="40.5">
      <c r="A325" s="461">
        <v>103436</v>
      </c>
      <c r="B325" s="462" t="s">
        <v>12881</v>
      </c>
      <c r="C325" s="461" t="s">
        <v>53</v>
      </c>
      <c r="D325" s="465">
        <v>2404.38</v>
      </c>
    </row>
    <row r="326" spans="1:4" ht="27">
      <c r="A326" s="461">
        <v>103437</v>
      </c>
      <c r="B326" s="462" t="s">
        <v>12882</v>
      </c>
      <c r="C326" s="461" t="s">
        <v>53</v>
      </c>
      <c r="D326" s="465">
        <v>183.62</v>
      </c>
    </row>
    <row r="327" spans="1:4" ht="27">
      <c r="A327" s="461">
        <v>103438</v>
      </c>
      <c r="B327" s="462" t="s">
        <v>12883</v>
      </c>
      <c r="C327" s="461" t="s">
        <v>53</v>
      </c>
      <c r="D327" s="465">
        <v>183.62</v>
      </c>
    </row>
    <row r="328" spans="1:4" ht="27">
      <c r="A328" s="461">
        <v>103439</v>
      </c>
      <c r="B328" s="462" t="s">
        <v>12884</v>
      </c>
      <c r="C328" s="461" t="s">
        <v>53</v>
      </c>
      <c r="D328" s="465">
        <v>217.72</v>
      </c>
    </row>
    <row r="329" spans="1:4" ht="27">
      <c r="A329" s="461">
        <v>103440</v>
      </c>
      <c r="B329" s="462" t="s">
        <v>12885</v>
      </c>
      <c r="C329" s="461" t="s">
        <v>53</v>
      </c>
      <c r="D329" s="465">
        <v>406.54</v>
      </c>
    </row>
    <row r="330" spans="1:4" ht="27">
      <c r="A330" s="461">
        <v>103441</v>
      </c>
      <c r="B330" s="462" t="s">
        <v>12886</v>
      </c>
      <c r="C330" s="461" t="s">
        <v>53</v>
      </c>
      <c r="D330" s="465">
        <v>412.07</v>
      </c>
    </row>
    <row r="331" spans="1:4" ht="27">
      <c r="A331" s="461">
        <v>103442</v>
      </c>
      <c r="B331" s="462" t="s">
        <v>12887</v>
      </c>
      <c r="C331" s="461" t="s">
        <v>53</v>
      </c>
      <c r="D331" s="465">
        <v>545.39</v>
      </c>
    </row>
    <row r="332" spans="1:4" ht="27">
      <c r="A332" s="461">
        <v>93206</v>
      </c>
      <c r="B332" s="462" t="s">
        <v>150</v>
      </c>
      <c r="C332" s="461" t="s">
        <v>149</v>
      </c>
      <c r="D332" s="465">
        <v>1025.8800000000001</v>
      </c>
    </row>
    <row r="333" spans="1:4" ht="27">
      <c r="A333" s="461">
        <v>93207</v>
      </c>
      <c r="B333" s="462" t="s">
        <v>151</v>
      </c>
      <c r="C333" s="461" t="s">
        <v>149</v>
      </c>
      <c r="D333" s="465">
        <v>1016.48</v>
      </c>
    </row>
    <row r="334" spans="1:4" ht="27">
      <c r="A334" s="461">
        <v>93208</v>
      </c>
      <c r="B334" s="462" t="s">
        <v>152</v>
      </c>
      <c r="C334" s="461" t="s">
        <v>149</v>
      </c>
      <c r="D334" s="465">
        <v>818.5</v>
      </c>
    </row>
    <row r="335" spans="1:4" ht="27">
      <c r="A335" s="461">
        <v>93209</v>
      </c>
      <c r="B335" s="462" t="s">
        <v>153</v>
      </c>
      <c r="C335" s="461" t="s">
        <v>149</v>
      </c>
      <c r="D335" s="465">
        <v>848.81</v>
      </c>
    </row>
    <row r="336" spans="1:4" ht="27">
      <c r="A336" s="461">
        <v>93210</v>
      </c>
      <c r="B336" s="462" t="s">
        <v>154</v>
      </c>
      <c r="C336" s="461" t="s">
        <v>149</v>
      </c>
      <c r="D336" s="465">
        <v>547.21</v>
      </c>
    </row>
    <row r="337" spans="1:4" ht="27">
      <c r="A337" s="461">
        <v>93211</v>
      </c>
      <c r="B337" s="462" t="s">
        <v>155</v>
      </c>
      <c r="C337" s="461" t="s">
        <v>149</v>
      </c>
      <c r="D337" s="465">
        <v>535.59</v>
      </c>
    </row>
    <row r="338" spans="1:4" ht="27">
      <c r="A338" s="461">
        <v>93212</v>
      </c>
      <c r="B338" s="462" t="s">
        <v>156</v>
      </c>
      <c r="C338" s="461" t="s">
        <v>149</v>
      </c>
      <c r="D338" s="465">
        <v>899.71</v>
      </c>
    </row>
    <row r="339" spans="1:4" ht="27">
      <c r="A339" s="461">
        <v>93213</v>
      </c>
      <c r="B339" s="462" t="s">
        <v>157</v>
      </c>
      <c r="C339" s="461" t="s">
        <v>149</v>
      </c>
      <c r="D339" s="465">
        <v>912.12</v>
      </c>
    </row>
    <row r="340" spans="1:4" ht="27">
      <c r="A340" s="461">
        <v>93214</v>
      </c>
      <c r="B340" s="462" t="s">
        <v>158</v>
      </c>
      <c r="C340" s="461" t="s">
        <v>53</v>
      </c>
      <c r="D340" s="465">
        <v>5252.29</v>
      </c>
    </row>
    <row r="341" spans="1:4" ht="27">
      <c r="A341" s="461">
        <v>93243</v>
      </c>
      <c r="B341" s="462" t="s">
        <v>159</v>
      </c>
      <c r="C341" s="461" t="s">
        <v>53</v>
      </c>
      <c r="D341" s="465">
        <v>8144.72</v>
      </c>
    </row>
    <row r="342" spans="1:4" ht="27">
      <c r="A342" s="461">
        <v>93582</v>
      </c>
      <c r="B342" s="462" t="s">
        <v>160</v>
      </c>
      <c r="C342" s="461" t="s">
        <v>149</v>
      </c>
      <c r="D342" s="465">
        <v>248.55</v>
      </c>
    </row>
    <row r="343" spans="1:4" ht="27">
      <c r="A343" s="461">
        <v>93583</v>
      </c>
      <c r="B343" s="462" t="s">
        <v>161</v>
      </c>
      <c r="C343" s="461" t="s">
        <v>149</v>
      </c>
      <c r="D343" s="465">
        <v>401.98</v>
      </c>
    </row>
    <row r="344" spans="1:4" ht="27">
      <c r="A344" s="461">
        <v>93584</v>
      </c>
      <c r="B344" s="462" t="s">
        <v>162</v>
      </c>
      <c r="C344" s="461" t="s">
        <v>149</v>
      </c>
      <c r="D344" s="465">
        <v>796.67</v>
      </c>
    </row>
    <row r="345" spans="1:4" ht="27">
      <c r="A345" s="461">
        <v>93585</v>
      </c>
      <c r="B345" s="462" t="s">
        <v>163</v>
      </c>
      <c r="C345" s="461" t="s">
        <v>149</v>
      </c>
      <c r="D345" s="465">
        <v>1035.75</v>
      </c>
    </row>
    <row r="346" spans="1:4" ht="27">
      <c r="A346" s="461">
        <v>98441</v>
      </c>
      <c r="B346" s="462" t="s">
        <v>164</v>
      </c>
      <c r="C346" s="461" t="s">
        <v>149</v>
      </c>
      <c r="D346" s="465">
        <v>123.75</v>
      </c>
    </row>
    <row r="347" spans="1:4" ht="27">
      <c r="A347" s="461">
        <v>98442</v>
      </c>
      <c r="B347" s="462" t="s">
        <v>165</v>
      </c>
      <c r="C347" s="461" t="s">
        <v>149</v>
      </c>
      <c r="D347" s="465">
        <v>126.09</v>
      </c>
    </row>
    <row r="348" spans="1:4" ht="27">
      <c r="A348" s="461">
        <v>98443</v>
      </c>
      <c r="B348" s="462" t="s">
        <v>166</v>
      </c>
      <c r="C348" s="461" t="s">
        <v>149</v>
      </c>
      <c r="D348" s="465">
        <v>109.9</v>
      </c>
    </row>
    <row r="349" spans="1:4" ht="27">
      <c r="A349" s="461">
        <v>98444</v>
      </c>
      <c r="B349" s="462" t="s">
        <v>167</v>
      </c>
      <c r="C349" s="461" t="s">
        <v>149</v>
      </c>
      <c r="D349" s="465">
        <v>111.58</v>
      </c>
    </row>
    <row r="350" spans="1:4" ht="27">
      <c r="A350" s="461">
        <v>98445</v>
      </c>
      <c r="B350" s="462" t="s">
        <v>168</v>
      </c>
      <c r="C350" s="461" t="s">
        <v>149</v>
      </c>
      <c r="D350" s="465">
        <v>146.97</v>
      </c>
    </row>
    <row r="351" spans="1:4" ht="27">
      <c r="A351" s="461">
        <v>98446</v>
      </c>
      <c r="B351" s="462" t="s">
        <v>169</v>
      </c>
      <c r="C351" s="461" t="s">
        <v>149</v>
      </c>
      <c r="D351" s="465">
        <v>185.35</v>
      </c>
    </row>
    <row r="352" spans="1:4" ht="27">
      <c r="A352" s="461">
        <v>98447</v>
      </c>
      <c r="B352" s="462" t="s">
        <v>170</v>
      </c>
      <c r="C352" s="461" t="s">
        <v>149</v>
      </c>
      <c r="D352" s="465">
        <v>127.63</v>
      </c>
    </row>
    <row r="353" spans="1:4" ht="27">
      <c r="A353" s="461">
        <v>98448</v>
      </c>
      <c r="B353" s="462" t="s">
        <v>171</v>
      </c>
      <c r="C353" s="461" t="s">
        <v>149</v>
      </c>
      <c r="D353" s="465">
        <v>157.53</v>
      </c>
    </row>
    <row r="354" spans="1:4" ht="27">
      <c r="A354" s="461">
        <v>98449</v>
      </c>
      <c r="B354" s="462" t="s">
        <v>172</v>
      </c>
      <c r="C354" s="461" t="s">
        <v>149</v>
      </c>
      <c r="D354" s="465">
        <v>165.86</v>
      </c>
    </row>
    <row r="355" spans="1:4" ht="27">
      <c r="A355" s="461">
        <v>98450</v>
      </c>
      <c r="B355" s="462" t="s">
        <v>173</v>
      </c>
      <c r="C355" s="461" t="s">
        <v>149</v>
      </c>
      <c r="D355" s="465">
        <v>169.24</v>
      </c>
    </row>
    <row r="356" spans="1:4" ht="27">
      <c r="A356" s="461">
        <v>98451</v>
      </c>
      <c r="B356" s="462" t="s">
        <v>174</v>
      </c>
      <c r="C356" s="461" t="s">
        <v>149</v>
      </c>
      <c r="D356" s="465">
        <v>150.01</v>
      </c>
    </row>
    <row r="357" spans="1:4" ht="27">
      <c r="A357" s="461">
        <v>98452</v>
      </c>
      <c r="B357" s="462" t="s">
        <v>175</v>
      </c>
      <c r="C357" s="461" t="s">
        <v>149</v>
      </c>
      <c r="D357" s="465">
        <v>152.06</v>
      </c>
    </row>
    <row r="358" spans="1:4" ht="27">
      <c r="A358" s="461">
        <v>98453</v>
      </c>
      <c r="B358" s="462" t="s">
        <v>176</v>
      </c>
      <c r="C358" s="461" t="s">
        <v>149</v>
      </c>
      <c r="D358" s="465">
        <v>193.13</v>
      </c>
    </row>
    <row r="359" spans="1:4" ht="27">
      <c r="A359" s="461">
        <v>98454</v>
      </c>
      <c r="B359" s="462" t="s">
        <v>177</v>
      </c>
      <c r="C359" s="461" t="s">
        <v>149</v>
      </c>
      <c r="D359" s="465">
        <v>241.31</v>
      </c>
    </row>
    <row r="360" spans="1:4" ht="27">
      <c r="A360" s="461">
        <v>98455</v>
      </c>
      <c r="B360" s="462" t="s">
        <v>178</v>
      </c>
      <c r="C360" s="461" t="s">
        <v>149</v>
      </c>
      <c r="D360" s="465">
        <v>171.8</v>
      </c>
    </row>
    <row r="361" spans="1:4" ht="27">
      <c r="A361" s="461">
        <v>98456</v>
      </c>
      <c r="B361" s="462" t="s">
        <v>179</v>
      </c>
      <c r="C361" s="461" t="s">
        <v>149</v>
      </c>
      <c r="D361" s="465">
        <v>210.83</v>
      </c>
    </row>
    <row r="362" spans="1:4" ht="15">
      <c r="A362" s="461">
        <v>98458</v>
      </c>
      <c r="B362" s="462" t="s">
        <v>180</v>
      </c>
      <c r="C362" s="461" t="s">
        <v>149</v>
      </c>
      <c r="D362" s="465">
        <v>119.8</v>
      </c>
    </row>
    <row r="363" spans="1:4" ht="15">
      <c r="A363" s="461">
        <v>98459</v>
      </c>
      <c r="B363" s="462" t="s">
        <v>181</v>
      </c>
      <c r="C363" s="461" t="s">
        <v>149</v>
      </c>
      <c r="D363" s="465">
        <v>97.15</v>
      </c>
    </row>
    <row r="364" spans="1:4" ht="15">
      <c r="A364" s="461">
        <v>98460</v>
      </c>
      <c r="B364" s="462" t="s">
        <v>182</v>
      </c>
      <c r="C364" s="461" t="s">
        <v>149</v>
      </c>
      <c r="D364" s="465">
        <v>155.15</v>
      </c>
    </row>
    <row r="365" spans="1:4" ht="27">
      <c r="A365" s="461">
        <v>98461</v>
      </c>
      <c r="B365" s="462" t="s">
        <v>11180</v>
      </c>
      <c r="C365" s="461" t="s">
        <v>53</v>
      </c>
      <c r="D365" s="465">
        <v>4527.54</v>
      </c>
    </row>
    <row r="366" spans="1:4" ht="27">
      <c r="A366" s="461">
        <v>98462</v>
      </c>
      <c r="B366" s="462" t="s">
        <v>11179</v>
      </c>
      <c r="C366" s="461" t="s">
        <v>53</v>
      </c>
      <c r="D366" s="465">
        <v>6857.86</v>
      </c>
    </row>
    <row r="367" spans="1:4" ht="27">
      <c r="A367" s="461">
        <v>5631</v>
      </c>
      <c r="B367" s="462" t="s">
        <v>184</v>
      </c>
      <c r="C367" s="461" t="s">
        <v>185</v>
      </c>
      <c r="D367" s="465">
        <v>187.89</v>
      </c>
    </row>
    <row r="368" spans="1:4" ht="40.5">
      <c r="A368" s="461">
        <v>5678</v>
      </c>
      <c r="B368" s="462" t="s">
        <v>186</v>
      </c>
      <c r="C368" s="461" t="s">
        <v>185</v>
      </c>
      <c r="D368" s="465">
        <v>115.03</v>
      </c>
    </row>
    <row r="369" spans="1:4" ht="40.5">
      <c r="A369" s="461">
        <v>5680</v>
      </c>
      <c r="B369" s="462" t="s">
        <v>187</v>
      </c>
      <c r="C369" s="461" t="s">
        <v>185</v>
      </c>
      <c r="D369" s="465">
        <v>104.69</v>
      </c>
    </row>
    <row r="370" spans="1:4" ht="40.5">
      <c r="A370" s="461">
        <v>5684</v>
      </c>
      <c r="B370" s="462" t="s">
        <v>188</v>
      </c>
      <c r="C370" s="461" t="s">
        <v>185</v>
      </c>
      <c r="D370" s="465">
        <v>144.91999999999999</v>
      </c>
    </row>
    <row r="371" spans="1:4" ht="27">
      <c r="A371" s="461">
        <v>5689</v>
      </c>
      <c r="B371" s="462" t="s">
        <v>189</v>
      </c>
      <c r="C371" s="461" t="s">
        <v>185</v>
      </c>
      <c r="D371" s="465">
        <v>7.39</v>
      </c>
    </row>
    <row r="372" spans="1:4" ht="27">
      <c r="A372" s="461">
        <v>5795</v>
      </c>
      <c r="B372" s="462" t="s">
        <v>190</v>
      </c>
      <c r="C372" s="461" t="s">
        <v>185</v>
      </c>
      <c r="D372" s="465">
        <v>16.05</v>
      </c>
    </row>
    <row r="373" spans="1:4" ht="40.5">
      <c r="A373" s="461">
        <v>5811</v>
      </c>
      <c r="B373" s="462" t="s">
        <v>191</v>
      </c>
      <c r="C373" s="461" t="s">
        <v>185</v>
      </c>
      <c r="D373" s="465">
        <v>182.19</v>
      </c>
    </row>
    <row r="374" spans="1:4" ht="27">
      <c r="A374" s="461">
        <v>5823</v>
      </c>
      <c r="B374" s="462" t="s">
        <v>192</v>
      </c>
      <c r="C374" s="461" t="s">
        <v>185</v>
      </c>
      <c r="D374" s="465">
        <v>169.52</v>
      </c>
    </row>
    <row r="375" spans="1:4" ht="40.5">
      <c r="A375" s="461">
        <v>5824</v>
      </c>
      <c r="B375" s="462" t="s">
        <v>193</v>
      </c>
      <c r="C375" s="461" t="s">
        <v>185</v>
      </c>
      <c r="D375" s="465">
        <v>173.37</v>
      </c>
    </row>
    <row r="376" spans="1:4" ht="27">
      <c r="A376" s="461">
        <v>5835</v>
      </c>
      <c r="B376" s="462" t="s">
        <v>194</v>
      </c>
      <c r="C376" s="461" t="s">
        <v>185</v>
      </c>
      <c r="D376" s="465">
        <v>412.29</v>
      </c>
    </row>
    <row r="377" spans="1:4" ht="27">
      <c r="A377" s="461">
        <v>5839</v>
      </c>
      <c r="B377" s="462" t="s">
        <v>195</v>
      </c>
      <c r="C377" s="461" t="s">
        <v>185</v>
      </c>
      <c r="D377" s="465">
        <v>11.1</v>
      </c>
    </row>
    <row r="378" spans="1:4" ht="27">
      <c r="A378" s="461">
        <v>5843</v>
      </c>
      <c r="B378" s="462" t="s">
        <v>196</v>
      </c>
      <c r="C378" s="461" t="s">
        <v>185</v>
      </c>
      <c r="D378" s="465">
        <v>148.28</v>
      </c>
    </row>
    <row r="379" spans="1:4" ht="27">
      <c r="A379" s="461">
        <v>5847</v>
      </c>
      <c r="B379" s="462" t="s">
        <v>197</v>
      </c>
      <c r="C379" s="461" t="s">
        <v>185</v>
      </c>
      <c r="D379" s="465">
        <v>221.87</v>
      </c>
    </row>
    <row r="380" spans="1:4" ht="27">
      <c r="A380" s="461">
        <v>5851</v>
      </c>
      <c r="B380" s="462" t="s">
        <v>198</v>
      </c>
      <c r="C380" s="461" t="s">
        <v>185</v>
      </c>
      <c r="D380" s="465">
        <v>210.21</v>
      </c>
    </row>
    <row r="381" spans="1:4" ht="27">
      <c r="A381" s="461">
        <v>5855</v>
      </c>
      <c r="B381" s="462" t="s">
        <v>199</v>
      </c>
      <c r="C381" s="461" t="s">
        <v>185</v>
      </c>
      <c r="D381" s="465">
        <v>567.01</v>
      </c>
    </row>
    <row r="382" spans="1:4" ht="40.5">
      <c r="A382" s="461">
        <v>5863</v>
      </c>
      <c r="B382" s="462" t="s">
        <v>200</v>
      </c>
      <c r="C382" s="461" t="s">
        <v>185</v>
      </c>
      <c r="D382" s="465">
        <v>22.45</v>
      </c>
    </row>
    <row r="383" spans="1:4" ht="27">
      <c r="A383" s="461">
        <v>5867</v>
      </c>
      <c r="B383" s="462" t="s">
        <v>201</v>
      </c>
      <c r="C383" s="461" t="s">
        <v>185</v>
      </c>
      <c r="D383" s="465">
        <v>145.88999999999999</v>
      </c>
    </row>
    <row r="384" spans="1:4" ht="40.5">
      <c r="A384" s="461">
        <v>5875</v>
      </c>
      <c r="B384" s="462" t="s">
        <v>202</v>
      </c>
      <c r="C384" s="461" t="s">
        <v>185</v>
      </c>
      <c r="D384" s="465">
        <v>104.25</v>
      </c>
    </row>
    <row r="385" spans="1:4" ht="40.5">
      <c r="A385" s="461">
        <v>5879</v>
      </c>
      <c r="B385" s="462" t="s">
        <v>203</v>
      </c>
      <c r="C385" s="461" t="s">
        <v>185</v>
      </c>
      <c r="D385" s="465">
        <v>127.79</v>
      </c>
    </row>
    <row r="386" spans="1:4" ht="40.5">
      <c r="A386" s="461">
        <v>5882</v>
      </c>
      <c r="B386" s="462" t="s">
        <v>204</v>
      </c>
      <c r="C386" s="461" t="s">
        <v>185</v>
      </c>
      <c r="D386" s="465">
        <v>108.27</v>
      </c>
    </row>
    <row r="387" spans="1:4" ht="27">
      <c r="A387" s="461">
        <v>5890</v>
      </c>
      <c r="B387" s="462" t="s">
        <v>205</v>
      </c>
      <c r="C387" s="461" t="s">
        <v>185</v>
      </c>
      <c r="D387" s="465">
        <v>172.65</v>
      </c>
    </row>
    <row r="388" spans="1:4" ht="27">
      <c r="A388" s="461">
        <v>5894</v>
      </c>
      <c r="B388" s="462" t="s">
        <v>206</v>
      </c>
      <c r="C388" s="461" t="s">
        <v>185</v>
      </c>
      <c r="D388" s="465">
        <v>167.9</v>
      </c>
    </row>
    <row r="389" spans="1:4" ht="40.5">
      <c r="A389" s="461">
        <v>5901</v>
      </c>
      <c r="B389" s="462" t="s">
        <v>207</v>
      </c>
      <c r="C389" s="461" t="s">
        <v>185</v>
      </c>
      <c r="D389" s="465">
        <v>272.87</v>
      </c>
    </row>
    <row r="390" spans="1:4" ht="27">
      <c r="A390" s="461">
        <v>5909</v>
      </c>
      <c r="B390" s="462" t="s">
        <v>208</v>
      </c>
      <c r="C390" s="461" t="s">
        <v>185</v>
      </c>
      <c r="D390" s="465">
        <v>29.78</v>
      </c>
    </row>
    <row r="391" spans="1:4" ht="27">
      <c r="A391" s="461">
        <v>5921</v>
      </c>
      <c r="B391" s="462" t="s">
        <v>209</v>
      </c>
      <c r="C391" s="461" t="s">
        <v>185</v>
      </c>
      <c r="D391" s="465">
        <v>5.79</v>
      </c>
    </row>
    <row r="392" spans="1:4" ht="40.5">
      <c r="A392" s="461">
        <v>5928</v>
      </c>
      <c r="B392" s="462" t="s">
        <v>210</v>
      </c>
      <c r="C392" s="461" t="s">
        <v>185</v>
      </c>
      <c r="D392" s="465">
        <v>227.63</v>
      </c>
    </row>
    <row r="393" spans="1:4" ht="27">
      <c r="A393" s="461">
        <v>5932</v>
      </c>
      <c r="B393" s="462" t="s">
        <v>211</v>
      </c>
      <c r="C393" s="461" t="s">
        <v>185</v>
      </c>
      <c r="D393" s="465">
        <v>205.3</v>
      </c>
    </row>
    <row r="394" spans="1:4" ht="27">
      <c r="A394" s="461">
        <v>5940</v>
      </c>
      <c r="B394" s="462" t="s">
        <v>212</v>
      </c>
      <c r="C394" s="461" t="s">
        <v>185</v>
      </c>
      <c r="D394" s="465">
        <v>152.68</v>
      </c>
    </row>
    <row r="395" spans="1:4" ht="27">
      <c r="A395" s="461">
        <v>5944</v>
      </c>
      <c r="B395" s="462" t="s">
        <v>213</v>
      </c>
      <c r="C395" s="461" t="s">
        <v>185</v>
      </c>
      <c r="D395" s="465">
        <v>189.13</v>
      </c>
    </row>
    <row r="396" spans="1:4" ht="27">
      <c r="A396" s="461">
        <v>5953</v>
      </c>
      <c r="B396" s="462" t="s">
        <v>214</v>
      </c>
      <c r="C396" s="461" t="s">
        <v>185</v>
      </c>
      <c r="D396" s="465">
        <v>55.56</v>
      </c>
    </row>
    <row r="397" spans="1:4" ht="40.5">
      <c r="A397" s="461">
        <v>6259</v>
      </c>
      <c r="B397" s="462" t="s">
        <v>215</v>
      </c>
      <c r="C397" s="461" t="s">
        <v>185</v>
      </c>
      <c r="D397" s="465">
        <v>224.19</v>
      </c>
    </row>
    <row r="398" spans="1:4" ht="27">
      <c r="A398" s="461">
        <v>6879</v>
      </c>
      <c r="B398" s="462" t="s">
        <v>216</v>
      </c>
      <c r="C398" s="461" t="s">
        <v>185</v>
      </c>
      <c r="D398" s="465">
        <v>193.97</v>
      </c>
    </row>
    <row r="399" spans="1:4" ht="27">
      <c r="A399" s="461">
        <v>7030</v>
      </c>
      <c r="B399" s="462" t="s">
        <v>217</v>
      </c>
      <c r="C399" s="461" t="s">
        <v>185</v>
      </c>
      <c r="D399" s="465">
        <v>262.88</v>
      </c>
    </row>
    <row r="400" spans="1:4" ht="40.5">
      <c r="A400" s="461">
        <v>7042</v>
      </c>
      <c r="B400" s="462" t="s">
        <v>218</v>
      </c>
      <c r="C400" s="461" t="s">
        <v>185</v>
      </c>
      <c r="D400" s="465">
        <v>27.15</v>
      </c>
    </row>
    <row r="401" spans="1:4" ht="40.5">
      <c r="A401" s="461">
        <v>7049</v>
      </c>
      <c r="B401" s="462" t="s">
        <v>219</v>
      </c>
      <c r="C401" s="461" t="s">
        <v>185</v>
      </c>
      <c r="D401" s="465">
        <v>205.22</v>
      </c>
    </row>
    <row r="402" spans="1:4" ht="40.5">
      <c r="A402" s="461">
        <v>67826</v>
      </c>
      <c r="B402" s="462" t="s">
        <v>220</v>
      </c>
      <c r="C402" s="461" t="s">
        <v>185</v>
      </c>
      <c r="D402" s="465">
        <v>151.83000000000001</v>
      </c>
    </row>
    <row r="403" spans="1:4" ht="15">
      <c r="A403" s="461">
        <v>73417</v>
      </c>
      <c r="B403" s="462" t="s">
        <v>221</v>
      </c>
      <c r="C403" s="461" t="s">
        <v>185</v>
      </c>
      <c r="D403" s="465">
        <v>185.16</v>
      </c>
    </row>
    <row r="404" spans="1:4" ht="40.5">
      <c r="A404" s="461">
        <v>73436</v>
      </c>
      <c r="B404" s="462" t="s">
        <v>222</v>
      </c>
      <c r="C404" s="461" t="s">
        <v>185</v>
      </c>
      <c r="D404" s="465">
        <v>176.58</v>
      </c>
    </row>
    <row r="405" spans="1:4" ht="40.5">
      <c r="A405" s="461">
        <v>73467</v>
      </c>
      <c r="B405" s="462" t="s">
        <v>223</v>
      </c>
      <c r="C405" s="461" t="s">
        <v>185</v>
      </c>
      <c r="D405" s="465">
        <v>145.22</v>
      </c>
    </row>
    <row r="406" spans="1:4" ht="40.5">
      <c r="A406" s="461">
        <v>73536</v>
      </c>
      <c r="B406" s="462" t="s">
        <v>224</v>
      </c>
      <c r="C406" s="461" t="s">
        <v>185</v>
      </c>
      <c r="D406" s="465">
        <v>22.98</v>
      </c>
    </row>
    <row r="407" spans="1:4" ht="40.5">
      <c r="A407" s="461">
        <v>83362</v>
      </c>
      <c r="B407" s="462" t="s">
        <v>225</v>
      </c>
      <c r="C407" s="461" t="s">
        <v>185</v>
      </c>
      <c r="D407" s="465">
        <v>231.55</v>
      </c>
    </row>
    <row r="408" spans="1:4" ht="27">
      <c r="A408" s="461">
        <v>83765</v>
      </c>
      <c r="B408" s="462" t="s">
        <v>226</v>
      </c>
      <c r="C408" s="461" t="s">
        <v>185</v>
      </c>
      <c r="D408" s="465">
        <v>83.67</v>
      </c>
    </row>
    <row r="409" spans="1:4" ht="27">
      <c r="A409" s="461">
        <v>87445</v>
      </c>
      <c r="B409" s="462" t="s">
        <v>227</v>
      </c>
      <c r="C409" s="461" t="s">
        <v>185</v>
      </c>
      <c r="D409" s="465">
        <v>5.17</v>
      </c>
    </row>
    <row r="410" spans="1:4" ht="27">
      <c r="A410" s="461">
        <v>88386</v>
      </c>
      <c r="B410" s="462" t="s">
        <v>228</v>
      </c>
      <c r="C410" s="461" t="s">
        <v>185</v>
      </c>
      <c r="D410" s="465">
        <v>4.76</v>
      </c>
    </row>
    <row r="411" spans="1:4" ht="27">
      <c r="A411" s="461">
        <v>88393</v>
      </c>
      <c r="B411" s="462" t="s">
        <v>229</v>
      </c>
      <c r="C411" s="461" t="s">
        <v>185</v>
      </c>
      <c r="D411" s="465">
        <v>6.56</v>
      </c>
    </row>
    <row r="412" spans="1:4" ht="27">
      <c r="A412" s="461">
        <v>88399</v>
      </c>
      <c r="B412" s="462" t="s">
        <v>230</v>
      </c>
      <c r="C412" s="461" t="s">
        <v>185</v>
      </c>
      <c r="D412" s="465">
        <v>3.52</v>
      </c>
    </row>
    <row r="413" spans="1:4" ht="27">
      <c r="A413" s="461">
        <v>88418</v>
      </c>
      <c r="B413" s="462" t="s">
        <v>231</v>
      </c>
      <c r="C413" s="461" t="s">
        <v>185</v>
      </c>
      <c r="D413" s="465">
        <v>13.73</v>
      </c>
    </row>
    <row r="414" spans="1:4" ht="27">
      <c r="A414" s="461">
        <v>88433</v>
      </c>
      <c r="B414" s="462" t="s">
        <v>232</v>
      </c>
      <c r="C414" s="461" t="s">
        <v>185</v>
      </c>
      <c r="D414" s="465">
        <v>17.88</v>
      </c>
    </row>
    <row r="415" spans="1:4" ht="27">
      <c r="A415" s="461">
        <v>88830</v>
      </c>
      <c r="B415" s="462" t="s">
        <v>233</v>
      </c>
      <c r="C415" s="461" t="s">
        <v>185</v>
      </c>
      <c r="D415" s="465">
        <v>1.85</v>
      </c>
    </row>
    <row r="416" spans="1:4" ht="27">
      <c r="A416" s="461">
        <v>88843</v>
      </c>
      <c r="B416" s="462" t="s">
        <v>234</v>
      </c>
      <c r="C416" s="461" t="s">
        <v>185</v>
      </c>
      <c r="D416" s="465">
        <v>174.91</v>
      </c>
    </row>
    <row r="417" spans="1:4" ht="27">
      <c r="A417" s="461">
        <v>88907</v>
      </c>
      <c r="B417" s="462" t="s">
        <v>235</v>
      </c>
      <c r="C417" s="461" t="s">
        <v>185</v>
      </c>
      <c r="D417" s="465">
        <v>224.96</v>
      </c>
    </row>
    <row r="418" spans="1:4" ht="40.5">
      <c r="A418" s="461">
        <v>89021</v>
      </c>
      <c r="B418" s="462" t="s">
        <v>236</v>
      </c>
      <c r="C418" s="461" t="s">
        <v>185</v>
      </c>
      <c r="D418" s="465">
        <v>2.38</v>
      </c>
    </row>
    <row r="419" spans="1:4" ht="27">
      <c r="A419" s="461">
        <v>89028</v>
      </c>
      <c r="B419" s="462" t="s">
        <v>237</v>
      </c>
      <c r="C419" s="461" t="s">
        <v>185</v>
      </c>
      <c r="D419" s="465">
        <v>243.68</v>
      </c>
    </row>
    <row r="420" spans="1:4" ht="27">
      <c r="A420" s="461">
        <v>89032</v>
      </c>
      <c r="B420" s="462" t="s">
        <v>238</v>
      </c>
      <c r="C420" s="461" t="s">
        <v>185</v>
      </c>
      <c r="D420" s="465">
        <v>155.77000000000001</v>
      </c>
    </row>
    <row r="421" spans="1:4" ht="27">
      <c r="A421" s="461">
        <v>89035</v>
      </c>
      <c r="B421" s="462" t="s">
        <v>239</v>
      </c>
      <c r="C421" s="461" t="s">
        <v>185</v>
      </c>
      <c r="D421" s="465">
        <v>109.08</v>
      </c>
    </row>
    <row r="422" spans="1:4" ht="27">
      <c r="A422" s="461">
        <v>89225</v>
      </c>
      <c r="B422" s="462" t="s">
        <v>240</v>
      </c>
      <c r="C422" s="461" t="s">
        <v>185</v>
      </c>
      <c r="D422" s="465">
        <v>5.23</v>
      </c>
    </row>
    <row r="423" spans="1:4" ht="27">
      <c r="A423" s="461">
        <v>89234</v>
      </c>
      <c r="B423" s="462" t="s">
        <v>241</v>
      </c>
      <c r="C423" s="461" t="s">
        <v>185</v>
      </c>
      <c r="D423" s="465">
        <v>634.36</v>
      </c>
    </row>
    <row r="424" spans="1:4" ht="27">
      <c r="A424" s="461">
        <v>89242</v>
      </c>
      <c r="B424" s="462" t="s">
        <v>242</v>
      </c>
      <c r="C424" s="461" t="s">
        <v>185</v>
      </c>
      <c r="D424" s="465">
        <v>1509.75</v>
      </c>
    </row>
    <row r="425" spans="1:4" ht="27">
      <c r="A425" s="461">
        <v>89250</v>
      </c>
      <c r="B425" s="462" t="s">
        <v>243</v>
      </c>
      <c r="C425" s="461" t="s">
        <v>185</v>
      </c>
      <c r="D425" s="465">
        <v>1306.94</v>
      </c>
    </row>
    <row r="426" spans="1:4" ht="27">
      <c r="A426" s="461">
        <v>89257</v>
      </c>
      <c r="B426" s="462" t="s">
        <v>244</v>
      </c>
      <c r="C426" s="461" t="s">
        <v>185</v>
      </c>
      <c r="D426" s="465">
        <v>352.56</v>
      </c>
    </row>
    <row r="427" spans="1:4" ht="27">
      <c r="A427" s="461">
        <v>89272</v>
      </c>
      <c r="B427" s="462" t="s">
        <v>245</v>
      </c>
      <c r="C427" s="461" t="s">
        <v>185</v>
      </c>
      <c r="D427" s="465">
        <v>171.64</v>
      </c>
    </row>
    <row r="428" spans="1:4" ht="27">
      <c r="A428" s="461">
        <v>89278</v>
      </c>
      <c r="B428" s="462" t="s">
        <v>246</v>
      </c>
      <c r="C428" s="461" t="s">
        <v>185</v>
      </c>
      <c r="D428" s="465">
        <v>12.09</v>
      </c>
    </row>
    <row r="429" spans="1:4" ht="27">
      <c r="A429" s="461">
        <v>89843</v>
      </c>
      <c r="B429" s="462" t="s">
        <v>247</v>
      </c>
      <c r="C429" s="461" t="s">
        <v>185</v>
      </c>
      <c r="D429" s="465">
        <v>175.91</v>
      </c>
    </row>
    <row r="430" spans="1:4" ht="40.5">
      <c r="A430" s="461">
        <v>89876</v>
      </c>
      <c r="B430" s="462" t="s">
        <v>248</v>
      </c>
      <c r="C430" s="461" t="s">
        <v>185</v>
      </c>
      <c r="D430" s="465">
        <v>284.89</v>
      </c>
    </row>
    <row r="431" spans="1:4" ht="40.5">
      <c r="A431" s="461">
        <v>89883</v>
      </c>
      <c r="B431" s="462" t="s">
        <v>249</v>
      </c>
      <c r="C431" s="461" t="s">
        <v>185</v>
      </c>
      <c r="D431" s="465">
        <v>318.33999999999997</v>
      </c>
    </row>
    <row r="432" spans="1:4" ht="27">
      <c r="A432" s="461">
        <v>90586</v>
      </c>
      <c r="B432" s="462" t="s">
        <v>250</v>
      </c>
      <c r="C432" s="461" t="s">
        <v>185</v>
      </c>
      <c r="D432" s="465">
        <v>1.3</v>
      </c>
    </row>
    <row r="433" spans="1:4" ht="27">
      <c r="A433" s="461">
        <v>90625</v>
      </c>
      <c r="B433" s="462" t="s">
        <v>251</v>
      </c>
      <c r="C433" s="461" t="s">
        <v>185</v>
      </c>
      <c r="D433" s="465">
        <v>8.08</v>
      </c>
    </row>
    <row r="434" spans="1:4" ht="27">
      <c r="A434" s="461">
        <v>90631</v>
      </c>
      <c r="B434" s="462" t="s">
        <v>252</v>
      </c>
      <c r="C434" s="461" t="s">
        <v>185</v>
      </c>
      <c r="D434" s="465">
        <v>124.63</v>
      </c>
    </row>
    <row r="435" spans="1:4" ht="40.5">
      <c r="A435" s="461">
        <v>90637</v>
      </c>
      <c r="B435" s="462" t="s">
        <v>253</v>
      </c>
      <c r="C435" s="461" t="s">
        <v>185</v>
      </c>
      <c r="D435" s="465">
        <v>14.86</v>
      </c>
    </row>
    <row r="436" spans="1:4" ht="27">
      <c r="A436" s="461">
        <v>90643</v>
      </c>
      <c r="B436" s="462" t="s">
        <v>254</v>
      </c>
      <c r="C436" s="461" t="s">
        <v>185</v>
      </c>
      <c r="D436" s="465">
        <v>26.03</v>
      </c>
    </row>
    <row r="437" spans="1:4" ht="27">
      <c r="A437" s="461">
        <v>90650</v>
      </c>
      <c r="B437" s="462" t="s">
        <v>255</v>
      </c>
      <c r="C437" s="461" t="s">
        <v>185</v>
      </c>
      <c r="D437" s="465">
        <v>10.37</v>
      </c>
    </row>
    <row r="438" spans="1:4" ht="27">
      <c r="A438" s="461">
        <v>90656</v>
      </c>
      <c r="B438" s="462" t="s">
        <v>256</v>
      </c>
      <c r="C438" s="461" t="s">
        <v>185</v>
      </c>
      <c r="D438" s="465">
        <v>14.73</v>
      </c>
    </row>
    <row r="439" spans="1:4" ht="27">
      <c r="A439" s="461">
        <v>90662</v>
      </c>
      <c r="B439" s="462" t="s">
        <v>257</v>
      </c>
      <c r="C439" s="461" t="s">
        <v>185</v>
      </c>
      <c r="D439" s="465">
        <v>15.37</v>
      </c>
    </row>
    <row r="440" spans="1:4" ht="40.5">
      <c r="A440" s="461">
        <v>90668</v>
      </c>
      <c r="B440" s="462" t="s">
        <v>258</v>
      </c>
      <c r="C440" s="461" t="s">
        <v>185</v>
      </c>
      <c r="D440" s="465">
        <v>27.09</v>
      </c>
    </row>
    <row r="441" spans="1:4" ht="40.5">
      <c r="A441" s="461">
        <v>90674</v>
      </c>
      <c r="B441" s="462" t="s">
        <v>259</v>
      </c>
      <c r="C441" s="461" t="s">
        <v>185</v>
      </c>
      <c r="D441" s="465">
        <v>632.12</v>
      </c>
    </row>
    <row r="442" spans="1:4" ht="40.5">
      <c r="A442" s="461">
        <v>90680</v>
      </c>
      <c r="B442" s="462" t="s">
        <v>260</v>
      </c>
      <c r="C442" s="461" t="s">
        <v>185</v>
      </c>
      <c r="D442" s="465">
        <v>359.08</v>
      </c>
    </row>
    <row r="443" spans="1:4" ht="27">
      <c r="A443" s="461">
        <v>90686</v>
      </c>
      <c r="B443" s="462" t="s">
        <v>261</v>
      </c>
      <c r="C443" s="461" t="s">
        <v>185</v>
      </c>
      <c r="D443" s="465">
        <v>136.57</v>
      </c>
    </row>
    <row r="444" spans="1:4" ht="27">
      <c r="A444" s="461">
        <v>90692</v>
      </c>
      <c r="B444" s="462" t="s">
        <v>262</v>
      </c>
      <c r="C444" s="461" t="s">
        <v>185</v>
      </c>
      <c r="D444" s="465">
        <v>90.17</v>
      </c>
    </row>
    <row r="445" spans="1:4" ht="27">
      <c r="A445" s="461">
        <v>90964</v>
      </c>
      <c r="B445" s="462" t="s">
        <v>263</v>
      </c>
      <c r="C445" s="461" t="s">
        <v>185</v>
      </c>
      <c r="D445" s="465">
        <v>27.03</v>
      </c>
    </row>
    <row r="446" spans="1:4" ht="27">
      <c r="A446" s="461">
        <v>90972</v>
      </c>
      <c r="B446" s="462" t="s">
        <v>264</v>
      </c>
      <c r="C446" s="461" t="s">
        <v>185</v>
      </c>
      <c r="D446" s="465">
        <v>71.930000000000007</v>
      </c>
    </row>
    <row r="447" spans="1:4" ht="27">
      <c r="A447" s="461">
        <v>90979</v>
      </c>
      <c r="B447" s="462" t="s">
        <v>265</v>
      </c>
      <c r="C447" s="461" t="s">
        <v>185</v>
      </c>
      <c r="D447" s="465">
        <v>185.95</v>
      </c>
    </row>
    <row r="448" spans="1:4" ht="27">
      <c r="A448" s="461">
        <v>90991</v>
      </c>
      <c r="B448" s="462" t="s">
        <v>266</v>
      </c>
      <c r="C448" s="461" t="s">
        <v>185</v>
      </c>
      <c r="D448" s="465">
        <v>182.39</v>
      </c>
    </row>
    <row r="449" spans="1:4" ht="27">
      <c r="A449" s="461">
        <v>90999</v>
      </c>
      <c r="B449" s="462" t="s">
        <v>267</v>
      </c>
      <c r="C449" s="461" t="s">
        <v>185</v>
      </c>
      <c r="D449" s="465">
        <v>95.58</v>
      </c>
    </row>
    <row r="450" spans="1:4" ht="40.5">
      <c r="A450" s="461">
        <v>91031</v>
      </c>
      <c r="B450" s="462" t="s">
        <v>268</v>
      </c>
      <c r="C450" s="461" t="s">
        <v>185</v>
      </c>
      <c r="D450" s="465">
        <v>218.68</v>
      </c>
    </row>
    <row r="451" spans="1:4" ht="27">
      <c r="A451" s="461">
        <v>91277</v>
      </c>
      <c r="B451" s="462" t="s">
        <v>269</v>
      </c>
      <c r="C451" s="461" t="s">
        <v>185</v>
      </c>
      <c r="D451" s="465">
        <v>10.59</v>
      </c>
    </row>
    <row r="452" spans="1:4" ht="40.5">
      <c r="A452" s="461">
        <v>91283</v>
      </c>
      <c r="B452" s="462" t="s">
        <v>270</v>
      </c>
      <c r="C452" s="461" t="s">
        <v>185</v>
      </c>
      <c r="D452" s="465">
        <v>12.02</v>
      </c>
    </row>
    <row r="453" spans="1:4" ht="40.5">
      <c r="A453" s="461">
        <v>91386</v>
      </c>
      <c r="B453" s="462" t="s">
        <v>271</v>
      </c>
      <c r="C453" s="461" t="s">
        <v>185</v>
      </c>
      <c r="D453" s="465">
        <v>182.22</v>
      </c>
    </row>
    <row r="454" spans="1:4" ht="27">
      <c r="A454" s="461">
        <v>91533</v>
      </c>
      <c r="B454" s="462" t="s">
        <v>272</v>
      </c>
      <c r="C454" s="461" t="s">
        <v>185</v>
      </c>
      <c r="D454" s="465">
        <v>22.83</v>
      </c>
    </row>
    <row r="455" spans="1:4" ht="40.5">
      <c r="A455" s="461">
        <v>91634</v>
      </c>
      <c r="B455" s="462" t="s">
        <v>273</v>
      </c>
      <c r="C455" s="461" t="s">
        <v>185</v>
      </c>
      <c r="D455" s="465">
        <v>198.91</v>
      </c>
    </row>
    <row r="456" spans="1:4" ht="40.5">
      <c r="A456" s="461">
        <v>91645</v>
      </c>
      <c r="B456" s="462" t="s">
        <v>274</v>
      </c>
      <c r="C456" s="461" t="s">
        <v>185</v>
      </c>
      <c r="D456" s="465">
        <v>416.04</v>
      </c>
    </row>
    <row r="457" spans="1:4" ht="27">
      <c r="A457" s="461">
        <v>91692</v>
      </c>
      <c r="B457" s="462" t="s">
        <v>275</v>
      </c>
      <c r="C457" s="461" t="s">
        <v>185</v>
      </c>
      <c r="D457" s="465">
        <v>15.82</v>
      </c>
    </row>
    <row r="458" spans="1:4" ht="27">
      <c r="A458" s="461">
        <v>92043</v>
      </c>
      <c r="B458" s="462" t="s">
        <v>276</v>
      </c>
      <c r="C458" s="461" t="s">
        <v>185</v>
      </c>
      <c r="D458" s="465">
        <v>11.77</v>
      </c>
    </row>
    <row r="459" spans="1:4" ht="40.5">
      <c r="A459" s="461">
        <v>92106</v>
      </c>
      <c r="B459" s="462" t="s">
        <v>277</v>
      </c>
      <c r="C459" s="461" t="s">
        <v>185</v>
      </c>
      <c r="D459" s="465">
        <v>290.38</v>
      </c>
    </row>
    <row r="460" spans="1:4" ht="27">
      <c r="A460" s="461">
        <v>92112</v>
      </c>
      <c r="B460" s="462" t="s">
        <v>278</v>
      </c>
      <c r="C460" s="461" t="s">
        <v>185</v>
      </c>
      <c r="D460" s="465">
        <v>2.96</v>
      </c>
    </row>
    <row r="461" spans="1:4" ht="15">
      <c r="A461" s="461">
        <v>92118</v>
      </c>
      <c r="B461" s="462" t="s">
        <v>279</v>
      </c>
      <c r="C461" s="461" t="s">
        <v>185</v>
      </c>
      <c r="D461" s="465">
        <v>0.24</v>
      </c>
    </row>
    <row r="462" spans="1:4" ht="27">
      <c r="A462" s="461">
        <v>92138</v>
      </c>
      <c r="B462" s="462" t="s">
        <v>280</v>
      </c>
      <c r="C462" s="461" t="s">
        <v>185</v>
      </c>
      <c r="D462" s="465">
        <v>78.569999999999993</v>
      </c>
    </row>
    <row r="463" spans="1:4" ht="27">
      <c r="A463" s="461">
        <v>92145</v>
      </c>
      <c r="B463" s="462" t="s">
        <v>281</v>
      </c>
      <c r="C463" s="461" t="s">
        <v>185</v>
      </c>
      <c r="D463" s="465">
        <v>67.22</v>
      </c>
    </row>
    <row r="464" spans="1:4" ht="40.5">
      <c r="A464" s="461">
        <v>92242</v>
      </c>
      <c r="B464" s="462" t="s">
        <v>282</v>
      </c>
      <c r="C464" s="461" t="s">
        <v>185</v>
      </c>
      <c r="D464" s="465">
        <v>364.02</v>
      </c>
    </row>
    <row r="465" spans="1:4" ht="27">
      <c r="A465" s="461">
        <v>92716</v>
      </c>
      <c r="B465" s="462" t="s">
        <v>283</v>
      </c>
      <c r="C465" s="461" t="s">
        <v>185</v>
      </c>
      <c r="D465" s="465">
        <v>29.1</v>
      </c>
    </row>
    <row r="466" spans="1:4" ht="27">
      <c r="A466" s="461">
        <v>92960</v>
      </c>
      <c r="B466" s="462" t="s">
        <v>284</v>
      </c>
      <c r="C466" s="461" t="s">
        <v>185</v>
      </c>
      <c r="D466" s="465">
        <v>18.25</v>
      </c>
    </row>
    <row r="467" spans="1:4" ht="27">
      <c r="A467" s="461">
        <v>92966</v>
      </c>
      <c r="B467" s="462" t="s">
        <v>285</v>
      </c>
      <c r="C467" s="461" t="s">
        <v>185</v>
      </c>
      <c r="D467" s="465">
        <v>16.170000000000002</v>
      </c>
    </row>
    <row r="468" spans="1:4" ht="40.5">
      <c r="A468" s="461">
        <v>93224</v>
      </c>
      <c r="B468" s="462" t="s">
        <v>286</v>
      </c>
      <c r="C468" s="461" t="s">
        <v>185</v>
      </c>
      <c r="D468" s="465">
        <v>945.7</v>
      </c>
    </row>
    <row r="469" spans="1:4" ht="27">
      <c r="A469" s="461">
        <v>93233</v>
      </c>
      <c r="B469" s="462" t="s">
        <v>287</v>
      </c>
      <c r="C469" s="461" t="s">
        <v>185</v>
      </c>
      <c r="D469" s="465">
        <v>10.27</v>
      </c>
    </row>
    <row r="470" spans="1:4" ht="27">
      <c r="A470" s="461">
        <v>93272</v>
      </c>
      <c r="B470" s="462" t="s">
        <v>288</v>
      </c>
      <c r="C470" s="461" t="s">
        <v>185</v>
      </c>
      <c r="D470" s="465">
        <v>111.69</v>
      </c>
    </row>
    <row r="471" spans="1:4" ht="27">
      <c r="A471" s="461">
        <v>93281</v>
      </c>
      <c r="B471" s="462" t="s">
        <v>289</v>
      </c>
      <c r="C471" s="461" t="s">
        <v>185</v>
      </c>
      <c r="D471" s="465">
        <v>15.2</v>
      </c>
    </row>
    <row r="472" spans="1:4" ht="27">
      <c r="A472" s="461">
        <v>93287</v>
      </c>
      <c r="B472" s="462" t="s">
        <v>290</v>
      </c>
      <c r="C472" s="461" t="s">
        <v>185</v>
      </c>
      <c r="D472" s="465">
        <v>274.3</v>
      </c>
    </row>
    <row r="473" spans="1:4" ht="40.5">
      <c r="A473" s="461">
        <v>93402</v>
      </c>
      <c r="B473" s="462" t="s">
        <v>291</v>
      </c>
      <c r="C473" s="461" t="s">
        <v>185</v>
      </c>
      <c r="D473" s="465">
        <v>222.78</v>
      </c>
    </row>
    <row r="474" spans="1:4" ht="40.5">
      <c r="A474" s="461">
        <v>93408</v>
      </c>
      <c r="B474" s="462" t="s">
        <v>11178</v>
      </c>
      <c r="C474" s="461" t="s">
        <v>185</v>
      </c>
      <c r="D474" s="465">
        <v>75.41</v>
      </c>
    </row>
    <row r="475" spans="1:4" ht="27">
      <c r="A475" s="461">
        <v>93415</v>
      </c>
      <c r="B475" s="462" t="s">
        <v>292</v>
      </c>
      <c r="C475" s="461" t="s">
        <v>185</v>
      </c>
      <c r="D475" s="465">
        <v>16.84</v>
      </c>
    </row>
    <row r="476" spans="1:4" ht="15">
      <c r="A476" s="461">
        <v>93421</v>
      </c>
      <c r="B476" s="462" t="s">
        <v>293</v>
      </c>
      <c r="C476" s="461" t="s">
        <v>185</v>
      </c>
      <c r="D476" s="465">
        <v>72.87</v>
      </c>
    </row>
    <row r="477" spans="1:4" ht="15">
      <c r="A477" s="461">
        <v>93427</v>
      </c>
      <c r="B477" s="462" t="s">
        <v>294</v>
      </c>
      <c r="C477" s="461" t="s">
        <v>185</v>
      </c>
      <c r="D477" s="465">
        <v>167.38</v>
      </c>
    </row>
    <row r="478" spans="1:4" ht="27">
      <c r="A478" s="461">
        <v>93433</v>
      </c>
      <c r="B478" s="462" t="s">
        <v>295</v>
      </c>
      <c r="C478" s="461" t="s">
        <v>185</v>
      </c>
      <c r="D478" s="465">
        <v>3200.1</v>
      </c>
    </row>
    <row r="479" spans="1:4" ht="27">
      <c r="A479" s="461">
        <v>93439</v>
      </c>
      <c r="B479" s="462" t="s">
        <v>296</v>
      </c>
      <c r="C479" s="461" t="s">
        <v>185</v>
      </c>
      <c r="D479" s="465">
        <v>118.61</v>
      </c>
    </row>
    <row r="480" spans="1:4" ht="27">
      <c r="A480" s="461">
        <v>95121</v>
      </c>
      <c r="B480" s="462" t="s">
        <v>297</v>
      </c>
      <c r="C480" s="461" t="s">
        <v>185</v>
      </c>
      <c r="D480" s="465">
        <v>277.55</v>
      </c>
    </row>
    <row r="481" spans="1:4" ht="27">
      <c r="A481" s="461">
        <v>95127</v>
      </c>
      <c r="B481" s="462" t="s">
        <v>298</v>
      </c>
      <c r="C481" s="461" t="s">
        <v>185</v>
      </c>
      <c r="D481" s="465">
        <v>196.83</v>
      </c>
    </row>
    <row r="482" spans="1:4" ht="27">
      <c r="A482" s="461">
        <v>95133</v>
      </c>
      <c r="B482" s="462" t="s">
        <v>299</v>
      </c>
      <c r="C482" s="461" t="s">
        <v>185</v>
      </c>
      <c r="D482" s="465">
        <v>126.66</v>
      </c>
    </row>
    <row r="483" spans="1:4" ht="27">
      <c r="A483" s="461">
        <v>95139</v>
      </c>
      <c r="B483" s="462" t="s">
        <v>300</v>
      </c>
      <c r="C483" s="461" t="s">
        <v>185</v>
      </c>
      <c r="D483" s="465">
        <v>0.06</v>
      </c>
    </row>
    <row r="484" spans="1:4" ht="27">
      <c r="A484" s="461">
        <v>95212</v>
      </c>
      <c r="B484" s="462" t="s">
        <v>301</v>
      </c>
      <c r="C484" s="461" t="s">
        <v>185</v>
      </c>
      <c r="D484" s="465">
        <v>123.57</v>
      </c>
    </row>
    <row r="485" spans="1:4" ht="15">
      <c r="A485" s="461">
        <v>95258</v>
      </c>
      <c r="B485" s="462" t="s">
        <v>302</v>
      </c>
      <c r="C485" s="461" t="s">
        <v>185</v>
      </c>
      <c r="D485" s="465">
        <v>15.61</v>
      </c>
    </row>
    <row r="486" spans="1:4" ht="27">
      <c r="A486" s="461">
        <v>95264</v>
      </c>
      <c r="B486" s="462" t="s">
        <v>303</v>
      </c>
      <c r="C486" s="461" t="s">
        <v>185</v>
      </c>
      <c r="D486" s="465">
        <v>7.4</v>
      </c>
    </row>
    <row r="487" spans="1:4" ht="27">
      <c r="A487" s="461">
        <v>95270</v>
      </c>
      <c r="B487" s="462" t="s">
        <v>304</v>
      </c>
      <c r="C487" s="461" t="s">
        <v>185</v>
      </c>
      <c r="D487" s="465">
        <v>10.34</v>
      </c>
    </row>
    <row r="488" spans="1:4" ht="27">
      <c r="A488" s="461">
        <v>95276</v>
      </c>
      <c r="B488" s="462" t="s">
        <v>305</v>
      </c>
      <c r="C488" s="461" t="s">
        <v>185</v>
      </c>
      <c r="D488" s="465">
        <v>3.12</v>
      </c>
    </row>
    <row r="489" spans="1:4" ht="27">
      <c r="A489" s="461">
        <v>95282</v>
      </c>
      <c r="B489" s="462" t="s">
        <v>306</v>
      </c>
      <c r="C489" s="461" t="s">
        <v>185</v>
      </c>
      <c r="D489" s="465">
        <v>10.52</v>
      </c>
    </row>
    <row r="490" spans="1:4" ht="27">
      <c r="A490" s="461">
        <v>95620</v>
      </c>
      <c r="B490" s="462" t="s">
        <v>307</v>
      </c>
      <c r="C490" s="461" t="s">
        <v>185</v>
      </c>
      <c r="D490" s="465">
        <v>14.99</v>
      </c>
    </row>
    <row r="491" spans="1:4" ht="27">
      <c r="A491" s="461">
        <v>95631</v>
      </c>
      <c r="B491" s="462" t="s">
        <v>308</v>
      </c>
      <c r="C491" s="461" t="s">
        <v>185</v>
      </c>
      <c r="D491" s="465">
        <v>213.39</v>
      </c>
    </row>
    <row r="492" spans="1:4" ht="27">
      <c r="A492" s="461">
        <v>95702</v>
      </c>
      <c r="B492" s="462" t="s">
        <v>309</v>
      </c>
      <c r="C492" s="461" t="s">
        <v>185</v>
      </c>
      <c r="D492" s="465">
        <v>28.85</v>
      </c>
    </row>
    <row r="493" spans="1:4" ht="27">
      <c r="A493" s="461">
        <v>95708</v>
      </c>
      <c r="B493" s="462" t="s">
        <v>310</v>
      </c>
      <c r="C493" s="461" t="s">
        <v>185</v>
      </c>
      <c r="D493" s="465">
        <v>122.48</v>
      </c>
    </row>
    <row r="494" spans="1:4" ht="40.5">
      <c r="A494" s="461">
        <v>95714</v>
      </c>
      <c r="B494" s="462" t="s">
        <v>311</v>
      </c>
      <c r="C494" s="461" t="s">
        <v>185</v>
      </c>
      <c r="D494" s="465">
        <v>231.36</v>
      </c>
    </row>
    <row r="495" spans="1:4" ht="40.5">
      <c r="A495" s="461">
        <v>95720</v>
      </c>
      <c r="B495" s="462" t="s">
        <v>312</v>
      </c>
      <c r="C495" s="461" t="s">
        <v>185</v>
      </c>
      <c r="D495" s="465">
        <v>226.69</v>
      </c>
    </row>
    <row r="496" spans="1:4" ht="27">
      <c r="A496" s="461">
        <v>95872</v>
      </c>
      <c r="B496" s="462" t="s">
        <v>313</v>
      </c>
      <c r="C496" s="461" t="s">
        <v>185</v>
      </c>
      <c r="D496" s="465">
        <v>284.13</v>
      </c>
    </row>
    <row r="497" spans="1:4" ht="27">
      <c r="A497" s="461">
        <v>96013</v>
      </c>
      <c r="B497" s="462" t="s">
        <v>314</v>
      </c>
      <c r="C497" s="461" t="s">
        <v>185</v>
      </c>
      <c r="D497" s="465">
        <v>158.16</v>
      </c>
    </row>
    <row r="498" spans="1:4" ht="27">
      <c r="A498" s="461">
        <v>96020</v>
      </c>
      <c r="B498" s="462" t="s">
        <v>315</v>
      </c>
      <c r="C498" s="461" t="s">
        <v>185</v>
      </c>
      <c r="D498" s="465">
        <v>231.52</v>
      </c>
    </row>
    <row r="499" spans="1:4" ht="27">
      <c r="A499" s="461">
        <v>96028</v>
      </c>
      <c r="B499" s="462" t="s">
        <v>316</v>
      </c>
      <c r="C499" s="461" t="s">
        <v>185</v>
      </c>
      <c r="D499" s="465">
        <v>169.92</v>
      </c>
    </row>
    <row r="500" spans="1:4" ht="27">
      <c r="A500" s="461">
        <v>96035</v>
      </c>
      <c r="B500" s="462" t="s">
        <v>317</v>
      </c>
      <c r="C500" s="461" t="s">
        <v>185</v>
      </c>
      <c r="D500" s="465">
        <v>231.18</v>
      </c>
    </row>
    <row r="501" spans="1:4" ht="27">
      <c r="A501" s="461">
        <v>96157</v>
      </c>
      <c r="B501" s="462" t="s">
        <v>318</v>
      </c>
      <c r="C501" s="461" t="s">
        <v>185</v>
      </c>
      <c r="D501" s="465">
        <v>118.96</v>
      </c>
    </row>
    <row r="502" spans="1:4" ht="27">
      <c r="A502" s="461">
        <v>96158</v>
      </c>
      <c r="B502" s="462" t="s">
        <v>319</v>
      </c>
      <c r="C502" s="461" t="s">
        <v>185</v>
      </c>
      <c r="D502" s="465">
        <v>105.8</v>
      </c>
    </row>
    <row r="503" spans="1:4" ht="27">
      <c r="A503" s="461">
        <v>96245</v>
      </c>
      <c r="B503" s="462" t="s">
        <v>320</v>
      </c>
      <c r="C503" s="461" t="s">
        <v>185</v>
      </c>
      <c r="D503" s="465">
        <v>73.27</v>
      </c>
    </row>
    <row r="504" spans="1:4" ht="27">
      <c r="A504" s="461">
        <v>96463</v>
      </c>
      <c r="B504" s="462" t="s">
        <v>321</v>
      </c>
      <c r="C504" s="461" t="s">
        <v>185</v>
      </c>
      <c r="D504" s="465">
        <v>200.54</v>
      </c>
    </row>
    <row r="505" spans="1:4" ht="27">
      <c r="A505" s="461">
        <v>98764</v>
      </c>
      <c r="B505" s="462" t="s">
        <v>322</v>
      </c>
      <c r="C505" s="461" t="s">
        <v>185</v>
      </c>
      <c r="D505" s="465">
        <v>4.4000000000000004</v>
      </c>
    </row>
    <row r="506" spans="1:4" ht="27">
      <c r="A506" s="461">
        <v>99833</v>
      </c>
      <c r="B506" s="462" t="s">
        <v>11177</v>
      </c>
      <c r="C506" s="461" t="s">
        <v>185</v>
      </c>
      <c r="D506" s="465">
        <v>4.5199999999999996</v>
      </c>
    </row>
    <row r="507" spans="1:4" ht="27">
      <c r="A507" s="461">
        <v>100641</v>
      </c>
      <c r="B507" s="462" t="s">
        <v>11176</v>
      </c>
      <c r="C507" s="461" t="s">
        <v>185</v>
      </c>
      <c r="D507" s="465">
        <v>602.57000000000005</v>
      </c>
    </row>
    <row r="508" spans="1:4" ht="15">
      <c r="A508" s="461">
        <v>100647</v>
      </c>
      <c r="B508" s="462" t="s">
        <v>11175</v>
      </c>
      <c r="C508" s="461" t="s">
        <v>185</v>
      </c>
      <c r="D508" s="465">
        <v>1300.9000000000001</v>
      </c>
    </row>
    <row r="509" spans="1:4" ht="27">
      <c r="A509" s="461">
        <v>102275</v>
      </c>
      <c r="B509" s="462" t="s">
        <v>11674</v>
      </c>
      <c r="C509" s="461" t="s">
        <v>185</v>
      </c>
      <c r="D509" s="465">
        <v>15.38</v>
      </c>
    </row>
    <row r="510" spans="1:4" ht="27">
      <c r="A510" s="461">
        <v>5632</v>
      </c>
      <c r="B510" s="462" t="s">
        <v>323</v>
      </c>
      <c r="C510" s="461" t="s">
        <v>324</v>
      </c>
      <c r="D510" s="465">
        <v>68.569999999999993</v>
      </c>
    </row>
    <row r="511" spans="1:4" ht="40.5">
      <c r="A511" s="461">
        <v>5679</v>
      </c>
      <c r="B511" s="462" t="s">
        <v>325</v>
      </c>
      <c r="C511" s="461" t="s">
        <v>324</v>
      </c>
      <c r="D511" s="465">
        <v>40.15</v>
      </c>
    </row>
    <row r="512" spans="1:4" ht="40.5">
      <c r="A512" s="461">
        <v>5681</v>
      </c>
      <c r="B512" s="462" t="s">
        <v>326</v>
      </c>
      <c r="C512" s="461" t="s">
        <v>324</v>
      </c>
      <c r="D512" s="465">
        <v>37.659999999999997</v>
      </c>
    </row>
    <row r="513" spans="1:4" ht="40.5">
      <c r="A513" s="461">
        <v>5685</v>
      </c>
      <c r="B513" s="462" t="s">
        <v>327</v>
      </c>
      <c r="C513" s="461" t="s">
        <v>324</v>
      </c>
      <c r="D513" s="465">
        <v>49.81</v>
      </c>
    </row>
    <row r="514" spans="1:4" ht="27">
      <c r="A514" s="461">
        <v>5690</v>
      </c>
      <c r="B514" s="462" t="s">
        <v>328</v>
      </c>
      <c r="C514" s="461" t="s">
        <v>324</v>
      </c>
      <c r="D514" s="465">
        <v>4.59</v>
      </c>
    </row>
    <row r="515" spans="1:4" ht="40.5">
      <c r="A515" s="461">
        <v>5806</v>
      </c>
      <c r="B515" s="462" t="s">
        <v>329</v>
      </c>
      <c r="C515" s="461" t="s">
        <v>324</v>
      </c>
      <c r="D515" s="465">
        <v>0.21</v>
      </c>
    </row>
    <row r="516" spans="1:4" ht="40.5">
      <c r="A516" s="461">
        <v>5826</v>
      </c>
      <c r="B516" s="462" t="s">
        <v>330</v>
      </c>
      <c r="C516" s="461" t="s">
        <v>324</v>
      </c>
      <c r="D516" s="465">
        <v>33.36</v>
      </c>
    </row>
    <row r="517" spans="1:4" ht="27">
      <c r="A517" s="461">
        <v>5829</v>
      </c>
      <c r="B517" s="462" t="s">
        <v>331</v>
      </c>
      <c r="C517" s="461" t="s">
        <v>324</v>
      </c>
      <c r="D517" s="465">
        <v>112.87</v>
      </c>
    </row>
    <row r="518" spans="1:4" ht="27">
      <c r="A518" s="461">
        <v>5837</v>
      </c>
      <c r="B518" s="462" t="s">
        <v>332</v>
      </c>
      <c r="C518" s="461" t="s">
        <v>324</v>
      </c>
      <c r="D518" s="465">
        <v>147.34</v>
      </c>
    </row>
    <row r="519" spans="1:4" ht="27">
      <c r="A519" s="461">
        <v>5841</v>
      </c>
      <c r="B519" s="462" t="s">
        <v>333</v>
      </c>
      <c r="C519" s="461" t="s">
        <v>324</v>
      </c>
      <c r="D519" s="465">
        <v>5.28</v>
      </c>
    </row>
    <row r="520" spans="1:4" ht="27">
      <c r="A520" s="461">
        <v>5845</v>
      </c>
      <c r="B520" s="462" t="s">
        <v>334</v>
      </c>
      <c r="C520" s="461" t="s">
        <v>324</v>
      </c>
      <c r="D520" s="465">
        <v>34.25</v>
      </c>
    </row>
    <row r="521" spans="1:4" ht="27">
      <c r="A521" s="461">
        <v>5849</v>
      </c>
      <c r="B521" s="462" t="s">
        <v>335</v>
      </c>
      <c r="C521" s="461" t="s">
        <v>324</v>
      </c>
      <c r="D521" s="465">
        <v>56.33</v>
      </c>
    </row>
    <row r="522" spans="1:4" ht="27">
      <c r="A522" s="461">
        <v>5853</v>
      </c>
      <c r="B522" s="462" t="s">
        <v>336</v>
      </c>
      <c r="C522" s="461" t="s">
        <v>324</v>
      </c>
      <c r="D522" s="465">
        <v>56.59</v>
      </c>
    </row>
    <row r="523" spans="1:4" ht="27">
      <c r="A523" s="461">
        <v>5857</v>
      </c>
      <c r="B523" s="462" t="s">
        <v>337</v>
      </c>
      <c r="C523" s="461" t="s">
        <v>324</v>
      </c>
      <c r="D523" s="465">
        <v>152.49</v>
      </c>
    </row>
    <row r="524" spans="1:4" ht="40.5">
      <c r="A524" s="461">
        <v>5865</v>
      </c>
      <c r="B524" s="462" t="s">
        <v>338</v>
      </c>
      <c r="C524" s="461" t="s">
        <v>324</v>
      </c>
      <c r="D524" s="465">
        <v>10.69</v>
      </c>
    </row>
    <row r="525" spans="1:4" ht="27">
      <c r="A525" s="461">
        <v>5869</v>
      </c>
      <c r="B525" s="462" t="s">
        <v>339</v>
      </c>
      <c r="C525" s="461" t="s">
        <v>324</v>
      </c>
      <c r="D525" s="465">
        <v>57.89</v>
      </c>
    </row>
    <row r="526" spans="1:4" ht="40.5">
      <c r="A526" s="461">
        <v>5877</v>
      </c>
      <c r="B526" s="462" t="s">
        <v>340</v>
      </c>
      <c r="C526" s="461" t="s">
        <v>324</v>
      </c>
      <c r="D526" s="465">
        <v>39.36</v>
      </c>
    </row>
    <row r="527" spans="1:4" ht="40.5">
      <c r="A527" s="461">
        <v>5881</v>
      </c>
      <c r="B527" s="462" t="s">
        <v>341</v>
      </c>
      <c r="C527" s="461" t="s">
        <v>324</v>
      </c>
      <c r="D527" s="465">
        <v>62.8</v>
      </c>
    </row>
    <row r="528" spans="1:4" ht="40.5">
      <c r="A528" s="461">
        <v>5884</v>
      </c>
      <c r="B528" s="462" t="s">
        <v>342</v>
      </c>
      <c r="C528" s="461" t="s">
        <v>324</v>
      </c>
      <c r="D528" s="465">
        <v>41.05</v>
      </c>
    </row>
    <row r="529" spans="1:4" ht="27">
      <c r="A529" s="461">
        <v>5892</v>
      </c>
      <c r="B529" s="462" t="s">
        <v>343</v>
      </c>
      <c r="C529" s="461" t="s">
        <v>324</v>
      </c>
      <c r="D529" s="465">
        <v>34.39</v>
      </c>
    </row>
    <row r="530" spans="1:4" ht="27">
      <c r="A530" s="461">
        <v>5896</v>
      </c>
      <c r="B530" s="462" t="s">
        <v>344</v>
      </c>
      <c r="C530" s="461" t="s">
        <v>324</v>
      </c>
      <c r="D530" s="465">
        <v>31.36</v>
      </c>
    </row>
    <row r="531" spans="1:4" ht="40.5">
      <c r="A531" s="461">
        <v>5903</v>
      </c>
      <c r="B531" s="462" t="s">
        <v>345</v>
      </c>
      <c r="C531" s="461" t="s">
        <v>324</v>
      </c>
      <c r="D531" s="465">
        <v>45.1</v>
      </c>
    </row>
    <row r="532" spans="1:4" ht="27">
      <c r="A532" s="461">
        <v>5911</v>
      </c>
      <c r="B532" s="462" t="s">
        <v>346</v>
      </c>
      <c r="C532" s="461" t="s">
        <v>324</v>
      </c>
      <c r="D532" s="465">
        <v>19.66</v>
      </c>
    </row>
    <row r="533" spans="1:4" ht="27">
      <c r="A533" s="461">
        <v>5923</v>
      </c>
      <c r="B533" s="462" t="s">
        <v>347</v>
      </c>
      <c r="C533" s="461" t="s">
        <v>324</v>
      </c>
      <c r="D533" s="465">
        <v>3.6</v>
      </c>
    </row>
    <row r="534" spans="1:4" ht="40.5">
      <c r="A534" s="461">
        <v>5930</v>
      </c>
      <c r="B534" s="462" t="s">
        <v>348</v>
      </c>
      <c r="C534" s="461" t="s">
        <v>324</v>
      </c>
      <c r="D534" s="465">
        <v>41.74</v>
      </c>
    </row>
    <row r="535" spans="1:4" ht="27">
      <c r="A535" s="461">
        <v>5934</v>
      </c>
      <c r="B535" s="462" t="s">
        <v>349</v>
      </c>
      <c r="C535" s="461" t="s">
        <v>324</v>
      </c>
      <c r="D535" s="465">
        <v>63.37</v>
      </c>
    </row>
    <row r="536" spans="1:4" ht="27">
      <c r="A536" s="461">
        <v>5942</v>
      </c>
      <c r="B536" s="462" t="s">
        <v>350</v>
      </c>
      <c r="C536" s="461" t="s">
        <v>324</v>
      </c>
      <c r="D536" s="465">
        <v>51.26</v>
      </c>
    </row>
    <row r="537" spans="1:4" ht="27">
      <c r="A537" s="461">
        <v>5946</v>
      </c>
      <c r="B537" s="462" t="s">
        <v>351</v>
      </c>
      <c r="C537" s="461" t="s">
        <v>324</v>
      </c>
      <c r="D537" s="465">
        <v>65.150000000000006</v>
      </c>
    </row>
    <row r="538" spans="1:4" ht="27">
      <c r="A538" s="461">
        <v>5952</v>
      </c>
      <c r="B538" s="462" t="s">
        <v>352</v>
      </c>
      <c r="C538" s="461" t="s">
        <v>324</v>
      </c>
      <c r="D538" s="465">
        <v>13.98</v>
      </c>
    </row>
    <row r="539" spans="1:4" ht="27">
      <c r="A539" s="461">
        <v>5954</v>
      </c>
      <c r="B539" s="462" t="s">
        <v>353</v>
      </c>
      <c r="C539" s="461" t="s">
        <v>324</v>
      </c>
      <c r="D539" s="465">
        <v>4.3899999999999997</v>
      </c>
    </row>
    <row r="540" spans="1:4" ht="40.5">
      <c r="A540" s="461">
        <v>5961</v>
      </c>
      <c r="B540" s="462" t="s">
        <v>354</v>
      </c>
      <c r="C540" s="461" t="s">
        <v>324</v>
      </c>
      <c r="D540" s="465">
        <v>40.18</v>
      </c>
    </row>
    <row r="541" spans="1:4" ht="40.5">
      <c r="A541" s="461">
        <v>6260</v>
      </c>
      <c r="B541" s="462" t="s">
        <v>355</v>
      </c>
      <c r="C541" s="461" t="s">
        <v>324</v>
      </c>
      <c r="D541" s="465">
        <v>38.61</v>
      </c>
    </row>
    <row r="542" spans="1:4" ht="27">
      <c r="A542" s="461">
        <v>6880</v>
      </c>
      <c r="B542" s="462" t="s">
        <v>356</v>
      </c>
      <c r="C542" s="461" t="s">
        <v>324</v>
      </c>
      <c r="D542" s="465">
        <v>69.760000000000005</v>
      </c>
    </row>
    <row r="543" spans="1:4" ht="27">
      <c r="A543" s="461">
        <v>7031</v>
      </c>
      <c r="B543" s="462" t="s">
        <v>357</v>
      </c>
      <c r="C543" s="461" t="s">
        <v>324</v>
      </c>
      <c r="D543" s="465">
        <v>6.32</v>
      </c>
    </row>
    <row r="544" spans="1:4" ht="40.5">
      <c r="A544" s="461">
        <v>7043</v>
      </c>
      <c r="B544" s="462" t="s">
        <v>358</v>
      </c>
      <c r="C544" s="461" t="s">
        <v>324</v>
      </c>
      <c r="D544" s="465">
        <v>0.26</v>
      </c>
    </row>
    <row r="545" spans="1:4" ht="40.5">
      <c r="A545" s="461">
        <v>7050</v>
      </c>
      <c r="B545" s="462" t="s">
        <v>359</v>
      </c>
      <c r="C545" s="461" t="s">
        <v>324</v>
      </c>
      <c r="D545" s="465">
        <v>63.5</v>
      </c>
    </row>
    <row r="546" spans="1:4" ht="40.5">
      <c r="A546" s="461">
        <v>67827</v>
      </c>
      <c r="B546" s="462" t="s">
        <v>360</v>
      </c>
      <c r="C546" s="461" t="s">
        <v>324</v>
      </c>
      <c r="D546" s="465">
        <v>39.090000000000003</v>
      </c>
    </row>
    <row r="547" spans="1:4" ht="15">
      <c r="A547" s="461">
        <v>73395</v>
      </c>
      <c r="B547" s="462" t="s">
        <v>361</v>
      </c>
      <c r="C547" s="461" t="s">
        <v>324</v>
      </c>
      <c r="D547" s="465">
        <v>6.31</v>
      </c>
    </row>
    <row r="548" spans="1:4" ht="27">
      <c r="A548" s="461">
        <v>83766</v>
      </c>
      <c r="B548" s="462" t="s">
        <v>362</v>
      </c>
      <c r="C548" s="461" t="s">
        <v>324</v>
      </c>
      <c r="D548" s="465">
        <v>27.98</v>
      </c>
    </row>
    <row r="549" spans="1:4" ht="27">
      <c r="A549" s="461">
        <v>84013</v>
      </c>
      <c r="B549" s="462" t="s">
        <v>363</v>
      </c>
      <c r="C549" s="461" t="s">
        <v>324</v>
      </c>
      <c r="D549" s="465">
        <v>66.23</v>
      </c>
    </row>
    <row r="550" spans="1:4" ht="27">
      <c r="A550" s="461">
        <v>87446</v>
      </c>
      <c r="B550" s="462" t="s">
        <v>364</v>
      </c>
      <c r="C550" s="461" t="s">
        <v>324</v>
      </c>
      <c r="D550" s="465">
        <v>0.5</v>
      </c>
    </row>
    <row r="551" spans="1:4" ht="27">
      <c r="A551" s="461">
        <v>88392</v>
      </c>
      <c r="B551" s="462" t="s">
        <v>365</v>
      </c>
      <c r="C551" s="461" t="s">
        <v>324</v>
      </c>
      <c r="D551" s="465">
        <v>0.97</v>
      </c>
    </row>
    <row r="552" spans="1:4" ht="27">
      <c r="A552" s="461">
        <v>88398</v>
      </c>
      <c r="B552" s="462" t="s">
        <v>366</v>
      </c>
      <c r="C552" s="461" t="s">
        <v>324</v>
      </c>
      <c r="D552" s="465">
        <v>1.1599999999999999</v>
      </c>
    </row>
    <row r="553" spans="1:4" ht="27">
      <c r="A553" s="461">
        <v>88404</v>
      </c>
      <c r="B553" s="462" t="s">
        <v>367</v>
      </c>
      <c r="C553" s="461" t="s">
        <v>324</v>
      </c>
      <c r="D553" s="465">
        <v>0.91</v>
      </c>
    </row>
    <row r="554" spans="1:4" ht="27">
      <c r="A554" s="461">
        <v>88430</v>
      </c>
      <c r="B554" s="462" t="s">
        <v>368</v>
      </c>
      <c r="C554" s="461" t="s">
        <v>324</v>
      </c>
      <c r="D554" s="465">
        <v>6.03</v>
      </c>
    </row>
    <row r="555" spans="1:4" ht="27">
      <c r="A555" s="461">
        <v>88438</v>
      </c>
      <c r="B555" s="462" t="s">
        <v>369</v>
      </c>
      <c r="C555" s="461" t="s">
        <v>324</v>
      </c>
      <c r="D555" s="465">
        <v>7.99</v>
      </c>
    </row>
    <row r="556" spans="1:4" ht="27">
      <c r="A556" s="461">
        <v>88831</v>
      </c>
      <c r="B556" s="462" t="s">
        <v>370</v>
      </c>
      <c r="C556" s="461" t="s">
        <v>324</v>
      </c>
      <c r="D556" s="465">
        <v>0.36</v>
      </c>
    </row>
    <row r="557" spans="1:4" ht="27">
      <c r="A557" s="461">
        <v>88844</v>
      </c>
      <c r="B557" s="462" t="s">
        <v>371</v>
      </c>
      <c r="C557" s="461" t="s">
        <v>324</v>
      </c>
      <c r="D557" s="465">
        <v>48.48</v>
      </c>
    </row>
    <row r="558" spans="1:4" ht="27">
      <c r="A558" s="461">
        <v>88908</v>
      </c>
      <c r="B558" s="462" t="s">
        <v>372</v>
      </c>
      <c r="C558" s="461" t="s">
        <v>324</v>
      </c>
      <c r="D558" s="465">
        <v>74.290000000000006</v>
      </c>
    </row>
    <row r="559" spans="1:4" ht="40.5">
      <c r="A559" s="461">
        <v>89022</v>
      </c>
      <c r="B559" s="462" t="s">
        <v>373</v>
      </c>
      <c r="C559" s="461" t="s">
        <v>324</v>
      </c>
      <c r="D559" s="465">
        <v>0.32</v>
      </c>
    </row>
    <row r="560" spans="1:4" ht="27">
      <c r="A560" s="461">
        <v>89027</v>
      </c>
      <c r="B560" s="462" t="s">
        <v>374</v>
      </c>
      <c r="C560" s="461" t="s">
        <v>324</v>
      </c>
      <c r="D560" s="465">
        <v>5.14</v>
      </c>
    </row>
    <row r="561" spans="1:4" ht="27">
      <c r="A561" s="461">
        <v>89031</v>
      </c>
      <c r="B561" s="462" t="s">
        <v>375</v>
      </c>
      <c r="C561" s="461" t="s">
        <v>324</v>
      </c>
      <c r="D561" s="465">
        <v>46.96</v>
      </c>
    </row>
    <row r="562" spans="1:4" ht="27">
      <c r="A562" s="461">
        <v>89036</v>
      </c>
      <c r="B562" s="462" t="s">
        <v>376</v>
      </c>
      <c r="C562" s="461" t="s">
        <v>324</v>
      </c>
      <c r="D562" s="465">
        <v>28.95</v>
      </c>
    </row>
    <row r="563" spans="1:4" ht="27">
      <c r="A563" s="461">
        <v>89218</v>
      </c>
      <c r="B563" s="462" t="s">
        <v>377</v>
      </c>
      <c r="C563" s="461" t="s">
        <v>324</v>
      </c>
      <c r="D563" s="465">
        <v>60.87</v>
      </c>
    </row>
    <row r="564" spans="1:4" ht="27">
      <c r="A564" s="461">
        <v>89226</v>
      </c>
      <c r="B564" s="462" t="s">
        <v>378</v>
      </c>
      <c r="C564" s="461" t="s">
        <v>324</v>
      </c>
      <c r="D564" s="465">
        <v>1.49</v>
      </c>
    </row>
    <row r="565" spans="1:4" ht="27">
      <c r="A565" s="461">
        <v>89235</v>
      </c>
      <c r="B565" s="462" t="s">
        <v>379</v>
      </c>
      <c r="C565" s="461" t="s">
        <v>324</v>
      </c>
      <c r="D565" s="465">
        <v>195.46</v>
      </c>
    </row>
    <row r="566" spans="1:4" ht="27">
      <c r="A566" s="461">
        <v>89243</v>
      </c>
      <c r="B566" s="462" t="s">
        <v>380</v>
      </c>
      <c r="C566" s="461" t="s">
        <v>324</v>
      </c>
      <c r="D566" s="465">
        <v>433.8</v>
      </c>
    </row>
    <row r="567" spans="1:4" ht="27">
      <c r="A567" s="461">
        <v>89251</v>
      </c>
      <c r="B567" s="462" t="s">
        <v>381</v>
      </c>
      <c r="C567" s="461" t="s">
        <v>324</v>
      </c>
      <c r="D567" s="465">
        <v>379.18</v>
      </c>
    </row>
    <row r="568" spans="1:4" ht="27">
      <c r="A568" s="461">
        <v>89258</v>
      </c>
      <c r="B568" s="462" t="s">
        <v>382</v>
      </c>
      <c r="C568" s="461" t="s">
        <v>324</v>
      </c>
      <c r="D568" s="465">
        <v>123.82</v>
      </c>
    </row>
    <row r="569" spans="1:4" ht="27">
      <c r="A569" s="461">
        <v>89273</v>
      </c>
      <c r="B569" s="462" t="s">
        <v>383</v>
      </c>
      <c r="C569" s="461" t="s">
        <v>324</v>
      </c>
      <c r="D569" s="465">
        <v>72.22</v>
      </c>
    </row>
    <row r="570" spans="1:4" ht="27">
      <c r="A570" s="461">
        <v>89279</v>
      </c>
      <c r="B570" s="462" t="s">
        <v>384</v>
      </c>
      <c r="C570" s="461" t="s">
        <v>324</v>
      </c>
      <c r="D570" s="465">
        <v>1.82</v>
      </c>
    </row>
    <row r="571" spans="1:4" ht="40.5">
      <c r="A571" s="461">
        <v>89877</v>
      </c>
      <c r="B571" s="462" t="s">
        <v>385</v>
      </c>
      <c r="C571" s="461" t="s">
        <v>324</v>
      </c>
      <c r="D571" s="465">
        <v>57.01</v>
      </c>
    </row>
    <row r="572" spans="1:4" ht="40.5">
      <c r="A572" s="461">
        <v>89884</v>
      </c>
      <c r="B572" s="462" t="s">
        <v>386</v>
      </c>
      <c r="C572" s="461" t="s">
        <v>324</v>
      </c>
      <c r="D572" s="465">
        <v>60.14</v>
      </c>
    </row>
    <row r="573" spans="1:4" ht="27">
      <c r="A573" s="461">
        <v>90587</v>
      </c>
      <c r="B573" s="462" t="s">
        <v>387</v>
      </c>
      <c r="C573" s="461" t="s">
        <v>324</v>
      </c>
      <c r="D573" s="465">
        <v>0.49</v>
      </c>
    </row>
    <row r="574" spans="1:4" ht="27">
      <c r="A574" s="461">
        <v>90626</v>
      </c>
      <c r="B574" s="462" t="s">
        <v>388</v>
      </c>
      <c r="C574" s="461" t="s">
        <v>324</v>
      </c>
      <c r="D574" s="465">
        <v>2.4700000000000002</v>
      </c>
    </row>
    <row r="575" spans="1:4" ht="27">
      <c r="A575" s="461">
        <v>90632</v>
      </c>
      <c r="B575" s="462" t="s">
        <v>389</v>
      </c>
      <c r="C575" s="461" t="s">
        <v>324</v>
      </c>
      <c r="D575" s="465">
        <v>66.22</v>
      </c>
    </row>
    <row r="576" spans="1:4" ht="40.5">
      <c r="A576" s="461">
        <v>90638</v>
      </c>
      <c r="B576" s="462" t="s">
        <v>390</v>
      </c>
      <c r="C576" s="461" t="s">
        <v>324</v>
      </c>
      <c r="D576" s="465">
        <v>4.6399999999999997</v>
      </c>
    </row>
    <row r="577" spans="1:4" ht="27">
      <c r="A577" s="461">
        <v>90644</v>
      </c>
      <c r="B577" s="462" t="s">
        <v>391</v>
      </c>
      <c r="C577" s="461" t="s">
        <v>324</v>
      </c>
      <c r="D577" s="465">
        <v>6.92</v>
      </c>
    </row>
    <row r="578" spans="1:4" ht="27">
      <c r="A578" s="461">
        <v>90651</v>
      </c>
      <c r="B578" s="462" t="s">
        <v>392</v>
      </c>
      <c r="C578" s="461" t="s">
        <v>324</v>
      </c>
      <c r="D578" s="465">
        <v>0.77</v>
      </c>
    </row>
    <row r="579" spans="1:4" ht="27">
      <c r="A579" s="461">
        <v>90657</v>
      </c>
      <c r="B579" s="462" t="s">
        <v>393</v>
      </c>
      <c r="C579" s="461" t="s">
        <v>324</v>
      </c>
      <c r="D579" s="465">
        <v>4.5</v>
      </c>
    </row>
    <row r="580" spans="1:4" ht="27">
      <c r="A580" s="461">
        <v>90663</v>
      </c>
      <c r="B580" s="462" t="s">
        <v>394</v>
      </c>
      <c r="C580" s="461" t="s">
        <v>324</v>
      </c>
      <c r="D580" s="465">
        <v>4.83</v>
      </c>
    </row>
    <row r="581" spans="1:4" ht="40.5">
      <c r="A581" s="461">
        <v>90669</v>
      </c>
      <c r="B581" s="462" t="s">
        <v>395</v>
      </c>
      <c r="C581" s="461" t="s">
        <v>324</v>
      </c>
      <c r="D581" s="465">
        <v>5.9</v>
      </c>
    </row>
    <row r="582" spans="1:4" ht="40.5">
      <c r="A582" s="461">
        <v>90675</v>
      </c>
      <c r="B582" s="462" t="s">
        <v>396</v>
      </c>
      <c r="C582" s="461" t="s">
        <v>324</v>
      </c>
      <c r="D582" s="465">
        <v>252.7</v>
      </c>
    </row>
    <row r="583" spans="1:4" ht="40.5">
      <c r="A583" s="461">
        <v>90681</v>
      </c>
      <c r="B583" s="462" t="s">
        <v>397</v>
      </c>
      <c r="C583" s="461" t="s">
        <v>324</v>
      </c>
      <c r="D583" s="465">
        <v>137.24</v>
      </c>
    </row>
    <row r="584" spans="1:4" ht="27">
      <c r="A584" s="461">
        <v>90687</v>
      </c>
      <c r="B584" s="462" t="s">
        <v>398</v>
      </c>
      <c r="C584" s="461" t="s">
        <v>324</v>
      </c>
      <c r="D584" s="465">
        <v>48.36</v>
      </c>
    </row>
    <row r="585" spans="1:4" ht="27">
      <c r="A585" s="461">
        <v>90693</v>
      </c>
      <c r="B585" s="462" t="s">
        <v>399</v>
      </c>
      <c r="C585" s="461" t="s">
        <v>324</v>
      </c>
      <c r="D585" s="465">
        <v>32.04</v>
      </c>
    </row>
    <row r="586" spans="1:4" ht="27">
      <c r="A586" s="461">
        <v>90965</v>
      </c>
      <c r="B586" s="462" t="s">
        <v>400</v>
      </c>
      <c r="C586" s="461" t="s">
        <v>324</v>
      </c>
      <c r="D586" s="465">
        <v>5.87</v>
      </c>
    </row>
    <row r="587" spans="1:4" ht="27">
      <c r="A587" s="461">
        <v>90973</v>
      </c>
      <c r="B587" s="462" t="s">
        <v>401</v>
      </c>
      <c r="C587" s="461" t="s">
        <v>324</v>
      </c>
      <c r="D587" s="465">
        <v>5.89</v>
      </c>
    </row>
    <row r="588" spans="1:4" ht="27">
      <c r="A588" s="461">
        <v>90982</v>
      </c>
      <c r="B588" s="462" t="s">
        <v>402</v>
      </c>
      <c r="C588" s="461" t="s">
        <v>324</v>
      </c>
      <c r="D588" s="465">
        <v>14.97</v>
      </c>
    </row>
    <row r="589" spans="1:4" ht="27">
      <c r="A589" s="461">
        <v>91001</v>
      </c>
      <c r="B589" s="462" t="s">
        <v>403</v>
      </c>
      <c r="C589" s="461" t="s">
        <v>324</v>
      </c>
      <c r="D589" s="465">
        <v>6.99</v>
      </c>
    </row>
    <row r="590" spans="1:4" ht="40.5">
      <c r="A590" s="461">
        <v>91032</v>
      </c>
      <c r="B590" s="462" t="s">
        <v>404</v>
      </c>
      <c r="C590" s="461" t="s">
        <v>324</v>
      </c>
      <c r="D590" s="465">
        <v>40.56</v>
      </c>
    </row>
    <row r="591" spans="1:4" ht="27">
      <c r="A591" s="461">
        <v>91278</v>
      </c>
      <c r="B591" s="462" t="s">
        <v>405</v>
      </c>
      <c r="C591" s="461" t="s">
        <v>324</v>
      </c>
      <c r="D591" s="465">
        <v>0.54</v>
      </c>
    </row>
    <row r="592" spans="1:4" ht="40.5">
      <c r="A592" s="461">
        <v>91285</v>
      </c>
      <c r="B592" s="462" t="s">
        <v>406</v>
      </c>
      <c r="C592" s="461" t="s">
        <v>324</v>
      </c>
      <c r="D592" s="465">
        <v>1.18</v>
      </c>
    </row>
    <row r="593" spans="1:4" ht="40.5">
      <c r="A593" s="461">
        <v>91387</v>
      </c>
      <c r="B593" s="462" t="s">
        <v>407</v>
      </c>
      <c r="C593" s="461" t="s">
        <v>324</v>
      </c>
      <c r="D593" s="465">
        <v>43.84</v>
      </c>
    </row>
    <row r="594" spans="1:4" ht="40.5">
      <c r="A594" s="461">
        <v>91395</v>
      </c>
      <c r="B594" s="462" t="s">
        <v>408</v>
      </c>
      <c r="C594" s="461" t="s">
        <v>324</v>
      </c>
      <c r="D594" s="465">
        <v>36.590000000000003</v>
      </c>
    </row>
    <row r="595" spans="1:4" ht="40.5">
      <c r="A595" s="461">
        <v>91486</v>
      </c>
      <c r="B595" s="462" t="s">
        <v>409</v>
      </c>
      <c r="C595" s="461" t="s">
        <v>324</v>
      </c>
      <c r="D595" s="465">
        <v>44.06</v>
      </c>
    </row>
    <row r="596" spans="1:4" ht="27">
      <c r="A596" s="461">
        <v>91534</v>
      </c>
      <c r="B596" s="462" t="s">
        <v>410</v>
      </c>
      <c r="C596" s="461" t="s">
        <v>324</v>
      </c>
      <c r="D596" s="465">
        <v>15.18</v>
      </c>
    </row>
    <row r="597" spans="1:4" ht="40.5">
      <c r="A597" s="461">
        <v>91635</v>
      </c>
      <c r="B597" s="462" t="s">
        <v>411</v>
      </c>
      <c r="C597" s="461" t="s">
        <v>324</v>
      </c>
      <c r="D597" s="465">
        <v>39.33</v>
      </c>
    </row>
    <row r="598" spans="1:4" ht="40.5">
      <c r="A598" s="461">
        <v>91646</v>
      </c>
      <c r="B598" s="462" t="s">
        <v>412</v>
      </c>
      <c r="C598" s="461" t="s">
        <v>324</v>
      </c>
      <c r="D598" s="465">
        <v>62.87</v>
      </c>
    </row>
    <row r="599" spans="1:4" ht="27">
      <c r="A599" s="461">
        <v>91693</v>
      </c>
      <c r="B599" s="462" t="s">
        <v>413</v>
      </c>
      <c r="C599" s="461" t="s">
        <v>324</v>
      </c>
      <c r="D599" s="465">
        <v>14.51</v>
      </c>
    </row>
    <row r="600" spans="1:4" ht="27">
      <c r="A600" s="461">
        <v>92044</v>
      </c>
      <c r="B600" s="462" t="s">
        <v>414</v>
      </c>
      <c r="C600" s="461" t="s">
        <v>324</v>
      </c>
      <c r="D600" s="465">
        <v>6.71</v>
      </c>
    </row>
    <row r="601" spans="1:4" ht="40.5">
      <c r="A601" s="461">
        <v>92107</v>
      </c>
      <c r="B601" s="462" t="s">
        <v>415</v>
      </c>
      <c r="C601" s="461" t="s">
        <v>324</v>
      </c>
      <c r="D601" s="465">
        <v>53.81</v>
      </c>
    </row>
    <row r="602" spans="1:4" ht="27">
      <c r="A602" s="461">
        <v>92113</v>
      </c>
      <c r="B602" s="462" t="s">
        <v>416</v>
      </c>
      <c r="C602" s="461" t="s">
        <v>324</v>
      </c>
      <c r="D602" s="465">
        <v>1.08</v>
      </c>
    </row>
    <row r="603" spans="1:4" ht="15">
      <c r="A603" s="461">
        <v>92119</v>
      </c>
      <c r="B603" s="462" t="s">
        <v>417</v>
      </c>
      <c r="C603" s="461" t="s">
        <v>324</v>
      </c>
      <c r="D603" s="465">
        <v>0.11</v>
      </c>
    </row>
    <row r="604" spans="1:4" ht="27">
      <c r="A604" s="461">
        <v>92139</v>
      </c>
      <c r="B604" s="462" t="s">
        <v>418</v>
      </c>
      <c r="C604" s="461" t="s">
        <v>324</v>
      </c>
      <c r="D604" s="465">
        <v>29.33</v>
      </c>
    </row>
    <row r="605" spans="1:4" ht="27">
      <c r="A605" s="461">
        <v>92146</v>
      </c>
      <c r="B605" s="462" t="s">
        <v>419</v>
      </c>
      <c r="C605" s="461" t="s">
        <v>324</v>
      </c>
      <c r="D605" s="465">
        <v>18.89</v>
      </c>
    </row>
    <row r="606" spans="1:4" ht="40.5">
      <c r="A606" s="461">
        <v>92243</v>
      </c>
      <c r="B606" s="462" t="s">
        <v>420</v>
      </c>
      <c r="C606" s="461" t="s">
        <v>324</v>
      </c>
      <c r="D606" s="465">
        <v>51.07</v>
      </c>
    </row>
    <row r="607" spans="1:4" ht="27">
      <c r="A607" s="461">
        <v>92717</v>
      </c>
      <c r="B607" s="462" t="s">
        <v>421</v>
      </c>
      <c r="C607" s="461" t="s">
        <v>324</v>
      </c>
      <c r="D607" s="465">
        <v>0.28999999999999998</v>
      </c>
    </row>
    <row r="608" spans="1:4" ht="27">
      <c r="A608" s="461">
        <v>92961</v>
      </c>
      <c r="B608" s="462" t="s">
        <v>422</v>
      </c>
      <c r="C608" s="461" t="s">
        <v>324</v>
      </c>
      <c r="D608" s="465">
        <v>4.62</v>
      </c>
    </row>
    <row r="609" spans="1:4" ht="27">
      <c r="A609" s="461">
        <v>92967</v>
      </c>
      <c r="B609" s="462" t="s">
        <v>423</v>
      </c>
      <c r="C609" s="461" t="s">
        <v>324</v>
      </c>
      <c r="D609" s="465">
        <v>14.04</v>
      </c>
    </row>
    <row r="610" spans="1:4" ht="40.5">
      <c r="A610" s="461">
        <v>93225</v>
      </c>
      <c r="B610" s="462" t="s">
        <v>424</v>
      </c>
      <c r="C610" s="461" t="s">
        <v>324</v>
      </c>
      <c r="D610" s="465">
        <v>384.96</v>
      </c>
    </row>
    <row r="611" spans="1:4" ht="27">
      <c r="A611" s="461">
        <v>93234</v>
      </c>
      <c r="B611" s="462" t="s">
        <v>425</v>
      </c>
      <c r="C611" s="461" t="s">
        <v>324</v>
      </c>
      <c r="D611" s="465">
        <v>0.45</v>
      </c>
    </row>
    <row r="612" spans="1:4" ht="40.5">
      <c r="A612" s="461">
        <v>93244</v>
      </c>
      <c r="B612" s="462" t="s">
        <v>426</v>
      </c>
      <c r="C612" s="461" t="s">
        <v>324</v>
      </c>
      <c r="D612" s="465">
        <v>51.21</v>
      </c>
    </row>
    <row r="613" spans="1:4" ht="27">
      <c r="A613" s="461">
        <v>93274</v>
      </c>
      <c r="B613" s="462" t="s">
        <v>427</v>
      </c>
      <c r="C613" s="461" t="s">
        <v>324</v>
      </c>
      <c r="D613" s="465">
        <v>59.04</v>
      </c>
    </row>
    <row r="614" spans="1:4" ht="27">
      <c r="A614" s="461">
        <v>93282</v>
      </c>
      <c r="B614" s="462" t="s">
        <v>428</v>
      </c>
      <c r="C614" s="461" t="s">
        <v>324</v>
      </c>
      <c r="D614" s="465">
        <v>14.19</v>
      </c>
    </row>
    <row r="615" spans="1:4" ht="27">
      <c r="A615" s="461">
        <v>93288</v>
      </c>
      <c r="B615" s="462" t="s">
        <v>429</v>
      </c>
      <c r="C615" s="461" t="s">
        <v>324</v>
      </c>
      <c r="D615" s="465">
        <v>126.09</v>
      </c>
    </row>
    <row r="616" spans="1:4" ht="40.5">
      <c r="A616" s="461">
        <v>93403</v>
      </c>
      <c r="B616" s="462" t="s">
        <v>430</v>
      </c>
      <c r="C616" s="461" t="s">
        <v>324</v>
      </c>
      <c r="D616" s="465">
        <v>39.33</v>
      </c>
    </row>
    <row r="617" spans="1:4" ht="40.5">
      <c r="A617" s="461">
        <v>93409</v>
      </c>
      <c r="B617" s="462" t="s">
        <v>11174</v>
      </c>
      <c r="C617" s="461" t="s">
        <v>324</v>
      </c>
      <c r="D617" s="465">
        <v>22.35</v>
      </c>
    </row>
    <row r="618" spans="1:4" ht="27">
      <c r="A618" s="461">
        <v>93416</v>
      </c>
      <c r="B618" s="462" t="s">
        <v>431</v>
      </c>
      <c r="C618" s="461" t="s">
        <v>324</v>
      </c>
      <c r="D618" s="465">
        <v>0.28999999999999998</v>
      </c>
    </row>
    <row r="619" spans="1:4" ht="15">
      <c r="A619" s="461">
        <v>93422</v>
      </c>
      <c r="B619" s="462" t="s">
        <v>432</v>
      </c>
      <c r="C619" s="461" t="s">
        <v>324</v>
      </c>
      <c r="D619" s="465">
        <v>3.96</v>
      </c>
    </row>
    <row r="620" spans="1:4" ht="15">
      <c r="A620" s="461">
        <v>93428</v>
      </c>
      <c r="B620" s="462" t="s">
        <v>433</v>
      </c>
      <c r="C620" s="461" t="s">
        <v>324</v>
      </c>
      <c r="D620" s="465">
        <v>5.61</v>
      </c>
    </row>
    <row r="621" spans="1:4" ht="27">
      <c r="A621" s="461">
        <v>93434</v>
      </c>
      <c r="B621" s="462" t="s">
        <v>434</v>
      </c>
      <c r="C621" s="461" t="s">
        <v>324</v>
      </c>
      <c r="D621" s="465">
        <v>203.62</v>
      </c>
    </row>
    <row r="622" spans="1:4" ht="27">
      <c r="A622" s="461">
        <v>93440</v>
      </c>
      <c r="B622" s="462" t="s">
        <v>435</v>
      </c>
      <c r="C622" s="461" t="s">
        <v>324</v>
      </c>
      <c r="D622" s="465">
        <v>82.93</v>
      </c>
    </row>
    <row r="623" spans="1:4" ht="27">
      <c r="A623" s="461">
        <v>95122</v>
      </c>
      <c r="B623" s="462" t="s">
        <v>436</v>
      </c>
      <c r="C623" s="461" t="s">
        <v>324</v>
      </c>
      <c r="D623" s="465">
        <v>149.71</v>
      </c>
    </row>
    <row r="624" spans="1:4" ht="27">
      <c r="A624" s="461">
        <v>95128</v>
      </c>
      <c r="B624" s="462" t="s">
        <v>437</v>
      </c>
      <c r="C624" s="461" t="s">
        <v>324</v>
      </c>
      <c r="D624" s="465">
        <v>33.79</v>
      </c>
    </row>
    <row r="625" spans="1:4" ht="27">
      <c r="A625" s="461">
        <v>95140</v>
      </c>
      <c r="B625" s="462" t="s">
        <v>438</v>
      </c>
      <c r="C625" s="461" t="s">
        <v>324</v>
      </c>
      <c r="D625" s="465">
        <v>0.03</v>
      </c>
    </row>
    <row r="626" spans="1:4" ht="27">
      <c r="A626" s="461">
        <v>95213</v>
      </c>
      <c r="B626" s="462" t="s">
        <v>439</v>
      </c>
      <c r="C626" s="461" t="s">
        <v>324</v>
      </c>
      <c r="D626" s="465">
        <v>65.05</v>
      </c>
    </row>
    <row r="627" spans="1:4" ht="15">
      <c r="A627" s="461">
        <v>95259</v>
      </c>
      <c r="B627" s="462" t="s">
        <v>440</v>
      </c>
      <c r="C627" s="461" t="s">
        <v>324</v>
      </c>
      <c r="D627" s="465">
        <v>13.77</v>
      </c>
    </row>
    <row r="628" spans="1:4" ht="27">
      <c r="A628" s="461">
        <v>95265</v>
      </c>
      <c r="B628" s="462" t="s">
        <v>441</v>
      </c>
      <c r="C628" s="461" t="s">
        <v>324</v>
      </c>
      <c r="D628" s="465">
        <v>0.75</v>
      </c>
    </row>
    <row r="629" spans="1:4" ht="27">
      <c r="A629" s="461">
        <v>95271</v>
      </c>
      <c r="B629" s="462" t="s">
        <v>442</v>
      </c>
      <c r="C629" s="461" t="s">
        <v>324</v>
      </c>
      <c r="D629" s="465">
        <v>0.48</v>
      </c>
    </row>
    <row r="630" spans="1:4" ht="27">
      <c r="A630" s="461">
        <v>95277</v>
      </c>
      <c r="B630" s="462" t="s">
        <v>443</v>
      </c>
      <c r="C630" s="461" t="s">
        <v>324</v>
      </c>
      <c r="D630" s="465">
        <v>0.48</v>
      </c>
    </row>
    <row r="631" spans="1:4" ht="27">
      <c r="A631" s="461">
        <v>95283</v>
      </c>
      <c r="B631" s="462" t="s">
        <v>444</v>
      </c>
      <c r="C631" s="461" t="s">
        <v>324</v>
      </c>
      <c r="D631" s="465">
        <v>0.56999999999999995</v>
      </c>
    </row>
    <row r="632" spans="1:4" ht="27">
      <c r="A632" s="461">
        <v>95621</v>
      </c>
      <c r="B632" s="462" t="s">
        <v>445</v>
      </c>
      <c r="C632" s="461" t="s">
        <v>324</v>
      </c>
      <c r="D632" s="465">
        <v>13.48</v>
      </c>
    </row>
    <row r="633" spans="1:4" ht="27">
      <c r="A633" s="461">
        <v>95632</v>
      </c>
      <c r="B633" s="462" t="s">
        <v>446</v>
      </c>
      <c r="C633" s="461" t="s">
        <v>324</v>
      </c>
      <c r="D633" s="465">
        <v>67.39</v>
      </c>
    </row>
    <row r="634" spans="1:4" ht="27">
      <c r="A634" s="461">
        <v>95703</v>
      </c>
      <c r="B634" s="462" t="s">
        <v>447</v>
      </c>
      <c r="C634" s="461" t="s">
        <v>324</v>
      </c>
      <c r="D634" s="465">
        <v>19.87</v>
      </c>
    </row>
    <row r="635" spans="1:4" ht="27">
      <c r="A635" s="461">
        <v>95709</v>
      </c>
      <c r="B635" s="462" t="s">
        <v>448</v>
      </c>
      <c r="C635" s="461" t="s">
        <v>324</v>
      </c>
      <c r="D635" s="465">
        <v>64.06</v>
      </c>
    </row>
    <row r="636" spans="1:4" ht="40.5">
      <c r="A636" s="461">
        <v>95715</v>
      </c>
      <c r="B636" s="462" t="s">
        <v>449</v>
      </c>
      <c r="C636" s="461" t="s">
        <v>324</v>
      </c>
      <c r="D636" s="465">
        <v>77.33</v>
      </c>
    </row>
    <row r="637" spans="1:4" ht="40.5">
      <c r="A637" s="461">
        <v>95721</v>
      </c>
      <c r="B637" s="462" t="s">
        <v>450</v>
      </c>
      <c r="C637" s="461" t="s">
        <v>324</v>
      </c>
      <c r="D637" s="465">
        <v>75.11</v>
      </c>
    </row>
    <row r="638" spans="1:4" ht="27">
      <c r="A638" s="461">
        <v>95873</v>
      </c>
      <c r="B638" s="462" t="s">
        <v>451</v>
      </c>
      <c r="C638" s="461" t="s">
        <v>324</v>
      </c>
      <c r="D638" s="465">
        <v>8.98</v>
      </c>
    </row>
    <row r="639" spans="1:4" ht="27">
      <c r="A639" s="461">
        <v>96014</v>
      </c>
      <c r="B639" s="462" t="s">
        <v>452</v>
      </c>
      <c r="C639" s="461" t="s">
        <v>324</v>
      </c>
      <c r="D639" s="465">
        <v>39.29</v>
      </c>
    </row>
    <row r="640" spans="1:4" ht="27">
      <c r="A640" s="461">
        <v>96021</v>
      </c>
      <c r="B640" s="462" t="s">
        <v>453</v>
      </c>
      <c r="C640" s="461" t="s">
        <v>324</v>
      </c>
      <c r="D640" s="465">
        <v>39.01</v>
      </c>
    </row>
    <row r="641" spans="1:4" ht="27">
      <c r="A641" s="461">
        <v>96029</v>
      </c>
      <c r="B641" s="462" t="s">
        <v>454</v>
      </c>
      <c r="C641" s="461" t="s">
        <v>324</v>
      </c>
      <c r="D641" s="465">
        <v>33.71</v>
      </c>
    </row>
    <row r="642" spans="1:4" ht="27">
      <c r="A642" s="461">
        <v>96036</v>
      </c>
      <c r="B642" s="462" t="s">
        <v>455</v>
      </c>
      <c r="C642" s="461" t="s">
        <v>324</v>
      </c>
      <c r="D642" s="465">
        <v>48.77</v>
      </c>
    </row>
    <row r="643" spans="1:4" ht="27">
      <c r="A643" s="461">
        <v>96155</v>
      </c>
      <c r="B643" s="462" t="s">
        <v>456</v>
      </c>
      <c r="C643" s="461" t="s">
        <v>324</v>
      </c>
      <c r="D643" s="465">
        <v>33.99</v>
      </c>
    </row>
    <row r="644" spans="1:4" ht="27">
      <c r="A644" s="461">
        <v>96156</v>
      </c>
      <c r="B644" s="462" t="s">
        <v>457</v>
      </c>
      <c r="C644" s="461" t="s">
        <v>324</v>
      </c>
      <c r="D644" s="465">
        <v>39.36</v>
      </c>
    </row>
    <row r="645" spans="1:4" ht="27">
      <c r="A645" s="461">
        <v>96159</v>
      </c>
      <c r="B645" s="462" t="s">
        <v>458</v>
      </c>
      <c r="C645" s="461" t="s">
        <v>324</v>
      </c>
      <c r="D645" s="465">
        <v>47.22</v>
      </c>
    </row>
    <row r="646" spans="1:4" ht="27">
      <c r="A646" s="461">
        <v>96246</v>
      </c>
      <c r="B646" s="462" t="s">
        <v>459</v>
      </c>
      <c r="C646" s="461" t="s">
        <v>324</v>
      </c>
      <c r="D646" s="465">
        <v>36</v>
      </c>
    </row>
    <row r="647" spans="1:4" ht="27">
      <c r="A647" s="461">
        <v>96464</v>
      </c>
      <c r="B647" s="462" t="s">
        <v>460</v>
      </c>
      <c r="C647" s="461" t="s">
        <v>324</v>
      </c>
      <c r="D647" s="465">
        <v>73.180000000000007</v>
      </c>
    </row>
    <row r="648" spans="1:4" ht="27">
      <c r="A648" s="461">
        <v>98765</v>
      </c>
      <c r="B648" s="462" t="s">
        <v>461</v>
      </c>
      <c r="C648" s="461" t="s">
        <v>324</v>
      </c>
      <c r="D648" s="465">
        <v>0.11</v>
      </c>
    </row>
    <row r="649" spans="1:4" ht="27">
      <c r="A649" s="461">
        <v>99834</v>
      </c>
      <c r="B649" s="462" t="s">
        <v>11173</v>
      </c>
      <c r="C649" s="461" t="s">
        <v>324</v>
      </c>
      <c r="D649" s="465">
        <v>0.23</v>
      </c>
    </row>
    <row r="650" spans="1:4" ht="27">
      <c r="A650" s="461">
        <v>100642</v>
      </c>
      <c r="B650" s="462" t="s">
        <v>11172</v>
      </c>
      <c r="C650" s="461" t="s">
        <v>324</v>
      </c>
      <c r="D650" s="465">
        <v>172.16</v>
      </c>
    </row>
    <row r="651" spans="1:4" ht="15">
      <c r="A651" s="461">
        <v>100648</v>
      </c>
      <c r="B651" s="462" t="s">
        <v>11171</v>
      </c>
      <c r="C651" s="461" t="s">
        <v>324</v>
      </c>
      <c r="D651" s="465">
        <v>428.48</v>
      </c>
    </row>
    <row r="652" spans="1:4" ht="27">
      <c r="A652" s="461">
        <v>102274</v>
      </c>
      <c r="B652" s="462" t="s">
        <v>11675</v>
      </c>
      <c r="C652" s="461" t="s">
        <v>324</v>
      </c>
      <c r="D652" s="465">
        <v>12.93</v>
      </c>
    </row>
    <row r="653" spans="1:4" ht="40.5">
      <c r="A653" s="461">
        <v>5089</v>
      </c>
      <c r="B653" s="462" t="s">
        <v>462</v>
      </c>
      <c r="C653" s="461" t="s">
        <v>463</v>
      </c>
      <c r="D653" s="465">
        <v>40.5</v>
      </c>
    </row>
    <row r="654" spans="1:4" ht="27">
      <c r="A654" s="461">
        <v>5627</v>
      </c>
      <c r="B654" s="462" t="s">
        <v>464</v>
      </c>
      <c r="C654" s="461" t="s">
        <v>463</v>
      </c>
      <c r="D654" s="465">
        <v>44.8</v>
      </c>
    </row>
    <row r="655" spans="1:4" ht="27">
      <c r="A655" s="461">
        <v>5628</v>
      </c>
      <c r="B655" s="462" t="s">
        <v>465</v>
      </c>
      <c r="C655" s="461" t="s">
        <v>463</v>
      </c>
      <c r="D655" s="465">
        <v>6.08</v>
      </c>
    </row>
    <row r="656" spans="1:4" ht="27">
      <c r="A656" s="461">
        <v>5629</v>
      </c>
      <c r="B656" s="462" t="s">
        <v>466</v>
      </c>
      <c r="C656" s="461" t="s">
        <v>463</v>
      </c>
      <c r="D656" s="465">
        <v>56</v>
      </c>
    </row>
    <row r="657" spans="1:4" ht="27">
      <c r="A657" s="461">
        <v>5630</v>
      </c>
      <c r="B657" s="462" t="s">
        <v>467</v>
      </c>
      <c r="C657" s="461" t="s">
        <v>463</v>
      </c>
      <c r="D657" s="465">
        <v>63.32</v>
      </c>
    </row>
    <row r="658" spans="1:4" ht="27">
      <c r="A658" s="461">
        <v>5658</v>
      </c>
      <c r="B658" s="462" t="s">
        <v>468</v>
      </c>
      <c r="C658" s="461" t="s">
        <v>463</v>
      </c>
      <c r="D658" s="465">
        <v>2.8</v>
      </c>
    </row>
    <row r="659" spans="1:4" ht="40.5">
      <c r="A659" s="461">
        <v>5664</v>
      </c>
      <c r="B659" s="462" t="s">
        <v>469</v>
      </c>
      <c r="C659" s="461" t="s">
        <v>463</v>
      </c>
      <c r="D659" s="465">
        <v>24.73</v>
      </c>
    </row>
    <row r="660" spans="1:4" ht="40.5">
      <c r="A660" s="461">
        <v>5667</v>
      </c>
      <c r="B660" s="462" t="s">
        <v>470</v>
      </c>
      <c r="C660" s="461" t="s">
        <v>463</v>
      </c>
      <c r="D660" s="465">
        <v>21.99</v>
      </c>
    </row>
    <row r="661" spans="1:4" ht="40.5">
      <c r="A661" s="461">
        <v>5668</v>
      </c>
      <c r="B661" s="462" t="s">
        <v>471</v>
      </c>
      <c r="C661" s="461" t="s">
        <v>463</v>
      </c>
      <c r="D661" s="465">
        <v>45.04</v>
      </c>
    </row>
    <row r="662" spans="1:4" ht="40.5">
      <c r="A662" s="461">
        <v>5674</v>
      </c>
      <c r="B662" s="462" t="s">
        <v>472</v>
      </c>
      <c r="C662" s="461" t="s">
        <v>463</v>
      </c>
      <c r="D662" s="465">
        <v>38.96</v>
      </c>
    </row>
    <row r="663" spans="1:4" ht="40.5">
      <c r="A663" s="461">
        <v>5692</v>
      </c>
      <c r="B663" s="462" t="s">
        <v>473</v>
      </c>
      <c r="C663" s="461" t="s">
        <v>463</v>
      </c>
      <c r="D663" s="465">
        <v>0.21</v>
      </c>
    </row>
    <row r="664" spans="1:4" ht="40.5">
      <c r="A664" s="461">
        <v>5693</v>
      </c>
      <c r="B664" s="462" t="s">
        <v>474</v>
      </c>
      <c r="C664" s="461" t="s">
        <v>463</v>
      </c>
      <c r="D664" s="465">
        <v>22.56</v>
      </c>
    </row>
    <row r="665" spans="1:4" ht="40.5">
      <c r="A665" s="461">
        <v>5695</v>
      </c>
      <c r="B665" s="462" t="s">
        <v>475</v>
      </c>
      <c r="C665" s="461" t="s">
        <v>463</v>
      </c>
      <c r="D665" s="465">
        <v>42.47</v>
      </c>
    </row>
    <row r="666" spans="1:4" ht="27">
      <c r="A666" s="461">
        <v>5703</v>
      </c>
      <c r="B666" s="462" t="s">
        <v>476</v>
      </c>
      <c r="C666" s="461" t="s">
        <v>463</v>
      </c>
      <c r="D666" s="465">
        <v>21.65</v>
      </c>
    </row>
    <row r="667" spans="1:4" ht="40.5">
      <c r="A667" s="461">
        <v>5705</v>
      </c>
      <c r="B667" s="462" t="s">
        <v>477</v>
      </c>
      <c r="C667" s="461" t="s">
        <v>463</v>
      </c>
      <c r="D667" s="465">
        <v>25.53</v>
      </c>
    </row>
    <row r="668" spans="1:4" ht="27">
      <c r="A668" s="461">
        <v>5707</v>
      </c>
      <c r="B668" s="462" t="s">
        <v>478</v>
      </c>
      <c r="C668" s="461" t="s">
        <v>463</v>
      </c>
      <c r="D668" s="465">
        <v>69.83</v>
      </c>
    </row>
    <row r="669" spans="1:4" ht="27">
      <c r="A669" s="461">
        <v>5710</v>
      </c>
      <c r="B669" s="462" t="s">
        <v>479</v>
      </c>
      <c r="C669" s="461" t="s">
        <v>463</v>
      </c>
      <c r="D669" s="465">
        <v>177.46</v>
      </c>
    </row>
    <row r="670" spans="1:4" ht="27">
      <c r="A670" s="461">
        <v>5711</v>
      </c>
      <c r="B670" s="462" t="s">
        <v>480</v>
      </c>
      <c r="C670" s="461" t="s">
        <v>463</v>
      </c>
      <c r="D670" s="465">
        <v>87.49</v>
      </c>
    </row>
    <row r="671" spans="1:4" ht="27">
      <c r="A671" s="461">
        <v>5714</v>
      </c>
      <c r="B671" s="462" t="s">
        <v>481</v>
      </c>
      <c r="C671" s="461" t="s">
        <v>463</v>
      </c>
      <c r="D671" s="465">
        <v>13.93</v>
      </c>
    </row>
    <row r="672" spans="1:4" ht="27">
      <c r="A672" s="461">
        <v>5715</v>
      </c>
      <c r="B672" s="462" t="s">
        <v>482</v>
      </c>
      <c r="C672" s="461" t="s">
        <v>463</v>
      </c>
      <c r="D672" s="465">
        <v>66.2</v>
      </c>
    </row>
    <row r="673" spans="1:4" ht="27">
      <c r="A673" s="461">
        <v>5718</v>
      </c>
      <c r="B673" s="462" t="s">
        <v>483</v>
      </c>
      <c r="C673" s="461" t="s">
        <v>463</v>
      </c>
      <c r="D673" s="465">
        <v>104.42</v>
      </c>
    </row>
    <row r="674" spans="1:4" ht="27">
      <c r="A674" s="461">
        <v>5721</v>
      </c>
      <c r="B674" s="462" t="s">
        <v>484</v>
      </c>
      <c r="C674" s="461" t="s">
        <v>463</v>
      </c>
      <c r="D674" s="465">
        <v>92.13</v>
      </c>
    </row>
    <row r="675" spans="1:4" ht="27">
      <c r="A675" s="461">
        <v>5722</v>
      </c>
      <c r="B675" s="462" t="s">
        <v>485</v>
      </c>
      <c r="C675" s="461" t="s">
        <v>463</v>
      </c>
      <c r="D675" s="465">
        <v>213.09</v>
      </c>
    </row>
    <row r="676" spans="1:4" ht="27">
      <c r="A676" s="461">
        <v>5724</v>
      </c>
      <c r="B676" s="462" t="s">
        <v>486</v>
      </c>
      <c r="C676" s="461" t="s">
        <v>463</v>
      </c>
      <c r="D676" s="465">
        <v>47.43</v>
      </c>
    </row>
    <row r="677" spans="1:4" ht="40.5">
      <c r="A677" s="461">
        <v>5727</v>
      </c>
      <c r="B677" s="462" t="s">
        <v>487</v>
      </c>
      <c r="C677" s="461" t="s">
        <v>463</v>
      </c>
      <c r="D677" s="465">
        <v>11.76</v>
      </c>
    </row>
    <row r="678" spans="1:4" ht="27">
      <c r="A678" s="461">
        <v>5729</v>
      </c>
      <c r="B678" s="462" t="s">
        <v>488</v>
      </c>
      <c r="C678" s="461" t="s">
        <v>463</v>
      </c>
      <c r="D678" s="465">
        <v>47.84</v>
      </c>
    </row>
    <row r="679" spans="1:4" ht="27">
      <c r="A679" s="461">
        <v>5730</v>
      </c>
      <c r="B679" s="462" t="s">
        <v>489</v>
      </c>
      <c r="C679" s="461" t="s">
        <v>463</v>
      </c>
      <c r="D679" s="465">
        <v>40.159999999999997</v>
      </c>
    </row>
    <row r="680" spans="1:4" ht="40.5">
      <c r="A680" s="461">
        <v>5735</v>
      </c>
      <c r="B680" s="462" t="s">
        <v>490</v>
      </c>
      <c r="C680" s="461" t="s">
        <v>463</v>
      </c>
      <c r="D680" s="465">
        <v>23.85</v>
      </c>
    </row>
    <row r="681" spans="1:4" ht="40.5">
      <c r="A681" s="461">
        <v>5736</v>
      </c>
      <c r="B681" s="462" t="s">
        <v>491</v>
      </c>
      <c r="C681" s="461" t="s">
        <v>463</v>
      </c>
      <c r="D681" s="465">
        <v>41.04</v>
      </c>
    </row>
    <row r="682" spans="1:4" ht="40.5">
      <c r="A682" s="461">
        <v>5738</v>
      </c>
      <c r="B682" s="462" t="s">
        <v>492</v>
      </c>
      <c r="C682" s="461" t="s">
        <v>463</v>
      </c>
      <c r="D682" s="465">
        <v>42.54</v>
      </c>
    </row>
    <row r="683" spans="1:4" ht="40.5">
      <c r="A683" s="461">
        <v>5739</v>
      </c>
      <c r="B683" s="462" t="s">
        <v>493</v>
      </c>
      <c r="C683" s="461" t="s">
        <v>463</v>
      </c>
      <c r="D683" s="465">
        <v>53.23</v>
      </c>
    </row>
    <row r="684" spans="1:4" ht="40.5">
      <c r="A684" s="461">
        <v>5741</v>
      </c>
      <c r="B684" s="462" t="s">
        <v>494</v>
      </c>
      <c r="C684" s="461" t="s">
        <v>463</v>
      </c>
      <c r="D684" s="465">
        <v>40.119999999999997</v>
      </c>
    </row>
    <row r="685" spans="1:4" ht="40.5">
      <c r="A685" s="461">
        <v>5742</v>
      </c>
      <c r="B685" s="462" t="s">
        <v>495</v>
      </c>
      <c r="C685" s="461" t="s">
        <v>463</v>
      </c>
      <c r="D685" s="465">
        <v>27.1</v>
      </c>
    </row>
    <row r="686" spans="1:4" ht="40.5">
      <c r="A686" s="461">
        <v>5747</v>
      </c>
      <c r="B686" s="462" t="s">
        <v>496</v>
      </c>
      <c r="C686" s="461" t="s">
        <v>463</v>
      </c>
      <c r="D686" s="465">
        <v>155.4</v>
      </c>
    </row>
    <row r="687" spans="1:4" ht="27">
      <c r="A687" s="461">
        <v>5751</v>
      </c>
      <c r="B687" s="462" t="s">
        <v>497</v>
      </c>
      <c r="C687" s="461" t="s">
        <v>463</v>
      </c>
      <c r="D687" s="465">
        <v>26.19</v>
      </c>
    </row>
    <row r="688" spans="1:4" ht="27">
      <c r="A688" s="461">
        <v>5754</v>
      </c>
      <c r="B688" s="462" t="s">
        <v>498</v>
      </c>
      <c r="C688" s="461" t="s">
        <v>463</v>
      </c>
      <c r="D688" s="465">
        <v>22.06</v>
      </c>
    </row>
    <row r="689" spans="1:4" ht="40.5">
      <c r="A689" s="461">
        <v>5763</v>
      </c>
      <c r="B689" s="462" t="s">
        <v>499</v>
      </c>
      <c r="C689" s="461" t="s">
        <v>463</v>
      </c>
      <c r="D689" s="465">
        <v>38.67</v>
      </c>
    </row>
    <row r="690" spans="1:4" ht="27">
      <c r="A690" s="461">
        <v>5765</v>
      </c>
      <c r="B690" s="462" t="s">
        <v>500</v>
      </c>
      <c r="C690" s="461" t="s">
        <v>463</v>
      </c>
      <c r="D690" s="465">
        <v>6.98</v>
      </c>
    </row>
    <row r="691" spans="1:4" ht="27">
      <c r="A691" s="461">
        <v>5766</v>
      </c>
      <c r="B691" s="462" t="s">
        <v>501</v>
      </c>
      <c r="C691" s="461" t="s">
        <v>463</v>
      </c>
      <c r="D691" s="465">
        <v>3.14</v>
      </c>
    </row>
    <row r="692" spans="1:4" ht="27">
      <c r="A692" s="461">
        <v>5779</v>
      </c>
      <c r="B692" s="462" t="s">
        <v>502</v>
      </c>
      <c r="C692" s="461" t="s">
        <v>463</v>
      </c>
      <c r="D692" s="465">
        <v>59.67</v>
      </c>
    </row>
    <row r="693" spans="1:4" ht="27">
      <c r="A693" s="461">
        <v>5787</v>
      </c>
      <c r="B693" s="462" t="s">
        <v>503</v>
      </c>
      <c r="C693" s="461" t="s">
        <v>463</v>
      </c>
      <c r="D693" s="465">
        <v>69.14</v>
      </c>
    </row>
    <row r="694" spans="1:4" ht="27">
      <c r="A694" s="461">
        <v>5797</v>
      </c>
      <c r="B694" s="462" t="s">
        <v>504</v>
      </c>
      <c r="C694" s="461" t="s">
        <v>463</v>
      </c>
      <c r="D694" s="465">
        <v>4.84</v>
      </c>
    </row>
    <row r="695" spans="1:4" ht="40.5">
      <c r="A695" s="461">
        <v>5800</v>
      </c>
      <c r="B695" s="462" t="s">
        <v>505</v>
      </c>
      <c r="C695" s="461" t="s">
        <v>463</v>
      </c>
      <c r="D695" s="465">
        <v>0.32</v>
      </c>
    </row>
    <row r="696" spans="1:4" ht="27">
      <c r="A696" s="461">
        <v>7032</v>
      </c>
      <c r="B696" s="462" t="s">
        <v>506</v>
      </c>
      <c r="C696" s="461" t="s">
        <v>463</v>
      </c>
      <c r="D696" s="465">
        <v>5.46</v>
      </c>
    </row>
    <row r="697" spans="1:4" ht="27">
      <c r="A697" s="461">
        <v>7033</v>
      </c>
      <c r="B697" s="462" t="s">
        <v>507</v>
      </c>
      <c r="C697" s="461" t="s">
        <v>463</v>
      </c>
      <c r="D697" s="465">
        <v>0.86</v>
      </c>
    </row>
    <row r="698" spans="1:4" ht="27">
      <c r="A698" s="461">
        <v>7034</v>
      </c>
      <c r="B698" s="462" t="s">
        <v>508</v>
      </c>
      <c r="C698" s="461" t="s">
        <v>463</v>
      </c>
      <c r="D698" s="465">
        <v>4.55</v>
      </c>
    </row>
    <row r="699" spans="1:4" ht="27">
      <c r="A699" s="461">
        <v>7035</v>
      </c>
      <c r="B699" s="462" t="s">
        <v>509</v>
      </c>
      <c r="C699" s="461" t="s">
        <v>463</v>
      </c>
      <c r="D699" s="465">
        <v>252.01</v>
      </c>
    </row>
    <row r="700" spans="1:4" ht="27">
      <c r="A700" s="461">
        <v>7038</v>
      </c>
      <c r="B700" s="462" t="s">
        <v>510</v>
      </c>
      <c r="C700" s="461" t="s">
        <v>463</v>
      </c>
      <c r="D700" s="465">
        <v>48.65</v>
      </c>
    </row>
    <row r="701" spans="1:4" ht="27">
      <c r="A701" s="461">
        <v>7039</v>
      </c>
      <c r="B701" s="462" t="s">
        <v>511</v>
      </c>
      <c r="C701" s="461" t="s">
        <v>463</v>
      </c>
      <c r="D701" s="465">
        <v>6.75</v>
      </c>
    </row>
    <row r="702" spans="1:4" ht="27">
      <c r="A702" s="461">
        <v>7040</v>
      </c>
      <c r="B702" s="462" t="s">
        <v>512</v>
      </c>
      <c r="C702" s="461" t="s">
        <v>463</v>
      </c>
      <c r="D702" s="465">
        <v>60.89</v>
      </c>
    </row>
    <row r="703" spans="1:4" ht="40.5">
      <c r="A703" s="461">
        <v>7044</v>
      </c>
      <c r="B703" s="462" t="s">
        <v>513</v>
      </c>
      <c r="C703" s="461" t="s">
        <v>463</v>
      </c>
      <c r="D703" s="465">
        <v>0.24</v>
      </c>
    </row>
    <row r="704" spans="1:4" ht="40.5">
      <c r="A704" s="461">
        <v>7045</v>
      </c>
      <c r="B704" s="462" t="s">
        <v>514</v>
      </c>
      <c r="C704" s="461" t="s">
        <v>463</v>
      </c>
      <c r="D704" s="465">
        <v>0.02</v>
      </c>
    </row>
    <row r="705" spans="1:4" ht="40.5">
      <c r="A705" s="461">
        <v>7046</v>
      </c>
      <c r="B705" s="462" t="s">
        <v>515</v>
      </c>
      <c r="C705" s="461" t="s">
        <v>463</v>
      </c>
      <c r="D705" s="465">
        <v>0.26</v>
      </c>
    </row>
    <row r="706" spans="1:4" ht="40.5">
      <c r="A706" s="461">
        <v>7047</v>
      </c>
      <c r="B706" s="462" t="s">
        <v>516</v>
      </c>
      <c r="C706" s="461" t="s">
        <v>463</v>
      </c>
      <c r="D706" s="465">
        <v>26.63</v>
      </c>
    </row>
    <row r="707" spans="1:4" ht="40.5">
      <c r="A707" s="461">
        <v>7051</v>
      </c>
      <c r="B707" s="462" t="s">
        <v>517</v>
      </c>
      <c r="C707" s="461" t="s">
        <v>463</v>
      </c>
      <c r="D707" s="465">
        <v>43.15</v>
      </c>
    </row>
    <row r="708" spans="1:4" ht="40.5">
      <c r="A708" s="461">
        <v>7052</v>
      </c>
      <c r="B708" s="462" t="s">
        <v>518</v>
      </c>
      <c r="C708" s="461" t="s">
        <v>463</v>
      </c>
      <c r="D708" s="465">
        <v>5.99</v>
      </c>
    </row>
    <row r="709" spans="1:4" ht="40.5">
      <c r="A709" s="461">
        <v>7053</v>
      </c>
      <c r="B709" s="462" t="s">
        <v>519</v>
      </c>
      <c r="C709" s="461" t="s">
        <v>463</v>
      </c>
      <c r="D709" s="465">
        <v>54</v>
      </c>
    </row>
    <row r="710" spans="1:4" ht="40.5">
      <c r="A710" s="461">
        <v>7054</v>
      </c>
      <c r="B710" s="462" t="s">
        <v>520</v>
      </c>
      <c r="C710" s="461" t="s">
        <v>463</v>
      </c>
      <c r="D710" s="465">
        <v>87.72</v>
      </c>
    </row>
    <row r="711" spans="1:4" ht="40.5">
      <c r="A711" s="461">
        <v>7058</v>
      </c>
      <c r="B711" s="462" t="s">
        <v>521</v>
      </c>
      <c r="C711" s="461" t="s">
        <v>463</v>
      </c>
      <c r="D711" s="465">
        <v>18.239999999999998</v>
      </c>
    </row>
    <row r="712" spans="1:4" ht="40.5">
      <c r="A712" s="461">
        <v>7059</v>
      </c>
      <c r="B712" s="462" t="s">
        <v>522</v>
      </c>
      <c r="C712" s="461" t="s">
        <v>463</v>
      </c>
      <c r="D712" s="465">
        <v>3.54</v>
      </c>
    </row>
    <row r="713" spans="1:4" ht="40.5">
      <c r="A713" s="461">
        <v>7060</v>
      </c>
      <c r="B713" s="462" t="s">
        <v>523</v>
      </c>
      <c r="C713" s="461" t="s">
        <v>463</v>
      </c>
      <c r="D713" s="465">
        <v>32.659999999999997</v>
      </c>
    </row>
    <row r="714" spans="1:4" ht="40.5">
      <c r="A714" s="461">
        <v>7061</v>
      </c>
      <c r="B714" s="462" t="s">
        <v>524</v>
      </c>
      <c r="C714" s="461" t="s">
        <v>463</v>
      </c>
      <c r="D714" s="465">
        <v>80.08</v>
      </c>
    </row>
    <row r="715" spans="1:4" ht="27">
      <c r="A715" s="461">
        <v>7063</v>
      </c>
      <c r="B715" s="462" t="s">
        <v>525</v>
      </c>
      <c r="C715" s="461" t="s">
        <v>463</v>
      </c>
      <c r="D715" s="465">
        <v>17.38</v>
      </c>
    </row>
    <row r="716" spans="1:4" ht="27">
      <c r="A716" s="461">
        <v>7064</v>
      </c>
      <c r="B716" s="462" t="s">
        <v>526</v>
      </c>
      <c r="C716" s="461" t="s">
        <v>463</v>
      </c>
      <c r="D716" s="465">
        <v>2.41</v>
      </c>
    </row>
    <row r="717" spans="1:4" ht="27">
      <c r="A717" s="461">
        <v>7065</v>
      </c>
      <c r="B717" s="462" t="s">
        <v>527</v>
      </c>
      <c r="C717" s="461" t="s">
        <v>463</v>
      </c>
      <c r="D717" s="465">
        <v>19.010000000000002</v>
      </c>
    </row>
    <row r="718" spans="1:4" ht="27">
      <c r="A718" s="461">
        <v>7066</v>
      </c>
      <c r="B718" s="462" t="s">
        <v>528</v>
      </c>
      <c r="C718" s="461" t="s">
        <v>463</v>
      </c>
      <c r="D718" s="465">
        <v>95.02</v>
      </c>
    </row>
    <row r="719" spans="1:4" ht="40.5">
      <c r="A719" s="461">
        <v>53786</v>
      </c>
      <c r="B719" s="462" t="s">
        <v>529</v>
      </c>
      <c r="C719" s="461" t="s">
        <v>463</v>
      </c>
      <c r="D719" s="465">
        <v>50.15</v>
      </c>
    </row>
    <row r="720" spans="1:4" ht="40.5">
      <c r="A720" s="461">
        <v>53788</v>
      </c>
      <c r="B720" s="462" t="s">
        <v>530</v>
      </c>
      <c r="C720" s="461" t="s">
        <v>463</v>
      </c>
      <c r="D720" s="465">
        <v>56.15</v>
      </c>
    </row>
    <row r="721" spans="1:4" ht="40.5">
      <c r="A721" s="461">
        <v>53792</v>
      </c>
      <c r="B721" s="462" t="s">
        <v>531</v>
      </c>
      <c r="C721" s="461" t="s">
        <v>463</v>
      </c>
      <c r="D721" s="465">
        <v>99.54</v>
      </c>
    </row>
    <row r="722" spans="1:4" ht="27">
      <c r="A722" s="461">
        <v>53794</v>
      </c>
      <c r="B722" s="462" t="s">
        <v>532</v>
      </c>
      <c r="C722" s="461" t="s">
        <v>463</v>
      </c>
      <c r="D722" s="465">
        <v>35</v>
      </c>
    </row>
    <row r="723" spans="1:4" ht="40.5">
      <c r="A723" s="461">
        <v>53797</v>
      </c>
      <c r="B723" s="462" t="s">
        <v>533</v>
      </c>
      <c r="C723" s="461" t="s">
        <v>463</v>
      </c>
      <c r="D723" s="465">
        <v>114.48</v>
      </c>
    </row>
    <row r="724" spans="1:4" ht="27">
      <c r="A724" s="461">
        <v>53804</v>
      </c>
      <c r="B724" s="462" t="s">
        <v>534</v>
      </c>
      <c r="C724" s="461" t="s">
        <v>463</v>
      </c>
      <c r="D724" s="465">
        <v>5.82</v>
      </c>
    </row>
    <row r="725" spans="1:4" ht="27">
      <c r="A725" s="461">
        <v>53806</v>
      </c>
      <c r="B725" s="462" t="s">
        <v>535</v>
      </c>
      <c r="C725" s="461" t="s">
        <v>463</v>
      </c>
      <c r="D725" s="465">
        <v>61.12</v>
      </c>
    </row>
    <row r="726" spans="1:4" ht="27">
      <c r="A726" s="461">
        <v>53810</v>
      </c>
      <c r="B726" s="462" t="s">
        <v>536</v>
      </c>
      <c r="C726" s="461" t="s">
        <v>463</v>
      </c>
      <c r="D726" s="465">
        <v>61.49</v>
      </c>
    </row>
    <row r="727" spans="1:4" ht="27">
      <c r="A727" s="461">
        <v>53814</v>
      </c>
      <c r="B727" s="462" t="s">
        <v>537</v>
      </c>
      <c r="C727" s="461" t="s">
        <v>463</v>
      </c>
      <c r="D727" s="465">
        <v>201.43</v>
      </c>
    </row>
    <row r="728" spans="1:4" ht="27">
      <c r="A728" s="461">
        <v>53817</v>
      </c>
      <c r="B728" s="462" t="s">
        <v>538</v>
      </c>
      <c r="C728" s="461" t="s">
        <v>463</v>
      </c>
      <c r="D728" s="465">
        <v>61.38</v>
      </c>
    </row>
    <row r="729" spans="1:4" ht="40.5">
      <c r="A729" s="461">
        <v>53818</v>
      </c>
      <c r="B729" s="462" t="s">
        <v>539</v>
      </c>
      <c r="C729" s="461" t="s">
        <v>463</v>
      </c>
      <c r="D729" s="465">
        <v>9.39</v>
      </c>
    </row>
    <row r="730" spans="1:4" ht="40.5">
      <c r="A730" s="461">
        <v>53827</v>
      </c>
      <c r="B730" s="462" t="s">
        <v>540</v>
      </c>
      <c r="C730" s="461" t="s">
        <v>463</v>
      </c>
      <c r="D730" s="465">
        <v>112.07</v>
      </c>
    </row>
    <row r="731" spans="1:4" ht="40.5">
      <c r="A731" s="461">
        <v>53829</v>
      </c>
      <c r="B731" s="462" t="s">
        <v>541</v>
      </c>
      <c r="C731" s="461" t="s">
        <v>463</v>
      </c>
      <c r="D731" s="465">
        <v>114.48</v>
      </c>
    </row>
    <row r="732" spans="1:4" ht="40.5">
      <c r="A732" s="461">
        <v>53831</v>
      </c>
      <c r="B732" s="462" t="s">
        <v>542</v>
      </c>
      <c r="C732" s="461" t="s">
        <v>463</v>
      </c>
      <c r="D732" s="465">
        <v>189.1</v>
      </c>
    </row>
    <row r="733" spans="1:4" ht="27">
      <c r="A733" s="461">
        <v>53840</v>
      </c>
      <c r="B733" s="462" t="s">
        <v>543</v>
      </c>
      <c r="C733" s="461" t="s">
        <v>463</v>
      </c>
      <c r="D733" s="465">
        <v>3.16</v>
      </c>
    </row>
    <row r="734" spans="1:4" ht="27">
      <c r="A734" s="461">
        <v>53841</v>
      </c>
      <c r="B734" s="462" t="s">
        <v>544</v>
      </c>
      <c r="C734" s="461" t="s">
        <v>463</v>
      </c>
      <c r="D734" s="465">
        <v>2.19</v>
      </c>
    </row>
    <row r="735" spans="1:4" ht="27">
      <c r="A735" s="461">
        <v>53849</v>
      </c>
      <c r="B735" s="462" t="s">
        <v>545</v>
      </c>
      <c r="C735" s="461" t="s">
        <v>463</v>
      </c>
      <c r="D735" s="465">
        <v>82.26</v>
      </c>
    </row>
    <row r="736" spans="1:4" ht="27">
      <c r="A736" s="461">
        <v>53857</v>
      </c>
      <c r="B736" s="462" t="s">
        <v>546</v>
      </c>
      <c r="C736" s="461" t="s">
        <v>463</v>
      </c>
      <c r="D736" s="465">
        <v>56.5</v>
      </c>
    </row>
    <row r="737" spans="1:4" ht="27">
      <c r="A737" s="461">
        <v>53858</v>
      </c>
      <c r="B737" s="462" t="s">
        <v>547</v>
      </c>
      <c r="C737" s="461" t="s">
        <v>463</v>
      </c>
      <c r="D737" s="465">
        <v>44.92</v>
      </c>
    </row>
    <row r="738" spans="1:4" ht="27">
      <c r="A738" s="461">
        <v>53861</v>
      </c>
      <c r="B738" s="462" t="s">
        <v>548</v>
      </c>
      <c r="C738" s="461" t="s">
        <v>463</v>
      </c>
      <c r="D738" s="465">
        <v>54.84</v>
      </c>
    </row>
    <row r="739" spans="1:4" ht="27">
      <c r="A739" s="461">
        <v>53863</v>
      </c>
      <c r="B739" s="462" t="s">
        <v>549</v>
      </c>
      <c r="C739" s="461" t="s">
        <v>463</v>
      </c>
      <c r="D739" s="465">
        <v>2.0699999999999998</v>
      </c>
    </row>
    <row r="740" spans="1:4" ht="27">
      <c r="A740" s="461">
        <v>53865</v>
      </c>
      <c r="B740" s="462" t="s">
        <v>550</v>
      </c>
      <c r="C740" s="461" t="s">
        <v>463</v>
      </c>
      <c r="D740" s="465">
        <v>46.33</v>
      </c>
    </row>
    <row r="741" spans="1:4" ht="40.5">
      <c r="A741" s="461">
        <v>53866</v>
      </c>
      <c r="B741" s="462" t="s">
        <v>551</v>
      </c>
      <c r="C741" s="461" t="s">
        <v>463</v>
      </c>
      <c r="D741" s="465">
        <v>1.74</v>
      </c>
    </row>
    <row r="742" spans="1:4" ht="40.5">
      <c r="A742" s="461">
        <v>53882</v>
      </c>
      <c r="B742" s="462" t="s">
        <v>552</v>
      </c>
      <c r="C742" s="461" t="s">
        <v>463</v>
      </c>
      <c r="D742" s="465">
        <v>30.18</v>
      </c>
    </row>
    <row r="743" spans="1:4" ht="27">
      <c r="A743" s="461">
        <v>55263</v>
      </c>
      <c r="B743" s="462" t="s">
        <v>553</v>
      </c>
      <c r="C743" s="461" t="s">
        <v>463</v>
      </c>
      <c r="D743" s="465">
        <v>63.32</v>
      </c>
    </row>
    <row r="744" spans="1:4" ht="15">
      <c r="A744" s="461">
        <v>73303</v>
      </c>
      <c r="B744" s="462" t="s">
        <v>554</v>
      </c>
      <c r="C744" s="461" t="s">
        <v>463</v>
      </c>
      <c r="D744" s="465">
        <v>5.35</v>
      </c>
    </row>
    <row r="745" spans="1:4" ht="15">
      <c r="A745" s="461">
        <v>73307</v>
      </c>
      <c r="B745" s="462" t="s">
        <v>555</v>
      </c>
      <c r="C745" s="461" t="s">
        <v>463</v>
      </c>
      <c r="D745" s="465">
        <v>4.7699999999999996</v>
      </c>
    </row>
    <row r="746" spans="1:4" ht="40.5">
      <c r="A746" s="461">
        <v>73309</v>
      </c>
      <c r="B746" s="462" t="s">
        <v>556</v>
      </c>
      <c r="C746" s="461" t="s">
        <v>463</v>
      </c>
      <c r="D746" s="465">
        <v>32.36</v>
      </c>
    </row>
    <row r="747" spans="1:4" ht="27">
      <c r="A747" s="461">
        <v>73311</v>
      </c>
      <c r="B747" s="462" t="s">
        <v>557</v>
      </c>
      <c r="C747" s="461" t="s">
        <v>463</v>
      </c>
      <c r="D747" s="465">
        <v>175.04</v>
      </c>
    </row>
    <row r="748" spans="1:4" ht="40.5">
      <c r="A748" s="461">
        <v>73313</v>
      </c>
      <c r="B748" s="462" t="s">
        <v>558</v>
      </c>
      <c r="C748" s="461" t="s">
        <v>463</v>
      </c>
      <c r="D748" s="465">
        <v>4.49</v>
      </c>
    </row>
    <row r="749" spans="1:4" ht="40.5">
      <c r="A749" s="461">
        <v>73315</v>
      </c>
      <c r="B749" s="462" t="s">
        <v>559</v>
      </c>
      <c r="C749" s="461" t="s">
        <v>463</v>
      </c>
      <c r="D749" s="465">
        <v>56.15</v>
      </c>
    </row>
    <row r="750" spans="1:4" ht="40.5">
      <c r="A750" s="461">
        <v>73335</v>
      </c>
      <c r="B750" s="462" t="s">
        <v>560</v>
      </c>
      <c r="C750" s="461" t="s">
        <v>463</v>
      </c>
      <c r="D750" s="465">
        <v>28.55</v>
      </c>
    </row>
    <row r="751" spans="1:4" ht="40.5">
      <c r="A751" s="461">
        <v>73340</v>
      </c>
      <c r="B751" s="462" t="s">
        <v>561</v>
      </c>
      <c r="C751" s="461" t="s">
        <v>463</v>
      </c>
      <c r="D751" s="465">
        <v>80.08</v>
      </c>
    </row>
    <row r="752" spans="1:4" ht="40.5">
      <c r="A752" s="461">
        <v>83361</v>
      </c>
      <c r="B752" s="462" t="s">
        <v>562</v>
      </c>
      <c r="C752" s="461" t="s">
        <v>463</v>
      </c>
      <c r="D752" s="465">
        <v>35.380000000000003</v>
      </c>
    </row>
    <row r="753" spans="1:4" ht="27">
      <c r="A753" s="461">
        <v>83761</v>
      </c>
      <c r="B753" s="462" t="s">
        <v>563</v>
      </c>
      <c r="C753" s="461" t="s">
        <v>463</v>
      </c>
      <c r="D753" s="465">
        <v>7.13</v>
      </c>
    </row>
    <row r="754" spans="1:4" ht="27">
      <c r="A754" s="461">
        <v>83762</v>
      </c>
      <c r="B754" s="462" t="s">
        <v>564</v>
      </c>
      <c r="C754" s="461" t="s">
        <v>463</v>
      </c>
      <c r="D754" s="465">
        <v>6.36</v>
      </c>
    </row>
    <row r="755" spans="1:4" ht="27">
      <c r="A755" s="461">
        <v>83763</v>
      </c>
      <c r="B755" s="462" t="s">
        <v>565</v>
      </c>
      <c r="C755" s="461" t="s">
        <v>463</v>
      </c>
      <c r="D755" s="465">
        <v>49.33</v>
      </c>
    </row>
    <row r="756" spans="1:4" ht="27">
      <c r="A756" s="461">
        <v>83764</v>
      </c>
      <c r="B756" s="462" t="s">
        <v>566</v>
      </c>
      <c r="C756" s="461" t="s">
        <v>463</v>
      </c>
      <c r="D756" s="465">
        <v>1.28</v>
      </c>
    </row>
    <row r="757" spans="1:4" ht="27">
      <c r="A757" s="461">
        <v>87026</v>
      </c>
      <c r="B757" s="462" t="s">
        <v>567</v>
      </c>
      <c r="C757" s="461" t="s">
        <v>463</v>
      </c>
      <c r="D757" s="465">
        <v>0.44</v>
      </c>
    </row>
    <row r="758" spans="1:4" ht="27">
      <c r="A758" s="461">
        <v>87441</v>
      </c>
      <c r="B758" s="462" t="s">
        <v>12888</v>
      </c>
      <c r="C758" s="461" t="s">
        <v>463</v>
      </c>
      <c r="D758" s="465">
        <v>0.45</v>
      </c>
    </row>
    <row r="759" spans="1:4" ht="27">
      <c r="A759" s="461">
        <v>87442</v>
      </c>
      <c r="B759" s="462" t="s">
        <v>12889</v>
      </c>
      <c r="C759" s="461" t="s">
        <v>463</v>
      </c>
      <c r="D759" s="465">
        <v>0.05</v>
      </c>
    </row>
    <row r="760" spans="1:4" ht="27">
      <c r="A760" s="461">
        <v>87443</v>
      </c>
      <c r="B760" s="462" t="s">
        <v>12890</v>
      </c>
      <c r="C760" s="461" t="s">
        <v>463</v>
      </c>
      <c r="D760" s="465">
        <v>0.56000000000000005</v>
      </c>
    </row>
    <row r="761" spans="1:4" ht="27">
      <c r="A761" s="461">
        <v>87444</v>
      </c>
      <c r="B761" s="462" t="s">
        <v>12891</v>
      </c>
      <c r="C761" s="461" t="s">
        <v>463</v>
      </c>
      <c r="D761" s="465">
        <v>4.1100000000000003</v>
      </c>
    </row>
    <row r="762" spans="1:4" ht="27">
      <c r="A762" s="461">
        <v>88387</v>
      </c>
      <c r="B762" s="462" t="s">
        <v>568</v>
      </c>
      <c r="C762" s="461" t="s">
        <v>463</v>
      </c>
      <c r="D762" s="465">
        <v>0.87</v>
      </c>
    </row>
    <row r="763" spans="1:4" ht="27">
      <c r="A763" s="461">
        <v>88389</v>
      </c>
      <c r="B763" s="462" t="s">
        <v>569</v>
      </c>
      <c r="C763" s="461" t="s">
        <v>463</v>
      </c>
      <c r="D763" s="465">
        <v>0.1</v>
      </c>
    </row>
    <row r="764" spans="1:4" ht="27">
      <c r="A764" s="461">
        <v>88390</v>
      </c>
      <c r="B764" s="462" t="s">
        <v>570</v>
      </c>
      <c r="C764" s="461" t="s">
        <v>463</v>
      </c>
      <c r="D764" s="465">
        <v>0.95</v>
      </c>
    </row>
    <row r="765" spans="1:4" ht="27">
      <c r="A765" s="461">
        <v>88391</v>
      </c>
      <c r="B765" s="462" t="s">
        <v>571</v>
      </c>
      <c r="C765" s="461" t="s">
        <v>463</v>
      </c>
      <c r="D765" s="465">
        <v>2.84</v>
      </c>
    </row>
    <row r="766" spans="1:4" ht="27">
      <c r="A766" s="461">
        <v>88394</v>
      </c>
      <c r="B766" s="462" t="s">
        <v>572</v>
      </c>
      <c r="C766" s="461" t="s">
        <v>463</v>
      </c>
      <c r="D766" s="465">
        <v>1.04</v>
      </c>
    </row>
    <row r="767" spans="1:4" ht="27">
      <c r="A767" s="461">
        <v>88395</v>
      </c>
      <c r="B767" s="462" t="s">
        <v>573</v>
      </c>
      <c r="C767" s="461" t="s">
        <v>463</v>
      </c>
      <c r="D767" s="465">
        <v>0.12</v>
      </c>
    </row>
    <row r="768" spans="1:4" ht="27">
      <c r="A768" s="461">
        <v>88396</v>
      </c>
      <c r="B768" s="462" t="s">
        <v>574</v>
      </c>
      <c r="C768" s="461" t="s">
        <v>463</v>
      </c>
      <c r="D768" s="465">
        <v>1.1399999999999999</v>
      </c>
    </row>
    <row r="769" spans="1:4" ht="27">
      <c r="A769" s="461">
        <v>88397</v>
      </c>
      <c r="B769" s="462" t="s">
        <v>575</v>
      </c>
      <c r="C769" s="461" t="s">
        <v>463</v>
      </c>
      <c r="D769" s="465">
        <v>4.26</v>
      </c>
    </row>
    <row r="770" spans="1:4" ht="27">
      <c r="A770" s="461">
        <v>88400</v>
      </c>
      <c r="B770" s="462" t="s">
        <v>576</v>
      </c>
      <c r="C770" s="461" t="s">
        <v>463</v>
      </c>
      <c r="D770" s="465">
        <v>0.82</v>
      </c>
    </row>
    <row r="771" spans="1:4" ht="27">
      <c r="A771" s="461">
        <v>88401</v>
      </c>
      <c r="B771" s="462" t="s">
        <v>577</v>
      </c>
      <c r="C771" s="461" t="s">
        <v>463</v>
      </c>
      <c r="D771" s="465">
        <v>0.09</v>
      </c>
    </row>
    <row r="772" spans="1:4" ht="27">
      <c r="A772" s="461">
        <v>88402</v>
      </c>
      <c r="B772" s="462" t="s">
        <v>578</v>
      </c>
      <c r="C772" s="461" t="s">
        <v>463</v>
      </c>
      <c r="D772" s="465">
        <v>0.9</v>
      </c>
    </row>
    <row r="773" spans="1:4" ht="27">
      <c r="A773" s="461">
        <v>88403</v>
      </c>
      <c r="B773" s="462" t="s">
        <v>579</v>
      </c>
      <c r="C773" s="461" t="s">
        <v>463</v>
      </c>
      <c r="D773" s="465">
        <v>1.71</v>
      </c>
    </row>
    <row r="774" spans="1:4" ht="27">
      <c r="A774" s="461">
        <v>88419</v>
      </c>
      <c r="B774" s="462" t="s">
        <v>580</v>
      </c>
      <c r="C774" s="461" t="s">
        <v>463</v>
      </c>
      <c r="D774" s="465">
        <v>5.39</v>
      </c>
    </row>
    <row r="775" spans="1:4" ht="27">
      <c r="A775" s="461">
        <v>88422</v>
      </c>
      <c r="B775" s="462" t="s">
        <v>581</v>
      </c>
      <c r="C775" s="461" t="s">
        <v>463</v>
      </c>
      <c r="D775" s="465">
        <v>0.64</v>
      </c>
    </row>
    <row r="776" spans="1:4" ht="27">
      <c r="A776" s="461">
        <v>88425</v>
      </c>
      <c r="B776" s="462" t="s">
        <v>582</v>
      </c>
      <c r="C776" s="461" t="s">
        <v>463</v>
      </c>
      <c r="D776" s="465">
        <v>6.74</v>
      </c>
    </row>
    <row r="777" spans="1:4" ht="27">
      <c r="A777" s="461">
        <v>88427</v>
      </c>
      <c r="B777" s="462" t="s">
        <v>583</v>
      </c>
      <c r="C777" s="461" t="s">
        <v>463</v>
      </c>
      <c r="D777" s="465">
        <v>0.96</v>
      </c>
    </row>
    <row r="778" spans="1:4" ht="27">
      <c r="A778" s="461">
        <v>88434</v>
      </c>
      <c r="B778" s="462" t="s">
        <v>584</v>
      </c>
      <c r="C778" s="461" t="s">
        <v>463</v>
      </c>
      <c r="D778" s="465">
        <v>7.15</v>
      </c>
    </row>
    <row r="779" spans="1:4" ht="27">
      <c r="A779" s="461">
        <v>88435</v>
      </c>
      <c r="B779" s="462" t="s">
        <v>585</v>
      </c>
      <c r="C779" s="461" t="s">
        <v>463</v>
      </c>
      <c r="D779" s="465">
        <v>0.84</v>
      </c>
    </row>
    <row r="780" spans="1:4" ht="27">
      <c r="A780" s="461">
        <v>88436</v>
      </c>
      <c r="B780" s="462" t="s">
        <v>586</v>
      </c>
      <c r="C780" s="461" t="s">
        <v>463</v>
      </c>
      <c r="D780" s="465">
        <v>8.93</v>
      </c>
    </row>
    <row r="781" spans="1:4" ht="27">
      <c r="A781" s="461">
        <v>88437</v>
      </c>
      <c r="B781" s="462" t="s">
        <v>587</v>
      </c>
      <c r="C781" s="461" t="s">
        <v>463</v>
      </c>
      <c r="D781" s="465">
        <v>0.96</v>
      </c>
    </row>
    <row r="782" spans="1:4" ht="27">
      <c r="A782" s="461">
        <v>88569</v>
      </c>
      <c r="B782" s="462" t="s">
        <v>588</v>
      </c>
      <c r="C782" s="461" t="s">
        <v>463</v>
      </c>
      <c r="D782" s="465">
        <v>3.72</v>
      </c>
    </row>
    <row r="783" spans="1:4" ht="27">
      <c r="A783" s="461">
        <v>88570</v>
      </c>
      <c r="B783" s="462" t="s">
        <v>589</v>
      </c>
      <c r="C783" s="461" t="s">
        <v>463</v>
      </c>
      <c r="D783" s="465">
        <v>0.78</v>
      </c>
    </row>
    <row r="784" spans="1:4" ht="27">
      <c r="A784" s="461">
        <v>88826</v>
      </c>
      <c r="B784" s="462" t="s">
        <v>590</v>
      </c>
      <c r="C784" s="461" t="s">
        <v>463</v>
      </c>
      <c r="D784" s="465">
        <v>0.33</v>
      </c>
    </row>
    <row r="785" spans="1:4" ht="27">
      <c r="A785" s="461">
        <v>88827</v>
      </c>
      <c r="B785" s="462" t="s">
        <v>591</v>
      </c>
      <c r="C785" s="461" t="s">
        <v>463</v>
      </c>
      <c r="D785" s="465">
        <v>0.03</v>
      </c>
    </row>
    <row r="786" spans="1:4" ht="27">
      <c r="A786" s="461">
        <v>88828</v>
      </c>
      <c r="B786" s="462" t="s">
        <v>592</v>
      </c>
      <c r="C786" s="461" t="s">
        <v>463</v>
      </c>
      <c r="D786" s="465">
        <v>0.36</v>
      </c>
    </row>
    <row r="787" spans="1:4" ht="27">
      <c r="A787" s="461">
        <v>88829</v>
      </c>
      <c r="B787" s="462" t="s">
        <v>593</v>
      </c>
      <c r="C787" s="461" t="s">
        <v>463</v>
      </c>
      <c r="D787" s="465">
        <v>1.1299999999999999</v>
      </c>
    </row>
    <row r="788" spans="1:4" ht="27">
      <c r="A788" s="461">
        <v>88832</v>
      </c>
      <c r="B788" s="462" t="s">
        <v>594</v>
      </c>
      <c r="C788" s="461" t="s">
        <v>463</v>
      </c>
      <c r="D788" s="465">
        <v>42.74</v>
      </c>
    </row>
    <row r="789" spans="1:4" ht="27">
      <c r="A789" s="461">
        <v>88834</v>
      </c>
      <c r="B789" s="462" t="s">
        <v>595</v>
      </c>
      <c r="C789" s="461" t="s">
        <v>463</v>
      </c>
      <c r="D789" s="465">
        <v>5.8</v>
      </c>
    </row>
    <row r="790" spans="1:4" ht="27">
      <c r="A790" s="461">
        <v>88835</v>
      </c>
      <c r="B790" s="462" t="s">
        <v>596</v>
      </c>
      <c r="C790" s="461" t="s">
        <v>463</v>
      </c>
      <c r="D790" s="465">
        <v>53.43</v>
      </c>
    </row>
    <row r="791" spans="1:4" ht="27">
      <c r="A791" s="461">
        <v>88836</v>
      </c>
      <c r="B791" s="462" t="s">
        <v>597</v>
      </c>
      <c r="C791" s="461" t="s">
        <v>463</v>
      </c>
      <c r="D791" s="465">
        <v>62.73</v>
      </c>
    </row>
    <row r="792" spans="1:4" ht="27">
      <c r="A792" s="461">
        <v>88839</v>
      </c>
      <c r="B792" s="462" t="s">
        <v>598</v>
      </c>
      <c r="C792" s="461" t="s">
        <v>463</v>
      </c>
      <c r="D792" s="465">
        <v>27.77</v>
      </c>
    </row>
    <row r="793" spans="1:4" ht="27">
      <c r="A793" s="461">
        <v>88840</v>
      </c>
      <c r="B793" s="462" t="s">
        <v>599</v>
      </c>
      <c r="C793" s="461" t="s">
        <v>463</v>
      </c>
      <c r="D793" s="465">
        <v>6.25</v>
      </c>
    </row>
    <row r="794" spans="1:4" ht="27">
      <c r="A794" s="461">
        <v>88841</v>
      </c>
      <c r="B794" s="462" t="s">
        <v>600</v>
      </c>
      <c r="C794" s="461" t="s">
        <v>463</v>
      </c>
      <c r="D794" s="465">
        <v>49.64</v>
      </c>
    </row>
    <row r="795" spans="1:4" ht="27">
      <c r="A795" s="461">
        <v>88842</v>
      </c>
      <c r="B795" s="462" t="s">
        <v>601</v>
      </c>
      <c r="C795" s="461" t="s">
        <v>463</v>
      </c>
      <c r="D795" s="465">
        <v>76.790000000000006</v>
      </c>
    </row>
    <row r="796" spans="1:4" ht="40.5">
      <c r="A796" s="461">
        <v>88847</v>
      </c>
      <c r="B796" s="462" t="s">
        <v>602</v>
      </c>
      <c r="C796" s="461" t="s">
        <v>463</v>
      </c>
      <c r="D796" s="465">
        <v>21.4</v>
      </c>
    </row>
    <row r="797" spans="1:4" ht="40.5">
      <c r="A797" s="461">
        <v>88848</v>
      </c>
      <c r="B797" s="462" t="s">
        <v>603</v>
      </c>
      <c r="C797" s="461" t="s">
        <v>463</v>
      </c>
      <c r="D797" s="465">
        <v>4.49</v>
      </c>
    </row>
    <row r="798" spans="1:4" ht="40.5">
      <c r="A798" s="461">
        <v>88853</v>
      </c>
      <c r="B798" s="462" t="s">
        <v>604</v>
      </c>
      <c r="C798" s="461" t="s">
        <v>463</v>
      </c>
      <c r="D798" s="465">
        <v>0.19</v>
      </c>
    </row>
    <row r="799" spans="1:4" ht="40.5">
      <c r="A799" s="461">
        <v>88854</v>
      </c>
      <c r="B799" s="462" t="s">
        <v>605</v>
      </c>
      <c r="C799" s="461" t="s">
        <v>463</v>
      </c>
      <c r="D799" s="465">
        <v>0.02</v>
      </c>
    </row>
    <row r="800" spans="1:4" ht="27">
      <c r="A800" s="461">
        <v>88855</v>
      </c>
      <c r="B800" s="462" t="s">
        <v>606</v>
      </c>
      <c r="C800" s="461" t="s">
        <v>463</v>
      </c>
      <c r="D800" s="465">
        <v>4.03</v>
      </c>
    </row>
    <row r="801" spans="1:4" ht="27">
      <c r="A801" s="461">
        <v>88856</v>
      </c>
      <c r="B801" s="462" t="s">
        <v>607</v>
      </c>
      <c r="C801" s="461" t="s">
        <v>463</v>
      </c>
      <c r="D801" s="465">
        <v>0.56000000000000005</v>
      </c>
    </row>
    <row r="802" spans="1:4" ht="40.5">
      <c r="A802" s="461">
        <v>88857</v>
      </c>
      <c r="B802" s="462" t="s">
        <v>608</v>
      </c>
      <c r="C802" s="461" t="s">
        <v>463</v>
      </c>
      <c r="D802" s="465">
        <v>19.78</v>
      </c>
    </row>
    <row r="803" spans="1:4" ht="40.5">
      <c r="A803" s="461">
        <v>88858</v>
      </c>
      <c r="B803" s="462" t="s">
        <v>609</v>
      </c>
      <c r="C803" s="461" t="s">
        <v>463</v>
      </c>
      <c r="D803" s="465">
        <v>2.68</v>
      </c>
    </row>
    <row r="804" spans="1:4" ht="40.5">
      <c r="A804" s="461">
        <v>88859</v>
      </c>
      <c r="B804" s="462" t="s">
        <v>610</v>
      </c>
      <c r="C804" s="461" t="s">
        <v>463</v>
      </c>
      <c r="D804" s="465">
        <v>17.59</v>
      </c>
    </row>
    <row r="805" spans="1:4" ht="40.5">
      <c r="A805" s="461">
        <v>88860</v>
      </c>
      <c r="B805" s="462" t="s">
        <v>611</v>
      </c>
      <c r="C805" s="461" t="s">
        <v>463</v>
      </c>
      <c r="D805" s="465">
        <v>2.38</v>
      </c>
    </row>
    <row r="806" spans="1:4" ht="27">
      <c r="A806" s="461">
        <v>88900</v>
      </c>
      <c r="B806" s="462" t="s">
        <v>612</v>
      </c>
      <c r="C806" s="461" t="s">
        <v>463</v>
      </c>
      <c r="D806" s="465">
        <v>49.84</v>
      </c>
    </row>
    <row r="807" spans="1:4" ht="27">
      <c r="A807" s="461">
        <v>88902</v>
      </c>
      <c r="B807" s="462" t="s">
        <v>613</v>
      </c>
      <c r="C807" s="461" t="s">
        <v>463</v>
      </c>
      <c r="D807" s="465">
        <v>6.76</v>
      </c>
    </row>
    <row r="808" spans="1:4" ht="27">
      <c r="A808" s="461">
        <v>88903</v>
      </c>
      <c r="B808" s="462" t="s">
        <v>614</v>
      </c>
      <c r="C808" s="461" t="s">
        <v>463</v>
      </c>
      <c r="D808" s="465">
        <v>62.3</v>
      </c>
    </row>
    <row r="809" spans="1:4" ht="27">
      <c r="A809" s="461">
        <v>88904</v>
      </c>
      <c r="B809" s="462" t="s">
        <v>615</v>
      </c>
      <c r="C809" s="461" t="s">
        <v>463</v>
      </c>
      <c r="D809" s="465">
        <v>88.37</v>
      </c>
    </row>
    <row r="810" spans="1:4" ht="27">
      <c r="A810" s="461">
        <v>89009</v>
      </c>
      <c r="B810" s="462" t="s">
        <v>616</v>
      </c>
      <c r="C810" s="461" t="s">
        <v>463</v>
      </c>
      <c r="D810" s="465">
        <v>34.39</v>
      </c>
    </row>
    <row r="811" spans="1:4" ht="27">
      <c r="A811" s="461">
        <v>89010</v>
      </c>
      <c r="B811" s="462" t="s">
        <v>617</v>
      </c>
      <c r="C811" s="461" t="s">
        <v>463</v>
      </c>
      <c r="D811" s="465">
        <v>7.74</v>
      </c>
    </row>
    <row r="812" spans="1:4" ht="40.5">
      <c r="A812" s="461">
        <v>89011</v>
      </c>
      <c r="B812" s="462" t="s">
        <v>618</v>
      </c>
      <c r="C812" s="461" t="s">
        <v>463</v>
      </c>
      <c r="D812" s="465">
        <v>19.079999999999998</v>
      </c>
    </row>
    <row r="813" spans="1:4" ht="40.5">
      <c r="A813" s="461">
        <v>89012</v>
      </c>
      <c r="B813" s="462" t="s">
        <v>619</v>
      </c>
      <c r="C813" s="461" t="s">
        <v>463</v>
      </c>
      <c r="D813" s="465">
        <v>2.59</v>
      </c>
    </row>
    <row r="814" spans="1:4" ht="27">
      <c r="A814" s="461">
        <v>89013</v>
      </c>
      <c r="B814" s="462" t="s">
        <v>620</v>
      </c>
      <c r="C814" s="461" t="s">
        <v>463</v>
      </c>
      <c r="D814" s="465">
        <v>112.67</v>
      </c>
    </row>
    <row r="815" spans="1:4" ht="27">
      <c r="A815" s="461">
        <v>89014</v>
      </c>
      <c r="B815" s="462" t="s">
        <v>621</v>
      </c>
      <c r="C815" s="461" t="s">
        <v>463</v>
      </c>
      <c r="D815" s="465">
        <v>25.36</v>
      </c>
    </row>
    <row r="816" spans="1:4" ht="27">
      <c r="A816" s="461">
        <v>89015</v>
      </c>
      <c r="B816" s="462" t="s">
        <v>622</v>
      </c>
      <c r="C816" s="461" t="s">
        <v>463</v>
      </c>
      <c r="D816" s="465">
        <v>4.6500000000000004</v>
      </c>
    </row>
    <row r="817" spans="1:4" ht="27">
      <c r="A817" s="461">
        <v>89016</v>
      </c>
      <c r="B817" s="462" t="s">
        <v>623</v>
      </c>
      <c r="C817" s="461" t="s">
        <v>463</v>
      </c>
      <c r="D817" s="465">
        <v>0.63</v>
      </c>
    </row>
    <row r="818" spans="1:4" ht="27">
      <c r="A818" s="461">
        <v>89017</v>
      </c>
      <c r="B818" s="462" t="s">
        <v>624</v>
      </c>
      <c r="C818" s="461" t="s">
        <v>463</v>
      </c>
      <c r="D818" s="465">
        <v>34.18</v>
      </c>
    </row>
    <row r="819" spans="1:4" ht="27">
      <c r="A819" s="461">
        <v>89018</v>
      </c>
      <c r="B819" s="462" t="s">
        <v>625</v>
      </c>
      <c r="C819" s="461" t="s">
        <v>463</v>
      </c>
      <c r="D819" s="465">
        <v>7.69</v>
      </c>
    </row>
    <row r="820" spans="1:4" ht="40.5">
      <c r="A820" s="461">
        <v>89019</v>
      </c>
      <c r="B820" s="462" t="s">
        <v>626</v>
      </c>
      <c r="C820" s="461" t="s">
        <v>463</v>
      </c>
      <c r="D820" s="465">
        <v>0.28999999999999998</v>
      </c>
    </row>
    <row r="821" spans="1:4" ht="27">
      <c r="A821" s="461">
        <v>89020</v>
      </c>
      <c r="B821" s="462" t="s">
        <v>627</v>
      </c>
      <c r="C821" s="461" t="s">
        <v>463</v>
      </c>
      <c r="D821" s="465">
        <v>0.03</v>
      </c>
    </row>
    <row r="822" spans="1:4" ht="27">
      <c r="A822" s="461">
        <v>89023</v>
      </c>
      <c r="B822" s="462" t="s">
        <v>628</v>
      </c>
      <c r="C822" s="461" t="s">
        <v>463</v>
      </c>
      <c r="D822" s="465">
        <v>4.4400000000000004</v>
      </c>
    </row>
    <row r="823" spans="1:4" ht="15">
      <c r="A823" s="461">
        <v>89024</v>
      </c>
      <c r="B823" s="462" t="s">
        <v>629</v>
      </c>
      <c r="C823" s="461" t="s">
        <v>463</v>
      </c>
      <c r="D823" s="465">
        <v>0.7</v>
      </c>
    </row>
    <row r="824" spans="1:4" ht="27">
      <c r="A824" s="461">
        <v>89025</v>
      </c>
      <c r="B824" s="462" t="s">
        <v>630</v>
      </c>
      <c r="C824" s="461" t="s">
        <v>463</v>
      </c>
      <c r="D824" s="465">
        <v>3.7</v>
      </c>
    </row>
    <row r="825" spans="1:4" ht="27">
      <c r="A825" s="461">
        <v>89026</v>
      </c>
      <c r="B825" s="462" t="s">
        <v>631</v>
      </c>
      <c r="C825" s="461" t="s">
        <v>463</v>
      </c>
      <c r="D825" s="465">
        <v>234.84</v>
      </c>
    </row>
    <row r="826" spans="1:4" ht="27">
      <c r="A826" s="461">
        <v>89029</v>
      </c>
      <c r="B826" s="462" t="s">
        <v>632</v>
      </c>
      <c r="C826" s="461" t="s">
        <v>463</v>
      </c>
      <c r="D826" s="465">
        <v>26.53</v>
      </c>
    </row>
    <row r="827" spans="1:4" ht="27">
      <c r="A827" s="461">
        <v>89030</v>
      </c>
      <c r="B827" s="462" t="s">
        <v>633</v>
      </c>
      <c r="C827" s="461" t="s">
        <v>463</v>
      </c>
      <c r="D827" s="465">
        <v>5.97</v>
      </c>
    </row>
    <row r="828" spans="1:4" ht="27">
      <c r="A828" s="461">
        <v>89033</v>
      </c>
      <c r="B828" s="462" t="s">
        <v>634</v>
      </c>
      <c r="C828" s="461" t="s">
        <v>463</v>
      </c>
      <c r="D828" s="465">
        <v>12.73</v>
      </c>
    </row>
    <row r="829" spans="1:4" ht="27">
      <c r="A829" s="461">
        <v>89034</v>
      </c>
      <c r="B829" s="462" t="s">
        <v>635</v>
      </c>
      <c r="C829" s="461" t="s">
        <v>463</v>
      </c>
      <c r="D829" s="465">
        <v>1.76</v>
      </c>
    </row>
    <row r="830" spans="1:4" ht="27">
      <c r="A830" s="461">
        <v>89128</v>
      </c>
      <c r="B830" s="462" t="s">
        <v>636</v>
      </c>
      <c r="C830" s="461" t="s">
        <v>463</v>
      </c>
      <c r="D830" s="465">
        <v>31.64</v>
      </c>
    </row>
    <row r="831" spans="1:4" ht="27">
      <c r="A831" s="461">
        <v>89129</v>
      </c>
      <c r="B831" s="462" t="s">
        <v>637</v>
      </c>
      <c r="C831" s="461" t="s">
        <v>463</v>
      </c>
      <c r="D831" s="465">
        <v>4.29</v>
      </c>
    </row>
    <row r="832" spans="1:4" ht="27">
      <c r="A832" s="461">
        <v>89130</v>
      </c>
      <c r="B832" s="462" t="s">
        <v>638</v>
      </c>
      <c r="C832" s="461" t="s">
        <v>463</v>
      </c>
      <c r="D832" s="465">
        <v>43.87</v>
      </c>
    </row>
    <row r="833" spans="1:4" ht="27">
      <c r="A833" s="461">
        <v>89131</v>
      </c>
      <c r="B833" s="462" t="s">
        <v>639</v>
      </c>
      <c r="C833" s="461" t="s">
        <v>463</v>
      </c>
      <c r="D833" s="465">
        <v>5.95</v>
      </c>
    </row>
    <row r="834" spans="1:4" ht="40.5">
      <c r="A834" s="461">
        <v>89210</v>
      </c>
      <c r="B834" s="462" t="s">
        <v>640</v>
      </c>
      <c r="C834" s="461" t="s">
        <v>463</v>
      </c>
      <c r="D834" s="465">
        <v>31.13</v>
      </c>
    </row>
    <row r="835" spans="1:4" ht="40.5">
      <c r="A835" s="461">
        <v>89211</v>
      </c>
      <c r="B835" s="462" t="s">
        <v>641</v>
      </c>
      <c r="C835" s="461" t="s">
        <v>463</v>
      </c>
      <c r="D835" s="465">
        <v>4.32</v>
      </c>
    </row>
    <row r="836" spans="1:4" ht="27">
      <c r="A836" s="461">
        <v>89212</v>
      </c>
      <c r="B836" s="462" t="s">
        <v>642</v>
      </c>
      <c r="C836" s="461" t="s">
        <v>463</v>
      </c>
      <c r="D836" s="465">
        <v>25.34</v>
      </c>
    </row>
    <row r="837" spans="1:4" ht="27">
      <c r="A837" s="461">
        <v>89213</v>
      </c>
      <c r="B837" s="462" t="s">
        <v>643</v>
      </c>
      <c r="C837" s="461" t="s">
        <v>463</v>
      </c>
      <c r="D837" s="465">
        <v>3.99</v>
      </c>
    </row>
    <row r="838" spans="1:4" ht="27">
      <c r="A838" s="461">
        <v>89214</v>
      </c>
      <c r="B838" s="462" t="s">
        <v>644</v>
      </c>
      <c r="C838" s="461" t="s">
        <v>463</v>
      </c>
      <c r="D838" s="465">
        <v>23.79</v>
      </c>
    </row>
    <row r="839" spans="1:4" ht="27">
      <c r="A839" s="461">
        <v>89215</v>
      </c>
      <c r="B839" s="462" t="s">
        <v>645</v>
      </c>
      <c r="C839" s="461" t="s">
        <v>463</v>
      </c>
      <c r="D839" s="465">
        <v>91.25</v>
      </c>
    </row>
    <row r="840" spans="1:4" ht="27">
      <c r="A840" s="461">
        <v>89221</v>
      </c>
      <c r="B840" s="462" t="s">
        <v>646</v>
      </c>
      <c r="C840" s="461" t="s">
        <v>463</v>
      </c>
      <c r="D840" s="465">
        <v>1.34</v>
      </c>
    </row>
    <row r="841" spans="1:4" ht="27">
      <c r="A841" s="461">
        <v>89222</v>
      </c>
      <c r="B841" s="462" t="s">
        <v>647</v>
      </c>
      <c r="C841" s="461" t="s">
        <v>463</v>
      </c>
      <c r="D841" s="465">
        <v>0.15</v>
      </c>
    </row>
    <row r="842" spans="1:4" ht="27">
      <c r="A842" s="461">
        <v>89223</v>
      </c>
      <c r="B842" s="462" t="s">
        <v>648</v>
      </c>
      <c r="C842" s="461" t="s">
        <v>463</v>
      </c>
      <c r="D842" s="465">
        <v>1.47</v>
      </c>
    </row>
    <row r="843" spans="1:4" ht="27">
      <c r="A843" s="461">
        <v>89224</v>
      </c>
      <c r="B843" s="462" t="s">
        <v>649</v>
      </c>
      <c r="C843" s="461" t="s">
        <v>463</v>
      </c>
      <c r="D843" s="465">
        <v>2.27</v>
      </c>
    </row>
    <row r="844" spans="1:4" ht="27">
      <c r="A844" s="461">
        <v>89228</v>
      </c>
      <c r="B844" s="462" t="s">
        <v>650</v>
      </c>
      <c r="C844" s="461" t="s">
        <v>463</v>
      </c>
      <c r="D844" s="465">
        <v>37.119999999999997</v>
      </c>
    </row>
    <row r="845" spans="1:4" ht="27">
      <c r="A845" s="461">
        <v>89229</v>
      </c>
      <c r="B845" s="462" t="s">
        <v>651</v>
      </c>
      <c r="C845" s="461" t="s">
        <v>463</v>
      </c>
      <c r="D845" s="465">
        <v>6.68</v>
      </c>
    </row>
    <row r="846" spans="1:4" ht="27">
      <c r="A846" s="461">
        <v>89230</v>
      </c>
      <c r="B846" s="462" t="s">
        <v>652</v>
      </c>
      <c r="C846" s="461" t="s">
        <v>463</v>
      </c>
      <c r="D846" s="465">
        <v>153.99</v>
      </c>
    </row>
    <row r="847" spans="1:4" ht="27">
      <c r="A847" s="461">
        <v>89231</v>
      </c>
      <c r="B847" s="462" t="s">
        <v>653</v>
      </c>
      <c r="C847" s="461" t="s">
        <v>463</v>
      </c>
      <c r="D847" s="465">
        <v>24.4</v>
      </c>
    </row>
    <row r="848" spans="1:4" ht="27">
      <c r="A848" s="461">
        <v>89232</v>
      </c>
      <c r="B848" s="462" t="s">
        <v>654</v>
      </c>
      <c r="C848" s="461" t="s">
        <v>463</v>
      </c>
      <c r="D848" s="465">
        <v>274.68</v>
      </c>
    </row>
    <row r="849" spans="1:4" ht="27">
      <c r="A849" s="461">
        <v>89233</v>
      </c>
      <c r="B849" s="462" t="s">
        <v>655</v>
      </c>
      <c r="C849" s="461" t="s">
        <v>463</v>
      </c>
      <c r="D849" s="465">
        <v>164.22</v>
      </c>
    </row>
    <row r="850" spans="1:4" ht="27">
      <c r="A850" s="461">
        <v>89236</v>
      </c>
      <c r="B850" s="462" t="s">
        <v>656</v>
      </c>
      <c r="C850" s="461" t="s">
        <v>463</v>
      </c>
      <c r="D850" s="465">
        <v>359.73</v>
      </c>
    </row>
    <row r="851" spans="1:4" ht="27">
      <c r="A851" s="461">
        <v>89237</v>
      </c>
      <c r="B851" s="462" t="s">
        <v>657</v>
      </c>
      <c r="C851" s="461" t="s">
        <v>463</v>
      </c>
      <c r="D851" s="465">
        <v>57</v>
      </c>
    </row>
    <row r="852" spans="1:4" ht="27">
      <c r="A852" s="461">
        <v>89238</v>
      </c>
      <c r="B852" s="462" t="s">
        <v>658</v>
      </c>
      <c r="C852" s="461" t="s">
        <v>463</v>
      </c>
      <c r="D852" s="465">
        <v>641.66</v>
      </c>
    </row>
    <row r="853" spans="1:4" ht="27">
      <c r="A853" s="461">
        <v>89239</v>
      </c>
      <c r="B853" s="462" t="s">
        <v>659</v>
      </c>
      <c r="C853" s="461" t="s">
        <v>463</v>
      </c>
      <c r="D853" s="465">
        <v>434.29</v>
      </c>
    </row>
    <row r="854" spans="1:4" ht="27">
      <c r="A854" s="461">
        <v>89240</v>
      </c>
      <c r="B854" s="462" t="s">
        <v>660</v>
      </c>
      <c r="C854" s="461" t="s">
        <v>463</v>
      </c>
      <c r="D854" s="465">
        <v>110.4</v>
      </c>
    </row>
    <row r="855" spans="1:4" ht="27">
      <c r="A855" s="461">
        <v>89241</v>
      </c>
      <c r="B855" s="462" t="s">
        <v>661</v>
      </c>
      <c r="C855" s="461" t="s">
        <v>463</v>
      </c>
      <c r="D855" s="465">
        <v>19.87</v>
      </c>
    </row>
    <row r="856" spans="1:4" ht="27">
      <c r="A856" s="461">
        <v>89246</v>
      </c>
      <c r="B856" s="462" t="s">
        <v>662</v>
      </c>
      <c r="C856" s="461" t="s">
        <v>463</v>
      </c>
      <c r="D856" s="465">
        <v>312.58</v>
      </c>
    </row>
    <row r="857" spans="1:4" ht="27">
      <c r="A857" s="461">
        <v>89247</v>
      </c>
      <c r="B857" s="462" t="s">
        <v>663</v>
      </c>
      <c r="C857" s="461" t="s">
        <v>463</v>
      </c>
      <c r="D857" s="465">
        <v>49.53</v>
      </c>
    </row>
    <row r="858" spans="1:4" ht="27">
      <c r="A858" s="461">
        <v>89248</v>
      </c>
      <c r="B858" s="462" t="s">
        <v>664</v>
      </c>
      <c r="C858" s="461" t="s">
        <v>463</v>
      </c>
      <c r="D858" s="465">
        <v>557.55999999999995</v>
      </c>
    </row>
    <row r="859" spans="1:4" ht="27">
      <c r="A859" s="461">
        <v>89249</v>
      </c>
      <c r="B859" s="462" t="s">
        <v>665</v>
      </c>
      <c r="C859" s="461" t="s">
        <v>463</v>
      </c>
      <c r="D859" s="465">
        <v>370.2</v>
      </c>
    </row>
    <row r="860" spans="1:4" ht="27">
      <c r="A860" s="461">
        <v>89253</v>
      </c>
      <c r="B860" s="462" t="s">
        <v>666</v>
      </c>
      <c r="C860" s="461" t="s">
        <v>463</v>
      </c>
      <c r="D860" s="465">
        <v>90.47</v>
      </c>
    </row>
    <row r="861" spans="1:4" ht="27">
      <c r="A861" s="461">
        <v>89254</v>
      </c>
      <c r="B861" s="462" t="s">
        <v>667</v>
      </c>
      <c r="C861" s="461" t="s">
        <v>463</v>
      </c>
      <c r="D861" s="465">
        <v>16.28</v>
      </c>
    </row>
    <row r="862" spans="1:4" ht="27">
      <c r="A862" s="461">
        <v>89255</v>
      </c>
      <c r="B862" s="462" t="s">
        <v>668</v>
      </c>
      <c r="C862" s="461" t="s">
        <v>463</v>
      </c>
      <c r="D862" s="465">
        <v>145.43</v>
      </c>
    </row>
    <row r="863" spans="1:4" ht="27">
      <c r="A863" s="461">
        <v>89256</v>
      </c>
      <c r="B863" s="462" t="s">
        <v>669</v>
      </c>
      <c r="C863" s="461" t="s">
        <v>463</v>
      </c>
      <c r="D863" s="465">
        <v>83.31</v>
      </c>
    </row>
    <row r="864" spans="1:4" ht="40.5">
      <c r="A864" s="461">
        <v>89259</v>
      </c>
      <c r="B864" s="462" t="s">
        <v>670</v>
      </c>
      <c r="C864" s="461" t="s">
        <v>463</v>
      </c>
      <c r="D864" s="465">
        <v>18.510000000000002</v>
      </c>
    </row>
    <row r="865" spans="1:4" ht="40.5">
      <c r="A865" s="461">
        <v>89260</v>
      </c>
      <c r="B865" s="462" t="s">
        <v>671</v>
      </c>
      <c r="C865" s="461" t="s">
        <v>463</v>
      </c>
      <c r="D865" s="465">
        <v>3.36</v>
      </c>
    </row>
    <row r="866" spans="1:4" ht="40.5">
      <c r="A866" s="461">
        <v>89262</v>
      </c>
      <c r="B866" s="462" t="s">
        <v>672</v>
      </c>
      <c r="C866" s="461" t="s">
        <v>463</v>
      </c>
      <c r="D866" s="465">
        <v>30.49</v>
      </c>
    </row>
    <row r="867" spans="1:4" ht="40.5">
      <c r="A867" s="461">
        <v>89264</v>
      </c>
      <c r="B867" s="462" t="s">
        <v>673</v>
      </c>
      <c r="C867" s="461" t="s">
        <v>463</v>
      </c>
      <c r="D867" s="465">
        <v>13.39</v>
      </c>
    </row>
    <row r="868" spans="1:4" ht="40.5">
      <c r="A868" s="461">
        <v>89265</v>
      </c>
      <c r="B868" s="462" t="s">
        <v>674</v>
      </c>
      <c r="C868" s="461" t="s">
        <v>463</v>
      </c>
      <c r="D868" s="465">
        <v>2.68</v>
      </c>
    </row>
    <row r="869" spans="1:4" ht="40.5">
      <c r="A869" s="461">
        <v>89266</v>
      </c>
      <c r="B869" s="462" t="s">
        <v>675</v>
      </c>
      <c r="C869" s="461" t="s">
        <v>463</v>
      </c>
      <c r="D869" s="465">
        <v>2.12</v>
      </c>
    </row>
    <row r="870" spans="1:4" ht="27">
      <c r="A870" s="461">
        <v>89267</v>
      </c>
      <c r="B870" s="462" t="s">
        <v>676</v>
      </c>
      <c r="C870" s="461" t="s">
        <v>463</v>
      </c>
      <c r="D870" s="465">
        <v>44.11</v>
      </c>
    </row>
    <row r="871" spans="1:4" ht="27">
      <c r="A871" s="461">
        <v>89268</v>
      </c>
      <c r="B871" s="462" t="s">
        <v>677</v>
      </c>
      <c r="C871" s="461" t="s">
        <v>463</v>
      </c>
      <c r="D871" s="465">
        <v>7.94</v>
      </c>
    </row>
    <row r="872" spans="1:4" ht="27">
      <c r="A872" s="461">
        <v>89269</v>
      </c>
      <c r="B872" s="462" t="s">
        <v>678</v>
      </c>
      <c r="C872" s="461" t="s">
        <v>463</v>
      </c>
      <c r="D872" s="465">
        <v>6.28</v>
      </c>
    </row>
    <row r="873" spans="1:4" ht="27">
      <c r="A873" s="461">
        <v>89270</v>
      </c>
      <c r="B873" s="462" t="s">
        <v>679</v>
      </c>
      <c r="C873" s="461" t="s">
        <v>463</v>
      </c>
      <c r="D873" s="465">
        <v>70.91</v>
      </c>
    </row>
    <row r="874" spans="1:4" ht="27">
      <c r="A874" s="461">
        <v>89271</v>
      </c>
      <c r="B874" s="462" t="s">
        <v>680</v>
      </c>
      <c r="C874" s="461" t="s">
        <v>463</v>
      </c>
      <c r="D874" s="465">
        <v>28.51</v>
      </c>
    </row>
    <row r="875" spans="1:4" ht="27">
      <c r="A875" s="461">
        <v>89274</v>
      </c>
      <c r="B875" s="462" t="s">
        <v>12892</v>
      </c>
      <c r="C875" s="461" t="s">
        <v>463</v>
      </c>
      <c r="D875" s="465">
        <v>1.63</v>
      </c>
    </row>
    <row r="876" spans="1:4" ht="27">
      <c r="A876" s="461">
        <v>89275</v>
      </c>
      <c r="B876" s="462" t="s">
        <v>12893</v>
      </c>
      <c r="C876" s="461" t="s">
        <v>463</v>
      </c>
      <c r="D876" s="465">
        <v>0.19</v>
      </c>
    </row>
    <row r="877" spans="1:4" ht="27">
      <c r="A877" s="461">
        <v>89276</v>
      </c>
      <c r="B877" s="462" t="s">
        <v>12894</v>
      </c>
      <c r="C877" s="461" t="s">
        <v>463</v>
      </c>
      <c r="D877" s="465">
        <v>2.04</v>
      </c>
    </row>
    <row r="878" spans="1:4" ht="27">
      <c r="A878" s="461">
        <v>89277</v>
      </c>
      <c r="B878" s="462" t="s">
        <v>12895</v>
      </c>
      <c r="C878" s="461" t="s">
        <v>463</v>
      </c>
      <c r="D878" s="465">
        <v>8.23</v>
      </c>
    </row>
    <row r="879" spans="1:4" ht="27">
      <c r="A879" s="461">
        <v>89280</v>
      </c>
      <c r="B879" s="462" t="s">
        <v>681</v>
      </c>
      <c r="C879" s="461" t="s">
        <v>463</v>
      </c>
      <c r="D879" s="465">
        <v>38.229999999999997</v>
      </c>
    </row>
    <row r="880" spans="1:4" ht="27">
      <c r="A880" s="461">
        <v>89281</v>
      </c>
      <c r="B880" s="462" t="s">
        <v>682</v>
      </c>
      <c r="C880" s="461" t="s">
        <v>463</v>
      </c>
      <c r="D880" s="465">
        <v>5.3</v>
      </c>
    </row>
    <row r="881" spans="1:4" ht="40.5">
      <c r="A881" s="461">
        <v>89870</v>
      </c>
      <c r="B881" s="462" t="s">
        <v>683</v>
      </c>
      <c r="C881" s="461" t="s">
        <v>463</v>
      </c>
      <c r="D881" s="465">
        <v>32.35</v>
      </c>
    </row>
    <row r="882" spans="1:4" ht="40.5">
      <c r="A882" s="461">
        <v>89871</v>
      </c>
      <c r="B882" s="462" t="s">
        <v>684</v>
      </c>
      <c r="C882" s="461" t="s">
        <v>463</v>
      </c>
      <c r="D882" s="465">
        <v>5.65</v>
      </c>
    </row>
    <row r="883" spans="1:4" ht="40.5">
      <c r="A883" s="461">
        <v>89872</v>
      </c>
      <c r="B883" s="462" t="s">
        <v>685</v>
      </c>
      <c r="C883" s="461" t="s">
        <v>463</v>
      </c>
      <c r="D883" s="465">
        <v>4.49</v>
      </c>
    </row>
    <row r="884" spans="1:4" ht="40.5">
      <c r="A884" s="461">
        <v>89873</v>
      </c>
      <c r="B884" s="462" t="s">
        <v>686</v>
      </c>
      <c r="C884" s="461" t="s">
        <v>463</v>
      </c>
      <c r="D884" s="465">
        <v>54.6</v>
      </c>
    </row>
    <row r="885" spans="1:4" ht="40.5">
      <c r="A885" s="461">
        <v>89874</v>
      </c>
      <c r="B885" s="462" t="s">
        <v>687</v>
      </c>
      <c r="C885" s="461" t="s">
        <v>463</v>
      </c>
      <c r="D885" s="465">
        <v>173.28</v>
      </c>
    </row>
    <row r="886" spans="1:4" ht="40.5">
      <c r="A886" s="461">
        <v>89878</v>
      </c>
      <c r="B886" s="462" t="s">
        <v>688</v>
      </c>
      <c r="C886" s="461" t="s">
        <v>463</v>
      </c>
      <c r="D886" s="465">
        <v>34.89</v>
      </c>
    </row>
    <row r="887" spans="1:4" ht="40.5">
      <c r="A887" s="461">
        <v>89879</v>
      </c>
      <c r="B887" s="462" t="s">
        <v>689</v>
      </c>
      <c r="C887" s="461" t="s">
        <v>463</v>
      </c>
      <c r="D887" s="465">
        <v>5.98</v>
      </c>
    </row>
    <row r="888" spans="1:4" ht="40.5">
      <c r="A888" s="461">
        <v>89880</v>
      </c>
      <c r="B888" s="462" t="s">
        <v>690</v>
      </c>
      <c r="C888" s="461" t="s">
        <v>463</v>
      </c>
      <c r="D888" s="465">
        <v>4.75</v>
      </c>
    </row>
    <row r="889" spans="1:4" ht="40.5">
      <c r="A889" s="461">
        <v>89881</v>
      </c>
      <c r="B889" s="462" t="s">
        <v>691</v>
      </c>
      <c r="C889" s="461" t="s">
        <v>463</v>
      </c>
      <c r="D889" s="465">
        <v>58.28</v>
      </c>
    </row>
    <row r="890" spans="1:4" ht="40.5">
      <c r="A890" s="461">
        <v>89882</v>
      </c>
      <c r="B890" s="462" t="s">
        <v>692</v>
      </c>
      <c r="C890" s="461" t="s">
        <v>463</v>
      </c>
      <c r="D890" s="465">
        <v>199.92</v>
      </c>
    </row>
    <row r="891" spans="1:4" ht="27">
      <c r="A891" s="461">
        <v>90582</v>
      </c>
      <c r="B891" s="462" t="s">
        <v>693</v>
      </c>
      <c r="C891" s="461" t="s">
        <v>463</v>
      </c>
      <c r="D891" s="465">
        <v>0.44</v>
      </c>
    </row>
    <row r="892" spans="1:4" ht="27">
      <c r="A892" s="461">
        <v>90583</v>
      </c>
      <c r="B892" s="462" t="s">
        <v>694</v>
      </c>
      <c r="C892" s="461" t="s">
        <v>463</v>
      </c>
      <c r="D892" s="465">
        <v>0.05</v>
      </c>
    </row>
    <row r="893" spans="1:4" ht="27">
      <c r="A893" s="461">
        <v>90584</v>
      </c>
      <c r="B893" s="462" t="s">
        <v>695</v>
      </c>
      <c r="C893" s="461" t="s">
        <v>463</v>
      </c>
      <c r="D893" s="465">
        <v>0.34</v>
      </c>
    </row>
    <row r="894" spans="1:4" ht="27">
      <c r="A894" s="461">
        <v>90585</v>
      </c>
      <c r="B894" s="462" t="s">
        <v>696</v>
      </c>
      <c r="C894" s="461" t="s">
        <v>463</v>
      </c>
      <c r="D894" s="465">
        <v>0.47</v>
      </c>
    </row>
    <row r="895" spans="1:4" ht="27">
      <c r="A895" s="461">
        <v>90621</v>
      </c>
      <c r="B895" s="462" t="s">
        <v>697</v>
      </c>
      <c r="C895" s="461" t="s">
        <v>463</v>
      </c>
      <c r="D895" s="465">
        <v>2.21</v>
      </c>
    </row>
    <row r="896" spans="1:4" ht="27">
      <c r="A896" s="461">
        <v>90622</v>
      </c>
      <c r="B896" s="462" t="s">
        <v>698</v>
      </c>
      <c r="C896" s="461" t="s">
        <v>463</v>
      </c>
      <c r="D896" s="465">
        <v>0.26</v>
      </c>
    </row>
    <row r="897" spans="1:4" ht="27">
      <c r="A897" s="461">
        <v>90623</v>
      </c>
      <c r="B897" s="462" t="s">
        <v>699</v>
      </c>
      <c r="C897" s="461" t="s">
        <v>463</v>
      </c>
      <c r="D897" s="465">
        <v>2.77</v>
      </c>
    </row>
    <row r="898" spans="1:4" ht="27">
      <c r="A898" s="461">
        <v>90624</v>
      </c>
      <c r="B898" s="462" t="s">
        <v>700</v>
      </c>
      <c r="C898" s="461" t="s">
        <v>463</v>
      </c>
      <c r="D898" s="465">
        <v>2.84</v>
      </c>
    </row>
    <row r="899" spans="1:4" ht="27">
      <c r="A899" s="461">
        <v>90627</v>
      </c>
      <c r="B899" s="462" t="s">
        <v>701</v>
      </c>
      <c r="C899" s="461" t="s">
        <v>463</v>
      </c>
      <c r="D899" s="465">
        <v>45.6</v>
      </c>
    </row>
    <row r="900" spans="1:4" ht="27">
      <c r="A900" s="461">
        <v>90628</v>
      </c>
      <c r="B900" s="462" t="s">
        <v>702</v>
      </c>
      <c r="C900" s="461" t="s">
        <v>463</v>
      </c>
      <c r="D900" s="465">
        <v>6.24</v>
      </c>
    </row>
    <row r="901" spans="1:4" ht="27">
      <c r="A901" s="461">
        <v>90629</v>
      </c>
      <c r="B901" s="462" t="s">
        <v>703</v>
      </c>
      <c r="C901" s="461" t="s">
        <v>463</v>
      </c>
      <c r="D901" s="465">
        <v>57.06</v>
      </c>
    </row>
    <row r="902" spans="1:4" ht="27">
      <c r="A902" s="461">
        <v>90630</v>
      </c>
      <c r="B902" s="462" t="s">
        <v>704</v>
      </c>
      <c r="C902" s="461" t="s">
        <v>463</v>
      </c>
      <c r="D902" s="465">
        <v>1.35</v>
      </c>
    </row>
    <row r="903" spans="1:4" ht="40.5">
      <c r="A903" s="461">
        <v>90633</v>
      </c>
      <c r="B903" s="462" t="s">
        <v>705</v>
      </c>
      <c r="C903" s="461" t="s">
        <v>463</v>
      </c>
      <c r="D903" s="465">
        <v>4.1500000000000004</v>
      </c>
    </row>
    <row r="904" spans="1:4" ht="40.5">
      <c r="A904" s="461">
        <v>90634</v>
      </c>
      <c r="B904" s="462" t="s">
        <v>706</v>
      </c>
      <c r="C904" s="461" t="s">
        <v>463</v>
      </c>
      <c r="D904" s="465">
        <v>0.49</v>
      </c>
    </row>
    <row r="905" spans="1:4" ht="40.5">
      <c r="A905" s="461">
        <v>90635</v>
      </c>
      <c r="B905" s="462" t="s">
        <v>707</v>
      </c>
      <c r="C905" s="461" t="s">
        <v>463</v>
      </c>
      <c r="D905" s="465">
        <v>4.53</v>
      </c>
    </row>
    <row r="906" spans="1:4" ht="40.5">
      <c r="A906" s="461">
        <v>90636</v>
      </c>
      <c r="B906" s="462" t="s">
        <v>708</v>
      </c>
      <c r="C906" s="461" t="s">
        <v>463</v>
      </c>
      <c r="D906" s="465">
        <v>5.69</v>
      </c>
    </row>
    <row r="907" spans="1:4" ht="27">
      <c r="A907" s="461">
        <v>90639</v>
      </c>
      <c r="B907" s="462" t="s">
        <v>709</v>
      </c>
      <c r="C907" s="461" t="s">
        <v>463</v>
      </c>
      <c r="D907" s="465">
        <v>6.19</v>
      </c>
    </row>
    <row r="908" spans="1:4" ht="27">
      <c r="A908" s="461">
        <v>90640</v>
      </c>
      <c r="B908" s="462" t="s">
        <v>710</v>
      </c>
      <c r="C908" s="461" t="s">
        <v>463</v>
      </c>
      <c r="D908" s="465">
        <v>0.73</v>
      </c>
    </row>
    <row r="909" spans="1:4" ht="27">
      <c r="A909" s="461">
        <v>90641</v>
      </c>
      <c r="B909" s="462" t="s">
        <v>711</v>
      </c>
      <c r="C909" s="461" t="s">
        <v>463</v>
      </c>
      <c r="D909" s="465">
        <v>6.77</v>
      </c>
    </row>
    <row r="910" spans="1:4" ht="27">
      <c r="A910" s="461">
        <v>90642</v>
      </c>
      <c r="B910" s="462" t="s">
        <v>712</v>
      </c>
      <c r="C910" s="461" t="s">
        <v>463</v>
      </c>
      <c r="D910" s="465">
        <v>12.34</v>
      </c>
    </row>
    <row r="911" spans="1:4" ht="40.5">
      <c r="A911" s="461">
        <v>90646</v>
      </c>
      <c r="B911" s="462" t="s">
        <v>713</v>
      </c>
      <c r="C911" s="461" t="s">
        <v>463</v>
      </c>
      <c r="D911" s="465">
        <v>0.69</v>
      </c>
    </row>
    <row r="912" spans="1:4" ht="27">
      <c r="A912" s="461">
        <v>90647</v>
      </c>
      <c r="B912" s="462" t="s">
        <v>714</v>
      </c>
      <c r="C912" s="461" t="s">
        <v>463</v>
      </c>
      <c r="D912" s="465">
        <v>0.08</v>
      </c>
    </row>
    <row r="913" spans="1:4" ht="27">
      <c r="A913" s="461">
        <v>90648</v>
      </c>
      <c r="B913" s="462" t="s">
        <v>715</v>
      </c>
      <c r="C913" s="461" t="s">
        <v>463</v>
      </c>
      <c r="D913" s="465">
        <v>0.76</v>
      </c>
    </row>
    <row r="914" spans="1:4" ht="40.5">
      <c r="A914" s="461">
        <v>90649</v>
      </c>
      <c r="B914" s="462" t="s">
        <v>716</v>
      </c>
      <c r="C914" s="461" t="s">
        <v>463</v>
      </c>
      <c r="D914" s="465">
        <v>8.84</v>
      </c>
    </row>
    <row r="915" spans="1:4" ht="27">
      <c r="A915" s="461">
        <v>90652</v>
      </c>
      <c r="B915" s="462" t="s">
        <v>717</v>
      </c>
      <c r="C915" s="461" t="s">
        <v>463</v>
      </c>
      <c r="D915" s="465">
        <v>4.03</v>
      </c>
    </row>
    <row r="916" spans="1:4" ht="15">
      <c r="A916" s="461">
        <v>90653</v>
      </c>
      <c r="B916" s="462" t="s">
        <v>718</v>
      </c>
      <c r="C916" s="461" t="s">
        <v>463</v>
      </c>
      <c r="D916" s="465">
        <v>0.47</v>
      </c>
    </row>
    <row r="917" spans="1:4" ht="27">
      <c r="A917" s="461">
        <v>90654</v>
      </c>
      <c r="B917" s="462" t="s">
        <v>719</v>
      </c>
      <c r="C917" s="461" t="s">
        <v>463</v>
      </c>
      <c r="D917" s="465">
        <v>4.41</v>
      </c>
    </row>
    <row r="918" spans="1:4" ht="27">
      <c r="A918" s="461">
        <v>90655</v>
      </c>
      <c r="B918" s="462" t="s">
        <v>720</v>
      </c>
      <c r="C918" s="461" t="s">
        <v>463</v>
      </c>
      <c r="D918" s="465">
        <v>5.82</v>
      </c>
    </row>
    <row r="919" spans="1:4" ht="27">
      <c r="A919" s="461">
        <v>90658</v>
      </c>
      <c r="B919" s="462" t="s">
        <v>721</v>
      </c>
      <c r="C919" s="461" t="s">
        <v>463</v>
      </c>
      <c r="D919" s="465">
        <v>4.32</v>
      </c>
    </row>
    <row r="920" spans="1:4" ht="15">
      <c r="A920" s="461">
        <v>90659</v>
      </c>
      <c r="B920" s="462" t="s">
        <v>722</v>
      </c>
      <c r="C920" s="461" t="s">
        <v>463</v>
      </c>
      <c r="D920" s="465">
        <v>0.51</v>
      </c>
    </row>
    <row r="921" spans="1:4" ht="27">
      <c r="A921" s="461">
        <v>90660</v>
      </c>
      <c r="B921" s="462" t="s">
        <v>723</v>
      </c>
      <c r="C921" s="461" t="s">
        <v>463</v>
      </c>
      <c r="D921" s="465">
        <v>4.72</v>
      </c>
    </row>
    <row r="922" spans="1:4" ht="27">
      <c r="A922" s="461">
        <v>90661</v>
      </c>
      <c r="B922" s="462" t="s">
        <v>724</v>
      </c>
      <c r="C922" s="461" t="s">
        <v>463</v>
      </c>
      <c r="D922" s="465">
        <v>5.82</v>
      </c>
    </row>
    <row r="923" spans="1:4" ht="40.5">
      <c r="A923" s="461">
        <v>90664</v>
      </c>
      <c r="B923" s="462" t="s">
        <v>725</v>
      </c>
      <c r="C923" s="461" t="s">
        <v>463</v>
      </c>
      <c r="D923" s="465">
        <v>5.19</v>
      </c>
    </row>
    <row r="924" spans="1:4" ht="40.5">
      <c r="A924" s="461">
        <v>90665</v>
      </c>
      <c r="B924" s="462" t="s">
        <v>726</v>
      </c>
      <c r="C924" s="461" t="s">
        <v>463</v>
      </c>
      <c r="D924" s="465">
        <v>0.71</v>
      </c>
    </row>
    <row r="925" spans="1:4" ht="40.5">
      <c r="A925" s="461">
        <v>90666</v>
      </c>
      <c r="B925" s="462" t="s">
        <v>727</v>
      </c>
      <c r="C925" s="461" t="s">
        <v>463</v>
      </c>
      <c r="D925" s="465">
        <v>6.49</v>
      </c>
    </row>
    <row r="926" spans="1:4" ht="40.5">
      <c r="A926" s="461">
        <v>90667</v>
      </c>
      <c r="B926" s="462" t="s">
        <v>728</v>
      </c>
      <c r="C926" s="461" t="s">
        <v>463</v>
      </c>
      <c r="D926" s="465">
        <v>14.7</v>
      </c>
    </row>
    <row r="927" spans="1:4" ht="40.5">
      <c r="A927" s="461">
        <v>90670</v>
      </c>
      <c r="B927" s="462" t="s">
        <v>729</v>
      </c>
      <c r="C927" s="461" t="s">
        <v>463</v>
      </c>
      <c r="D927" s="465">
        <v>209.27</v>
      </c>
    </row>
    <row r="928" spans="1:4" ht="40.5">
      <c r="A928" s="461">
        <v>90671</v>
      </c>
      <c r="B928" s="462" t="s">
        <v>730</v>
      </c>
      <c r="C928" s="461" t="s">
        <v>463</v>
      </c>
      <c r="D928" s="465">
        <v>29.05</v>
      </c>
    </row>
    <row r="929" spans="1:4" ht="40.5">
      <c r="A929" s="461">
        <v>90672</v>
      </c>
      <c r="B929" s="462" t="s">
        <v>731</v>
      </c>
      <c r="C929" s="461" t="s">
        <v>463</v>
      </c>
      <c r="D929" s="465">
        <v>261.88</v>
      </c>
    </row>
    <row r="930" spans="1:4" ht="40.5">
      <c r="A930" s="461">
        <v>90673</v>
      </c>
      <c r="B930" s="462" t="s">
        <v>732</v>
      </c>
      <c r="C930" s="461" t="s">
        <v>463</v>
      </c>
      <c r="D930" s="465">
        <v>117.54</v>
      </c>
    </row>
    <row r="931" spans="1:4" ht="40.5">
      <c r="A931" s="461">
        <v>90676</v>
      </c>
      <c r="B931" s="462" t="s">
        <v>733</v>
      </c>
      <c r="C931" s="461" t="s">
        <v>463</v>
      </c>
      <c r="D931" s="465">
        <v>96.71</v>
      </c>
    </row>
    <row r="932" spans="1:4" ht="40.5">
      <c r="A932" s="461">
        <v>90677</v>
      </c>
      <c r="B932" s="462" t="s">
        <v>734</v>
      </c>
      <c r="C932" s="461" t="s">
        <v>463</v>
      </c>
      <c r="D932" s="465">
        <v>14.65</v>
      </c>
    </row>
    <row r="933" spans="1:4" ht="40.5">
      <c r="A933" s="461">
        <v>90678</v>
      </c>
      <c r="B933" s="462" t="s">
        <v>735</v>
      </c>
      <c r="C933" s="461" t="s">
        <v>463</v>
      </c>
      <c r="D933" s="465">
        <v>131.69999999999999</v>
      </c>
    </row>
    <row r="934" spans="1:4" ht="40.5">
      <c r="A934" s="461">
        <v>90679</v>
      </c>
      <c r="B934" s="462" t="s">
        <v>736</v>
      </c>
      <c r="C934" s="461" t="s">
        <v>463</v>
      </c>
      <c r="D934" s="465">
        <v>90.14</v>
      </c>
    </row>
    <row r="935" spans="1:4" ht="27">
      <c r="A935" s="461">
        <v>90682</v>
      </c>
      <c r="B935" s="462" t="s">
        <v>737</v>
      </c>
      <c r="C935" s="461" t="s">
        <v>463</v>
      </c>
      <c r="D935" s="465">
        <v>29.53</v>
      </c>
    </row>
    <row r="936" spans="1:4" ht="27">
      <c r="A936" s="461">
        <v>90683</v>
      </c>
      <c r="B936" s="462" t="s">
        <v>738</v>
      </c>
      <c r="C936" s="461" t="s">
        <v>463</v>
      </c>
      <c r="D936" s="465">
        <v>3.5</v>
      </c>
    </row>
    <row r="937" spans="1:4" ht="27">
      <c r="A937" s="461">
        <v>90684</v>
      </c>
      <c r="B937" s="462" t="s">
        <v>739</v>
      </c>
      <c r="C937" s="461" t="s">
        <v>463</v>
      </c>
      <c r="D937" s="465">
        <v>32.299999999999997</v>
      </c>
    </row>
    <row r="938" spans="1:4" ht="27">
      <c r="A938" s="461">
        <v>90685</v>
      </c>
      <c r="B938" s="462" t="s">
        <v>740</v>
      </c>
      <c r="C938" s="461" t="s">
        <v>463</v>
      </c>
      <c r="D938" s="465">
        <v>55.91</v>
      </c>
    </row>
    <row r="939" spans="1:4" ht="27">
      <c r="A939" s="461">
        <v>90688</v>
      </c>
      <c r="B939" s="462" t="s">
        <v>741</v>
      </c>
      <c r="C939" s="461" t="s">
        <v>463</v>
      </c>
      <c r="D939" s="465">
        <v>15.18</v>
      </c>
    </row>
    <row r="940" spans="1:4" ht="27">
      <c r="A940" s="461">
        <v>90689</v>
      </c>
      <c r="B940" s="462" t="s">
        <v>742</v>
      </c>
      <c r="C940" s="461" t="s">
        <v>463</v>
      </c>
      <c r="D940" s="465">
        <v>1.53</v>
      </c>
    </row>
    <row r="941" spans="1:4" ht="27">
      <c r="A941" s="461">
        <v>90690</v>
      </c>
      <c r="B941" s="462" t="s">
        <v>743</v>
      </c>
      <c r="C941" s="461" t="s">
        <v>463</v>
      </c>
      <c r="D941" s="465">
        <v>18.97</v>
      </c>
    </row>
    <row r="942" spans="1:4" ht="27">
      <c r="A942" s="461">
        <v>90691</v>
      </c>
      <c r="B942" s="462" t="s">
        <v>744</v>
      </c>
      <c r="C942" s="461" t="s">
        <v>463</v>
      </c>
      <c r="D942" s="465">
        <v>39.159999999999997</v>
      </c>
    </row>
    <row r="943" spans="1:4" ht="27">
      <c r="A943" s="461">
        <v>90957</v>
      </c>
      <c r="B943" s="462" t="s">
        <v>745</v>
      </c>
      <c r="C943" s="461" t="s">
        <v>463</v>
      </c>
      <c r="D943" s="465">
        <v>3.86</v>
      </c>
    </row>
    <row r="944" spans="1:4" ht="27">
      <c r="A944" s="461">
        <v>90958</v>
      </c>
      <c r="B944" s="462" t="s">
        <v>746</v>
      </c>
      <c r="C944" s="461" t="s">
        <v>463</v>
      </c>
      <c r="D944" s="465">
        <v>0.53</v>
      </c>
    </row>
    <row r="945" spans="1:4" ht="27">
      <c r="A945" s="461">
        <v>90960</v>
      </c>
      <c r="B945" s="462" t="s">
        <v>747</v>
      </c>
      <c r="C945" s="461" t="s">
        <v>463</v>
      </c>
      <c r="D945" s="465">
        <v>5.16</v>
      </c>
    </row>
    <row r="946" spans="1:4" ht="27">
      <c r="A946" s="461">
        <v>90961</v>
      </c>
      <c r="B946" s="462" t="s">
        <v>748</v>
      </c>
      <c r="C946" s="461" t="s">
        <v>463</v>
      </c>
      <c r="D946" s="465">
        <v>0.71</v>
      </c>
    </row>
    <row r="947" spans="1:4" ht="27">
      <c r="A947" s="461">
        <v>90962</v>
      </c>
      <c r="B947" s="462" t="s">
        <v>749</v>
      </c>
      <c r="C947" s="461" t="s">
        <v>463</v>
      </c>
      <c r="D947" s="465">
        <v>6.46</v>
      </c>
    </row>
    <row r="948" spans="1:4" ht="27">
      <c r="A948" s="461">
        <v>90963</v>
      </c>
      <c r="B948" s="462" t="s">
        <v>750</v>
      </c>
      <c r="C948" s="461" t="s">
        <v>463</v>
      </c>
      <c r="D948" s="465">
        <v>14.7</v>
      </c>
    </row>
    <row r="949" spans="1:4" ht="27">
      <c r="A949" s="461">
        <v>90968</v>
      </c>
      <c r="B949" s="462" t="s">
        <v>751</v>
      </c>
      <c r="C949" s="461" t="s">
        <v>463</v>
      </c>
      <c r="D949" s="465">
        <v>5.18</v>
      </c>
    </row>
    <row r="950" spans="1:4" ht="27">
      <c r="A950" s="461">
        <v>90969</v>
      </c>
      <c r="B950" s="462" t="s">
        <v>752</v>
      </c>
      <c r="C950" s="461" t="s">
        <v>463</v>
      </c>
      <c r="D950" s="465">
        <v>0.71</v>
      </c>
    </row>
    <row r="951" spans="1:4" ht="27">
      <c r="A951" s="461">
        <v>90970</v>
      </c>
      <c r="B951" s="462" t="s">
        <v>753</v>
      </c>
      <c r="C951" s="461" t="s">
        <v>463</v>
      </c>
      <c r="D951" s="465">
        <v>6.48</v>
      </c>
    </row>
    <row r="952" spans="1:4" ht="27">
      <c r="A952" s="461">
        <v>90971</v>
      </c>
      <c r="B952" s="462" t="s">
        <v>754</v>
      </c>
      <c r="C952" s="461" t="s">
        <v>463</v>
      </c>
      <c r="D952" s="465">
        <v>59.56</v>
      </c>
    </row>
    <row r="953" spans="1:4" ht="27">
      <c r="A953" s="461">
        <v>90975</v>
      </c>
      <c r="B953" s="462" t="s">
        <v>755</v>
      </c>
      <c r="C953" s="461" t="s">
        <v>463</v>
      </c>
      <c r="D953" s="465">
        <v>13.15</v>
      </c>
    </row>
    <row r="954" spans="1:4" ht="27">
      <c r="A954" s="461">
        <v>90976</v>
      </c>
      <c r="B954" s="462" t="s">
        <v>756</v>
      </c>
      <c r="C954" s="461" t="s">
        <v>463</v>
      </c>
      <c r="D954" s="465">
        <v>1.82</v>
      </c>
    </row>
    <row r="955" spans="1:4" ht="27">
      <c r="A955" s="461">
        <v>90977</v>
      </c>
      <c r="B955" s="462" t="s">
        <v>757</v>
      </c>
      <c r="C955" s="461" t="s">
        <v>463</v>
      </c>
      <c r="D955" s="465">
        <v>16.46</v>
      </c>
    </row>
    <row r="956" spans="1:4" ht="27">
      <c r="A956" s="461">
        <v>90978</v>
      </c>
      <c r="B956" s="462" t="s">
        <v>758</v>
      </c>
      <c r="C956" s="461" t="s">
        <v>463</v>
      </c>
      <c r="D956" s="465">
        <v>154.52000000000001</v>
      </c>
    </row>
    <row r="957" spans="1:4" ht="27">
      <c r="A957" s="461">
        <v>90992</v>
      </c>
      <c r="B957" s="462" t="s">
        <v>759</v>
      </c>
      <c r="C957" s="461" t="s">
        <v>463</v>
      </c>
      <c r="D957" s="465">
        <v>6.14</v>
      </c>
    </row>
    <row r="958" spans="1:4" ht="27">
      <c r="A958" s="461">
        <v>90993</v>
      </c>
      <c r="B958" s="462" t="s">
        <v>760</v>
      </c>
      <c r="C958" s="461" t="s">
        <v>463</v>
      </c>
      <c r="D958" s="465">
        <v>0.85</v>
      </c>
    </row>
    <row r="959" spans="1:4" ht="27">
      <c r="A959" s="461">
        <v>90994</v>
      </c>
      <c r="B959" s="462" t="s">
        <v>761</v>
      </c>
      <c r="C959" s="461" t="s">
        <v>463</v>
      </c>
      <c r="D959" s="465">
        <v>7.69</v>
      </c>
    </row>
    <row r="960" spans="1:4" ht="27">
      <c r="A960" s="461">
        <v>90995</v>
      </c>
      <c r="B960" s="462" t="s">
        <v>762</v>
      </c>
      <c r="C960" s="461" t="s">
        <v>463</v>
      </c>
      <c r="D960" s="465">
        <v>80.900000000000006</v>
      </c>
    </row>
    <row r="961" spans="1:4" ht="40.5">
      <c r="A961" s="461">
        <v>91021</v>
      </c>
      <c r="B961" s="462" t="s">
        <v>763</v>
      </c>
      <c r="C961" s="461" t="s">
        <v>463</v>
      </c>
      <c r="D961" s="465">
        <v>11.5</v>
      </c>
    </row>
    <row r="962" spans="1:4" ht="40.5">
      <c r="A962" s="461">
        <v>91026</v>
      </c>
      <c r="B962" s="462" t="s">
        <v>764</v>
      </c>
      <c r="C962" s="461" t="s">
        <v>463</v>
      </c>
      <c r="D962" s="465">
        <v>18.61</v>
      </c>
    </row>
    <row r="963" spans="1:4" ht="40.5">
      <c r="A963" s="461">
        <v>91027</v>
      </c>
      <c r="B963" s="462" t="s">
        <v>765</v>
      </c>
      <c r="C963" s="461" t="s">
        <v>463</v>
      </c>
      <c r="D963" s="465">
        <v>3.79</v>
      </c>
    </row>
    <row r="964" spans="1:4" ht="40.5">
      <c r="A964" s="461">
        <v>91028</v>
      </c>
      <c r="B964" s="462" t="s">
        <v>766</v>
      </c>
      <c r="C964" s="461" t="s">
        <v>463</v>
      </c>
      <c r="D964" s="465">
        <v>2.99</v>
      </c>
    </row>
    <row r="965" spans="1:4" ht="40.5">
      <c r="A965" s="461">
        <v>91029</v>
      </c>
      <c r="B965" s="462" t="s">
        <v>767</v>
      </c>
      <c r="C965" s="461" t="s">
        <v>463</v>
      </c>
      <c r="D965" s="465">
        <v>33.950000000000003</v>
      </c>
    </row>
    <row r="966" spans="1:4" ht="40.5">
      <c r="A966" s="461">
        <v>91030</v>
      </c>
      <c r="B966" s="462" t="s">
        <v>768</v>
      </c>
      <c r="C966" s="461" t="s">
        <v>463</v>
      </c>
      <c r="D966" s="465">
        <v>144.16999999999999</v>
      </c>
    </row>
    <row r="967" spans="1:4" ht="27">
      <c r="A967" s="461">
        <v>91273</v>
      </c>
      <c r="B967" s="462" t="s">
        <v>769</v>
      </c>
      <c r="C967" s="461" t="s">
        <v>463</v>
      </c>
      <c r="D967" s="465">
        <v>0.48</v>
      </c>
    </row>
    <row r="968" spans="1:4" ht="27">
      <c r="A968" s="461">
        <v>91274</v>
      </c>
      <c r="B968" s="462" t="s">
        <v>770</v>
      </c>
      <c r="C968" s="461" t="s">
        <v>463</v>
      </c>
      <c r="D968" s="465">
        <v>0.06</v>
      </c>
    </row>
    <row r="969" spans="1:4" ht="27">
      <c r="A969" s="461">
        <v>91275</v>
      </c>
      <c r="B969" s="462" t="s">
        <v>771</v>
      </c>
      <c r="C969" s="461" t="s">
        <v>463</v>
      </c>
      <c r="D969" s="465">
        <v>0.61</v>
      </c>
    </row>
    <row r="970" spans="1:4" ht="27">
      <c r="A970" s="461">
        <v>91276</v>
      </c>
      <c r="B970" s="462" t="s">
        <v>772</v>
      </c>
      <c r="C970" s="461" t="s">
        <v>463</v>
      </c>
      <c r="D970" s="465">
        <v>9.44</v>
      </c>
    </row>
    <row r="971" spans="1:4" ht="40.5">
      <c r="A971" s="461">
        <v>91279</v>
      </c>
      <c r="B971" s="462" t="s">
        <v>773</v>
      </c>
      <c r="C971" s="461" t="s">
        <v>463</v>
      </c>
      <c r="D971" s="465">
        <v>1.06</v>
      </c>
    </row>
    <row r="972" spans="1:4" ht="40.5">
      <c r="A972" s="461">
        <v>91280</v>
      </c>
      <c r="B972" s="462" t="s">
        <v>774</v>
      </c>
      <c r="C972" s="461" t="s">
        <v>463</v>
      </c>
      <c r="D972" s="465">
        <v>0.12</v>
      </c>
    </row>
    <row r="973" spans="1:4" ht="40.5">
      <c r="A973" s="461">
        <v>91281</v>
      </c>
      <c r="B973" s="462" t="s">
        <v>775</v>
      </c>
      <c r="C973" s="461" t="s">
        <v>463</v>
      </c>
      <c r="D973" s="465">
        <v>1.33</v>
      </c>
    </row>
    <row r="974" spans="1:4" ht="40.5">
      <c r="A974" s="461">
        <v>91282</v>
      </c>
      <c r="B974" s="462" t="s">
        <v>776</v>
      </c>
      <c r="C974" s="461" t="s">
        <v>463</v>
      </c>
      <c r="D974" s="465">
        <v>9.51</v>
      </c>
    </row>
    <row r="975" spans="1:4" ht="40.5">
      <c r="A975" s="461">
        <v>91354</v>
      </c>
      <c r="B975" s="462" t="s">
        <v>777</v>
      </c>
      <c r="C975" s="461" t="s">
        <v>463</v>
      </c>
      <c r="D975" s="465">
        <v>13.97</v>
      </c>
    </row>
    <row r="976" spans="1:4" ht="27">
      <c r="A976" s="461">
        <v>91355</v>
      </c>
      <c r="B976" s="462" t="s">
        <v>778</v>
      </c>
      <c r="C976" s="461" t="s">
        <v>463</v>
      </c>
      <c r="D976" s="465">
        <v>2.93</v>
      </c>
    </row>
    <row r="977" spans="1:4" ht="40.5">
      <c r="A977" s="461">
        <v>91356</v>
      </c>
      <c r="B977" s="462" t="s">
        <v>779</v>
      </c>
      <c r="C977" s="461" t="s">
        <v>463</v>
      </c>
      <c r="D977" s="465">
        <v>2.3199999999999998</v>
      </c>
    </row>
    <row r="978" spans="1:4" ht="40.5">
      <c r="A978" s="461">
        <v>91359</v>
      </c>
      <c r="B978" s="462" t="s">
        <v>780</v>
      </c>
      <c r="C978" s="461" t="s">
        <v>463</v>
      </c>
      <c r="D978" s="465">
        <v>17.46</v>
      </c>
    </row>
    <row r="979" spans="1:4" ht="40.5">
      <c r="A979" s="461">
        <v>91360</v>
      </c>
      <c r="B979" s="462" t="s">
        <v>781</v>
      </c>
      <c r="C979" s="461" t="s">
        <v>463</v>
      </c>
      <c r="D979" s="465">
        <v>3.34</v>
      </c>
    </row>
    <row r="980" spans="1:4" ht="40.5">
      <c r="A980" s="461">
        <v>91361</v>
      </c>
      <c r="B980" s="462" t="s">
        <v>782</v>
      </c>
      <c r="C980" s="461" t="s">
        <v>463</v>
      </c>
      <c r="D980" s="465">
        <v>2.64</v>
      </c>
    </row>
    <row r="981" spans="1:4" ht="40.5">
      <c r="A981" s="461">
        <v>91367</v>
      </c>
      <c r="B981" s="462" t="s">
        <v>783</v>
      </c>
      <c r="C981" s="461" t="s">
        <v>463</v>
      </c>
      <c r="D981" s="465">
        <v>19.03</v>
      </c>
    </row>
    <row r="982" spans="1:4" ht="40.5">
      <c r="A982" s="461">
        <v>91368</v>
      </c>
      <c r="B982" s="462" t="s">
        <v>784</v>
      </c>
      <c r="C982" s="461" t="s">
        <v>463</v>
      </c>
      <c r="D982" s="465">
        <v>3.7</v>
      </c>
    </row>
    <row r="983" spans="1:4" ht="40.5">
      <c r="A983" s="461">
        <v>91369</v>
      </c>
      <c r="B983" s="462" t="s">
        <v>785</v>
      </c>
      <c r="C983" s="461" t="s">
        <v>463</v>
      </c>
      <c r="D983" s="465">
        <v>2.93</v>
      </c>
    </row>
    <row r="984" spans="1:4" ht="27">
      <c r="A984" s="461">
        <v>91375</v>
      </c>
      <c r="B984" s="462" t="s">
        <v>786</v>
      </c>
      <c r="C984" s="461" t="s">
        <v>463</v>
      </c>
      <c r="D984" s="465">
        <v>11.77</v>
      </c>
    </row>
    <row r="985" spans="1:4" ht="27">
      <c r="A985" s="461">
        <v>91376</v>
      </c>
      <c r="B985" s="462" t="s">
        <v>787</v>
      </c>
      <c r="C985" s="461" t="s">
        <v>463</v>
      </c>
      <c r="D985" s="465">
        <v>2.4700000000000002</v>
      </c>
    </row>
    <row r="986" spans="1:4" ht="40.5">
      <c r="A986" s="461">
        <v>91377</v>
      </c>
      <c r="B986" s="462" t="s">
        <v>788</v>
      </c>
      <c r="C986" s="461" t="s">
        <v>463</v>
      </c>
      <c r="D986" s="465">
        <v>1.95</v>
      </c>
    </row>
    <row r="987" spans="1:4" ht="40.5">
      <c r="A987" s="461">
        <v>91380</v>
      </c>
      <c r="B987" s="462" t="s">
        <v>789</v>
      </c>
      <c r="C987" s="461" t="s">
        <v>463</v>
      </c>
      <c r="D987" s="465">
        <v>21.81</v>
      </c>
    </row>
    <row r="988" spans="1:4" ht="40.5">
      <c r="A988" s="461">
        <v>91381</v>
      </c>
      <c r="B988" s="462" t="s">
        <v>790</v>
      </c>
      <c r="C988" s="461" t="s">
        <v>463</v>
      </c>
      <c r="D988" s="465">
        <v>4.1900000000000004</v>
      </c>
    </row>
    <row r="989" spans="1:4" ht="40.5">
      <c r="A989" s="461">
        <v>91382</v>
      </c>
      <c r="B989" s="462" t="s">
        <v>791</v>
      </c>
      <c r="C989" s="461" t="s">
        <v>463</v>
      </c>
      <c r="D989" s="465">
        <v>3.32</v>
      </c>
    </row>
    <row r="990" spans="1:4" ht="40.5">
      <c r="A990" s="461">
        <v>91383</v>
      </c>
      <c r="B990" s="462" t="s">
        <v>792</v>
      </c>
      <c r="C990" s="461" t="s">
        <v>463</v>
      </c>
      <c r="D990" s="465">
        <v>38.840000000000003</v>
      </c>
    </row>
    <row r="991" spans="1:4" ht="40.5">
      <c r="A991" s="461">
        <v>91384</v>
      </c>
      <c r="B991" s="462" t="s">
        <v>793</v>
      </c>
      <c r="C991" s="461" t="s">
        <v>463</v>
      </c>
      <c r="D991" s="465">
        <v>99.54</v>
      </c>
    </row>
    <row r="992" spans="1:4" ht="40.5">
      <c r="A992" s="461">
        <v>91390</v>
      </c>
      <c r="B992" s="462" t="s">
        <v>794</v>
      </c>
      <c r="C992" s="461" t="s">
        <v>463</v>
      </c>
      <c r="D992" s="465">
        <v>15.73</v>
      </c>
    </row>
    <row r="993" spans="1:4" ht="40.5">
      <c r="A993" s="461">
        <v>91391</v>
      </c>
      <c r="B993" s="462" t="s">
        <v>795</v>
      </c>
      <c r="C993" s="461" t="s">
        <v>463</v>
      </c>
      <c r="D993" s="465">
        <v>3.18</v>
      </c>
    </row>
    <row r="994" spans="1:4" ht="40.5">
      <c r="A994" s="461">
        <v>91392</v>
      </c>
      <c r="B994" s="462" t="s">
        <v>796</v>
      </c>
      <c r="C994" s="461" t="s">
        <v>463</v>
      </c>
      <c r="D994" s="465">
        <v>2.5099999999999998</v>
      </c>
    </row>
    <row r="995" spans="1:4" ht="40.5">
      <c r="A995" s="461">
        <v>91396</v>
      </c>
      <c r="B995" s="462" t="s">
        <v>797</v>
      </c>
      <c r="C995" s="461" t="s">
        <v>463</v>
      </c>
      <c r="D995" s="465">
        <v>22.26</v>
      </c>
    </row>
    <row r="996" spans="1:4" ht="40.5">
      <c r="A996" s="461">
        <v>91397</v>
      </c>
      <c r="B996" s="462" t="s">
        <v>798</v>
      </c>
      <c r="C996" s="461" t="s">
        <v>463</v>
      </c>
      <c r="D996" s="465">
        <v>4.28</v>
      </c>
    </row>
    <row r="997" spans="1:4" ht="40.5">
      <c r="A997" s="461">
        <v>91398</v>
      </c>
      <c r="B997" s="462" t="s">
        <v>799</v>
      </c>
      <c r="C997" s="461" t="s">
        <v>463</v>
      </c>
      <c r="D997" s="465">
        <v>3.39</v>
      </c>
    </row>
    <row r="998" spans="1:4" ht="40.5">
      <c r="A998" s="461">
        <v>91402</v>
      </c>
      <c r="B998" s="462" t="s">
        <v>800</v>
      </c>
      <c r="C998" s="461" t="s">
        <v>463</v>
      </c>
      <c r="D998" s="465">
        <v>2.79</v>
      </c>
    </row>
    <row r="999" spans="1:4" ht="40.5">
      <c r="A999" s="461">
        <v>91466</v>
      </c>
      <c r="B999" s="462" t="s">
        <v>801</v>
      </c>
      <c r="C999" s="461" t="s">
        <v>463</v>
      </c>
      <c r="D999" s="465">
        <v>2.65</v>
      </c>
    </row>
    <row r="1000" spans="1:4" ht="40.5">
      <c r="A1000" s="461">
        <v>91467</v>
      </c>
      <c r="B1000" s="462" t="s">
        <v>802</v>
      </c>
      <c r="C1000" s="461" t="s">
        <v>463</v>
      </c>
      <c r="D1000" s="465">
        <v>155.4</v>
      </c>
    </row>
    <row r="1001" spans="1:4" ht="40.5">
      <c r="A1001" s="461">
        <v>91468</v>
      </c>
      <c r="B1001" s="462" t="s">
        <v>803</v>
      </c>
      <c r="C1001" s="461" t="s">
        <v>463</v>
      </c>
      <c r="D1001" s="465">
        <v>21.32</v>
      </c>
    </row>
    <row r="1002" spans="1:4" ht="40.5">
      <c r="A1002" s="461">
        <v>91469</v>
      </c>
      <c r="B1002" s="462" t="s">
        <v>804</v>
      </c>
      <c r="C1002" s="461" t="s">
        <v>463</v>
      </c>
      <c r="D1002" s="465">
        <v>4.22</v>
      </c>
    </row>
    <row r="1003" spans="1:4" ht="40.5">
      <c r="A1003" s="461">
        <v>91484</v>
      </c>
      <c r="B1003" s="462" t="s">
        <v>805</v>
      </c>
      <c r="C1003" s="461" t="s">
        <v>463</v>
      </c>
      <c r="D1003" s="465">
        <v>3.35</v>
      </c>
    </row>
    <row r="1004" spans="1:4" ht="40.5">
      <c r="A1004" s="461">
        <v>91485</v>
      </c>
      <c r="B1004" s="462" t="s">
        <v>806</v>
      </c>
      <c r="C1004" s="461" t="s">
        <v>463</v>
      </c>
      <c r="D1004" s="465">
        <v>152.11000000000001</v>
      </c>
    </row>
    <row r="1005" spans="1:4" ht="27">
      <c r="A1005" s="461">
        <v>91529</v>
      </c>
      <c r="B1005" s="462" t="s">
        <v>807</v>
      </c>
      <c r="C1005" s="461" t="s">
        <v>463</v>
      </c>
      <c r="D1005" s="465">
        <v>0.71</v>
      </c>
    </row>
    <row r="1006" spans="1:4" ht="27">
      <c r="A1006" s="461">
        <v>91530</v>
      </c>
      <c r="B1006" s="462" t="s">
        <v>808</v>
      </c>
      <c r="C1006" s="461" t="s">
        <v>463</v>
      </c>
      <c r="D1006" s="465">
        <v>0.09</v>
      </c>
    </row>
    <row r="1007" spans="1:4" ht="27">
      <c r="A1007" s="461">
        <v>91531</v>
      </c>
      <c r="B1007" s="462" t="s">
        <v>809</v>
      </c>
      <c r="C1007" s="461" t="s">
        <v>463</v>
      </c>
      <c r="D1007" s="465">
        <v>0.9</v>
      </c>
    </row>
    <row r="1008" spans="1:4" ht="27">
      <c r="A1008" s="461">
        <v>91532</v>
      </c>
      <c r="B1008" s="462" t="s">
        <v>810</v>
      </c>
      <c r="C1008" s="461" t="s">
        <v>463</v>
      </c>
      <c r="D1008" s="465">
        <v>6.75</v>
      </c>
    </row>
    <row r="1009" spans="1:4" ht="40.5">
      <c r="A1009" s="461">
        <v>91629</v>
      </c>
      <c r="B1009" s="462" t="s">
        <v>811</v>
      </c>
      <c r="C1009" s="461" t="s">
        <v>463</v>
      </c>
      <c r="D1009" s="465">
        <v>16.559999999999999</v>
      </c>
    </row>
    <row r="1010" spans="1:4" ht="40.5">
      <c r="A1010" s="461">
        <v>91630</v>
      </c>
      <c r="B1010" s="462" t="s">
        <v>812</v>
      </c>
      <c r="C1010" s="461" t="s">
        <v>463</v>
      </c>
      <c r="D1010" s="465">
        <v>3.1</v>
      </c>
    </row>
    <row r="1011" spans="1:4" ht="40.5">
      <c r="A1011" s="461">
        <v>91631</v>
      </c>
      <c r="B1011" s="462" t="s">
        <v>813</v>
      </c>
      <c r="C1011" s="461" t="s">
        <v>463</v>
      </c>
      <c r="D1011" s="465">
        <v>2.4500000000000002</v>
      </c>
    </row>
    <row r="1012" spans="1:4" ht="40.5">
      <c r="A1012" s="461">
        <v>91632</v>
      </c>
      <c r="B1012" s="462" t="s">
        <v>814</v>
      </c>
      <c r="C1012" s="461" t="s">
        <v>463</v>
      </c>
      <c r="D1012" s="465">
        <v>28.05</v>
      </c>
    </row>
    <row r="1013" spans="1:4" ht="40.5">
      <c r="A1013" s="461">
        <v>91633</v>
      </c>
      <c r="B1013" s="462" t="s">
        <v>815</v>
      </c>
      <c r="C1013" s="461" t="s">
        <v>463</v>
      </c>
      <c r="D1013" s="465">
        <v>131.53</v>
      </c>
    </row>
    <row r="1014" spans="1:4" ht="40.5">
      <c r="A1014" s="461">
        <v>91640</v>
      </c>
      <c r="B1014" s="462" t="s">
        <v>816</v>
      </c>
      <c r="C1014" s="461" t="s">
        <v>463</v>
      </c>
      <c r="D1014" s="465">
        <v>32.119999999999997</v>
      </c>
    </row>
    <row r="1015" spans="1:4" ht="40.5">
      <c r="A1015" s="461">
        <v>91641</v>
      </c>
      <c r="B1015" s="462" t="s">
        <v>817</v>
      </c>
      <c r="C1015" s="461" t="s">
        <v>463</v>
      </c>
      <c r="D1015" s="465">
        <v>6.57</v>
      </c>
    </row>
    <row r="1016" spans="1:4" ht="40.5">
      <c r="A1016" s="461">
        <v>91642</v>
      </c>
      <c r="B1016" s="462" t="s">
        <v>818</v>
      </c>
      <c r="C1016" s="461" t="s">
        <v>463</v>
      </c>
      <c r="D1016" s="465">
        <v>5.21</v>
      </c>
    </row>
    <row r="1017" spans="1:4" ht="40.5">
      <c r="A1017" s="461">
        <v>91643</v>
      </c>
      <c r="B1017" s="462" t="s">
        <v>819</v>
      </c>
      <c r="C1017" s="461" t="s">
        <v>463</v>
      </c>
      <c r="D1017" s="465">
        <v>57.18</v>
      </c>
    </row>
    <row r="1018" spans="1:4" ht="40.5">
      <c r="A1018" s="461">
        <v>91644</v>
      </c>
      <c r="B1018" s="462" t="s">
        <v>820</v>
      </c>
      <c r="C1018" s="461" t="s">
        <v>463</v>
      </c>
      <c r="D1018" s="465">
        <v>295.99</v>
      </c>
    </row>
    <row r="1019" spans="1:4" ht="27">
      <c r="A1019" s="461">
        <v>91688</v>
      </c>
      <c r="B1019" s="462" t="s">
        <v>821</v>
      </c>
      <c r="C1019" s="461" t="s">
        <v>463</v>
      </c>
      <c r="D1019" s="465">
        <v>0.12</v>
      </c>
    </row>
    <row r="1020" spans="1:4" ht="27">
      <c r="A1020" s="461">
        <v>91689</v>
      </c>
      <c r="B1020" s="462" t="s">
        <v>822</v>
      </c>
      <c r="C1020" s="461" t="s">
        <v>463</v>
      </c>
      <c r="D1020" s="465">
        <v>0.01</v>
      </c>
    </row>
    <row r="1021" spans="1:4" ht="27">
      <c r="A1021" s="461">
        <v>91690</v>
      </c>
      <c r="B1021" s="462" t="s">
        <v>823</v>
      </c>
      <c r="C1021" s="461" t="s">
        <v>463</v>
      </c>
      <c r="D1021" s="465">
        <v>0.08</v>
      </c>
    </row>
    <row r="1022" spans="1:4" ht="27">
      <c r="A1022" s="461">
        <v>91691</v>
      </c>
      <c r="B1022" s="462" t="s">
        <v>824</v>
      </c>
      <c r="C1022" s="461" t="s">
        <v>463</v>
      </c>
      <c r="D1022" s="465">
        <v>1.23</v>
      </c>
    </row>
    <row r="1023" spans="1:4" ht="27">
      <c r="A1023" s="461">
        <v>92040</v>
      </c>
      <c r="B1023" s="462" t="s">
        <v>825</v>
      </c>
      <c r="C1023" s="461" t="s">
        <v>463</v>
      </c>
      <c r="D1023" s="465">
        <v>6.07</v>
      </c>
    </row>
    <row r="1024" spans="1:4" ht="27">
      <c r="A1024" s="461">
        <v>92041</v>
      </c>
      <c r="B1024" s="462" t="s">
        <v>826</v>
      </c>
      <c r="C1024" s="461" t="s">
        <v>463</v>
      </c>
      <c r="D1024" s="465">
        <v>0.64</v>
      </c>
    </row>
    <row r="1025" spans="1:4" ht="27">
      <c r="A1025" s="461">
        <v>92042</v>
      </c>
      <c r="B1025" s="462" t="s">
        <v>827</v>
      </c>
      <c r="C1025" s="461" t="s">
        <v>463</v>
      </c>
      <c r="D1025" s="465">
        <v>5.0599999999999996</v>
      </c>
    </row>
    <row r="1026" spans="1:4" ht="40.5">
      <c r="A1026" s="461">
        <v>92101</v>
      </c>
      <c r="B1026" s="462" t="s">
        <v>828</v>
      </c>
      <c r="C1026" s="461" t="s">
        <v>463</v>
      </c>
      <c r="D1026" s="465">
        <v>29.29</v>
      </c>
    </row>
    <row r="1027" spans="1:4" ht="40.5">
      <c r="A1027" s="461">
        <v>92102</v>
      </c>
      <c r="B1027" s="462" t="s">
        <v>829</v>
      </c>
      <c r="C1027" s="461" t="s">
        <v>463</v>
      </c>
      <c r="D1027" s="465">
        <v>5.22</v>
      </c>
    </row>
    <row r="1028" spans="1:4" ht="54">
      <c r="A1028" s="461">
        <v>92103</v>
      </c>
      <c r="B1028" s="462" t="s">
        <v>830</v>
      </c>
      <c r="C1028" s="461" t="s">
        <v>463</v>
      </c>
      <c r="D1028" s="465">
        <v>4.13</v>
      </c>
    </row>
    <row r="1029" spans="1:4" ht="40.5">
      <c r="A1029" s="461">
        <v>92104</v>
      </c>
      <c r="B1029" s="462" t="s">
        <v>831</v>
      </c>
      <c r="C1029" s="461" t="s">
        <v>463</v>
      </c>
      <c r="D1029" s="465">
        <v>47.47</v>
      </c>
    </row>
    <row r="1030" spans="1:4" ht="40.5">
      <c r="A1030" s="461">
        <v>92105</v>
      </c>
      <c r="B1030" s="462" t="s">
        <v>832</v>
      </c>
      <c r="C1030" s="461" t="s">
        <v>463</v>
      </c>
      <c r="D1030" s="465">
        <v>189.1</v>
      </c>
    </row>
    <row r="1031" spans="1:4" ht="27">
      <c r="A1031" s="461">
        <v>92108</v>
      </c>
      <c r="B1031" s="462" t="s">
        <v>833</v>
      </c>
      <c r="C1031" s="461" t="s">
        <v>463</v>
      </c>
      <c r="D1031" s="465">
        <v>0.97</v>
      </c>
    </row>
    <row r="1032" spans="1:4" ht="27">
      <c r="A1032" s="461">
        <v>92109</v>
      </c>
      <c r="B1032" s="462" t="s">
        <v>834</v>
      </c>
      <c r="C1032" s="461" t="s">
        <v>463</v>
      </c>
      <c r="D1032" s="465">
        <v>0.11</v>
      </c>
    </row>
    <row r="1033" spans="1:4" ht="27">
      <c r="A1033" s="461">
        <v>92110</v>
      </c>
      <c r="B1033" s="462" t="s">
        <v>835</v>
      </c>
      <c r="C1033" s="461" t="s">
        <v>463</v>
      </c>
      <c r="D1033" s="465">
        <v>0.75</v>
      </c>
    </row>
    <row r="1034" spans="1:4" ht="27">
      <c r="A1034" s="461">
        <v>92111</v>
      </c>
      <c r="B1034" s="462" t="s">
        <v>836</v>
      </c>
      <c r="C1034" s="461" t="s">
        <v>463</v>
      </c>
      <c r="D1034" s="465">
        <v>1.1299999999999999</v>
      </c>
    </row>
    <row r="1035" spans="1:4" ht="15">
      <c r="A1035" s="461">
        <v>92114</v>
      </c>
      <c r="B1035" s="462" t="s">
        <v>837</v>
      </c>
      <c r="C1035" s="461" t="s">
        <v>463</v>
      </c>
      <c r="D1035" s="465">
        <v>0.1</v>
      </c>
    </row>
    <row r="1036" spans="1:4" ht="15">
      <c r="A1036" s="461">
        <v>92115</v>
      </c>
      <c r="B1036" s="462" t="s">
        <v>838</v>
      </c>
      <c r="C1036" s="461" t="s">
        <v>463</v>
      </c>
      <c r="D1036" s="465">
        <v>0.01</v>
      </c>
    </row>
    <row r="1037" spans="1:4" ht="15">
      <c r="A1037" s="461">
        <v>92116</v>
      </c>
      <c r="B1037" s="462" t="s">
        <v>839</v>
      </c>
      <c r="C1037" s="461" t="s">
        <v>463</v>
      </c>
      <c r="D1037" s="465">
        <v>0.13</v>
      </c>
    </row>
    <row r="1038" spans="1:4" ht="27">
      <c r="A1038" s="461">
        <v>92133</v>
      </c>
      <c r="B1038" s="462" t="s">
        <v>840</v>
      </c>
      <c r="C1038" s="461" t="s">
        <v>463</v>
      </c>
      <c r="D1038" s="465">
        <v>11.69</v>
      </c>
    </row>
    <row r="1039" spans="1:4" ht="27">
      <c r="A1039" s="461">
        <v>92134</v>
      </c>
      <c r="B1039" s="462" t="s">
        <v>841</v>
      </c>
      <c r="C1039" s="461" t="s">
        <v>463</v>
      </c>
      <c r="D1039" s="465">
        <v>1.85</v>
      </c>
    </row>
    <row r="1040" spans="1:4" ht="27">
      <c r="A1040" s="461">
        <v>92135</v>
      </c>
      <c r="B1040" s="462" t="s">
        <v>842</v>
      </c>
      <c r="C1040" s="461" t="s">
        <v>463</v>
      </c>
      <c r="D1040" s="465">
        <v>1.46</v>
      </c>
    </row>
    <row r="1041" spans="1:4" ht="27">
      <c r="A1041" s="461">
        <v>92136</v>
      </c>
      <c r="B1041" s="462" t="s">
        <v>843</v>
      </c>
      <c r="C1041" s="461" t="s">
        <v>463</v>
      </c>
      <c r="D1041" s="465">
        <v>14.61</v>
      </c>
    </row>
    <row r="1042" spans="1:4" ht="27">
      <c r="A1042" s="461">
        <v>92137</v>
      </c>
      <c r="B1042" s="462" t="s">
        <v>844</v>
      </c>
      <c r="C1042" s="461" t="s">
        <v>463</v>
      </c>
      <c r="D1042" s="465">
        <v>34.630000000000003</v>
      </c>
    </row>
    <row r="1043" spans="1:4" ht="27">
      <c r="A1043" s="461">
        <v>92140</v>
      </c>
      <c r="B1043" s="462" t="s">
        <v>845</v>
      </c>
      <c r="C1043" s="461" t="s">
        <v>463</v>
      </c>
      <c r="D1043" s="465">
        <v>3.56</v>
      </c>
    </row>
    <row r="1044" spans="1:4" ht="27">
      <c r="A1044" s="461">
        <v>92141</v>
      </c>
      <c r="B1044" s="462" t="s">
        <v>846</v>
      </c>
      <c r="C1044" s="461" t="s">
        <v>463</v>
      </c>
      <c r="D1044" s="465">
        <v>0.56000000000000005</v>
      </c>
    </row>
    <row r="1045" spans="1:4" ht="27">
      <c r="A1045" s="461">
        <v>92142</v>
      </c>
      <c r="B1045" s="462" t="s">
        <v>847</v>
      </c>
      <c r="C1045" s="461" t="s">
        <v>463</v>
      </c>
      <c r="D1045" s="465">
        <v>0.44</v>
      </c>
    </row>
    <row r="1046" spans="1:4" ht="27">
      <c r="A1046" s="461">
        <v>92143</v>
      </c>
      <c r="B1046" s="462" t="s">
        <v>848</v>
      </c>
      <c r="C1046" s="461" t="s">
        <v>463</v>
      </c>
      <c r="D1046" s="465">
        <v>4.45</v>
      </c>
    </row>
    <row r="1047" spans="1:4" ht="27">
      <c r="A1047" s="461">
        <v>92144</v>
      </c>
      <c r="B1047" s="462" t="s">
        <v>849</v>
      </c>
      <c r="C1047" s="461" t="s">
        <v>463</v>
      </c>
      <c r="D1047" s="465">
        <v>43.88</v>
      </c>
    </row>
    <row r="1048" spans="1:4" ht="40.5">
      <c r="A1048" s="461">
        <v>92237</v>
      </c>
      <c r="B1048" s="462" t="s">
        <v>850</v>
      </c>
      <c r="C1048" s="461" t="s">
        <v>463</v>
      </c>
      <c r="D1048" s="465">
        <v>23.51</v>
      </c>
    </row>
    <row r="1049" spans="1:4" ht="40.5">
      <c r="A1049" s="461">
        <v>92238</v>
      </c>
      <c r="B1049" s="462" t="s">
        <v>851</v>
      </c>
      <c r="C1049" s="461" t="s">
        <v>463</v>
      </c>
      <c r="D1049" s="465">
        <v>4.79</v>
      </c>
    </row>
    <row r="1050" spans="1:4" ht="40.5">
      <c r="A1050" s="461">
        <v>92239</v>
      </c>
      <c r="B1050" s="462" t="s">
        <v>852</v>
      </c>
      <c r="C1050" s="461" t="s">
        <v>463</v>
      </c>
      <c r="D1050" s="465">
        <v>3.8</v>
      </c>
    </row>
    <row r="1051" spans="1:4" ht="40.5">
      <c r="A1051" s="461">
        <v>92240</v>
      </c>
      <c r="B1051" s="462" t="s">
        <v>853</v>
      </c>
      <c r="C1051" s="461" t="s">
        <v>463</v>
      </c>
      <c r="D1051" s="465">
        <v>41.59</v>
      </c>
    </row>
    <row r="1052" spans="1:4" ht="40.5">
      <c r="A1052" s="461">
        <v>92241</v>
      </c>
      <c r="B1052" s="462" t="s">
        <v>854</v>
      </c>
      <c r="C1052" s="461" t="s">
        <v>463</v>
      </c>
      <c r="D1052" s="465">
        <v>271.36</v>
      </c>
    </row>
    <row r="1053" spans="1:4" ht="27">
      <c r="A1053" s="461">
        <v>92712</v>
      </c>
      <c r="B1053" s="462" t="s">
        <v>855</v>
      </c>
      <c r="C1053" s="461" t="s">
        <v>463</v>
      </c>
      <c r="D1053" s="465">
        <v>0.26</v>
      </c>
    </row>
    <row r="1054" spans="1:4" ht="27">
      <c r="A1054" s="461">
        <v>92713</v>
      </c>
      <c r="B1054" s="462" t="s">
        <v>856</v>
      </c>
      <c r="C1054" s="461" t="s">
        <v>463</v>
      </c>
      <c r="D1054" s="465">
        <v>0.03</v>
      </c>
    </row>
    <row r="1055" spans="1:4" ht="27">
      <c r="A1055" s="461">
        <v>92714</v>
      </c>
      <c r="B1055" s="462" t="s">
        <v>857</v>
      </c>
      <c r="C1055" s="461" t="s">
        <v>463</v>
      </c>
      <c r="D1055" s="465">
        <v>0.33</v>
      </c>
    </row>
    <row r="1056" spans="1:4" ht="27">
      <c r="A1056" s="461">
        <v>92715</v>
      </c>
      <c r="B1056" s="462" t="s">
        <v>858</v>
      </c>
      <c r="C1056" s="461" t="s">
        <v>463</v>
      </c>
      <c r="D1056" s="465">
        <v>28.48</v>
      </c>
    </row>
    <row r="1057" spans="1:4" ht="27">
      <c r="A1057" s="461">
        <v>92956</v>
      </c>
      <c r="B1057" s="462" t="s">
        <v>859</v>
      </c>
      <c r="C1057" s="461" t="s">
        <v>463</v>
      </c>
      <c r="D1057" s="465">
        <v>4.13</v>
      </c>
    </row>
    <row r="1058" spans="1:4" ht="27">
      <c r="A1058" s="461">
        <v>92957</v>
      </c>
      <c r="B1058" s="462" t="s">
        <v>860</v>
      </c>
      <c r="C1058" s="461" t="s">
        <v>463</v>
      </c>
      <c r="D1058" s="465">
        <v>0.49</v>
      </c>
    </row>
    <row r="1059" spans="1:4" ht="27">
      <c r="A1059" s="461">
        <v>92958</v>
      </c>
      <c r="B1059" s="462" t="s">
        <v>861</v>
      </c>
      <c r="C1059" s="461" t="s">
        <v>463</v>
      </c>
      <c r="D1059" s="465">
        <v>4.5199999999999996</v>
      </c>
    </row>
    <row r="1060" spans="1:4" ht="27">
      <c r="A1060" s="461">
        <v>92959</v>
      </c>
      <c r="B1060" s="462" t="s">
        <v>862</v>
      </c>
      <c r="C1060" s="461" t="s">
        <v>463</v>
      </c>
      <c r="D1060" s="465">
        <v>9.11</v>
      </c>
    </row>
    <row r="1061" spans="1:4" ht="27">
      <c r="A1061" s="461">
        <v>92963</v>
      </c>
      <c r="B1061" s="462" t="s">
        <v>863</v>
      </c>
      <c r="C1061" s="461" t="s">
        <v>463</v>
      </c>
      <c r="D1061" s="465">
        <v>1.71</v>
      </c>
    </row>
    <row r="1062" spans="1:4" ht="15">
      <c r="A1062" s="461">
        <v>92964</v>
      </c>
      <c r="B1062" s="462" t="s">
        <v>864</v>
      </c>
      <c r="C1062" s="461" t="s">
        <v>463</v>
      </c>
      <c r="D1062" s="465">
        <v>0.2</v>
      </c>
    </row>
    <row r="1063" spans="1:4" ht="27">
      <c r="A1063" s="461">
        <v>92965</v>
      </c>
      <c r="B1063" s="462" t="s">
        <v>865</v>
      </c>
      <c r="C1063" s="461" t="s">
        <v>463</v>
      </c>
      <c r="D1063" s="465">
        <v>2.13</v>
      </c>
    </row>
    <row r="1064" spans="1:4" ht="40.5">
      <c r="A1064" s="461">
        <v>93220</v>
      </c>
      <c r="B1064" s="462" t="s">
        <v>866</v>
      </c>
      <c r="C1064" s="461" t="s">
        <v>463</v>
      </c>
      <c r="D1064" s="465">
        <v>325.41000000000003</v>
      </c>
    </row>
    <row r="1065" spans="1:4" ht="40.5">
      <c r="A1065" s="461">
        <v>93221</v>
      </c>
      <c r="B1065" s="462" t="s">
        <v>867</v>
      </c>
      <c r="C1065" s="461" t="s">
        <v>463</v>
      </c>
      <c r="D1065" s="465">
        <v>45.17</v>
      </c>
    </row>
    <row r="1066" spans="1:4" ht="40.5">
      <c r="A1066" s="461">
        <v>93222</v>
      </c>
      <c r="B1066" s="462" t="s">
        <v>868</v>
      </c>
      <c r="C1066" s="461" t="s">
        <v>463</v>
      </c>
      <c r="D1066" s="465">
        <v>407.22</v>
      </c>
    </row>
    <row r="1067" spans="1:4" ht="40.5">
      <c r="A1067" s="461">
        <v>93223</v>
      </c>
      <c r="B1067" s="462" t="s">
        <v>869</v>
      </c>
      <c r="C1067" s="461" t="s">
        <v>463</v>
      </c>
      <c r="D1067" s="465">
        <v>153.52000000000001</v>
      </c>
    </row>
    <row r="1068" spans="1:4" ht="27">
      <c r="A1068" s="461">
        <v>93229</v>
      </c>
      <c r="B1068" s="462" t="s">
        <v>12896</v>
      </c>
      <c r="C1068" s="461" t="s">
        <v>463</v>
      </c>
      <c r="D1068" s="465">
        <v>0.41</v>
      </c>
    </row>
    <row r="1069" spans="1:4" ht="27">
      <c r="A1069" s="461">
        <v>93230</v>
      </c>
      <c r="B1069" s="462" t="s">
        <v>12897</v>
      </c>
      <c r="C1069" s="461" t="s">
        <v>463</v>
      </c>
      <c r="D1069" s="465">
        <v>0.04</v>
      </c>
    </row>
    <row r="1070" spans="1:4" ht="27">
      <c r="A1070" s="461">
        <v>93231</v>
      </c>
      <c r="B1070" s="462" t="s">
        <v>12898</v>
      </c>
      <c r="C1070" s="461" t="s">
        <v>463</v>
      </c>
      <c r="D1070" s="465">
        <v>0.38</v>
      </c>
    </row>
    <row r="1071" spans="1:4" ht="27">
      <c r="A1071" s="461">
        <v>93232</v>
      </c>
      <c r="B1071" s="462" t="s">
        <v>12899</v>
      </c>
      <c r="C1071" s="461" t="s">
        <v>463</v>
      </c>
      <c r="D1071" s="465">
        <v>9.44</v>
      </c>
    </row>
    <row r="1072" spans="1:4" ht="15">
      <c r="A1072" s="461">
        <v>93235</v>
      </c>
      <c r="B1072" s="462" t="s">
        <v>870</v>
      </c>
      <c r="C1072" s="461" t="s">
        <v>463</v>
      </c>
      <c r="D1072" s="465">
        <v>0.96</v>
      </c>
    </row>
    <row r="1073" spans="1:4" ht="40.5">
      <c r="A1073" s="461">
        <v>93238</v>
      </c>
      <c r="B1073" s="462" t="s">
        <v>871</v>
      </c>
      <c r="C1073" s="461" t="s">
        <v>463</v>
      </c>
      <c r="D1073" s="465">
        <v>1.3</v>
      </c>
    </row>
    <row r="1074" spans="1:4" ht="27">
      <c r="A1074" s="461">
        <v>93239</v>
      </c>
      <c r="B1074" s="462" t="s">
        <v>872</v>
      </c>
      <c r="C1074" s="461" t="s">
        <v>463</v>
      </c>
      <c r="D1074" s="465">
        <v>5.9</v>
      </c>
    </row>
    <row r="1075" spans="1:4" ht="40.5">
      <c r="A1075" s="461">
        <v>93240</v>
      </c>
      <c r="B1075" s="462" t="s">
        <v>873</v>
      </c>
      <c r="C1075" s="461" t="s">
        <v>463</v>
      </c>
      <c r="D1075" s="465">
        <v>11.76</v>
      </c>
    </row>
    <row r="1076" spans="1:4" ht="27">
      <c r="A1076" s="461">
        <v>93267</v>
      </c>
      <c r="B1076" s="462" t="s">
        <v>874</v>
      </c>
      <c r="C1076" s="461" t="s">
        <v>463</v>
      </c>
      <c r="D1076" s="465">
        <v>40.36</v>
      </c>
    </row>
    <row r="1077" spans="1:4" ht="27">
      <c r="A1077" s="461">
        <v>93269</v>
      </c>
      <c r="B1077" s="462" t="s">
        <v>875</v>
      </c>
      <c r="C1077" s="461" t="s">
        <v>463</v>
      </c>
      <c r="D1077" s="465">
        <v>4.79</v>
      </c>
    </row>
    <row r="1078" spans="1:4" ht="27">
      <c r="A1078" s="461">
        <v>93270</v>
      </c>
      <c r="B1078" s="462" t="s">
        <v>876</v>
      </c>
      <c r="C1078" s="461" t="s">
        <v>463</v>
      </c>
      <c r="D1078" s="465">
        <v>44.15</v>
      </c>
    </row>
    <row r="1079" spans="1:4" ht="27">
      <c r="A1079" s="461">
        <v>93271</v>
      </c>
      <c r="B1079" s="462" t="s">
        <v>877</v>
      </c>
      <c r="C1079" s="461" t="s">
        <v>463</v>
      </c>
      <c r="D1079" s="465">
        <v>8.5</v>
      </c>
    </row>
    <row r="1080" spans="1:4" ht="27">
      <c r="A1080" s="461">
        <v>93277</v>
      </c>
      <c r="B1080" s="462" t="s">
        <v>878</v>
      </c>
      <c r="C1080" s="461" t="s">
        <v>463</v>
      </c>
      <c r="D1080" s="465">
        <v>0.33</v>
      </c>
    </row>
    <row r="1081" spans="1:4" ht="27">
      <c r="A1081" s="461">
        <v>93278</v>
      </c>
      <c r="B1081" s="462" t="s">
        <v>879</v>
      </c>
      <c r="C1081" s="461" t="s">
        <v>463</v>
      </c>
      <c r="D1081" s="465">
        <v>0.03</v>
      </c>
    </row>
    <row r="1082" spans="1:4" ht="27">
      <c r="A1082" s="461">
        <v>93279</v>
      </c>
      <c r="B1082" s="462" t="s">
        <v>880</v>
      </c>
      <c r="C1082" s="461" t="s">
        <v>463</v>
      </c>
      <c r="D1082" s="465">
        <v>0.31</v>
      </c>
    </row>
    <row r="1083" spans="1:4" ht="27">
      <c r="A1083" s="461">
        <v>93280</v>
      </c>
      <c r="B1083" s="462" t="s">
        <v>881</v>
      </c>
      <c r="C1083" s="461" t="s">
        <v>463</v>
      </c>
      <c r="D1083" s="465">
        <v>0.7</v>
      </c>
    </row>
    <row r="1084" spans="1:4" ht="27">
      <c r="A1084" s="461">
        <v>93283</v>
      </c>
      <c r="B1084" s="462" t="s">
        <v>882</v>
      </c>
      <c r="C1084" s="461" t="s">
        <v>463</v>
      </c>
      <c r="D1084" s="465">
        <v>84.84</v>
      </c>
    </row>
    <row r="1085" spans="1:4" ht="27">
      <c r="A1085" s="461">
        <v>93284</v>
      </c>
      <c r="B1085" s="462" t="s">
        <v>883</v>
      </c>
      <c r="C1085" s="461" t="s">
        <v>463</v>
      </c>
      <c r="D1085" s="465">
        <v>15.27</v>
      </c>
    </row>
    <row r="1086" spans="1:4" ht="27">
      <c r="A1086" s="461">
        <v>93285</v>
      </c>
      <c r="B1086" s="462" t="s">
        <v>884</v>
      </c>
      <c r="C1086" s="461" t="s">
        <v>463</v>
      </c>
      <c r="D1086" s="465">
        <v>136.38</v>
      </c>
    </row>
    <row r="1087" spans="1:4" ht="27">
      <c r="A1087" s="461">
        <v>93286</v>
      </c>
      <c r="B1087" s="462" t="s">
        <v>885</v>
      </c>
      <c r="C1087" s="461" t="s">
        <v>463</v>
      </c>
      <c r="D1087" s="465">
        <v>11.83</v>
      </c>
    </row>
    <row r="1088" spans="1:4" ht="27">
      <c r="A1088" s="461">
        <v>93296</v>
      </c>
      <c r="B1088" s="462" t="s">
        <v>886</v>
      </c>
      <c r="C1088" s="461" t="s">
        <v>463</v>
      </c>
      <c r="D1088" s="465">
        <v>12.09</v>
      </c>
    </row>
    <row r="1089" spans="1:4" ht="40.5">
      <c r="A1089" s="461">
        <v>93397</v>
      </c>
      <c r="B1089" s="462" t="s">
        <v>887</v>
      </c>
      <c r="C1089" s="461" t="s">
        <v>463</v>
      </c>
      <c r="D1089" s="465">
        <v>16.559999999999999</v>
      </c>
    </row>
    <row r="1090" spans="1:4" ht="40.5">
      <c r="A1090" s="461">
        <v>93398</v>
      </c>
      <c r="B1090" s="462" t="s">
        <v>888</v>
      </c>
      <c r="C1090" s="461" t="s">
        <v>463</v>
      </c>
      <c r="D1090" s="465">
        <v>3.1</v>
      </c>
    </row>
    <row r="1091" spans="1:4" ht="40.5">
      <c r="A1091" s="461">
        <v>93399</v>
      </c>
      <c r="B1091" s="462" t="s">
        <v>889</v>
      </c>
      <c r="C1091" s="461" t="s">
        <v>463</v>
      </c>
      <c r="D1091" s="465">
        <v>2.4500000000000002</v>
      </c>
    </row>
    <row r="1092" spans="1:4" ht="40.5">
      <c r="A1092" s="461">
        <v>93400</v>
      </c>
      <c r="B1092" s="462" t="s">
        <v>890</v>
      </c>
      <c r="C1092" s="461" t="s">
        <v>463</v>
      </c>
      <c r="D1092" s="465">
        <v>28.05</v>
      </c>
    </row>
    <row r="1093" spans="1:4" ht="40.5">
      <c r="A1093" s="461">
        <v>93401</v>
      </c>
      <c r="B1093" s="462" t="s">
        <v>891</v>
      </c>
      <c r="C1093" s="461" t="s">
        <v>463</v>
      </c>
      <c r="D1093" s="465">
        <v>155.4</v>
      </c>
    </row>
    <row r="1094" spans="1:4" ht="40.5">
      <c r="A1094" s="461">
        <v>93404</v>
      </c>
      <c r="B1094" s="462" t="s">
        <v>11170</v>
      </c>
      <c r="C1094" s="461" t="s">
        <v>463</v>
      </c>
      <c r="D1094" s="465">
        <v>5.38</v>
      </c>
    </row>
    <row r="1095" spans="1:4" ht="40.5">
      <c r="A1095" s="461">
        <v>93405</v>
      </c>
      <c r="B1095" s="462" t="s">
        <v>11169</v>
      </c>
      <c r="C1095" s="461" t="s">
        <v>463</v>
      </c>
      <c r="D1095" s="465">
        <v>0.74</v>
      </c>
    </row>
    <row r="1096" spans="1:4" ht="40.5">
      <c r="A1096" s="461">
        <v>93406</v>
      </c>
      <c r="B1096" s="462" t="s">
        <v>11168</v>
      </c>
      <c r="C1096" s="461" t="s">
        <v>463</v>
      </c>
      <c r="D1096" s="465">
        <v>6.73</v>
      </c>
    </row>
    <row r="1097" spans="1:4" ht="40.5">
      <c r="A1097" s="461">
        <v>93407</v>
      </c>
      <c r="B1097" s="462" t="s">
        <v>11167</v>
      </c>
      <c r="C1097" s="461" t="s">
        <v>463</v>
      </c>
      <c r="D1097" s="465">
        <v>46.33</v>
      </c>
    </row>
    <row r="1098" spans="1:4" ht="27">
      <c r="A1098" s="461">
        <v>93411</v>
      </c>
      <c r="B1098" s="462" t="s">
        <v>892</v>
      </c>
      <c r="C1098" s="461" t="s">
        <v>463</v>
      </c>
      <c r="D1098" s="465">
        <v>0.25</v>
      </c>
    </row>
    <row r="1099" spans="1:4" ht="27">
      <c r="A1099" s="461">
        <v>93412</v>
      </c>
      <c r="B1099" s="462" t="s">
        <v>893</v>
      </c>
      <c r="C1099" s="461" t="s">
        <v>463</v>
      </c>
      <c r="D1099" s="465">
        <v>0.04</v>
      </c>
    </row>
    <row r="1100" spans="1:4" ht="27">
      <c r="A1100" s="461">
        <v>93413</v>
      </c>
      <c r="B1100" s="462" t="s">
        <v>894</v>
      </c>
      <c r="C1100" s="461" t="s">
        <v>463</v>
      </c>
      <c r="D1100" s="465">
        <v>0.22</v>
      </c>
    </row>
    <row r="1101" spans="1:4" ht="27">
      <c r="A1101" s="461">
        <v>93414</v>
      </c>
      <c r="B1101" s="462" t="s">
        <v>895</v>
      </c>
      <c r="C1101" s="461" t="s">
        <v>463</v>
      </c>
      <c r="D1101" s="465">
        <v>16.329999999999998</v>
      </c>
    </row>
    <row r="1102" spans="1:4" ht="15">
      <c r="A1102" s="461">
        <v>93417</v>
      </c>
      <c r="B1102" s="462" t="s">
        <v>896</v>
      </c>
      <c r="C1102" s="461" t="s">
        <v>463</v>
      </c>
      <c r="D1102" s="465">
        <v>3.36</v>
      </c>
    </row>
    <row r="1103" spans="1:4" ht="15">
      <c r="A1103" s="461">
        <v>93418</v>
      </c>
      <c r="B1103" s="462" t="s">
        <v>897</v>
      </c>
      <c r="C1103" s="461" t="s">
        <v>463</v>
      </c>
      <c r="D1103" s="465">
        <v>0.6</v>
      </c>
    </row>
    <row r="1104" spans="1:4" ht="15">
      <c r="A1104" s="461">
        <v>93419</v>
      </c>
      <c r="B1104" s="462" t="s">
        <v>898</v>
      </c>
      <c r="C1104" s="461" t="s">
        <v>463</v>
      </c>
      <c r="D1104" s="465">
        <v>3</v>
      </c>
    </row>
    <row r="1105" spans="1:4" ht="27">
      <c r="A1105" s="461">
        <v>93420</v>
      </c>
      <c r="B1105" s="462" t="s">
        <v>899</v>
      </c>
      <c r="C1105" s="461" t="s">
        <v>463</v>
      </c>
      <c r="D1105" s="465">
        <v>65.91</v>
      </c>
    </row>
    <row r="1106" spans="1:4" ht="27">
      <c r="A1106" s="461">
        <v>93423</v>
      </c>
      <c r="B1106" s="462" t="s">
        <v>900</v>
      </c>
      <c r="C1106" s="461" t="s">
        <v>463</v>
      </c>
      <c r="D1106" s="465">
        <v>4.76</v>
      </c>
    </row>
    <row r="1107" spans="1:4" ht="15">
      <c r="A1107" s="461">
        <v>93424</v>
      </c>
      <c r="B1107" s="462" t="s">
        <v>901</v>
      </c>
      <c r="C1107" s="461" t="s">
        <v>463</v>
      </c>
      <c r="D1107" s="465">
        <v>0.85</v>
      </c>
    </row>
    <row r="1108" spans="1:4" ht="15">
      <c r="A1108" s="461">
        <v>93425</v>
      </c>
      <c r="B1108" s="462" t="s">
        <v>902</v>
      </c>
      <c r="C1108" s="461" t="s">
        <v>463</v>
      </c>
      <c r="D1108" s="465">
        <v>4.25</v>
      </c>
    </row>
    <row r="1109" spans="1:4" ht="27">
      <c r="A1109" s="461">
        <v>93426</v>
      </c>
      <c r="B1109" s="462" t="s">
        <v>903</v>
      </c>
      <c r="C1109" s="461" t="s">
        <v>463</v>
      </c>
      <c r="D1109" s="465">
        <v>157.52000000000001</v>
      </c>
    </row>
    <row r="1110" spans="1:4" ht="27">
      <c r="A1110" s="461">
        <v>93429</v>
      </c>
      <c r="B1110" s="462" t="s">
        <v>904</v>
      </c>
      <c r="C1110" s="461" t="s">
        <v>463</v>
      </c>
      <c r="D1110" s="465">
        <v>108.29</v>
      </c>
    </row>
    <row r="1111" spans="1:4" ht="27">
      <c r="A1111" s="461">
        <v>93430</v>
      </c>
      <c r="B1111" s="462" t="s">
        <v>905</v>
      </c>
      <c r="C1111" s="461" t="s">
        <v>463</v>
      </c>
      <c r="D1111" s="465">
        <v>19.489999999999998</v>
      </c>
    </row>
    <row r="1112" spans="1:4" ht="27">
      <c r="A1112" s="461">
        <v>93431</v>
      </c>
      <c r="B1112" s="462" t="s">
        <v>906</v>
      </c>
      <c r="C1112" s="461" t="s">
        <v>463</v>
      </c>
      <c r="D1112" s="465">
        <v>174.08</v>
      </c>
    </row>
    <row r="1113" spans="1:4" ht="27">
      <c r="A1113" s="461">
        <v>93432</v>
      </c>
      <c r="B1113" s="462" t="s">
        <v>907</v>
      </c>
      <c r="C1113" s="461" t="s">
        <v>463</v>
      </c>
      <c r="D1113" s="465">
        <v>2822.4</v>
      </c>
    </row>
    <row r="1114" spans="1:4" ht="27">
      <c r="A1114" s="461">
        <v>93435</v>
      </c>
      <c r="B1114" s="462" t="s">
        <v>908</v>
      </c>
      <c r="C1114" s="461" t="s">
        <v>463</v>
      </c>
      <c r="D1114" s="465">
        <v>5.86</v>
      </c>
    </row>
    <row r="1115" spans="1:4" ht="27">
      <c r="A1115" s="461">
        <v>93436</v>
      </c>
      <c r="B1115" s="462" t="s">
        <v>909</v>
      </c>
      <c r="C1115" s="461" t="s">
        <v>463</v>
      </c>
      <c r="D1115" s="465">
        <v>1.23</v>
      </c>
    </row>
    <row r="1116" spans="1:4" ht="27">
      <c r="A1116" s="461">
        <v>93437</v>
      </c>
      <c r="B1116" s="462" t="s">
        <v>910</v>
      </c>
      <c r="C1116" s="461" t="s">
        <v>463</v>
      </c>
      <c r="D1116" s="465">
        <v>10.99</v>
      </c>
    </row>
    <row r="1117" spans="1:4" ht="27">
      <c r="A1117" s="461">
        <v>93438</v>
      </c>
      <c r="B1117" s="462" t="s">
        <v>911</v>
      </c>
      <c r="C1117" s="461" t="s">
        <v>463</v>
      </c>
      <c r="D1117" s="465">
        <v>24.69</v>
      </c>
    </row>
    <row r="1118" spans="1:4" ht="27">
      <c r="A1118" s="461">
        <v>95114</v>
      </c>
      <c r="B1118" s="462" t="s">
        <v>912</v>
      </c>
      <c r="C1118" s="461" t="s">
        <v>463</v>
      </c>
      <c r="D1118" s="465">
        <v>1.66</v>
      </c>
    </row>
    <row r="1119" spans="1:4" ht="15">
      <c r="A1119" s="461">
        <v>95115</v>
      </c>
      <c r="B1119" s="462" t="s">
        <v>913</v>
      </c>
      <c r="C1119" s="461" t="s">
        <v>463</v>
      </c>
      <c r="D1119" s="465">
        <v>0.19</v>
      </c>
    </row>
    <row r="1120" spans="1:4" ht="27">
      <c r="A1120" s="461">
        <v>95116</v>
      </c>
      <c r="B1120" s="462" t="s">
        <v>914</v>
      </c>
      <c r="C1120" s="461" t="s">
        <v>463</v>
      </c>
      <c r="D1120" s="465">
        <v>31.99</v>
      </c>
    </row>
    <row r="1121" spans="1:4" ht="27">
      <c r="A1121" s="461">
        <v>95117</v>
      </c>
      <c r="B1121" s="462" t="s">
        <v>915</v>
      </c>
      <c r="C1121" s="461" t="s">
        <v>463</v>
      </c>
      <c r="D1121" s="465">
        <v>5.04</v>
      </c>
    </row>
    <row r="1122" spans="1:4" ht="27">
      <c r="A1122" s="461">
        <v>95118</v>
      </c>
      <c r="B1122" s="462" t="s">
        <v>916</v>
      </c>
      <c r="C1122" s="461" t="s">
        <v>463</v>
      </c>
      <c r="D1122" s="465">
        <v>63.82</v>
      </c>
    </row>
    <row r="1123" spans="1:4" ht="27">
      <c r="A1123" s="461">
        <v>95119</v>
      </c>
      <c r="B1123" s="462" t="s">
        <v>917</v>
      </c>
      <c r="C1123" s="461" t="s">
        <v>463</v>
      </c>
      <c r="D1123" s="465">
        <v>10.050000000000001</v>
      </c>
    </row>
    <row r="1124" spans="1:4" ht="27">
      <c r="A1124" s="461">
        <v>95120</v>
      </c>
      <c r="B1124" s="462" t="s">
        <v>918</v>
      </c>
      <c r="C1124" s="461" t="s">
        <v>463</v>
      </c>
      <c r="D1124" s="465">
        <v>58.01</v>
      </c>
    </row>
    <row r="1125" spans="1:4" ht="27">
      <c r="A1125" s="461">
        <v>95123</v>
      </c>
      <c r="B1125" s="462" t="s">
        <v>919</v>
      </c>
      <c r="C1125" s="461" t="s">
        <v>463</v>
      </c>
      <c r="D1125" s="465">
        <v>16.77</v>
      </c>
    </row>
    <row r="1126" spans="1:4" ht="27">
      <c r="A1126" s="461">
        <v>95124</v>
      </c>
      <c r="B1126" s="462" t="s">
        <v>920</v>
      </c>
      <c r="C1126" s="461" t="s">
        <v>463</v>
      </c>
      <c r="D1126" s="465">
        <v>2.64</v>
      </c>
    </row>
    <row r="1127" spans="1:4" ht="27">
      <c r="A1127" s="461">
        <v>95125</v>
      </c>
      <c r="B1127" s="462" t="s">
        <v>921</v>
      </c>
      <c r="C1127" s="461" t="s">
        <v>463</v>
      </c>
      <c r="D1127" s="465">
        <v>18.34</v>
      </c>
    </row>
    <row r="1128" spans="1:4" ht="27">
      <c r="A1128" s="461">
        <v>95126</v>
      </c>
      <c r="B1128" s="462" t="s">
        <v>922</v>
      </c>
      <c r="C1128" s="461" t="s">
        <v>463</v>
      </c>
      <c r="D1128" s="465">
        <v>144.69999999999999</v>
      </c>
    </row>
    <row r="1129" spans="1:4" ht="27">
      <c r="A1129" s="461">
        <v>95129</v>
      </c>
      <c r="B1129" s="462" t="s">
        <v>923</v>
      </c>
      <c r="C1129" s="461" t="s">
        <v>463</v>
      </c>
      <c r="D1129" s="465">
        <v>25.43</v>
      </c>
    </row>
    <row r="1130" spans="1:4" ht="27">
      <c r="A1130" s="461">
        <v>95130</v>
      </c>
      <c r="B1130" s="462" t="s">
        <v>924</v>
      </c>
      <c r="C1130" s="461" t="s">
        <v>463</v>
      </c>
      <c r="D1130" s="465">
        <v>5.35</v>
      </c>
    </row>
    <row r="1131" spans="1:4" ht="27">
      <c r="A1131" s="461">
        <v>95131</v>
      </c>
      <c r="B1131" s="462" t="s">
        <v>925</v>
      </c>
      <c r="C1131" s="461" t="s">
        <v>463</v>
      </c>
      <c r="D1131" s="465">
        <v>47.75</v>
      </c>
    </row>
    <row r="1132" spans="1:4" ht="27">
      <c r="A1132" s="461">
        <v>95132</v>
      </c>
      <c r="B1132" s="462" t="s">
        <v>926</v>
      </c>
      <c r="C1132" s="461" t="s">
        <v>463</v>
      </c>
      <c r="D1132" s="465">
        <v>31.69</v>
      </c>
    </row>
    <row r="1133" spans="1:4" ht="27">
      <c r="A1133" s="461">
        <v>95136</v>
      </c>
      <c r="B1133" s="462" t="s">
        <v>927</v>
      </c>
      <c r="C1133" s="461" t="s">
        <v>463</v>
      </c>
      <c r="D1133" s="465">
        <v>0.03</v>
      </c>
    </row>
    <row r="1134" spans="1:4" ht="27">
      <c r="A1134" s="461">
        <v>95137</v>
      </c>
      <c r="B1134" s="462" t="s">
        <v>928</v>
      </c>
      <c r="C1134" s="461" t="s">
        <v>463</v>
      </c>
      <c r="D1134" s="465">
        <v>0</v>
      </c>
    </row>
    <row r="1135" spans="1:4" ht="27">
      <c r="A1135" s="461">
        <v>95138</v>
      </c>
      <c r="B1135" s="462" t="s">
        <v>929</v>
      </c>
      <c r="C1135" s="461" t="s">
        <v>463</v>
      </c>
      <c r="D1135" s="465">
        <v>0.03</v>
      </c>
    </row>
    <row r="1136" spans="1:4" ht="27">
      <c r="A1136" s="461">
        <v>95208</v>
      </c>
      <c r="B1136" s="462" t="s">
        <v>930</v>
      </c>
      <c r="C1136" s="461" t="s">
        <v>463</v>
      </c>
      <c r="D1136" s="465">
        <v>45.73</v>
      </c>
    </row>
    <row r="1137" spans="1:4" ht="27">
      <c r="A1137" s="461">
        <v>95209</v>
      </c>
      <c r="B1137" s="462" t="s">
        <v>931</v>
      </c>
      <c r="C1137" s="461" t="s">
        <v>463</v>
      </c>
      <c r="D1137" s="465">
        <v>5.43</v>
      </c>
    </row>
    <row r="1138" spans="1:4" ht="27">
      <c r="A1138" s="461">
        <v>95210</v>
      </c>
      <c r="B1138" s="462" t="s">
        <v>932</v>
      </c>
      <c r="C1138" s="461" t="s">
        <v>463</v>
      </c>
      <c r="D1138" s="465">
        <v>50.02</v>
      </c>
    </row>
    <row r="1139" spans="1:4" ht="27">
      <c r="A1139" s="461">
        <v>95211</v>
      </c>
      <c r="B1139" s="462" t="s">
        <v>933</v>
      </c>
      <c r="C1139" s="461" t="s">
        <v>463</v>
      </c>
      <c r="D1139" s="465">
        <v>8.5</v>
      </c>
    </row>
    <row r="1140" spans="1:4" ht="27">
      <c r="A1140" s="461">
        <v>95217</v>
      </c>
      <c r="B1140" s="462" t="s">
        <v>934</v>
      </c>
      <c r="C1140" s="461" t="s">
        <v>463</v>
      </c>
      <c r="D1140" s="465">
        <v>0.56999999999999995</v>
      </c>
    </row>
    <row r="1141" spans="1:4" ht="15">
      <c r="A1141" s="461">
        <v>95255</v>
      </c>
      <c r="B1141" s="462" t="s">
        <v>935</v>
      </c>
      <c r="C1141" s="461" t="s">
        <v>463</v>
      </c>
      <c r="D1141" s="465">
        <v>1.47</v>
      </c>
    </row>
    <row r="1142" spans="1:4" ht="15">
      <c r="A1142" s="461">
        <v>95256</v>
      </c>
      <c r="B1142" s="462" t="s">
        <v>936</v>
      </c>
      <c r="C1142" s="461" t="s">
        <v>463</v>
      </c>
      <c r="D1142" s="465">
        <v>0.17</v>
      </c>
    </row>
    <row r="1143" spans="1:4" ht="15">
      <c r="A1143" s="461">
        <v>95257</v>
      </c>
      <c r="B1143" s="462" t="s">
        <v>937</v>
      </c>
      <c r="C1143" s="461" t="s">
        <v>463</v>
      </c>
      <c r="D1143" s="465">
        <v>1.84</v>
      </c>
    </row>
    <row r="1144" spans="1:4" ht="27">
      <c r="A1144" s="461">
        <v>95260</v>
      </c>
      <c r="B1144" s="462" t="s">
        <v>938</v>
      </c>
      <c r="C1144" s="461" t="s">
        <v>463</v>
      </c>
      <c r="D1144" s="465">
        <v>0.57999999999999996</v>
      </c>
    </row>
    <row r="1145" spans="1:4" ht="27">
      <c r="A1145" s="461">
        <v>95261</v>
      </c>
      <c r="B1145" s="462" t="s">
        <v>939</v>
      </c>
      <c r="C1145" s="461" t="s">
        <v>463</v>
      </c>
      <c r="D1145" s="465">
        <v>0.17</v>
      </c>
    </row>
    <row r="1146" spans="1:4" ht="27">
      <c r="A1146" s="461">
        <v>95262</v>
      </c>
      <c r="B1146" s="462" t="s">
        <v>940</v>
      </c>
      <c r="C1146" s="461" t="s">
        <v>463</v>
      </c>
      <c r="D1146" s="465">
        <v>1.54</v>
      </c>
    </row>
    <row r="1147" spans="1:4" ht="27">
      <c r="A1147" s="461">
        <v>95263</v>
      </c>
      <c r="B1147" s="462" t="s">
        <v>941</v>
      </c>
      <c r="C1147" s="461" t="s">
        <v>463</v>
      </c>
      <c r="D1147" s="465">
        <v>5.1100000000000003</v>
      </c>
    </row>
    <row r="1148" spans="1:4" ht="27">
      <c r="A1148" s="461">
        <v>95266</v>
      </c>
      <c r="B1148" s="462" t="s">
        <v>942</v>
      </c>
      <c r="C1148" s="461" t="s">
        <v>463</v>
      </c>
      <c r="D1148" s="465">
        <v>0.44</v>
      </c>
    </row>
    <row r="1149" spans="1:4" ht="27">
      <c r="A1149" s="461">
        <v>95267</v>
      </c>
      <c r="B1149" s="462" t="s">
        <v>943</v>
      </c>
      <c r="C1149" s="461" t="s">
        <v>463</v>
      </c>
      <c r="D1149" s="465">
        <v>0.04</v>
      </c>
    </row>
    <row r="1150" spans="1:4" ht="27">
      <c r="A1150" s="461">
        <v>95268</v>
      </c>
      <c r="B1150" s="462" t="s">
        <v>944</v>
      </c>
      <c r="C1150" s="461" t="s">
        <v>463</v>
      </c>
      <c r="D1150" s="465">
        <v>0.42</v>
      </c>
    </row>
    <row r="1151" spans="1:4" ht="27">
      <c r="A1151" s="461">
        <v>95269</v>
      </c>
      <c r="B1151" s="462" t="s">
        <v>945</v>
      </c>
      <c r="C1151" s="461" t="s">
        <v>463</v>
      </c>
      <c r="D1151" s="465">
        <v>9.44</v>
      </c>
    </row>
    <row r="1152" spans="1:4" ht="27">
      <c r="A1152" s="461">
        <v>95272</v>
      </c>
      <c r="B1152" s="462" t="s">
        <v>946</v>
      </c>
      <c r="C1152" s="461" t="s">
        <v>463</v>
      </c>
      <c r="D1152" s="465">
        <v>0.43</v>
      </c>
    </row>
    <row r="1153" spans="1:4" ht="27">
      <c r="A1153" s="461">
        <v>95273</v>
      </c>
      <c r="B1153" s="462" t="s">
        <v>947</v>
      </c>
      <c r="C1153" s="461" t="s">
        <v>463</v>
      </c>
      <c r="D1153" s="465">
        <v>0.05</v>
      </c>
    </row>
    <row r="1154" spans="1:4" ht="27">
      <c r="A1154" s="461">
        <v>95274</v>
      </c>
      <c r="B1154" s="462" t="s">
        <v>948</v>
      </c>
      <c r="C1154" s="461" t="s">
        <v>463</v>
      </c>
      <c r="D1154" s="465">
        <v>0.33</v>
      </c>
    </row>
    <row r="1155" spans="1:4" ht="27">
      <c r="A1155" s="461">
        <v>95275</v>
      </c>
      <c r="B1155" s="462" t="s">
        <v>949</v>
      </c>
      <c r="C1155" s="461" t="s">
        <v>463</v>
      </c>
      <c r="D1155" s="465">
        <v>2.31</v>
      </c>
    </row>
    <row r="1156" spans="1:4" ht="27">
      <c r="A1156" s="461">
        <v>95278</v>
      </c>
      <c r="B1156" s="462" t="s">
        <v>950</v>
      </c>
      <c r="C1156" s="461" t="s">
        <v>463</v>
      </c>
      <c r="D1156" s="465">
        <v>0.52</v>
      </c>
    </row>
    <row r="1157" spans="1:4" ht="27">
      <c r="A1157" s="461">
        <v>95279</v>
      </c>
      <c r="B1157" s="462" t="s">
        <v>951</v>
      </c>
      <c r="C1157" s="461" t="s">
        <v>463</v>
      </c>
      <c r="D1157" s="465">
        <v>0.05</v>
      </c>
    </row>
    <row r="1158" spans="1:4" ht="27">
      <c r="A1158" s="461">
        <v>95280</v>
      </c>
      <c r="B1158" s="462" t="s">
        <v>952</v>
      </c>
      <c r="C1158" s="461" t="s">
        <v>463</v>
      </c>
      <c r="D1158" s="465">
        <v>0.51</v>
      </c>
    </row>
    <row r="1159" spans="1:4" ht="27">
      <c r="A1159" s="461">
        <v>95281</v>
      </c>
      <c r="B1159" s="462" t="s">
        <v>953</v>
      </c>
      <c r="C1159" s="461" t="s">
        <v>463</v>
      </c>
      <c r="D1159" s="465">
        <v>9.44</v>
      </c>
    </row>
    <row r="1160" spans="1:4" ht="27">
      <c r="A1160" s="461">
        <v>95617</v>
      </c>
      <c r="B1160" s="462" t="s">
        <v>954</v>
      </c>
      <c r="C1160" s="461" t="s">
        <v>463</v>
      </c>
      <c r="D1160" s="465">
        <v>1.21</v>
      </c>
    </row>
    <row r="1161" spans="1:4" ht="27">
      <c r="A1161" s="461">
        <v>95618</v>
      </c>
      <c r="B1161" s="462" t="s">
        <v>955</v>
      </c>
      <c r="C1161" s="461" t="s">
        <v>463</v>
      </c>
      <c r="D1161" s="465">
        <v>0.14000000000000001</v>
      </c>
    </row>
    <row r="1162" spans="1:4" ht="27">
      <c r="A1162" s="461">
        <v>95619</v>
      </c>
      <c r="B1162" s="462" t="s">
        <v>956</v>
      </c>
      <c r="C1162" s="461" t="s">
        <v>463</v>
      </c>
      <c r="D1162" s="465">
        <v>1.51</v>
      </c>
    </row>
    <row r="1163" spans="1:4" ht="27">
      <c r="A1163" s="461">
        <v>95627</v>
      </c>
      <c r="B1163" s="462" t="s">
        <v>957</v>
      </c>
      <c r="C1163" s="461" t="s">
        <v>463</v>
      </c>
      <c r="D1163" s="465">
        <v>46.57</v>
      </c>
    </row>
    <row r="1164" spans="1:4" ht="27">
      <c r="A1164" s="461">
        <v>95628</v>
      </c>
      <c r="B1164" s="462" t="s">
        <v>958</v>
      </c>
      <c r="C1164" s="461" t="s">
        <v>463</v>
      </c>
      <c r="D1164" s="465">
        <v>6.46</v>
      </c>
    </row>
    <row r="1165" spans="1:4" ht="27">
      <c r="A1165" s="461">
        <v>95629</v>
      </c>
      <c r="B1165" s="462" t="s">
        <v>959</v>
      </c>
      <c r="C1165" s="461" t="s">
        <v>463</v>
      </c>
      <c r="D1165" s="465">
        <v>58.28</v>
      </c>
    </row>
    <row r="1166" spans="1:4" ht="27">
      <c r="A1166" s="461">
        <v>95630</v>
      </c>
      <c r="B1166" s="462" t="s">
        <v>960</v>
      </c>
      <c r="C1166" s="461" t="s">
        <v>463</v>
      </c>
      <c r="D1166" s="465">
        <v>87.72</v>
      </c>
    </row>
    <row r="1167" spans="1:4" ht="27">
      <c r="A1167" s="461">
        <v>95698</v>
      </c>
      <c r="B1167" s="462" t="s">
        <v>961</v>
      </c>
      <c r="C1167" s="461" t="s">
        <v>463</v>
      </c>
      <c r="D1167" s="465">
        <v>4.91</v>
      </c>
    </row>
    <row r="1168" spans="1:4" ht="27">
      <c r="A1168" s="461">
        <v>95699</v>
      </c>
      <c r="B1168" s="462" t="s">
        <v>962</v>
      </c>
      <c r="C1168" s="461" t="s">
        <v>463</v>
      </c>
      <c r="D1168" s="465">
        <v>0.57999999999999996</v>
      </c>
    </row>
    <row r="1169" spans="1:4" ht="27">
      <c r="A1169" s="461">
        <v>95700</v>
      </c>
      <c r="B1169" s="462" t="s">
        <v>963</v>
      </c>
      <c r="C1169" s="461" t="s">
        <v>463</v>
      </c>
      <c r="D1169" s="465">
        <v>6.14</v>
      </c>
    </row>
    <row r="1170" spans="1:4" ht="27">
      <c r="A1170" s="461">
        <v>95701</v>
      </c>
      <c r="B1170" s="462" t="s">
        <v>964</v>
      </c>
      <c r="C1170" s="461" t="s">
        <v>463</v>
      </c>
      <c r="D1170" s="465">
        <v>2.84</v>
      </c>
    </row>
    <row r="1171" spans="1:4" ht="27">
      <c r="A1171" s="461">
        <v>95704</v>
      </c>
      <c r="B1171" s="462" t="s">
        <v>965</v>
      </c>
      <c r="C1171" s="461" t="s">
        <v>463</v>
      </c>
      <c r="D1171" s="465">
        <v>43.7</v>
      </c>
    </row>
    <row r="1172" spans="1:4" ht="27">
      <c r="A1172" s="461">
        <v>95705</v>
      </c>
      <c r="B1172" s="462" t="s">
        <v>966</v>
      </c>
      <c r="C1172" s="461" t="s">
        <v>463</v>
      </c>
      <c r="D1172" s="465">
        <v>5.98</v>
      </c>
    </row>
    <row r="1173" spans="1:4" ht="27">
      <c r="A1173" s="461">
        <v>95706</v>
      </c>
      <c r="B1173" s="462" t="s">
        <v>967</v>
      </c>
      <c r="C1173" s="461" t="s">
        <v>463</v>
      </c>
      <c r="D1173" s="465">
        <v>54.69</v>
      </c>
    </row>
    <row r="1174" spans="1:4" ht="27">
      <c r="A1174" s="461">
        <v>95707</v>
      </c>
      <c r="B1174" s="462" t="s">
        <v>968</v>
      </c>
      <c r="C1174" s="461" t="s">
        <v>463</v>
      </c>
      <c r="D1174" s="465">
        <v>3.73</v>
      </c>
    </row>
    <row r="1175" spans="1:4" ht="40.5">
      <c r="A1175" s="461">
        <v>95710</v>
      </c>
      <c r="B1175" s="462" t="s">
        <v>969</v>
      </c>
      <c r="C1175" s="461" t="s">
        <v>463</v>
      </c>
      <c r="D1175" s="465">
        <v>52.52</v>
      </c>
    </row>
    <row r="1176" spans="1:4" ht="40.5">
      <c r="A1176" s="461">
        <v>95711</v>
      </c>
      <c r="B1176" s="462" t="s">
        <v>970</v>
      </c>
      <c r="C1176" s="461" t="s">
        <v>463</v>
      </c>
      <c r="D1176" s="465">
        <v>7.12</v>
      </c>
    </row>
    <row r="1177" spans="1:4" ht="40.5">
      <c r="A1177" s="461">
        <v>95712</v>
      </c>
      <c r="B1177" s="462" t="s">
        <v>971</v>
      </c>
      <c r="C1177" s="461" t="s">
        <v>463</v>
      </c>
      <c r="D1177" s="465">
        <v>65.66</v>
      </c>
    </row>
    <row r="1178" spans="1:4" ht="40.5">
      <c r="A1178" s="461">
        <v>95713</v>
      </c>
      <c r="B1178" s="462" t="s">
        <v>972</v>
      </c>
      <c r="C1178" s="461" t="s">
        <v>463</v>
      </c>
      <c r="D1178" s="465">
        <v>88.37</v>
      </c>
    </row>
    <row r="1179" spans="1:4" ht="40.5">
      <c r="A1179" s="461">
        <v>95716</v>
      </c>
      <c r="B1179" s="462" t="s">
        <v>973</v>
      </c>
      <c r="C1179" s="461" t="s">
        <v>463</v>
      </c>
      <c r="D1179" s="465">
        <v>50.56</v>
      </c>
    </row>
    <row r="1180" spans="1:4" ht="40.5">
      <c r="A1180" s="461">
        <v>95717</v>
      </c>
      <c r="B1180" s="462" t="s">
        <v>974</v>
      </c>
      <c r="C1180" s="461" t="s">
        <v>463</v>
      </c>
      <c r="D1180" s="465">
        <v>6.86</v>
      </c>
    </row>
    <row r="1181" spans="1:4" ht="40.5">
      <c r="A1181" s="461">
        <v>95718</v>
      </c>
      <c r="B1181" s="462" t="s">
        <v>975</v>
      </c>
      <c r="C1181" s="461" t="s">
        <v>463</v>
      </c>
      <c r="D1181" s="465">
        <v>63.21</v>
      </c>
    </row>
    <row r="1182" spans="1:4" ht="40.5">
      <c r="A1182" s="461">
        <v>95719</v>
      </c>
      <c r="B1182" s="462" t="s">
        <v>976</v>
      </c>
      <c r="C1182" s="461" t="s">
        <v>463</v>
      </c>
      <c r="D1182" s="465">
        <v>88.37</v>
      </c>
    </row>
    <row r="1183" spans="1:4" ht="27">
      <c r="A1183" s="461">
        <v>95869</v>
      </c>
      <c r="B1183" s="462" t="s">
        <v>977</v>
      </c>
      <c r="C1183" s="461" t="s">
        <v>463</v>
      </c>
      <c r="D1183" s="465">
        <v>1.37</v>
      </c>
    </row>
    <row r="1184" spans="1:4" ht="27">
      <c r="A1184" s="461">
        <v>95870</v>
      </c>
      <c r="B1184" s="462" t="s">
        <v>978</v>
      </c>
      <c r="C1184" s="461" t="s">
        <v>463</v>
      </c>
      <c r="D1184" s="465">
        <v>6.79</v>
      </c>
    </row>
    <row r="1185" spans="1:4" ht="27">
      <c r="A1185" s="461">
        <v>95871</v>
      </c>
      <c r="B1185" s="462" t="s">
        <v>979</v>
      </c>
      <c r="C1185" s="461" t="s">
        <v>463</v>
      </c>
      <c r="D1185" s="465">
        <v>268.36</v>
      </c>
    </row>
    <row r="1186" spans="1:4" ht="27">
      <c r="A1186" s="461">
        <v>95874</v>
      </c>
      <c r="B1186" s="462" t="s">
        <v>980</v>
      </c>
      <c r="C1186" s="461" t="s">
        <v>463</v>
      </c>
      <c r="D1186" s="465">
        <v>7.61</v>
      </c>
    </row>
    <row r="1187" spans="1:4" ht="27">
      <c r="A1187" s="461">
        <v>96008</v>
      </c>
      <c r="B1187" s="462" t="s">
        <v>981</v>
      </c>
      <c r="C1187" s="461" t="s">
        <v>463</v>
      </c>
      <c r="D1187" s="465">
        <v>21.81</v>
      </c>
    </row>
    <row r="1188" spans="1:4" ht="27">
      <c r="A1188" s="461">
        <v>96009</v>
      </c>
      <c r="B1188" s="462" t="s">
        <v>982</v>
      </c>
      <c r="C1188" s="461" t="s">
        <v>463</v>
      </c>
      <c r="D1188" s="465">
        <v>3.02</v>
      </c>
    </row>
    <row r="1189" spans="1:4" ht="27">
      <c r="A1189" s="461">
        <v>96011</v>
      </c>
      <c r="B1189" s="462" t="s">
        <v>983</v>
      </c>
      <c r="C1189" s="461" t="s">
        <v>463</v>
      </c>
      <c r="D1189" s="465">
        <v>23.85</v>
      </c>
    </row>
    <row r="1190" spans="1:4" ht="27">
      <c r="A1190" s="461">
        <v>96012</v>
      </c>
      <c r="B1190" s="462" t="s">
        <v>984</v>
      </c>
      <c r="C1190" s="461" t="s">
        <v>463</v>
      </c>
      <c r="D1190" s="465">
        <v>95.02</v>
      </c>
    </row>
    <row r="1191" spans="1:4" ht="27">
      <c r="A1191" s="461">
        <v>96015</v>
      </c>
      <c r="B1191" s="462" t="s">
        <v>985</v>
      </c>
      <c r="C1191" s="461" t="s">
        <v>463</v>
      </c>
      <c r="D1191" s="465">
        <v>21.56</v>
      </c>
    </row>
    <row r="1192" spans="1:4" ht="27">
      <c r="A1192" s="461">
        <v>96016</v>
      </c>
      <c r="B1192" s="462" t="s">
        <v>986</v>
      </c>
      <c r="C1192" s="461" t="s">
        <v>463</v>
      </c>
      <c r="D1192" s="465">
        <v>2.99</v>
      </c>
    </row>
    <row r="1193" spans="1:4" ht="27">
      <c r="A1193" s="461">
        <v>96018</v>
      </c>
      <c r="B1193" s="462" t="s">
        <v>987</v>
      </c>
      <c r="C1193" s="461" t="s">
        <v>463</v>
      </c>
      <c r="D1193" s="465">
        <v>23.58</v>
      </c>
    </row>
    <row r="1194" spans="1:4" ht="27">
      <c r="A1194" s="461">
        <v>96019</v>
      </c>
      <c r="B1194" s="462" t="s">
        <v>988</v>
      </c>
      <c r="C1194" s="461" t="s">
        <v>463</v>
      </c>
      <c r="D1194" s="465">
        <v>168.93</v>
      </c>
    </row>
    <row r="1195" spans="1:4" ht="27">
      <c r="A1195" s="461">
        <v>96023</v>
      </c>
      <c r="B1195" s="462" t="s">
        <v>989</v>
      </c>
      <c r="C1195" s="461" t="s">
        <v>463</v>
      </c>
      <c r="D1195" s="465">
        <v>16.91</v>
      </c>
    </row>
    <row r="1196" spans="1:4" ht="27">
      <c r="A1196" s="461">
        <v>96024</v>
      </c>
      <c r="B1196" s="462" t="s">
        <v>990</v>
      </c>
      <c r="C1196" s="461" t="s">
        <v>463</v>
      </c>
      <c r="D1196" s="465">
        <v>2.34</v>
      </c>
    </row>
    <row r="1197" spans="1:4" ht="27">
      <c r="A1197" s="461">
        <v>96026</v>
      </c>
      <c r="B1197" s="462" t="s">
        <v>991</v>
      </c>
      <c r="C1197" s="461" t="s">
        <v>463</v>
      </c>
      <c r="D1197" s="465">
        <v>18.5</v>
      </c>
    </row>
    <row r="1198" spans="1:4" ht="27">
      <c r="A1198" s="461">
        <v>96027</v>
      </c>
      <c r="B1198" s="462" t="s">
        <v>992</v>
      </c>
      <c r="C1198" s="461" t="s">
        <v>463</v>
      </c>
      <c r="D1198" s="465">
        <v>117.71</v>
      </c>
    </row>
    <row r="1199" spans="1:4" ht="27">
      <c r="A1199" s="461">
        <v>96030</v>
      </c>
      <c r="B1199" s="462" t="s">
        <v>993</v>
      </c>
      <c r="C1199" s="461" t="s">
        <v>463</v>
      </c>
      <c r="D1199" s="465">
        <v>25.66</v>
      </c>
    </row>
    <row r="1200" spans="1:4" ht="27">
      <c r="A1200" s="461">
        <v>96031</v>
      </c>
      <c r="B1200" s="462" t="s">
        <v>994</v>
      </c>
      <c r="C1200" s="461" t="s">
        <v>463</v>
      </c>
      <c r="D1200" s="465">
        <v>4.79</v>
      </c>
    </row>
    <row r="1201" spans="1:4" ht="27">
      <c r="A1201" s="461">
        <v>96032</v>
      </c>
      <c r="B1201" s="462" t="s">
        <v>995</v>
      </c>
      <c r="C1201" s="461" t="s">
        <v>463</v>
      </c>
      <c r="D1201" s="465">
        <v>3.8</v>
      </c>
    </row>
    <row r="1202" spans="1:4" ht="27">
      <c r="A1202" s="461">
        <v>96033</v>
      </c>
      <c r="B1202" s="462" t="s">
        <v>996</v>
      </c>
      <c r="C1202" s="461" t="s">
        <v>463</v>
      </c>
      <c r="D1202" s="465">
        <v>43.06</v>
      </c>
    </row>
    <row r="1203" spans="1:4" ht="27">
      <c r="A1203" s="461">
        <v>96034</v>
      </c>
      <c r="B1203" s="462" t="s">
        <v>997</v>
      </c>
      <c r="C1203" s="461" t="s">
        <v>463</v>
      </c>
      <c r="D1203" s="465">
        <v>139.35</v>
      </c>
    </row>
    <row r="1204" spans="1:4" ht="27">
      <c r="A1204" s="461">
        <v>96053</v>
      </c>
      <c r="B1204" s="462" t="s">
        <v>998</v>
      </c>
      <c r="C1204" s="461" t="s">
        <v>463</v>
      </c>
      <c r="D1204" s="465">
        <v>17.16</v>
      </c>
    </row>
    <row r="1205" spans="1:4" ht="27">
      <c r="A1205" s="461">
        <v>96054</v>
      </c>
      <c r="B1205" s="462" t="s">
        <v>999</v>
      </c>
      <c r="C1205" s="461" t="s">
        <v>463</v>
      </c>
      <c r="D1205" s="465">
        <v>21.83</v>
      </c>
    </row>
    <row r="1206" spans="1:4" ht="27">
      <c r="A1206" s="461">
        <v>96055</v>
      </c>
      <c r="B1206" s="462" t="s">
        <v>1000</v>
      </c>
      <c r="C1206" s="461" t="s">
        <v>463</v>
      </c>
      <c r="D1206" s="465">
        <v>2.37</v>
      </c>
    </row>
    <row r="1207" spans="1:4" ht="27">
      <c r="A1207" s="461">
        <v>96056</v>
      </c>
      <c r="B1207" s="462" t="s">
        <v>1001</v>
      </c>
      <c r="C1207" s="461" t="s">
        <v>463</v>
      </c>
      <c r="D1207" s="465">
        <v>18.77</v>
      </c>
    </row>
    <row r="1208" spans="1:4" ht="27">
      <c r="A1208" s="461">
        <v>96057</v>
      </c>
      <c r="B1208" s="462" t="s">
        <v>1002</v>
      </c>
      <c r="C1208" s="461" t="s">
        <v>463</v>
      </c>
      <c r="D1208" s="465">
        <v>66.2</v>
      </c>
    </row>
    <row r="1209" spans="1:4" ht="27">
      <c r="A1209" s="461">
        <v>96060</v>
      </c>
      <c r="B1209" s="462" t="s">
        <v>1003</v>
      </c>
      <c r="C1209" s="461" t="s">
        <v>463</v>
      </c>
      <c r="D1209" s="465">
        <v>2.2000000000000002</v>
      </c>
    </row>
    <row r="1210" spans="1:4" ht="27">
      <c r="A1210" s="461">
        <v>96061</v>
      </c>
      <c r="B1210" s="462" t="s">
        <v>1004</v>
      </c>
      <c r="C1210" s="461" t="s">
        <v>463</v>
      </c>
      <c r="D1210" s="465">
        <v>27.28</v>
      </c>
    </row>
    <row r="1211" spans="1:4" ht="27">
      <c r="A1211" s="461">
        <v>96062</v>
      </c>
      <c r="B1211" s="462" t="s">
        <v>1005</v>
      </c>
      <c r="C1211" s="461" t="s">
        <v>463</v>
      </c>
      <c r="D1211" s="465">
        <v>39.159999999999997</v>
      </c>
    </row>
    <row r="1212" spans="1:4" ht="27">
      <c r="A1212" s="461">
        <v>96241</v>
      </c>
      <c r="B1212" s="462" t="s">
        <v>1006</v>
      </c>
      <c r="C1212" s="461" t="s">
        <v>463</v>
      </c>
      <c r="D1212" s="465">
        <v>16.13</v>
      </c>
    </row>
    <row r="1213" spans="1:4" ht="27">
      <c r="A1213" s="461">
        <v>96242</v>
      </c>
      <c r="B1213" s="462" t="s">
        <v>1007</v>
      </c>
      <c r="C1213" s="461" t="s">
        <v>463</v>
      </c>
      <c r="D1213" s="465">
        <v>2.1800000000000002</v>
      </c>
    </row>
    <row r="1214" spans="1:4" ht="27">
      <c r="A1214" s="461">
        <v>96243</v>
      </c>
      <c r="B1214" s="462" t="s">
        <v>1008</v>
      </c>
      <c r="C1214" s="461" t="s">
        <v>463</v>
      </c>
      <c r="D1214" s="465">
        <v>20.16</v>
      </c>
    </row>
    <row r="1215" spans="1:4" ht="27">
      <c r="A1215" s="461">
        <v>96244</v>
      </c>
      <c r="B1215" s="462" t="s">
        <v>1009</v>
      </c>
      <c r="C1215" s="461" t="s">
        <v>463</v>
      </c>
      <c r="D1215" s="465">
        <v>17.11</v>
      </c>
    </row>
    <row r="1216" spans="1:4" ht="27">
      <c r="A1216" s="461">
        <v>96301</v>
      </c>
      <c r="B1216" s="462" t="s">
        <v>1010</v>
      </c>
      <c r="C1216" s="461" t="s">
        <v>463</v>
      </c>
      <c r="D1216" s="465">
        <v>48.27</v>
      </c>
    </row>
    <row r="1217" spans="1:6" ht="27">
      <c r="A1217" s="461">
        <v>96457</v>
      </c>
      <c r="B1217" s="462" t="s">
        <v>1011</v>
      </c>
      <c r="C1217" s="461" t="s">
        <v>463</v>
      </c>
      <c r="D1217" s="465">
        <v>62.73</v>
      </c>
    </row>
    <row r="1218" spans="1:6" ht="27">
      <c r="A1218" s="461">
        <v>96458</v>
      </c>
      <c r="B1218" s="462" t="s">
        <v>1012</v>
      </c>
      <c r="C1218" s="461" t="s">
        <v>463</v>
      </c>
      <c r="D1218" s="465">
        <v>64.63</v>
      </c>
    </row>
    <row r="1219" spans="1:6" ht="27">
      <c r="A1219" s="461">
        <v>96459</v>
      </c>
      <c r="B1219" s="462" t="s">
        <v>1013</v>
      </c>
      <c r="C1219" s="461" t="s">
        <v>463</v>
      </c>
      <c r="D1219" s="465">
        <v>7.17</v>
      </c>
    </row>
    <row r="1220" spans="1:6" ht="27">
      <c r="A1220" s="461">
        <v>96460</v>
      </c>
      <c r="B1220" s="462" t="s">
        <v>1014</v>
      </c>
      <c r="C1220" s="461" t="s">
        <v>463</v>
      </c>
      <c r="D1220" s="465">
        <v>51.65</v>
      </c>
    </row>
    <row r="1221" spans="1:6" ht="27">
      <c r="A1221" s="461">
        <v>98760</v>
      </c>
      <c r="B1221" s="462" t="s">
        <v>1015</v>
      </c>
      <c r="C1221" s="461" t="s">
        <v>463</v>
      </c>
      <c r="D1221" s="465">
        <v>0.1</v>
      </c>
    </row>
    <row r="1222" spans="1:6" ht="27">
      <c r="A1222" s="461">
        <v>98761</v>
      </c>
      <c r="B1222" s="462" t="s">
        <v>1016</v>
      </c>
      <c r="C1222" s="461" t="s">
        <v>463</v>
      </c>
      <c r="D1222" s="465">
        <v>0.01</v>
      </c>
    </row>
    <row r="1223" spans="1:6" ht="27">
      <c r="A1223" s="461">
        <v>98762</v>
      </c>
      <c r="B1223" s="462" t="s">
        <v>1017</v>
      </c>
      <c r="C1223" s="461" t="s">
        <v>463</v>
      </c>
      <c r="D1223" s="465">
        <v>0.12</v>
      </c>
    </row>
    <row r="1224" spans="1:6" ht="40.5">
      <c r="A1224" s="461">
        <v>98763</v>
      </c>
      <c r="B1224" s="462" t="s">
        <v>1018</v>
      </c>
      <c r="C1224" s="461" t="s">
        <v>463</v>
      </c>
      <c r="D1224" s="465">
        <v>4.17</v>
      </c>
    </row>
    <row r="1225" spans="1:6" ht="27">
      <c r="A1225" s="461">
        <v>99829</v>
      </c>
      <c r="B1225" s="462" t="s">
        <v>11166</v>
      </c>
      <c r="C1225" s="461" t="s">
        <v>463</v>
      </c>
      <c r="D1225" s="465">
        <v>0.21</v>
      </c>
    </row>
    <row r="1226" spans="1:6" ht="27">
      <c r="A1226" s="461">
        <v>99830</v>
      </c>
      <c r="B1226" s="462" t="s">
        <v>11165</v>
      </c>
      <c r="C1226" s="461" t="s">
        <v>463</v>
      </c>
      <c r="D1226" s="465">
        <v>0.02</v>
      </c>
    </row>
    <row r="1227" spans="1:6" ht="27">
      <c r="A1227" s="461">
        <v>99831</v>
      </c>
      <c r="B1227" s="462" t="s">
        <v>11164</v>
      </c>
      <c r="C1227" s="461" t="s">
        <v>463</v>
      </c>
      <c r="D1227" s="465">
        <v>0.27</v>
      </c>
    </row>
    <row r="1228" spans="1:6" ht="40.5">
      <c r="A1228" s="461">
        <v>99832</v>
      </c>
      <c r="B1228" s="462" t="s">
        <v>11163</v>
      </c>
      <c r="C1228" s="461" t="s">
        <v>463</v>
      </c>
      <c r="D1228" s="465">
        <v>4.0199999999999996</v>
      </c>
    </row>
    <row r="1229" spans="1:6" ht="27">
      <c r="A1229" s="461">
        <v>100637</v>
      </c>
      <c r="B1229" s="462" t="s">
        <v>11162</v>
      </c>
      <c r="C1229" s="461" t="s">
        <v>463</v>
      </c>
      <c r="D1229" s="465">
        <v>133.02000000000001</v>
      </c>
    </row>
    <row r="1230" spans="1:6" ht="27">
      <c r="A1230" s="461">
        <v>100638</v>
      </c>
      <c r="B1230" s="462" t="s">
        <v>11161</v>
      </c>
      <c r="C1230" s="461" t="s">
        <v>463</v>
      </c>
      <c r="D1230" s="465">
        <v>23.94</v>
      </c>
    </row>
    <row r="1231" spans="1:6" ht="27">
      <c r="A1231" s="461">
        <v>100639</v>
      </c>
      <c r="B1231" s="462" t="s">
        <v>11160</v>
      </c>
      <c r="C1231" s="461" t="s">
        <v>463</v>
      </c>
      <c r="D1231" s="465">
        <v>213.83</v>
      </c>
    </row>
    <row r="1232" spans="1:6" ht="27">
      <c r="A1232" s="461">
        <v>100640</v>
      </c>
      <c r="B1232" s="462" t="s">
        <v>11159</v>
      </c>
      <c r="C1232" s="461" t="s">
        <v>463</v>
      </c>
      <c r="D1232" s="465">
        <v>216.58</v>
      </c>
      <c r="F1232" s="334"/>
    </row>
    <row r="1233" spans="1:4" ht="15">
      <c r="A1233" s="461">
        <v>100643</v>
      </c>
      <c r="B1233" s="462" t="s">
        <v>11158</v>
      </c>
      <c r="C1233" s="461" t="s">
        <v>463</v>
      </c>
      <c r="D1233" s="465">
        <v>350.24</v>
      </c>
    </row>
    <row r="1234" spans="1:4" ht="15">
      <c r="A1234" s="461">
        <v>100644</v>
      </c>
      <c r="B1234" s="462" t="s">
        <v>11157</v>
      </c>
      <c r="C1234" s="461" t="s">
        <v>463</v>
      </c>
      <c r="D1234" s="465">
        <v>63.04</v>
      </c>
    </row>
    <row r="1235" spans="1:4" ht="15">
      <c r="A1235" s="461">
        <v>100645</v>
      </c>
      <c r="B1235" s="462" t="s">
        <v>11156</v>
      </c>
      <c r="C1235" s="461" t="s">
        <v>463</v>
      </c>
      <c r="D1235" s="465">
        <v>563.02</v>
      </c>
    </row>
    <row r="1236" spans="1:4" ht="27">
      <c r="A1236" s="461">
        <v>100646</v>
      </c>
      <c r="B1236" s="462" t="s">
        <v>11155</v>
      </c>
      <c r="C1236" s="461" t="s">
        <v>463</v>
      </c>
      <c r="D1236" s="465">
        <v>309.39999999999998</v>
      </c>
    </row>
    <row r="1237" spans="1:4" ht="27">
      <c r="A1237" s="461">
        <v>102270</v>
      </c>
      <c r="B1237" s="462" t="s">
        <v>11676</v>
      </c>
      <c r="C1237" s="461" t="s">
        <v>463</v>
      </c>
      <c r="D1237" s="465">
        <v>0.72</v>
      </c>
    </row>
    <row r="1238" spans="1:4" ht="27">
      <c r="A1238" s="461">
        <v>102271</v>
      </c>
      <c r="B1238" s="462" t="s">
        <v>11677</v>
      </c>
      <c r="C1238" s="461" t="s">
        <v>463</v>
      </c>
      <c r="D1238" s="465">
        <v>0.08</v>
      </c>
    </row>
    <row r="1239" spans="1:4" ht="27">
      <c r="A1239" s="461">
        <v>102272</v>
      </c>
      <c r="B1239" s="462" t="s">
        <v>11678</v>
      </c>
      <c r="C1239" s="461" t="s">
        <v>463</v>
      </c>
      <c r="D1239" s="465">
        <v>0.91</v>
      </c>
    </row>
    <row r="1240" spans="1:4" ht="27">
      <c r="A1240" s="461">
        <v>102273</v>
      </c>
      <c r="B1240" s="462" t="s">
        <v>11679</v>
      </c>
      <c r="C1240" s="461" t="s">
        <v>463</v>
      </c>
      <c r="D1240" s="465">
        <v>1.54</v>
      </c>
    </row>
    <row r="1241" spans="1:4" ht="27">
      <c r="A1241" s="461">
        <v>102809</v>
      </c>
      <c r="B1241" s="462" t="s">
        <v>12900</v>
      </c>
      <c r="C1241" s="461" t="s">
        <v>463</v>
      </c>
      <c r="D1241" s="465">
        <v>20.21</v>
      </c>
    </row>
    <row r="1242" spans="1:4" ht="40.5">
      <c r="A1242" s="461">
        <v>102815</v>
      </c>
      <c r="B1242" s="462" t="s">
        <v>12901</v>
      </c>
      <c r="C1242" s="461" t="s">
        <v>463</v>
      </c>
      <c r="D1242" s="465">
        <v>3.09</v>
      </c>
    </row>
    <row r="1243" spans="1:4" ht="27">
      <c r="A1243" s="461">
        <v>102826</v>
      </c>
      <c r="B1243" s="462" t="s">
        <v>12902</v>
      </c>
      <c r="C1243" s="461" t="s">
        <v>463</v>
      </c>
      <c r="D1243" s="465">
        <v>5.8</v>
      </c>
    </row>
    <row r="1244" spans="1:4" ht="27">
      <c r="A1244" s="461">
        <v>102832</v>
      </c>
      <c r="B1244" s="462" t="s">
        <v>12903</v>
      </c>
      <c r="C1244" s="461" t="s">
        <v>463</v>
      </c>
      <c r="D1244" s="465">
        <v>7.73</v>
      </c>
    </row>
    <row r="1245" spans="1:4" ht="27">
      <c r="A1245" s="461">
        <v>102843</v>
      </c>
      <c r="B1245" s="462" t="s">
        <v>12904</v>
      </c>
      <c r="C1245" s="461" t="s">
        <v>463</v>
      </c>
      <c r="D1245" s="465">
        <v>132.30000000000001</v>
      </c>
    </row>
    <row r="1246" spans="1:4" ht="27">
      <c r="A1246" s="461">
        <v>102849</v>
      </c>
      <c r="B1246" s="462" t="s">
        <v>12905</v>
      </c>
      <c r="C1246" s="461" t="s">
        <v>463</v>
      </c>
      <c r="D1246" s="465">
        <v>64.680000000000007</v>
      </c>
    </row>
    <row r="1247" spans="1:4" ht="27">
      <c r="A1247" s="461">
        <v>102855</v>
      </c>
      <c r="B1247" s="462" t="s">
        <v>12906</v>
      </c>
      <c r="C1247" s="461" t="s">
        <v>463</v>
      </c>
      <c r="D1247" s="465">
        <v>64.680000000000007</v>
      </c>
    </row>
    <row r="1248" spans="1:4" ht="27">
      <c r="A1248" s="461">
        <v>102861</v>
      </c>
      <c r="B1248" s="462" t="s">
        <v>12907</v>
      </c>
      <c r="C1248" s="461" t="s">
        <v>463</v>
      </c>
      <c r="D1248" s="465">
        <v>1.1299999999999999</v>
      </c>
    </row>
    <row r="1249" spans="1:4" ht="27">
      <c r="A1249" s="461">
        <v>102867</v>
      </c>
      <c r="B1249" s="462" t="s">
        <v>12908</v>
      </c>
      <c r="C1249" s="461" t="s">
        <v>463</v>
      </c>
      <c r="D1249" s="465">
        <v>0.61</v>
      </c>
    </row>
    <row r="1250" spans="1:4" ht="40.5">
      <c r="A1250" s="461">
        <v>102873</v>
      </c>
      <c r="B1250" s="462" t="s">
        <v>12909</v>
      </c>
      <c r="C1250" s="461" t="s">
        <v>463</v>
      </c>
      <c r="D1250" s="465">
        <v>117.54</v>
      </c>
    </row>
    <row r="1251" spans="1:4" ht="27">
      <c r="A1251" s="461">
        <v>102879</v>
      </c>
      <c r="B1251" s="462" t="s">
        <v>12910</v>
      </c>
      <c r="C1251" s="461" t="s">
        <v>463</v>
      </c>
      <c r="D1251" s="465">
        <v>176.4</v>
      </c>
    </row>
    <row r="1252" spans="1:4" ht="15">
      <c r="A1252" s="461">
        <v>102885</v>
      </c>
      <c r="B1252" s="462" t="s">
        <v>12911</v>
      </c>
      <c r="C1252" s="461" t="s">
        <v>463</v>
      </c>
      <c r="D1252" s="465">
        <v>1.1599999999999999</v>
      </c>
    </row>
    <row r="1253" spans="1:4" ht="27">
      <c r="A1253" s="461">
        <v>102891</v>
      </c>
      <c r="B1253" s="462" t="s">
        <v>12912</v>
      </c>
      <c r="C1253" s="461" t="s">
        <v>463</v>
      </c>
      <c r="D1253" s="465">
        <v>1.1599999999999999</v>
      </c>
    </row>
    <row r="1254" spans="1:4" ht="40.5">
      <c r="A1254" s="461">
        <v>102897</v>
      </c>
      <c r="B1254" s="462" t="s">
        <v>12913</v>
      </c>
      <c r="C1254" s="461" t="s">
        <v>463</v>
      </c>
      <c r="D1254" s="465">
        <v>88.37</v>
      </c>
    </row>
    <row r="1255" spans="1:4" ht="27">
      <c r="A1255" s="461">
        <v>102903</v>
      </c>
      <c r="B1255" s="462" t="s">
        <v>12914</v>
      </c>
      <c r="C1255" s="461" t="s">
        <v>463</v>
      </c>
      <c r="D1255" s="465">
        <v>11.46</v>
      </c>
    </row>
    <row r="1256" spans="1:4" ht="15">
      <c r="A1256" s="461">
        <v>102909</v>
      </c>
      <c r="B1256" s="462" t="s">
        <v>12915</v>
      </c>
      <c r="C1256" s="461" t="s">
        <v>463</v>
      </c>
      <c r="D1256" s="465">
        <v>88.95</v>
      </c>
    </row>
    <row r="1257" spans="1:4" ht="15">
      <c r="A1257" s="461">
        <v>102915</v>
      </c>
      <c r="B1257" s="462" t="s">
        <v>12916</v>
      </c>
      <c r="C1257" s="461" t="s">
        <v>463</v>
      </c>
      <c r="D1257" s="465">
        <v>0.56999999999999995</v>
      </c>
    </row>
    <row r="1258" spans="1:4" ht="40.5">
      <c r="A1258" s="461">
        <v>102927</v>
      </c>
      <c r="B1258" s="462" t="s">
        <v>12917</v>
      </c>
      <c r="C1258" s="461" t="s">
        <v>463</v>
      </c>
      <c r="D1258" s="465">
        <v>0.85</v>
      </c>
    </row>
    <row r="1259" spans="1:4" ht="40.5">
      <c r="A1259" s="461">
        <v>102933</v>
      </c>
      <c r="B1259" s="462" t="s">
        <v>12918</v>
      </c>
      <c r="C1259" s="461" t="s">
        <v>463</v>
      </c>
      <c r="D1259" s="465">
        <v>0.85</v>
      </c>
    </row>
    <row r="1260" spans="1:4" ht="27">
      <c r="A1260" s="461">
        <v>102939</v>
      </c>
      <c r="B1260" s="462" t="s">
        <v>12919</v>
      </c>
      <c r="C1260" s="461" t="s">
        <v>463</v>
      </c>
      <c r="D1260" s="465">
        <v>8.5</v>
      </c>
    </row>
    <row r="1261" spans="1:4" ht="40.5">
      <c r="A1261" s="461">
        <v>102945</v>
      </c>
      <c r="B1261" s="462" t="s">
        <v>12920</v>
      </c>
      <c r="C1261" s="461" t="s">
        <v>463</v>
      </c>
      <c r="D1261" s="465">
        <v>0.01</v>
      </c>
    </row>
    <row r="1262" spans="1:4" ht="27">
      <c r="A1262" s="461">
        <v>102951</v>
      </c>
      <c r="B1262" s="462" t="s">
        <v>12921</v>
      </c>
      <c r="C1262" s="461" t="s">
        <v>463</v>
      </c>
      <c r="D1262" s="465">
        <v>0.56999999999999995</v>
      </c>
    </row>
    <row r="1263" spans="1:4" ht="40.5">
      <c r="A1263" s="461">
        <v>102957</v>
      </c>
      <c r="B1263" s="462" t="s">
        <v>12922</v>
      </c>
      <c r="C1263" s="461" t="s">
        <v>463</v>
      </c>
      <c r="D1263" s="465">
        <v>50.15</v>
      </c>
    </row>
    <row r="1264" spans="1:4" ht="27">
      <c r="A1264" s="461">
        <v>102963</v>
      </c>
      <c r="B1264" s="462" t="s">
        <v>12923</v>
      </c>
      <c r="C1264" s="461" t="s">
        <v>463</v>
      </c>
      <c r="D1264" s="465">
        <v>83.31</v>
      </c>
    </row>
    <row r="1265" spans="1:4" ht="27">
      <c r="A1265" s="461">
        <v>102969</v>
      </c>
      <c r="B1265" s="462" t="s">
        <v>12924</v>
      </c>
      <c r="C1265" s="461" t="s">
        <v>463</v>
      </c>
      <c r="D1265" s="465">
        <v>1.1499999999999999</v>
      </c>
    </row>
    <row r="1266" spans="1:4" ht="27">
      <c r="A1266" s="461">
        <v>102985</v>
      </c>
      <c r="B1266" s="462" t="s">
        <v>12925</v>
      </c>
      <c r="C1266" s="461" t="s">
        <v>463</v>
      </c>
      <c r="D1266" s="465">
        <v>3.29</v>
      </c>
    </row>
    <row r="1267" spans="1:4" ht="40.5">
      <c r="A1267" s="461">
        <v>103156</v>
      </c>
      <c r="B1267" s="462" t="s">
        <v>12926</v>
      </c>
      <c r="C1267" s="461" t="s">
        <v>463</v>
      </c>
      <c r="D1267" s="465">
        <v>2.16</v>
      </c>
    </row>
    <row r="1268" spans="1:4" ht="40.5">
      <c r="A1268" s="461">
        <v>103162</v>
      </c>
      <c r="B1268" s="462" t="s">
        <v>12927</v>
      </c>
      <c r="C1268" s="461" t="s">
        <v>463</v>
      </c>
      <c r="D1268" s="465">
        <v>2.71</v>
      </c>
    </row>
    <row r="1269" spans="1:4" ht="40.5">
      <c r="A1269" s="461">
        <v>103168</v>
      </c>
      <c r="B1269" s="462" t="s">
        <v>12928</v>
      </c>
      <c r="C1269" s="461" t="s">
        <v>463</v>
      </c>
      <c r="D1269" s="465">
        <v>3.09</v>
      </c>
    </row>
    <row r="1270" spans="1:4" ht="40.5">
      <c r="A1270" s="461">
        <v>103174</v>
      </c>
      <c r="B1270" s="462" t="s">
        <v>12929</v>
      </c>
      <c r="C1270" s="461" t="s">
        <v>463</v>
      </c>
      <c r="D1270" s="465">
        <v>7.73</v>
      </c>
    </row>
    <row r="1271" spans="1:4" ht="40.5">
      <c r="A1271" s="461">
        <v>103180</v>
      </c>
      <c r="B1271" s="462" t="s">
        <v>12930</v>
      </c>
      <c r="C1271" s="461" t="s">
        <v>463</v>
      </c>
      <c r="D1271" s="465">
        <v>17.79</v>
      </c>
    </row>
    <row r="1272" spans="1:4" ht="40.5">
      <c r="A1272" s="461">
        <v>103223</v>
      </c>
      <c r="B1272" s="462" t="s">
        <v>12931</v>
      </c>
      <c r="C1272" s="461" t="s">
        <v>463</v>
      </c>
      <c r="D1272" s="465">
        <v>34.450000000000003</v>
      </c>
    </row>
    <row r="1273" spans="1:4" ht="40.5">
      <c r="A1273" s="461">
        <v>103229</v>
      </c>
      <c r="B1273" s="462" t="s">
        <v>12932</v>
      </c>
      <c r="C1273" s="461" t="s">
        <v>463</v>
      </c>
      <c r="D1273" s="465">
        <v>85.55</v>
      </c>
    </row>
    <row r="1274" spans="1:4" ht="40.5">
      <c r="A1274" s="461">
        <v>103235</v>
      </c>
      <c r="B1274" s="462" t="s">
        <v>12933</v>
      </c>
      <c r="C1274" s="461" t="s">
        <v>463</v>
      </c>
      <c r="D1274" s="465">
        <v>151.35</v>
      </c>
    </row>
    <row r="1275" spans="1:4" ht="40.5">
      <c r="A1275" s="461">
        <v>103241</v>
      </c>
      <c r="B1275" s="462" t="s">
        <v>12934</v>
      </c>
      <c r="C1275" s="461" t="s">
        <v>463</v>
      </c>
      <c r="D1275" s="465">
        <v>8.24</v>
      </c>
    </row>
    <row r="1276" spans="1:4" ht="27">
      <c r="A1276" s="461">
        <v>92259</v>
      </c>
      <c r="B1276" s="462" t="s">
        <v>11154</v>
      </c>
      <c r="C1276" s="461" t="s">
        <v>53</v>
      </c>
      <c r="D1276" s="465">
        <v>364.9</v>
      </c>
    </row>
    <row r="1277" spans="1:4" ht="27">
      <c r="A1277" s="461">
        <v>92260</v>
      </c>
      <c r="B1277" s="462" t="s">
        <v>11153</v>
      </c>
      <c r="C1277" s="461" t="s">
        <v>53</v>
      </c>
      <c r="D1277" s="465">
        <v>409.4</v>
      </c>
    </row>
    <row r="1278" spans="1:4" ht="27">
      <c r="A1278" s="461">
        <v>92261</v>
      </c>
      <c r="B1278" s="462" t="s">
        <v>11152</v>
      </c>
      <c r="C1278" s="461" t="s">
        <v>53</v>
      </c>
      <c r="D1278" s="465">
        <v>452.52</v>
      </c>
    </row>
    <row r="1279" spans="1:4" ht="27">
      <c r="A1279" s="461">
        <v>92262</v>
      </c>
      <c r="B1279" s="462" t="s">
        <v>11151</v>
      </c>
      <c r="C1279" s="461" t="s">
        <v>53</v>
      </c>
      <c r="D1279" s="465">
        <v>521.96</v>
      </c>
    </row>
    <row r="1280" spans="1:4" ht="40.5">
      <c r="A1280" s="461">
        <v>92539</v>
      </c>
      <c r="B1280" s="462" t="s">
        <v>11150</v>
      </c>
      <c r="C1280" s="461" t="s">
        <v>149</v>
      </c>
      <c r="D1280" s="465">
        <v>59.8</v>
      </c>
    </row>
    <row r="1281" spans="1:4" ht="40.5">
      <c r="A1281" s="461">
        <v>92540</v>
      </c>
      <c r="B1281" s="462" t="s">
        <v>11149</v>
      </c>
      <c r="C1281" s="461" t="s">
        <v>149</v>
      </c>
      <c r="D1281" s="465">
        <v>66.489999999999995</v>
      </c>
    </row>
    <row r="1282" spans="1:4" ht="27">
      <c r="A1282" s="461">
        <v>92541</v>
      </c>
      <c r="B1282" s="462" t="s">
        <v>11148</v>
      </c>
      <c r="C1282" s="461" t="s">
        <v>149</v>
      </c>
      <c r="D1282" s="465">
        <v>64.510000000000005</v>
      </c>
    </row>
    <row r="1283" spans="1:4" ht="27">
      <c r="A1283" s="461">
        <v>92542</v>
      </c>
      <c r="B1283" s="462" t="s">
        <v>11147</v>
      </c>
      <c r="C1283" s="461" t="s">
        <v>149</v>
      </c>
      <c r="D1283" s="465">
        <v>77.66</v>
      </c>
    </row>
    <row r="1284" spans="1:4" ht="40.5">
      <c r="A1284" s="461">
        <v>92543</v>
      </c>
      <c r="B1284" s="462" t="s">
        <v>11146</v>
      </c>
      <c r="C1284" s="461" t="s">
        <v>149</v>
      </c>
      <c r="D1284" s="465">
        <v>18.02</v>
      </c>
    </row>
    <row r="1285" spans="1:4" ht="27">
      <c r="A1285" s="461">
        <v>92544</v>
      </c>
      <c r="B1285" s="462" t="s">
        <v>11145</v>
      </c>
      <c r="C1285" s="461" t="s">
        <v>149</v>
      </c>
      <c r="D1285" s="465">
        <v>14.31</v>
      </c>
    </row>
    <row r="1286" spans="1:4" ht="27">
      <c r="A1286" s="461">
        <v>92545</v>
      </c>
      <c r="B1286" s="462" t="s">
        <v>11144</v>
      </c>
      <c r="C1286" s="461" t="s">
        <v>53</v>
      </c>
      <c r="D1286" s="465">
        <v>791.81</v>
      </c>
    </row>
    <row r="1287" spans="1:4" ht="27">
      <c r="A1287" s="461">
        <v>92546</v>
      </c>
      <c r="B1287" s="462" t="s">
        <v>11143</v>
      </c>
      <c r="C1287" s="461" t="s">
        <v>53</v>
      </c>
      <c r="D1287" s="465">
        <v>967.16</v>
      </c>
    </row>
    <row r="1288" spans="1:4" ht="27">
      <c r="A1288" s="461">
        <v>92547</v>
      </c>
      <c r="B1288" s="462" t="s">
        <v>11142</v>
      </c>
      <c r="C1288" s="461" t="s">
        <v>53</v>
      </c>
      <c r="D1288" s="465">
        <v>1026.02</v>
      </c>
    </row>
    <row r="1289" spans="1:4" ht="27">
      <c r="A1289" s="461">
        <v>92548</v>
      </c>
      <c r="B1289" s="462" t="s">
        <v>11141</v>
      </c>
      <c r="C1289" s="461" t="s">
        <v>53</v>
      </c>
      <c r="D1289" s="465">
        <v>1140.3699999999999</v>
      </c>
    </row>
    <row r="1290" spans="1:4" ht="27">
      <c r="A1290" s="461">
        <v>92549</v>
      </c>
      <c r="B1290" s="462" t="s">
        <v>11140</v>
      </c>
      <c r="C1290" s="461" t="s">
        <v>53</v>
      </c>
      <c r="D1290" s="465">
        <v>1412.86</v>
      </c>
    </row>
    <row r="1291" spans="1:4" ht="27">
      <c r="A1291" s="461">
        <v>92550</v>
      </c>
      <c r="B1291" s="462" t="s">
        <v>11139</v>
      </c>
      <c r="C1291" s="461" t="s">
        <v>53</v>
      </c>
      <c r="D1291" s="465">
        <v>1786.05</v>
      </c>
    </row>
    <row r="1292" spans="1:4" ht="27">
      <c r="A1292" s="461">
        <v>92551</v>
      </c>
      <c r="B1292" s="462" t="s">
        <v>11138</v>
      </c>
      <c r="C1292" s="461" t="s">
        <v>53</v>
      </c>
      <c r="D1292" s="465">
        <v>1861.23</v>
      </c>
    </row>
    <row r="1293" spans="1:4" ht="27">
      <c r="A1293" s="461">
        <v>92552</v>
      </c>
      <c r="B1293" s="462" t="s">
        <v>11137</v>
      </c>
      <c r="C1293" s="461" t="s">
        <v>53</v>
      </c>
      <c r="D1293" s="465">
        <v>2016.86</v>
      </c>
    </row>
    <row r="1294" spans="1:4" ht="27">
      <c r="A1294" s="461">
        <v>92553</v>
      </c>
      <c r="B1294" s="462" t="s">
        <v>11136</v>
      </c>
      <c r="C1294" s="461" t="s">
        <v>53</v>
      </c>
      <c r="D1294" s="465">
        <v>2299.67</v>
      </c>
    </row>
    <row r="1295" spans="1:4" ht="27">
      <c r="A1295" s="461">
        <v>92554</v>
      </c>
      <c r="B1295" s="462" t="s">
        <v>11135</v>
      </c>
      <c r="C1295" s="461" t="s">
        <v>53</v>
      </c>
      <c r="D1295" s="465">
        <v>2385.69</v>
      </c>
    </row>
    <row r="1296" spans="1:4" ht="40.5">
      <c r="A1296" s="461">
        <v>92555</v>
      </c>
      <c r="B1296" s="462" t="s">
        <v>11134</v>
      </c>
      <c r="C1296" s="461" t="s">
        <v>53</v>
      </c>
      <c r="D1296" s="465">
        <v>780.82</v>
      </c>
    </row>
    <row r="1297" spans="1:4" ht="40.5">
      <c r="A1297" s="461">
        <v>92556</v>
      </c>
      <c r="B1297" s="462" t="s">
        <v>11133</v>
      </c>
      <c r="C1297" s="461" t="s">
        <v>53</v>
      </c>
      <c r="D1297" s="465">
        <v>947.9</v>
      </c>
    </row>
    <row r="1298" spans="1:4" ht="40.5">
      <c r="A1298" s="461">
        <v>92557</v>
      </c>
      <c r="B1298" s="462" t="s">
        <v>11132</v>
      </c>
      <c r="C1298" s="461" t="s">
        <v>53</v>
      </c>
      <c r="D1298" s="465">
        <v>1006.75</v>
      </c>
    </row>
    <row r="1299" spans="1:4" ht="40.5">
      <c r="A1299" s="461">
        <v>92558</v>
      </c>
      <c r="B1299" s="462" t="s">
        <v>11131</v>
      </c>
      <c r="C1299" s="461" t="s">
        <v>53</v>
      </c>
      <c r="D1299" s="465">
        <v>1129.3699999999999</v>
      </c>
    </row>
    <row r="1300" spans="1:4" ht="40.5">
      <c r="A1300" s="461">
        <v>92559</v>
      </c>
      <c r="B1300" s="462" t="s">
        <v>11130</v>
      </c>
      <c r="C1300" s="461" t="s">
        <v>53</v>
      </c>
      <c r="D1300" s="465">
        <v>1392.38</v>
      </c>
    </row>
    <row r="1301" spans="1:4" ht="40.5">
      <c r="A1301" s="461">
        <v>92560</v>
      </c>
      <c r="B1301" s="462" t="s">
        <v>11129</v>
      </c>
      <c r="C1301" s="461" t="s">
        <v>53</v>
      </c>
      <c r="D1301" s="465">
        <v>1758.16</v>
      </c>
    </row>
    <row r="1302" spans="1:4" ht="40.5">
      <c r="A1302" s="461">
        <v>92561</v>
      </c>
      <c r="B1302" s="462" t="s">
        <v>11128</v>
      </c>
      <c r="C1302" s="461" t="s">
        <v>53</v>
      </c>
      <c r="D1302" s="465">
        <v>1834.09</v>
      </c>
    </row>
    <row r="1303" spans="1:4" ht="40.5">
      <c r="A1303" s="461">
        <v>92562</v>
      </c>
      <c r="B1303" s="462" t="s">
        <v>11127</v>
      </c>
      <c r="C1303" s="461" t="s">
        <v>53</v>
      </c>
      <c r="D1303" s="465">
        <v>1970.46</v>
      </c>
    </row>
    <row r="1304" spans="1:4" ht="40.5">
      <c r="A1304" s="461">
        <v>92563</v>
      </c>
      <c r="B1304" s="462" t="s">
        <v>11126</v>
      </c>
      <c r="C1304" s="461" t="s">
        <v>53</v>
      </c>
      <c r="D1304" s="465">
        <v>2245.41</v>
      </c>
    </row>
    <row r="1305" spans="1:4" ht="40.5">
      <c r="A1305" s="461">
        <v>92564</v>
      </c>
      <c r="B1305" s="462" t="s">
        <v>11125</v>
      </c>
      <c r="C1305" s="461" t="s">
        <v>53</v>
      </c>
      <c r="D1305" s="465">
        <v>2319.23</v>
      </c>
    </row>
    <row r="1306" spans="1:4" ht="40.5">
      <c r="A1306" s="461">
        <v>92565</v>
      </c>
      <c r="B1306" s="462" t="s">
        <v>1019</v>
      </c>
      <c r="C1306" s="461" t="s">
        <v>149</v>
      </c>
      <c r="D1306" s="465">
        <v>30.84</v>
      </c>
    </row>
    <row r="1307" spans="1:4" ht="40.5">
      <c r="A1307" s="461">
        <v>92566</v>
      </c>
      <c r="B1307" s="462" t="s">
        <v>1020</v>
      </c>
      <c r="C1307" s="461" t="s">
        <v>149</v>
      </c>
      <c r="D1307" s="465">
        <v>19.079999999999998</v>
      </c>
    </row>
    <row r="1308" spans="1:4" ht="40.5">
      <c r="A1308" s="461">
        <v>92567</v>
      </c>
      <c r="B1308" s="462" t="s">
        <v>1021</v>
      </c>
      <c r="C1308" s="461" t="s">
        <v>149</v>
      </c>
      <c r="D1308" s="465">
        <v>28.05</v>
      </c>
    </row>
    <row r="1309" spans="1:4" ht="40.5">
      <c r="A1309" s="461">
        <v>100379</v>
      </c>
      <c r="B1309" s="462" t="s">
        <v>11124</v>
      </c>
      <c r="C1309" s="461" t="s">
        <v>149</v>
      </c>
      <c r="D1309" s="465">
        <v>30.84</v>
      </c>
    </row>
    <row r="1310" spans="1:4" ht="40.5">
      <c r="A1310" s="461">
        <v>100380</v>
      </c>
      <c r="B1310" s="462" t="s">
        <v>11123</v>
      </c>
      <c r="C1310" s="461" t="s">
        <v>149</v>
      </c>
      <c r="D1310" s="465">
        <v>39.96</v>
      </c>
    </row>
    <row r="1311" spans="1:4" ht="40.5">
      <c r="A1311" s="461">
        <v>100381</v>
      </c>
      <c r="B1311" s="462" t="s">
        <v>11122</v>
      </c>
      <c r="C1311" s="461" t="s">
        <v>149</v>
      </c>
      <c r="D1311" s="465">
        <v>44.11</v>
      </c>
    </row>
    <row r="1312" spans="1:4" ht="40.5">
      <c r="A1312" s="461">
        <v>100383</v>
      </c>
      <c r="B1312" s="462" t="s">
        <v>11121</v>
      </c>
      <c r="C1312" s="461" t="s">
        <v>149</v>
      </c>
      <c r="D1312" s="465">
        <v>20.74</v>
      </c>
    </row>
    <row r="1313" spans="1:4" ht="40.5">
      <c r="A1313" s="461">
        <v>100384</v>
      </c>
      <c r="B1313" s="462" t="s">
        <v>11120</v>
      </c>
      <c r="C1313" s="461" t="s">
        <v>149</v>
      </c>
      <c r="D1313" s="465">
        <v>21.45</v>
      </c>
    </row>
    <row r="1314" spans="1:4" ht="40.5">
      <c r="A1314" s="461">
        <v>100385</v>
      </c>
      <c r="B1314" s="462" t="s">
        <v>11119</v>
      </c>
      <c r="C1314" s="461" t="s">
        <v>149</v>
      </c>
      <c r="D1314" s="465">
        <v>28.05</v>
      </c>
    </row>
    <row r="1315" spans="1:4" ht="40.5">
      <c r="A1315" s="461">
        <v>100386</v>
      </c>
      <c r="B1315" s="462" t="s">
        <v>11118</v>
      </c>
      <c r="C1315" s="461" t="s">
        <v>149</v>
      </c>
      <c r="D1315" s="465">
        <v>35.42</v>
      </c>
    </row>
    <row r="1316" spans="1:4" ht="40.5">
      <c r="A1316" s="461">
        <v>100387</v>
      </c>
      <c r="B1316" s="462" t="s">
        <v>11117</v>
      </c>
      <c r="C1316" s="461" t="s">
        <v>149</v>
      </c>
      <c r="D1316" s="465">
        <v>42.5</v>
      </c>
    </row>
    <row r="1317" spans="1:4" ht="27">
      <c r="A1317" s="461">
        <v>100388</v>
      </c>
      <c r="B1317" s="462" t="s">
        <v>11116</v>
      </c>
      <c r="C1317" s="461" t="s">
        <v>149</v>
      </c>
      <c r="D1317" s="465">
        <v>14.48</v>
      </c>
    </row>
    <row r="1318" spans="1:4" ht="27">
      <c r="A1318" s="461">
        <v>100389</v>
      </c>
      <c r="B1318" s="462" t="s">
        <v>11115</v>
      </c>
      <c r="C1318" s="461" t="s">
        <v>149</v>
      </c>
      <c r="D1318" s="465">
        <v>13</v>
      </c>
    </row>
    <row r="1319" spans="1:4" ht="27">
      <c r="A1319" s="461">
        <v>100390</v>
      </c>
      <c r="B1319" s="462" t="s">
        <v>11114</v>
      </c>
      <c r="C1319" s="461" t="s">
        <v>149</v>
      </c>
      <c r="D1319" s="465">
        <v>17.11</v>
      </c>
    </row>
    <row r="1320" spans="1:4" ht="27">
      <c r="A1320" s="461">
        <v>100391</v>
      </c>
      <c r="B1320" s="462" t="s">
        <v>11113</v>
      </c>
      <c r="C1320" s="461" t="s">
        <v>149</v>
      </c>
      <c r="D1320" s="465">
        <v>14.82</v>
      </c>
    </row>
    <row r="1321" spans="1:4" ht="27">
      <c r="A1321" s="461">
        <v>100392</v>
      </c>
      <c r="B1321" s="462" t="s">
        <v>11112</v>
      </c>
      <c r="C1321" s="461" t="s">
        <v>149</v>
      </c>
      <c r="D1321" s="465">
        <v>11.48</v>
      </c>
    </row>
    <row r="1322" spans="1:4" ht="27">
      <c r="A1322" s="461">
        <v>100393</v>
      </c>
      <c r="B1322" s="462" t="s">
        <v>11111</v>
      </c>
      <c r="C1322" s="461" t="s">
        <v>149</v>
      </c>
      <c r="D1322" s="465">
        <v>14.93</v>
      </c>
    </row>
    <row r="1323" spans="1:4" ht="27">
      <c r="A1323" s="461">
        <v>100394</v>
      </c>
      <c r="B1323" s="462" t="s">
        <v>11110</v>
      </c>
      <c r="C1323" s="461" t="s">
        <v>149</v>
      </c>
      <c r="D1323" s="465">
        <v>13.55</v>
      </c>
    </row>
    <row r="1324" spans="1:4" ht="27">
      <c r="A1324" s="461">
        <v>100395</v>
      </c>
      <c r="B1324" s="462" t="s">
        <v>11109</v>
      </c>
      <c r="C1324" s="461" t="s">
        <v>149</v>
      </c>
      <c r="D1324" s="465">
        <v>17.559999999999999</v>
      </c>
    </row>
    <row r="1325" spans="1:4" ht="27">
      <c r="A1325" s="461">
        <v>94189</v>
      </c>
      <c r="B1325" s="462" t="s">
        <v>11108</v>
      </c>
      <c r="C1325" s="461" t="s">
        <v>149</v>
      </c>
      <c r="D1325" s="465">
        <v>35.82</v>
      </c>
    </row>
    <row r="1326" spans="1:4" ht="27">
      <c r="A1326" s="461">
        <v>94192</v>
      </c>
      <c r="B1326" s="462" t="s">
        <v>11107</v>
      </c>
      <c r="C1326" s="461" t="s">
        <v>149</v>
      </c>
      <c r="D1326" s="465">
        <v>37.72</v>
      </c>
    </row>
    <row r="1327" spans="1:4" ht="27">
      <c r="A1327" s="461">
        <v>94195</v>
      </c>
      <c r="B1327" s="462" t="s">
        <v>11106</v>
      </c>
      <c r="C1327" s="461" t="s">
        <v>149</v>
      </c>
      <c r="D1327" s="465">
        <v>42.14</v>
      </c>
    </row>
    <row r="1328" spans="1:4" ht="27">
      <c r="A1328" s="461">
        <v>94198</v>
      </c>
      <c r="B1328" s="462" t="s">
        <v>11105</v>
      </c>
      <c r="C1328" s="461" t="s">
        <v>149</v>
      </c>
      <c r="D1328" s="465">
        <v>44.64</v>
      </c>
    </row>
    <row r="1329" spans="1:4" ht="27">
      <c r="A1329" s="461">
        <v>94201</v>
      </c>
      <c r="B1329" s="462" t="s">
        <v>11104</v>
      </c>
      <c r="C1329" s="461" t="s">
        <v>149</v>
      </c>
      <c r="D1329" s="465">
        <v>59.19</v>
      </c>
    </row>
    <row r="1330" spans="1:4" ht="27">
      <c r="A1330" s="461">
        <v>94204</v>
      </c>
      <c r="B1330" s="462" t="s">
        <v>11103</v>
      </c>
      <c r="C1330" s="461" t="s">
        <v>149</v>
      </c>
      <c r="D1330" s="465">
        <v>63.45</v>
      </c>
    </row>
    <row r="1331" spans="1:4" ht="15">
      <c r="A1331" s="461">
        <v>94224</v>
      </c>
      <c r="B1331" s="462" t="s">
        <v>11102</v>
      </c>
      <c r="C1331" s="461" t="s">
        <v>1</v>
      </c>
      <c r="D1331" s="465">
        <v>19.03</v>
      </c>
    </row>
    <row r="1332" spans="1:4" ht="27">
      <c r="A1332" s="461">
        <v>94226</v>
      </c>
      <c r="B1332" s="462" t="s">
        <v>11101</v>
      </c>
      <c r="C1332" s="461" t="s">
        <v>149</v>
      </c>
      <c r="D1332" s="465">
        <v>18.190000000000001</v>
      </c>
    </row>
    <row r="1333" spans="1:4" ht="15">
      <c r="A1333" s="461">
        <v>94232</v>
      </c>
      <c r="B1333" s="462" t="s">
        <v>11100</v>
      </c>
      <c r="C1333" s="461" t="s">
        <v>53</v>
      </c>
      <c r="D1333" s="465">
        <v>2.15</v>
      </c>
    </row>
    <row r="1334" spans="1:4" ht="27">
      <c r="A1334" s="461">
        <v>94440</v>
      </c>
      <c r="B1334" s="462" t="s">
        <v>11099</v>
      </c>
      <c r="C1334" s="461" t="s">
        <v>149</v>
      </c>
      <c r="D1334" s="465">
        <v>42.14</v>
      </c>
    </row>
    <row r="1335" spans="1:4" ht="27">
      <c r="A1335" s="461">
        <v>94441</v>
      </c>
      <c r="B1335" s="462" t="s">
        <v>11098</v>
      </c>
      <c r="C1335" s="461" t="s">
        <v>149</v>
      </c>
      <c r="D1335" s="465">
        <v>44.64</v>
      </c>
    </row>
    <row r="1336" spans="1:4" ht="27">
      <c r="A1336" s="461">
        <v>94442</v>
      </c>
      <c r="B1336" s="462" t="s">
        <v>11097</v>
      </c>
      <c r="C1336" s="461" t="s">
        <v>149</v>
      </c>
      <c r="D1336" s="465">
        <v>42.14</v>
      </c>
    </row>
    <row r="1337" spans="1:4" ht="27">
      <c r="A1337" s="461">
        <v>94443</v>
      </c>
      <c r="B1337" s="462" t="s">
        <v>11096</v>
      </c>
      <c r="C1337" s="461" t="s">
        <v>149</v>
      </c>
      <c r="D1337" s="465">
        <v>44.64</v>
      </c>
    </row>
    <row r="1338" spans="1:4" ht="27">
      <c r="A1338" s="461">
        <v>94445</v>
      </c>
      <c r="B1338" s="462" t="s">
        <v>11095</v>
      </c>
      <c r="C1338" s="461" t="s">
        <v>149</v>
      </c>
      <c r="D1338" s="465">
        <v>59.19</v>
      </c>
    </row>
    <row r="1339" spans="1:4" ht="27">
      <c r="A1339" s="461">
        <v>94446</v>
      </c>
      <c r="B1339" s="462" t="s">
        <v>11094</v>
      </c>
      <c r="C1339" s="461" t="s">
        <v>149</v>
      </c>
      <c r="D1339" s="465">
        <v>63.45</v>
      </c>
    </row>
    <row r="1340" spans="1:4" ht="27">
      <c r="A1340" s="461">
        <v>94447</v>
      </c>
      <c r="B1340" s="462" t="s">
        <v>11093</v>
      </c>
      <c r="C1340" s="461" t="s">
        <v>149</v>
      </c>
      <c r="D1340" s="465">
        <v>59.19</v>
      </c>
    </row>
    <row r="1341" spans="1:4" ht="27">
      <c r="A1341" s="461">
        <v>94448</v>
      </c>
      <c r="B1341" s="462" t="s">
        <v>11092</v>
      </c>
      <c r="C1341" s="461" t="s">
        <v>149</v>
      </c>
      <c r="D1341" s="465">
        <v>63.45</v>
      </c>
    </row>
    <row r="1342" spans="1:4" ht="40.5">
      <c r="A1342" s="461">
        <v>94207</v>
      </c>
      <c r="B1342" s="462" t="s">
        <v>11091</v>
      </c>
      <c r="C1342" s="461" t="s">
        <v>149</v>
      </c>
      <c r="D1342" s="465">
        <v>45.1</v>
      </c>
    </row>
    <row r="1343" spans="1:4" ht="40.5">
      <c r="A1343" s="461">
        <v>94210</v>
      </c>
      <c r="B1343" s="462" t="s">
        <v>11090</v>
      </c>
      <c r="C1343" s="461" t="s">
        <v>149</v>
      </c>
      <c r="D1343" s="465">
        <v>47.85</v>
      </c>
    </row>
    <row r="1344" spans="1:4" ht="27">
      <c r="A1344" s="461">
        <v>94218</v>
      </c>
      <c r="B1344" s="462" t="s">
        <v>12935</v>
      </c>
      <c r="C1344" s="461" t="s">
        <v>149</v>
      </c>
      <c r="D1344" s="465">
        <v>119.51</v>
      </c>
    </row>
    <row r="1345" spans="1:4" ht="27">
      <c r="A1345" s="461">
        <v>94213</v>
      </c>
      <c r="B1345" s="462" t="s">
        <v>11089</v>
      </c>
      <c r="C1345" s="461" t="s">
        <v>149</v>
      </c>
      <c r="D1345" s="465">
        <v>76.23</v>
      </c>
    </row>
    <row r="1346" spans="1:4" ht="27">
      <c r="A1346" s="461">
        <v>94216</v>
      </c>
      <c r="B1346" s="462" t="s">
        <v>11088</v>
      </c>
      <c r="C1346" s="461" t="s">
        <v>149</v>
      </c>
      <c r="D1346" s="465">
        <v>224.08</v>
      </c>
    </row>
    <row r="1347" spans="1:4" ht="40.5">
      <c r="A1347" s="461">
        <v>94219</v>
      </c>
      <c r="B1347" s="462" t="s">
        <v>11087</v>
      </c>
      <c r="C1347" s="461" t="s">
        <v>1</v>
      </c>
      <c r="D1347" s="465">
        <v>30.21</v>
      </c>
    </row>
    <row r="1348" spans="1:4" ht="40.5">
      <c r="A1348" s="461">
        <v>94220</v>
      </c>
      <c r="B1348" s="462" t="s">
        <v>11086</v>
      </c>
      <c r="C1348" s="461" t="s">
        <v>1</v>
      </c>
      <c r="D1348" s="465">
        <v>46.62</v>
      </c>
    </row>
    <row r="1349" spans="1:4" ht="27">
      <c r="A1349" s="461">
        <v>94221</v>
      </c>
      <c r="B1349" s="462" t="s">
        <v>11085</v>
      </c>
      <c r="C1349" s="461" t="s">
        <v>1</v>
      </c>
      <c r="D1349" s="465">
        <v>25.27</v>
      </c>
    </row>
    <row r="1350" spans="1:4" ht="27">
      <c r="A1350" s="461">
        <v>94222</v>
      </c>
      <c r="B1350" s="462" t="s">
        <v>11084</v>
      </c>
      <c r="C1350" s="461" t="s">
        <v>1</v>
      </c>
      <c r="D1350" s="465">
        <v>41.68</v>
      </c>
    </row>
    <row r="1351" spans="1:4" ht="27">
      <c r="A1351" s="461">
        <v>94223</v>
      </c>
      <c r="B1351" s="462" t="s">
        <v>11083</v>
      </c>
      <c r="C1351" s="461" t="s">
        <v>1</v>
      </c>
      <c r="D1351" s="465">
        <v>79.55</v>
      </c>
    </row>
    <row r="1352" spans="1:4" ht="27">
      <c r="A1352" s="461">
        <v>94451</v>
      </c>
      <c r="B1352" s="462" t="s">
        <v>11082</v>
      </c>
      <c r="C1352" s="461" t="s">
        <v>1</v>
      </c>
      <c r="D1352" s="465">
        <v>88.9</v>
      </c>
    </row>
    <row r="1353" spans="1:4" ht="27">
      <c r="A1353" s="461">
        <v>100325</v>
      </c>
      <c r="B1353" s="462" t="s">
        <v>11081</v>
      </c>
      <c r="C1353" s="461" t="s">
        <v>1</v>
      </c>
      <c r="D1353" s="465">
        <v>86.57</v>
      </c>
    </row>
    <row r="1354" spans="1:4" ht="27">
      <c r="A1354" s="461">
        <v>100327</v>
      </c>
      <c r="B1354" s="462" t="s">
        <v>11080</v>
      </c>
      <c r="C1354" s="461" t="s">
        <v>1</v>
      </c>
      <c r="D1354" s="465">
        <v>54.19</v>
      </c>
    </row>
    <row r="1355" spans="1:4" ht="27">
      <c r="A1355" s="461">
        <v>100328</v>
      </c>
      <c r="B1355" s="462" t="s">
        <v>11079</v>
      </c>
      <c r="C1355" s="461" t="s">
        <v>149</v>
      </c>
      <c r="D1355" s="465">
        <v>13.27</v>
      </c>
    </row>
    <row r="1356" spans="1:4" ht="27">
      <c r="A1356" s="461">
        <v>100329</v>
      </c>
      <c r="B1356" s="462" t="s">
        <v>11078</v>
      </c>
      <c r="C1356" s="461" t="s">
        <v>149</v>
      </c>
      <c r="D1356" s="465">
        <v>15.78</v>
      </c>
    </row>
    <row r="1357" spans="1:4" ht="27">
      <c r="A1357" s="461">
        <v>100330</v>
      </c>
      <c r="B1357" s="462" t="s">
        <v>11077</v>
      </c>
      <c r="C1357" s="461" t="s">
        <v>149</v>
      </c>
      <c r="D1357" s="465">
        <v>18.05</v>
      </c>
    </row>
    <row r="1358" spans="1:4" ht="27">
      <c r="A1358" s="461">
        <v>100331</v>
      </c>
      <c r="B1358" s="462" t="s">
        <v>11076</v>
      </c>
      <c r="C1358" s="461" t="s">
        <v>149</v>
      </c>
      <c r="D1358" s="465">
        <v>22.32</v>
      </c>
    </row>
    <row r="1359" spans="1:4" ht="40.5">
      <c r="A1359" s="461">
        <v>100434</v>
      </c>
      <c r="B1359" s="462" t="s">
        <v>11075</v>
      </c>
      <c r="C1359" s="461" t="s">
        <v>1</v>
      </c>
      <c r="D1359" s="465">
        <v>56.46</v>
      </c>
    </row>
    <row r="1360" spans="1:4" ht="27">
      <c r="A1360" s="461">
        <v>100435</v>
      </c>
      <c r="B1360" s="462" t="s">
        <v>11074</v>
      </c>
      <c r="C1360" s="461" t="s">
        <v>1</v>
      </c>
      <c r="D1360" s="465">
        <v>59.96</v>
      </c>
    </row>
    <row r="1361" spans="1:4" ht="27">
      <c r="A1361" s="461">
        <v>94227</v>
      </c>
      <c r="B1361" s="462" t="s">
        <v>11073</v>
      </c>
      <c r="C1361" s="461" t="s">
        <v>1</v>
      </c>
      <c r="D1361" s="465">
        <v>61.28</v>
      </c>
    </row>
    <row r="1362" spans="1:4" ht="27">
      <c r="A1362" s="461">
        <v>94228</v>
      </c>
      <c r="B1362" s="462" t="s">
        <v>11072</v>
      </c>
      <c r="C1362" s="461" t="s">
        <v>1</v>
      </c>
      <c r="D1362" s="465">
        <v>82.55</v>
      </c>
    </row>
    <row r="1363" spans="1:4" ht="27">
      <c r="A1363" s="461">
        <v>94229</v>
      </c>
      <c r="B1363" s="462" t="s">
        <v>11071</v>
      </c>
      <c r="C1363" s="461" t="s">
        <v>1</v>
      </c>
      <c r="D1363" s="465">
        <v>160.22</v>
      </c>
    </row>
    <row r="1364" spans="1:4" ht="27">
      <c r="A1364" s="461">
        <v>94231</v>
      </c>
      <c r="B1364" s="462" t="s">
        <v>11070</v>
      </c>
      <c r="C1364" s="461" t="s">
        <v>1</v>
      </c>
      <c r="D1364" s="465">
        <v>48.49</v>
      </c>
    </row>
    <row r="1365" spans="1:4" ht="27">
      <c r="A1365" s="461">
        <v>94449</v>
      </c>
      <c r="B1365" s="462" t="s">
        <v>11069</v>
      </c>
      <c r="C1365" s="461" t="s">
        <v>149</v>
      </c>
      <c r="D1365" s="465">
        <v>55.38</v>
      </c>
    </row>
    <row r="1366" spans="1:4" ht="27">
      <c r="A1366" s="461">
        <v>92255</v>
      </c>
      <c r="B1366" s="462" t="s">
        <v>11068</v>
      </c>
      <c r="C1366" s="461" t="s">
        <v>53</v>
      </c>
      <c r="D1366" s="465">
        <v>137.29</v>
      </c>
    </row>
    <row r="1367" spans="1:4" ht="27">
      <c r="A1367" s="461">
        <v>92256</v>
      </c>
      <c r="B1367" s="462" t="s">
        <v>11067</v>
      </c>
      <c r="C1367" s="461" t="s">
        <v>53</v>
      </c>
      <c r="D1367" s="465">
        <v>162.85</v>
      </c>
    </row>
    <row r="1368" spans="1:4" ht="27">
      <c r="A1368" s="461">
        <v>92257</v>
      </c>
      <c r="B1368" s="462" t="s">
        <v>11066</v>
      </c>
      <c r="C1368" s="461" t="s">
        <v>53</v>
      </c>
      <c r="D1368" s="465">
        <v>188.24</v>
      </c>
    </row>
    <row r="1369" spans="1:4" ht="27">
      <c r="A1369" s="461">
        <v>92258</v>
      </c>
      <c r="B1369" s="462" t="s">
        <v>11065</v>
      </c>
      <c r="C1369" s="461" t="s">
        <v>53</v>
      </c>
      <c r="D1369" s="465">
        <v>229.06</v>
      </c>
    </row>
    <row r="1370" spans="1:4" ht="27">
      <c r="A1370" s="461">
        <v>92568</v>
      </c>
      <c r="B1370" s="462" t="s">
        <v>11064</v>
      </c>
      <c r="C1370" s="461" t="s">
        <v>149</v>
      </c>
      <c r="D1370" s="465">
        <v>152.19</v>
      </c>
    </row>
    <row r="1371" spans="1:4" ht="27">
      <c r="A1371" s="461">
        <v>92569</v>
      </c>
      <c r="B1371" s="462" t="s">
        <v>11063</v>
      </c>
      <c r="C1371" s="461" t="s">
        <v>149</v>
      </c>
      <c r="D1371" s="465">
        <v>86.06</v>
      </c>
    </row>
    <row r="1372" spans="1:4" ht="27">
      <c r="A1372" s="461">
        <v>92570</v>
      </c>
      <c r="B1372" s="462" t="s">
        <v>11062</v>
      </c>
      <c r="C1372" s="461" t="s">
        <v>149</v>
      </c>
      <c r="D1372" s="465">
        <v>55.33</v>
      </c>
    </row>
    <row r="1373" spans="1:4" ht="40.5">
      <c r="A1373" s="461">
        <v>92571</v>
      </c>
      <c r="B1373" s="462" t="s">
        <v>11061</v>
      </c>
      <c r="C1373" s="461" t="s">
        <v>149</v>
      </c>
      <c r="D1373" s="465">
        <v>157.85</v>
      </c>
    </row>
    <row r="1374" spans="1:4" ht="27">
      <c r="A1374" s="461">
        <v>92572</v>
      </c>
      <c r="B1374" s="462" t="s">
        <v>11060</v>
      </c>
      <c r="C1374" s="461" t="s">
        <v>149</v>
      </c>
      <c r="D1374" s="465">
        <v>96.24</v>
      </c>
    </row>
    <row r="1375" spans="1:4" ht="40.5">
      <c r="A1375" s="461">
        <v>92573</v>
      </c>
      <c r="B1375" s="462" t="s">
        <v>11059</v>
      </c>
      <c r="C1375" s="461" t="s">
        <v>149</v>
      </c>
      <c r="D1375" s="465">
        <v>57.62</v>
      </c>
    </row>
    <row r="1376" spans="1:4" ht="27">
      <c r="A1376" s="461">
        <v>92574</v>
      </c>
      <c r="B1376" s="462" t="s">
        <v>11058</v>
      </c>
      <c r="C1376" s="461" t="s">
        <v>149</v>
      </c>
      <c r="D1376" s="465">
        <v>154.16999999999999</v>
      </c>
    </row>
    <row r="1377" spans="1:4" ht="27">
      <c r="A1377" s="461">
        <v>92575</v>
      </c>
      <c r="B1377" s="462" t="s">
        <v>11057</v>
      </c>
      <c r="C1377" s="461" t="s">
        <v>149</v>
      </c>
      <c r="D1377" s="465">
        <v>78.45</v>
      </c>
    </row>
    <row r="1378" spans="1:4" ht="27">
      <c r="A1378" s="461">
        <v>92576</v>
      </c>
      <c r="B1378" s="462" t="s">
        <v>11056</v>
      </c>
      <c r="C1378" s="461" t="s">
        <v>149</v>
      </c>
      <c r="D1378" s="465">
        <v>43.63</v>
      </c>
    </row>
    <row r="1379" spans="1:4" ht="27">
      <c r="A1379" s="461">
        <v>92577</v>
      </c>
      <c r="B1379" s="462" t="s">
        <v>11055</v>
      </c>
      <c r="C1379" s="461" t="s">
        <v>149</v>
      </c>
      <c r="D1379" s="465">
        <v>160.44</v>
      </c>
    </row>
    <row r="1380" spans="1:4" ht="27">
      <c r="A1380" s="461">
        <v>92578</v>
      </c>
      <c r="B1380" s="462" t="s">
        <v>11054</v>
      </c>
      <c r="C1380" s="461" t="s">
        <v>149</v>
      </c>
      <c r="D1380" s="465">
        <v>81.87</v>
      </c>
    </row>
    <row r="1381" spans="1:4" ht="27">
      <c r="A1381" s="461">
        <v>92579</v>
      </c>
      <c r="B1381" s="462" t="s">
        <v>11053</v>
      </c>
      <c r="C1381" s="461" t="s">
        <v>149</v>
      </c>
      <c r="D1381" s="465">
        <v>45.46</v>
      </c>
    </row>
    <row r="1382" spans="1:4" ht="40.5">
      <c r="A1382" s="461">
        <v>92580</v>
      </c>
      <c r="B1382" s="462" t="s">
        <v>11052</v>
      </c>
      <c r="C1382" s="461" t="s">
        <v>149</v>
      </c>
      <c r="D1382" s="465">
        <v>55.89</v>
      </c>
    </row>
    <row r="1383" spans="1:4" ht="27">
      <c r="A1383" s="461">
        <v>92581</v>
      </c>
      <c r="B1383" s="462" t="s">
        <v>11051</v>
      </c>
      <c r="C1383" s="461" t="s">
        <v>149</v>
      </c>
      <c r="D1383" s="465">
        <v>58.92</v>
      </c>
    </row>
    <row r="1384" spans="1:4" ht="27">
      <c r="A1384" s="461">
        <v>92582</v>
      </c>
      <c r="B1384" s="462" t="s">
        <v>1022</v>
      </c>
      <c r="C1384" s="461" t="s">
        <v>53</v>
      </c>
      <c r="D1384" s="465">
        <v>766.75</v>
      </c>
    </row>
    <row r="1385" spans="1:4" ht="27">
      <c r="A1385" s="461">
        <v>92584</v>
      </c>
      <c r="B1385" s="462" t="s">
        <v>1023</v>
      </c>
      <c r="C1385" s="461" t="s">
        <v>53</v>
      </c>
      <c r="D1385" s="465">
        <v>920.85</v>
      </c>
    </row>
    <row r="1386" spans="1:4" ht="27">
      <c r="A1386" s="461">
        <v>92586</v>
      </c>
      <c r="B1386" s="462" t="s">
        <v>1024</v>
      </c>
      <c r="C1386" s="461" t="s">
        <v>53</v>
      </c>
      <c r="D1386" s="465">
        <v>1074.95</v>
      </c>
    </row>
    <row r="1387" spans="1:4" ht="27">
      <c r="A1387" s="461">
        <v>92588</v>
      </c>
      <c r="B1387" s="462" t="s">
        <v>1025</v>
      </c>
      <c r="C1387" s="461" t="s">
        <v>53</v>
      </c>
      <c r="D1387" s="465">
        <v>1348.69</v>
      </c>
    </row>
    <row r="1388" spans="1:4" ht="27">
      <c r="A1388" s="461">
        <v>92590</v>
      </c>
      <c r="B1388" s="462" t="s">
        <v>1026</v>
      </c>
      <c r="C1388" s="461" t="s">
        <v>53</v>
      </c>
      <c r="D1388" s="465">
        <v>1502.78</v>
      </c>
    </row>
    <row r="1389" spans="1:4" ht="27">
      <c r="A1389" s="461">
        <v>92592</v>
      </c>
      <c r="B1389" s="462" t="s">
        <v>1027</v>
      </c>
      <c r="C1389" s="461" t="s">
        <v>53</v>
      </c>
      <c r="D1389" s="465">
        <v>1682.27</v>
      </c>
    </row>
    <row r="1390" spans="1:4" ht="27">
      <c r="A1390" s="461">
        <v>92593</v>
      </c>
      <c r="B1390" s="462" t="s">
        <v>1028</v>
      </c>
      <c r="C1390" s="461" t="s">
        <v>134</v>
      </c>
      <c r="D1390" s="465">
        <v>12.76</v>
      </c>
    </row>
    <row r="1391" spans="1:4" ht="27">
      <c r="A1391" s="461">
        <v>92594</v>
      </c>
      <c r="B1391" s="462" t="s">
        <v>1029</v>
      </c>
      <c r="C1391" s="461" t="s">
        <v>53</v>
      </c>
      <c r="D1391" s="465">
        <v>1969.44</v>
      </c>
    </row>
    <row r="1392" spans="1:4" ht="27">
      <c r="A1392" s="461">
        <v>92596</v>
      </c>
      <c r="B1392" s="462" t="s">
        <v>1030</v>
      </c>
      <c r="C1392" s="461" t="s">
        <v>53</v>
      </c>
      <c r="D1392" s="465">
        <v>2170.9499999999998</v>
      </c>
    </row>
    <row r="1393" spans="1:4" ht="27">
      <c r="A1393" s="461">
        <v>92598</v>
      </c>
      <c r="B1393" s="462" t="s">
        <v>1031</v>
      </c>
      <c r="C1393" s="461" t="s">
        <v>53</v>
      </c>
      <c r="D1393" s="465">
        <v>2325.0500000000002</v>
      </c>
    </row>
    <row r="1394" spans="1:4" ht="27">
      <c r="A1394" s="461">
        <v>92600</v>
      </c>
      <c r="B1394" s="462" t="s">
        <v>1032</v>
      </c>
      <c r="C1394" s="461" t="s">
        <v>53</v>
      </c>
      <c r="D1394" s="465">
        <v>2518.13</v>
      </c>
    </row>
    <row r="1395" spans="1:4" ht="27">
      <c r="A1395" s="461">
        <v>92602</v>
      </c>
      <c r="B1395" s="462" t="s">
        <v>1033</v>
      </c>
      <c r="C1395" s="461" t="s">
        <v>53</v>
      </c>
      <c r="D1395" s="465">
        <v>766.75</v>
      </c>
    </row>
    <row r="1396" spans="1:4" ht="27">
      <c r="A1396" s="461">
        <v>92604</v>
      </c>
      <c r="B1396" s="462" t="s">
        <v>1034</v>
      </c>
      <c r="C1396" s="461" t="s">
        <v>53</v>
      </c>
      <c r="D1396" s="465">
        <v>881.87</v>
      </c>
    </row>
    <row r="1397" spans="1:4" ht="27">
      <c r="A1397" s="461">
        <v>92606</v>
      </c>
      <c r="B1397" s="462" t="s">
        <v>1035</v>
      </c>
      <c r="C1397" s="461" t="s">
        <v>53</v>
      </c>
      <c r="D1397" s="465">
        <v>1035.97</v>
      </c>
    </row>
    <row r="1398" spans="1:4" ht="27">
      <c r="A1398" s="461">
        <v>92608</v>
      </c>
      <c r="B1398" s="462" t="s">
        <v>1036</v>
      </c>
      <c r="C1398" s="461" t="s">
        <v>53</v>
      </c>
      <c r="D1398" s="465">
        <v>1270.73</v>
      </c>
    </row>
    <row r="1399" spans="1:4" ht="27">
      <c r="A1399" s="461">
        <v>92610</v>
      </c>
      <c r="B1399" s="462" t="s">
        <v>1037</v>
      </c>
      <c r="C1399" s="461" t="s">
        <v>53</v>
      </c>
      <c r="D1399" s="465">
        <v>1424.82</v>
      </c>
    </row>
    <row r="1400" spans="1:4" ht="40.5">
      <c r="A1400" s="461">
        <v>92612</v>
      </c>
      <c r="B1400" s="462" t="s">
        <v>1038</v>
      </c>
      <c r="C1400" s="461" t="s">
        <v>53</v>
      </c>
      <c r="D1400" s="465">
        <v>1604.31</v>
      </c>
    </row>
    <row r="1401" spans="1:4" ht="27">
      <c r="A1401" s="461">
        <v>92614</v>
      </c>
      <c r="B1401" s="462" t="s">
        <v>1039</v>
      </c>
      <c r="C1401" s="461" t="s">
        <v>53</v>
      </c>
      <c r="D1401" s="465">
        <v>1813.53</v>
      </c>
    </row>
    <row r="1402" spans="1:4" ht="27">
      <c r="A1402" s="461">
        <v>92616</v>
      </c>
      <c r="B1402" s="462" t="s">
        <v>1040</v>
      </c>
      <c r="C1402" s="461" t="s">
        <v>53</v>
      </c>
      <c r="D1402" s="465">
        <v>2054.02</v>
      </c>
    </row>
    <row r="1403" spans="1:4" ht="27">
      <c r="A1403" s="461">
        <v>92618</v>
      </c>
      <c r="B1403" s="462" t="s">
        <v>1041</v>
      </c>
      <c r="C1403" s="461" t="s">
        <v>53</v>
      </c>
      <c r="D1403" s="465">
        <v>2208.12</v>
      </c>
    </row>
    <row r="1404" spans="1:4" ht="27">
      <c r="A1404" s="461">
        <v>92620</v>
      </c>
      <c r="B1404" s="462" t="s">
        <v>1042</v>
      </c>
      <c r="C1404" s="461" t="s">
        <v>53</v>
      </c>
      <c r="D1404" s="465">
        <v>2362.21</v>
      </c>
    </row>
    <row r="1405" spans="1:4" ht="27">
      <c r="A1405" s="461">
        <v>100357</v>
      </c>
      <c r="B1405" s="462" t="s">
        <v>11050</v>
      </c>
      <c r="C1405" s="461" t="s">
        <v>53</v>
      </c>
      <c r="D1405" s="465">
        <v>821.31</v>
      </c>
    </row>
    <row r="1406" spans="1:4" ht="27">
      <c r="A1406" s="461">
        <v>100358</v>
      </c>
      <c r="B1406" s="462" t="s">
        <v>11049</v>
      </c>
      <c r="C1406" s="461" t="s">
        <v>53</v>
      </c>
      <c r="D1406" s="465">
        <v>1097.3</v>
      </c>
    </row>
    <row r="1407" spans="1:4" ht="27">
      <c r="A1407" s="461">
        <v>100359</v>
      </c>
      <c r="B1407" s="462" t="s">
        <v>11048</v>
      </c>
      <c r="C1407" s="461" t="s">
        <v>53</v>
      </c>
      <c r="D1407" s="465">
        <v>1156.92</v>
      </c>
    </row>
    <row r="1408" spans="1:4" ht="27">
      <c r="A1408" s="461">
        <v>100360</v>
      </c>
      <c r="B1408" s="462" t="s">
        <v>11047</v>
      </c>
      <c r="C1408" s="461" t="s">
        <v>53</v>
      </c>
      <c r="D1408" s="465">
        <v>1282.27</v>
      </c>
    </row>
    <row r="1409" spans="1:4" ht="27">
      <c r="A1409" s="461">
        <v>100361</v>
      </c>
      <c r="B1409" s="462" t="s">
        <v>11046</v>
      </c>
      <c r="C1409" s="461" t="s">
        <v>53</v>
      </c>
      <c r="D1409" s="465">
        <v>1582.65</v>
      </c>
    </row>
    <row r="1410" spans="1:4" ht="27">
      <c r="A1410" s="461">
        <v>100362</v>
      </c>
      <c r="B1410" s="462" t="s">
        <v>11045</v>
      </c>
      <c r="C1410" s="461" t="s">
        <v>53</v>
      </c>
      <c r="D1410" s="465">
        <v>2204.0700000000002</v>
      </c>
    </row>
    <row r="1411" spans="1:4" ht="27">
      <c r="A1411" s="461">
        <v>100363</v>
      </c>
      <c r="B1411" s="462" t="s">
        <v>11044</v>
      </c>
      <c r="C1411" s="461" t="s">
        <v>53</v>
      </c>
      <c r="D1411" s="465">
        <v>2279.21</v>
      </c>
    </row>
    <row r="1412" spans="1:4" ht="27">
      <c r="A1412" s="461">
        <v>100364</v>
      </c>
      <c r="B1412" s="462" t="s">
        <v>11043</v>
      </c>
      <c r="C1412" s="461" t="s">
        <v>53</v>
      </c>
      <c r="D1412" s="465">
        <v>2466.86</v>
      </c>
    </row>
    <row r="1413" spans="1:4" ht="27">
      <c r="A1413" s="461">
        <v>100365</v>
      </c>
      <c r="B1413" s="462" t="s">
        <v>11042</v>
      </c>
      <c r="C1413" s="461" t="s">
        <v>53</v>
      </c>
      <c r="D1413" s="465">
        <v>2813.12</v>
      </c>
    </row>
    <row r="1414" spans="1:4" ht="27">
      <c r="A1414" s="461">
        <v>100366</v>
      </c>
      <c r="B1414" s="462" t="s">
        <v>11041</v>
      </c>
      <c r="C1414" s="461" t="s">
        <v>53</v>
      </c>
      <c r="D1414" s="465">
        <v>3007.18</v>
      </c>
    </row>
    <row r="1415" spans="1:4" ht="40.5">
      <c r="A1415" s="461">
        <v>100367</v>
      </c>
      <c r="B1415" s="462" t="s">
        <v>11040</v>
      </c>
      <c r="C1415" s="461" t="s">
        <v>53</v>
      </c>
      <c r="D1415" s="465">
        <v>799.32</v>
      </c>
    </row>
    <row r="1416" spans="1:4" ht="40.5">
      <c r="A1416" s="461">
        <v>100368</v>
      </c>
      <c r="B1416" s="462" t="s">
        <v>11039</v>
      </c>
      <c r="C1416" s="461" t="s">
        <v>53</v>
      </c>
      <c r="D1416" s="465">
        <v>1070.1600000000001</v>
      </c>
    </row>
    <row r="1417" spans="1:4" ht="40.5">
      <c r="A1417" s="461">
        <v>100369</v>
      </c>
      <c r="B1417" s="462" t="s">
        <v>11038</v>
      </c>
      <c r="C1417" s="461" t="s">
        <v>53</v>
      </c>
      <c r="D1417" s="465">
        <v>1129.79</v>
      </c>
    </row>
    <row r="1418" spans="1:4" ht="40.5">
      <c r="A1418" s="461">
        <v>100370</v>
      </c>
      <c r="B1418" s="462" t="s">
        <v>11037</v>
      </c>
      <c r="C1418" s="461" t="s">
        <v>53</v>
      </c>
      <c r="D1418" s="465">
        <v>1339.18</v>
      </c>
    </row>
    <row r="1419" spans="1:4" ht="40.5">
      <c r="A1419" s="461">
        <v>100371</v>
      </c>
      <c r="B1419" s="462" t="s">
        <v>11036</v>
      </c>
      <c r="C1419" s="461" t="s">
        <v>53</v>
      </c>
      <c r="D1419" s="465">
        <v>1510.3</v>
      </c>
    </row>
    <row r="1420" spans="1:4" ht="40.5">
      <c r="A1420" s="461">
        <v>100372</v>
      </c>
      <c r="B1420" s="462" t="s">
        <v>11035</v>
      </c>
      <c r="C1420" s="461" t="s">
        <v>53</v>
      </c>
      <c r="D1420" s="465">
        <v>2080.09</v>
      </c>
    </row>
    <row r="1421" spans="1:4" ht="40.5">
      <c r="A1421" s="461">
        <v>100373</v>
      </c>
      <c r="B1421" s="462" t="s">
        <v>11034</v>
      </c>
      <c r="C1421" s="461" t="s">
        <v>53</v>
      </c>
      <c r="D1421" s="465">
        <v>2152.11</v>
      </c>
    </row>
    <row r="1422" spans="1:4" ht="40.5">
      <c r="A1422" s="461">
        <v>100374</v>
      </c>
      <c r="B1422" s="462" t="s">
        <v>11033</v>
      </c>
      <c r="C1422" s="461" t="s">
        <v>53</v>
      </c>
      <c r="D1422" s="465">
        <v>2297.5</v>
      </c>
    </row>
    <row r="1423" spans="1:4" ht="40.5">
      <c r="A1423" s="461">
        <v>100375</v>
      </c>
      <c r="B1423" s="462" t="s">
        <v>11032</v>
      </c>
      <c r="C1423" s="461" t="s">
        <v>53</v>
      </c>
      <c r="D1423" s="465">
        <v>2563</v>
      </c>
    </row>
    <row r="1424" spans="1:4" ht="40.5">
      <c r="A1424" s="461">
        <v>100376</v>
      </c>
      <c r="B1424" s="462" t="s">
        <v>11031</v>
      </c>
      <c r="C1424" s="461" t="s">
        <v>53</v>
      </c>
      <c r="D1424" s="465">
        <v>2512.46</v>
      </c>
    </row>
    <row r="1425" spans="1:4" ht="27">
      <c r="A1425" s="461">
        <v>100377</v>
      </c>
      <c r="B1425" s="462" t="s">
        <v>11030</v>
      </c>
      <c r="C1425" s="461" t="s">
        <v>134</v>
      </c>
      <c r="D1425" s="465">
        <v>13.25</v>
      </c>
    </row>
    <row r="1426" spans="1:4" ht="27">
      <c r="A1426" s="461">
        <v>100378</v>
      </c>
      <c r="B1426" s="462" t="s">
        <v>11029</v>
      </c>
      <c r="C1426" s="461" t="s">
        <v>134</v>
      </c>
      <c r="D1426" s="465">
        <v>12.52</v>
      </c>
    </row>
    <row r="1427" spans="1:4" ht="40.5">
      <c r="A1427" s="461">
        <v>100382</v>
      </c>
      <c r="B1427" s="462" t="s">
        <v>11028</v>
      </c>
      <c r="C1427" s="461" t="s">
        <v>149</v>
      </c>
      <c r="D1427" s="465">
        <v>19.079999999999998</v>
      </c>
    </row>
    <row r="1428" spans="1:4" ht="27">
      <c r="A1428" s="461">
        <v>94444</v>
      </c>
      <c r="B1428" s="462" t="s">
        <v>11027</v>
      </c>
      <c r="C1428" s="461" t="s">
        <v>149</v>
      </c>
      <c r="D1428" s="465">
        <v>779.61</v>
      </c>
    </row>
    <row r="1429" spans="1:4" ht="27">
      <c r="A1429" s="461">
        <v>102661</v>
      </c>
      <c r="B1429" s="462" t="s">
        <v>12936</v>
      </c>
      <c r="C1429" s="461" t="s">
        <v>1</v>
      </c>
      <c r="D1429" s="465">
        <v>28.2</v>
      </c>
    </row>
    <row r="1430" spans="1:4" ht="27">
      <c r="A1430" s="461">
        <v>102663</v>
      </c>
      <c r="B1430" s="462" t="s">
        <v>12937</v>
      </c>
      <c r="C1430" s="461" t="s">
        <v>1</v>
      </c>
      <c r="D1430" s="465">
        <v>46.47</v>
      </c>
    </row>
    <row r="1431" spans="1:4" ht="27">
      <c r="A1431" s="461">
        <v>102664</v>
      </c>
      <c r="B1431" s="462" t="s">
        <v>12938</v>
      </c>
      <c r="C1431" s="461" t="s">
        <v>1</v>
      </c>
      <c r="D1431" s="465">
        <v>40.68</v>
      </c>
    </row>
    <row r="1432" spans="1:4" ht="15">
      <c r="A1432" s="461">
        <v>102665</v>
      </c>
      <c r="B1432" s="462" t="s">
        <v>12939</v>
      </c>
      <c r="C1432" s="461" t="s">
        <v>1</v>
      </c>
      <c r="D1432" s="465">
        <v>19.600000000000001</v>
      </c>
    </row>
    <row r="1433" spans="1:4" ht="27">
      <c r="A1433" s="461">
        <v>102666</v>
      </c>
      <c r="B1433" s="462" t="s">
        <v>12940</v>
      </c>
      <c r="C1433" s="461" t="s">
        <v>1</v>
      </c>
      <c r="D1433" s="465">
        <v>49.59</v>
      </c>
    </row>
    <row r="1434" spans="1:4" ht="27">
      <c r="A1434" s="461">
        <v>102669</v>
      </c>
      <c r="B1434" s="462" t="s">
        <v>12941</v>
      </c>
      <c r="C1434" s="461" t="s">
        <v>1</v>
      </c>
      <c r="D1434" s="465">
        <v>67.790000000000006</v>
      </c>
    </row>
    <row r="1435" spans="1:4" ht="27">
      <c r="A1435" s="461">
        <v>102670</v>
      </c>
      <c r="B1435" s="462" t="s">
        <v>12942</v>
      </c>
      <c r="C1435" s="461" t="s">
        <v>1</v>
      </c>
      <c r="D1435" s="465">
        <v>85.36</v>
      </c>
    </row>
    <row r="1436" spans="1:4" ht="27">
      <c r="A1436" s="461">
        <v>102673</v>
      </c>
      <c r="B1436" s="462" t="s">
        <v>12943</v>
      </c>
      <c r="C1436" s="461" t="s">
        <v>1</v>
      </c>
      <c r="D1436" s="465">
        <v>122.23</v>
      </c>
    </row>
    <row r="1437" spans="1:4" ht="27">
      <c r="A1437" s="461">
        <v>102674</v>
      </c>
      <c r="B1437" s="462" t="s">
        <v>12944</v>
      </c>
      <c r="C1437" s="461" t="s">
        <v>1</v>
      </c>
      <c r="D1437" s="465">
        <v>92.17</v>
      </c>
    </row>
    <row r="1438" spans="1:4" ht="27">
      <c r="A1438" s="461">
        <v>102677</v>
      </c>
      <c r="B1438" s="462" t="s">
        <v>12945</v>
      </c>
      <c r="C1438" s="461" t="s">
        <v>1</v>
      </c>
      <c r="D1438" s="465">
        <v>114.33</v>
      </c>
    </row>
    <row r="1439" spans="1:4" ht="27">
      <c r="A1439" s="461">
        <v>102678</v>
      </c>
      <c r="B1439" s="462" t="s">
        <v>12946</v>
      </c>
      <c r="C1439" s="461" t="s">
        <v>1</v>
      </c>
      <c r="D1439" s="465">
        <v>117.41</v>
      </c>
    </row>
    <row r="1440" spans="1:4" ht="27">
      <c r="A1440" s="461">
        <v>102679</v>
      </c>
      <c r="B1440" s="462" t="s">
        <v>12947</v>
      </c>
      <c r="C1440" s="461" t="s">
        <v>1</v>
      </c>
      <c r="D1440" s="465">
        <v>126.19</v>
      </c>
    </row>
    <row r="1441" spans="1:4" ht="40.5">
      <c r="A1441" s="461">
        <v>102680</v>
      </c>
      <c r="B1441" s="462" t="s">
        <v>12948</v>
      </c>
      <c r="C1441" s="461" t="s">
        <v>1</v>
      </c>
      <c r="D1441" s="465">
        <v>127.09</v>
      </c>
    </row>
    <row r="1442" spans="1:4" ht="40.5">
      <c r="A1442" s="461">
        <v>102683</v>
      </c>
      <c r="B1442" s="462" t="s">
        <v>12949</v>
      </c>
      <c r="C1442" s="461" t="s">
        <v>1</v>
      </c>
      <c r="D1442" s="465">
        <v>153.18</v>
      </c>
    </row>
    <row r="1443" spans="1:4" ht="27">
      <c r="A1443" s="461">
        <v>102684</v>
      </c>
      <c r="B1443" s="462" t="s">
        <v>12950</v>
      </c>
      <c r="C1443" s="461" t="s">
        <v>1</v>
      </c>
      <c r="D1443" s="465">
        <v>135.87</v>
      </c>
    </row>
    <row r="1444" spans="1:4" ht="27">
      <c r="A1444" s="461">
        <v>102687</v>
      </c>
      <c r="B1444" s="462" t="s">
        <v>12951</v>
      </c>
      <c r="C1444" s="461" t="s">
        <v>1</v>
      </c>
      <c r="D1444" s="465">
        <v>157.99</v>
      </c>
    </row>
    <row r="1445" spans="1:4" ht="27">
      <c r="A1445" s="461">
        <v>102688</v>
      </c>
      <c r="B1445" s="462" t="s">
        <v>12952</v>
      </c>
      <c r="C1445" s="461" t="s">
        <v>1</v>
      </c>
      <c r="D1445" s="465">
        <v>33.47</v>
      </c>
    </row>
    <row r="1446" spans="1:4" ht="40.5">
      <c r="A1446" s="461">
        <v>102690</v>
      </c>
      <c r="B1446" s="462" t="s">
        <v>12953</v>
      </c>
      <c r="C1446" s="461" t="s">
        <v>1</v>
      </c>
      <c r="D1446" s="465">
        <v>54.85</v>
      </c>
    </row>
    <row r="1447" spans="1:4" ht="27">
      <c r="A1447" s="461">
        <v>102694</v>
      </c>
      <c r="B1447" s="462" t="s">
        <v>12954</v>
      </c>
      <c r="C1447" s="461" t="s">
        <v>1</v>
      </c>
      <c r="D1447" s="465">
        <v>61.92</v>
      </c>
    </row>
    <row r="1448" spans="1:4" ht="40.5">
      <c r="A1448" s="461">
        <v>102697</v>
      </c>
      <c r="B1448" s="462" t="s">
        <v>12955</v>
      </c>
      <c r="C1448" s="461" t="s">
        <v>1</v>
      </c>
      <c r="D1448" s="465">
        <v>91.48</v>
      </c>
    </row>
    <row r="1449" spans="1:4" ht="27">
      <c r="A1449" s="461">
        <v>102704</v>
      </c>
      <c r="B1449" s="462" t="s">
        <v>12956</v>
      </c>
      <c r="C1449" s="461" t="s">
        <v>1</v>
      </c>
      <c r="D1449" s="465">
        <v>9.57</v>
      </c>
    </row>
    <row r="1450" spans="1:4" ht="27">
      <c r="A1450" s="461">
        <v>102706</v>
      </c>
      <c r="B1450" s="462" t="s">
        <v>12957</v>
      </c>
      <c r="C1450" s="461" t="s">
        <v>1</v>
      </c>
      <c r="D1450" s="465">
        <v>11.06</v>
      </c>
    </row>
    <row r="1451" spans="1:4" ht="27">
      <c r="A1451" s="461">
        <v>102707</v>
      </c>
      <c r="B1451" s="462" t="s">
        <v>12958</v>
      </c>
      <c r="C1451" s="461" t="s">
        <v>1</v>
      </c>
      <c r="D1451" s="465">
        <v>30.8</v>
      </c>
    </row>
    <row r="1452" spans="1:4" ht="27">
      <c r="A1452" s="461">
        <v>102708</v>
      </c>
      <c r="B1452" s="462" t="s">
        <v>12959</v>
      </c>
      <c r="C1452" s="461" t="s">
        <v>53</v>
      </c>
      <c r="D1452" s="465">
        <v>20.16</v>
      </c>
    </row>
    <row r="1453" spans="1:4" ht="27">
      <c r="A1453" s="461">
        <v>102710</v>
      </c>
      <c r="B1453" s="462" t="s">
        <v>12960</v>
      </c>
      <c r="C1453" s="461" t="s">
        <v>53</v>
      </c>
      <c r="D1453" s="465">
        <v>51.46</v>
      </c>
    </row>
    <row r="1454" spans="1:4" ht="27">
      <c r="A1454" s="461">
        <v>102711</v>
      </c>
      <c r="B1454" s="462" t="s">
        <v>12961</v>
      </c>
      <c r="C1454" s="461" t="s">
        <v>53</v>
      </c>
      <c r="D1454" s="465">
        <v>73.540000000000006</v>
      </c>
    </row>
    <row r="1455" spans="1:4" ht="27">
      <c r="A1455" s="461">
        <v>102712</v>
      </c>
      <c r="B1455" s="462" t="s">
        <v>12962</v>
      </c>
      <c r="C1455" s="461" t="s">
        <v>149</v>
      </c>
      <c r="D1455" s="465">
        <v>8.15</v>
      </c>
    </row>
    <row r="1456" spans="1:4" ht="27">
      <c r="A1456" s="461">
        <v>102713</v>
      </c>
      <c r="B1456" s="462" t="s">
        <v>12963</v>
      </c>
      <c r="C1456" s="461" t="s">
        <v>149</v>
      </c>
      <c r="D1456" s="465">
        <v>11.24</v>
      </c>
    </row>
    <row r="1457" spans="1:4" ht="27">
      <c r="A1457" s="461">
        <v>102715</v>
      </c>
      <c r="B1457" s="462" t="s">
        <v>12964</v>
      </c>
      <c r="C1457" s="461" t="s">
        <v>149</v>
      </c>
      <c r="D1457" s="465">
        <v>22.34</v>
      </c>
    </row>
    <row r="1458" spans="1:4" ht="15">
      <c r="A1458" s="461">
        <v>102716</v>
      </c>
      <c r="B1458" s="462" t="s">
        <v>12965</v>
      </c>
      <c r="C1458" s="461" t="s">
        <v>1043</v>
      </c>
      <c r="D1458" s="465">
        <v>108.44</v>
      </c>
    </row>
    <row r="1459" spans="1:4" ht="15">
      <c r="A1459" s="461">
        <v>102717</v>
      </c>
      <c r="B1459" s="462" t="s">
        <v>12966</v>
      </c>
      <c r="C1459" s="461" t="s">
        <v>1043</v>
      </c>
      <c r="D1459" s="465">
        <v>110.4</v>
      </c>
    </row>
    <row r="1460" spans="1:4" ht="15">
      <c r="A1460" s="461">
        <v>102718</v>
      </c>
      <c r="B1460" s="462" t="s">
        <v>12967</v>
      </c>
      <c r="C1460" s="461" t="s">
        <v>1043</v>
      </c>
      <c r="D1460" s="465">
        <v>115.23</v>
      </c>
    </row>
    <row r="1461" spans="1:4" ht="15">
      <c r="A1461" s="461">
        <v>102719</v>
      </c>
      <c r="B1461" s="462" t="s">
        <v>12968</v>
      </c>
      <c r="C1461" s="461" t="s">
        <v>1043</v>
      </c>
      <c r="D1461" s="465">
        <v>117.19</v>
      </c>
    </row>
    <row r="1462" spans="1:4" ht="27">
      <c r="A1462" s="461">
        <v>102722</v>
      </c>
      <c r="B1462" s="462" t="s">
        <v>12969</v>
      </c>
      <c r="C1462" s="461" t="s">
        <v>1</v>
      </c>
      <c r="D1462" s="465">
        <v>44.96</v>
      </c>
    </row>
    <row r="1463" spans="1:4" ht="27">
      <c r="A1463" s="461">
        <v>102723</v>
      </c>
      <c r="B1463" s="462" t="s">
        <v>12970</v>
      </c>
      <c r="C1463" s="461" t="s">
        <v>1</v>
      </c>
      <c r="D1463" s="465">
        <v>45.4</v>
      </c>
    </row>
    <row r="1464" spans="1:4" ht="15">
      <c r="A1464" s="461">
        <v>102724</v>
      </c>
      <c r="B1464" s="462" t="s">
        <v>12971</v>
      </c>
      <c r="C1464" s="461" t="s">
        <v>53</v>
      </c>
      <c r="D1464" s="465">
        <v>26.64</v>
      </c>
    </row>
    <row r="1465" spans="1:4" ht="15">
      <c r="A1465" s="461">
        <v>102725</v>
      </c>
      <c r="B1465" s="462" t="s">
        <v>12972</v>
      </c>
      <c r="C1465" s="461" t="s">
        <v>53</v>
      </c>
      <c r="D1465" s="465">
        <v>25.41</v>
      </c>
    </row>
    <row r="1466" spans="1:4" ht="15">
      <c r="A1466" s="461">
        <v>102726</v>
      </c>
      <c r="B1466" s="462" t="s">
        <v>12973</v>
      </c>
      <c r="C1466" s="461" t="s">
        <v>53</v>
      </c>
      <c r="D1466" s="465">
        <v>22.71</v>
      </c>
    </row>
    <row r="1467" spans="1:4" ht="27">
      <c r="A1467" s="461">
        <v>103653</v>
      </c>
      <c r="B1467" s="462" t="s">
        <v>12974</v>
      </c>
      <c r="C1467" s="461" t="s">
        <v>149</v>
      </c>
      <c r="D1467" s="465">
        <v>26.69</v>
      </c>
    </row>
    <row r="1468" spans="1:4" ht="40.5">
      <c r="A1468" s="461">
        <v>92743</v>
      </c>
      <c r="B1468" s="462" t="s">
        <v>1044</v>
      </c>
      <c r="C1468" s="461" t="s">
        <v>1043</v>
      </c>
      <c r="D1468" s="465">
        <v>552.5</v>
      </c>
    </row>
    <row r="1469" spans="1:4" ht="40.5">
      <c r="A1469" s="461">
        <v>92744</v>
      </c>
      <c r="B1469" s="462" t="s">
        <v>1045</v>
      </c>
      <c r="C1469" s="461" t="s">
        <v>1043</v>
      </c>
      <c r="D1469" s="465">
        <v>535.29999999999995</v>
      </c>
    </row>
    <row r="1470" spans="1:4" ht="40.5">
      <c r="A1470" s="461">
        <v>92745</v>
      </c>
      <c r="B1470" s="462" t="s">
        <v>1046</v>
      </c>
      <c r="C1470" s="461" t="s">
        <v>1043</v>
      </c>
      <c r="D1470" s="465">
        <v>685.89</v>
      </c>
    </row>
    <row r="1471" spans="1:4" ht="40.5">
      <c r="A1471" s="461">
        <v>92746</v>
      </c>
      <c r="B1471" s="462" t="s">
        <v>1047</v>
      </c>
      <c r="C1471" s="461" t="s">
        <v>1043</v>
      </c>
      <c r="D1471" s="465">
        <v>633.80999999999995</v>
      </c>
    </row>
    <row r="1472" spans="1:4" ht="40.5">
      <c r="A1472" s="461">
        <v>92747</v>
      </c>
      <c r="B1472" s="462" t="s">
        <v>1048</v>
      </c>
      <c r="C1472" s="461" t="s">
        <v>1043</v>
      </c>
      <c r="D1472" s="465">
        <v>762.05</v>
      </c>
    </row>
    <row r="1473" spans="1:4" ht="40.5">
      <c r="A1473" s="461">
        <v>92748</v>
      </c>
      <c r="B1473" s="462" t="s">
        <v>1049</v>
      </c>
      <c r="C1473" s="461" t="s">
        <v>1043</v>
      </c>
      <c r="D1473" s="465">
        <v>690.43</v>
      </c>
    </row>
    <row r="1474" spans="1:4" ht="27">
      <c r="A1474" s="461">
        <v>92749</v>
      </c>
      <c r="B1474" s="462" t="s">
        <v>1050</v>
      </c>
      <c r="C1474" s="461" t="s">
        <v>1043</v>
      </c>
      <c r="D1474" s="465">
        <v>796.2</v>
      </c>
    </row>
    <row r="1475" spans="1:4" ht="40.5">
      <c r="A1475" s="461">
        <v>92750</v>
      </c>
      <c r="B1475" s="462" t="s">
        <v>1051</v>
      </c>
      <c r="C1475" s="461" t="s">
        <v>1043</v>
      </c>
      <c r="D1475" s="465">
        <v>1373.74</v>
      </c>
    </row>
    <row r="1476" spans="1:4" ht="40.5">
      <c r="A1476" s="461">
        <v>92751</v>
      </c>
      <c r="B1476" s="462" t="s">
        <v>1052</v>
      </c>
      <c r="C1476" s="461" t="s">
        <v>1043</v>
      </c>
      <c r="D1476" s="465">
        <v>1709.58</v>
      </c>
    </row>
    <row r="1477" spans="1:4" ht="40.5">
      <c r="A1477" s="461">
        <v>92752</v>
      </c>
      <c r="B1477" s="462" t="s">
        <v>1053</v>
      </c>
      <c r="C1477" s="461" t="s">
        <v>1043</v>
      </c>
      <c r="D1477" s="465">
        <v>2044.16</v>
      </c>
    </row>
    <row r="1478" spans="1:4" ht="40.5">
      <c r="A1478" s="461">
        <v>92753</v>
      </c>
      <c r="B1478" s="462" t="s">
        <v>1054</v>
      </c>
      <c r="C1478" s="461" t="s">
        <v>1043</v>
      </c>
      <c r="D1478" s="465">
        <v>524.12</v>
      </c>
    </row>
    <row r="1479" spans="1:4" ht="40.5">
      <c r="A1479" s="461">
        <v>92754</v>
      </c>
      <c r="B1479" s="462" t="s">
        <v>1055</v>
      </c>
      <c r="C1479" s="461" t="s">
        <v>1043</v>
      </c>
      <c r="D1479" s="465">
        <v>478.17</v>
      </c>
    </row>
    <row r="1480" spans="1:4" ht="27">
      <c r="A1480" s="461">
        <v>92755</v>
      </c>
      <c r="B1480" s="462" t="s">
        <v>1056</v>
      </c>
      <c r="C1480" s="461" t="s">
        <v>149</v>
      </c>
      <c r="D1480" s="465">
        <v>203.6</v>
      </c>
    </row>
    <row r="1481" spans="1:4" ht="27">
      <c r="A1481" s="461">
        <v>92756</v>
      </c>
      <c r="B1481" s="462" t="s">
        <v>1057</v>
      </c>
      <c r="C1481" s="461" t="s">
        <v>149</v>
      </c>
      <c r="D1481" s="465">
        <v>230.92</v>
      </c>
    </row>
    <row r="1482" spans="1:4" ht="27">
      <c r="A1482" s="461">
        <v>92757</v>
      </c>
      <c r="B1482" s="462" t="s">
        <v>1058</v>
      </c>
      <c r="C1482" s="461" t="s">
        <v>149</v>
      </c>
      <c r="D1482" s="465">
        <v>264.14999999999998</v>
      </c>
    </row>
    <row r="1483" spans="1:4" ht="27">
      <c r="A1483" s="461">
        <v>92758</v>
      </c>
      <c r="B1483" s="462" t="s">
        <v>1059</v>
      </c>
      <c r="C1483" s="461" t="s">
        <v>1043</v>
      </c>
      <c r="D1483" s="465">
        <v>624.69000000000005</v>
      </c>
    </row>
    <row r="1484" spans="1:4" ht="40.5">
      <c r="A1484" s="461">
        <v>91069</v>
      </c>
      <c r="B1484" s="462" t="s">
        <v>1060</v>
      </c>
      <c r="C1484" s="461" t="s">
        <v>149</v>
      </c>
      <c r="D1484" s="465">
        <v>115.84</v>
      </c>
    </row>
    <row r="1485" spans="1:4" ht="40.5">
      <c r="A1485" s="461">
        <v>91070</v>
      </c>
      <c r="B1485" s="462" t="s">
        <v>1061</v>
      </c>
      <c r="C1485" s="461" t="s">
        <v>149</v>
      </c>
      <c r="D1485" s="465">
        <v>127.19</v>
      </c>
    </row>
    <row r="1486" spans="1:4" ht="40.5">
      <c r="A1486" s="461">
        <v>91071</v>
      </c>
      <c r="B1486" s="462" t="s">
        <v>1062</v>
      </c>
      <c r="C1486" s="461" t="s">
        <v>149</v>
      </c>
      <c r="D1486" s="465">
        <v>146.54</v>
      </c>
    </row>
    <row r="1487" spans="1:4" ht="40.5">
      <c r="A1487" s="461">
        <v>91072</v>
      </c>
      <c r="B1487" s="462" t="s">
        <v>1063</v>
      </c>
      <c r="C1487" s="461" t="s">
        <v>149</v>
      </c>
      <c r="D1487" s="465">
        <v>157.85</v>
      </c>
    </row>
    <row r="1488" spans="1:4" ht="40.5">
      <c r="A1488" s="461">
        <v>91073</v>
      </c>
      <c r="B1488" s="462" t="s">
        <v>1064</v>
      </c>
      <c r="C1488" s="461" t="s">
        <v>149</v>
      </c>
      <c r="D1488" s="465">
        <v>125.78</v>
      </c>
    </row>
    <row r="1489" spans="1:4" ht="40.5">
      <c r="A1489" s="461">
        <v>91074</v>
      </c>
      <c r="B1489" s="462" t="s">
        <v>1065</v>
      </c>
      <c r="C1489" s="461" t="s">
        <v>149</v>
      </c>
      <c r="D1489" s="465">
        <v>138.19</v>
      </c>
    </row>
    <row r="1490" spans="1:4" ht="40.5">
      <c r="A1490" s="461">
        <v>91075</v>
      </c>
      <c r="B1490" s="462" t="s">
        <v>1066</v>
      </c>
      <c r="C1490" s="461" t="s">
        <v>149</v>
      </c>
      <c r="D1490" s="465">
        <v>157.86000000000001</v>
      </c>
    </row>
    <row r="1491" spans="1:4" ht="40.5">
      <c r="A1491" s="461">
        <v>91076</v>
      </c>
      <c r="B1491" s="462" t="s">
        <v>1067</v>
      </c>
      <c r="C1491" s="461" t="s">
        <v>149</v>
      </c>
      <c r="D1491" s="465">
        <v>170.29</v>
      </c>
    </row>
    <row r="1492" spans="1:4" ht="40.5">
      <c r="A1492" s="461">
        <v>91077</v>
      </c>
      <c r="B1492" s="462" t="s">
        <v>1068</v>
      </c>
      <c r="C1492" s="461" t="s">
        <v>149</v>
      </c>
      <c r="D1492" s="465">
        <v>121.38</v>
      </c>
    </row>
    <row r="1493" spans="1:4" ht="40.5">
      <c r="A1493" s="461">
        <v>91078</v>
      </c>
      <c r="B1493" s="462" t="s">
        <v>1069</v>
      </c>
      <c r="C1493" s="461" t="s">
        <v>149</v>
      </c>
      <c r="D1493" s="465">
        <v>142.85</v>
      </c>
    </row>
    <row r="1494" spans="1:4" ht="40.5">
      <c r="A1494" s="461">
        <v>91079</v>
      </c>
      <c r="B1494" s="462" t="s">
        <v>1070</v>
      </c>
      <c r="C1494" s="461" t="s">
        <v>149</v>
      </c>
      <c r="D1494" s="465">
        <v>126.03</v>
      </c>
    </row>
    <row r="1495" spans="1:4" ht="40.5">
      <c r="A1495" s="461">
        <v>91080</v>
      </c>
      <c r="B1495" s="462" t="s">
        <v>1071</v>
      </c>
      <c r="C1495" s="461" t="s">
        <v>149</v>
      </c>
      <c r="D1495" s="465">
        <v>147.30000000000001</v>
      </c>
    </row>
    <row r="1496" spans="1:4" ht="40.5">
      <c r="A1496" s="461">
        <v>91081</v>
      </c>
      <c r="B1496" s="462" t="s">
        <v>1072</v>
      </c>
      <c r="C1496" s="461" t="s">
        <v>149</v>
      </c>
      <c r="D1496" s="465">
        <v>132.75</v>
      </c>
    </row>
    <row r="1497" spans="1:4" ht="40.5">
      <c r="A1497" s="461">
        <v>91082</v>
      </c>
      <c r="B1497" s="462" t="s">
        <v>1073</v>
      </c>
      <c r="C1497" s="461" t="s">
        <v>149</v>
      </c>
      <c r="D1497" s="465">
        <v>155.13999999999999</v>
      </c>
    </row>
    <row r="1498" spans="1:4" ht="40.5">
      <c r="A1498" s="461">
        <v>91083</v>
      </c>
      <c r="B1498" s="462" t="s">
        <v>1074</v>
      </c>
      <c r="C1498" s="461" t="s">
        <v>149</v>
      </c>
      <c r="D1498" s="465">
        <v>140.68</v>
      </c>
    </row>
    <row r="1499" spans="1:4" ht="40.5">
      <c r="A1499" s="461">
        <v>91084</v>
      </c>
      <c r="B1499" s="462" t="s">
        <v>1075</v>
      </c>
      <c r="C1499" s="461" t="s">
        <v>149</v>
      </c>
      <c r="D1499" s="465">
        <v>162.86000000000001</v>
      </c>
    </row>
    <row r="1500" spans="1:4" ht="40.5">
      <c r="A1500" s="461">
        <v>91086</v>
      </c>
      <c r="B1500" s="462" t="s">
        <v>1076</v>
      </c>
      <c r="C1500" s="461" t="s">
        <v>149</v>
      </c>
      <c r="D1500" s="465">
        <v>124.05</v>
      </c>
    </row>
    <row r="1501" spans="1:4" ht="40.5">
      <c r="A1501" s="461">
        <v>91087</v>
      </c>
      <c r="B1501" s="462" t="s">
        <v>1077</v>
      </c>
      <c r="C1501" s="461" t="s">
        <v>149</v>
      </c>
      <c r="D1501" s="465">
        <v>135.69</v>
      </c>
    </row>
    <row r="1502" spans="1:4" ht="40.5">
      <c r="A1502" s="461">
        <v>91088</v>
      </c>
      <c r="B1502" s="462" t="s">
        <v>1078</v>
      </c>
      <c r="C1502" s="461" t="s">
        <v>149</v>
      </c>
      <c r="D1502" s="465">
        <v>155.82</v>
      </c>
    </row>
    <row r="1503" spans="1:4" ht="40.5">
      <c r="A1503" s="461">
        <v>91089</v>
      </c>
      <c r="B1503" s="462" t="s">
        <v>1079</v>
      </c>
      <c r="C1503" s="461" t="s">
        <v>149</v>
      </c>
      <c r="D1503" s="465">
        <v>167.56</v>
      </c>
    </row>
    <row r="1504" spans="1:4" ht="40.5">
      <c r="A1504" s="461">
        <v>91090</v>
      </c>
      <c r="B1504" s="462" t="s">
        <v>1080</v>
      </c>
      <c r="C1504" s="461" t="s">
        <v>149</v>
      </c>
      <c r="D1504" s="465">
        <v>132.34</v>
      </c>
    </row>
    <row r="1505" spans="1:4" ht="40.5">
      <c r="A1505" s="461">
        <v>91091</v>
      </c>
      <c r="B1505" s="462" t="s">
        <v>1081</v>
      </c>
      <c r="C1505" s="461" t="s">
        <v>149</v>
      </c>
      <c r="D1505" s="465">
        <v>145.19</v>
      </c>
    </row>
    <row r="1506" spans="1:4" ht="40.5">
      <c r="A1506" s="461">
        <v>91092</v>
      </c>
      <c r="B1506" s="462" t="s">
        <v>1082</v>
      </c>
      <c r="C1506" s="461" t="s">
        <v>149</v>
      </c>
      <c r="D1506" s="465">
        <v>165.12</v>
      </c>
    </row>
    <row r="1507" spans="1:4" ht="40.5">
      <c r="A1507" s="461">
        <v>91093</v>
      </c>
      <c r="B1507" s="462" t="s">
        <v>1083</v>
      </c>
      <c r="C1507" s="461" t="s">
        <v>149</v>
      </c>
      <c r="D1507" s="465">
        <v>178.2</v>
      </c>
    </row>
    <row r="1508" spans="1:4" ht="40.5">
      <c r="A1508" s="461">
        <v>91094</v>
      </c>
      <c r="B1508" s="462" t="s">
        <v>1084</v>
      </c>
      <c r="C1508" s="461" t="s">
        <v>149</v>
      </c>
      <c r="D1508" s="465">
        <v>125.85</v>
      </c>
    </row>
    <row r="1509" spans="1:4" ht="40.5">
      <c r="A1509" s="461">
        <v>91095</v>
      </c>
      <c r="B1509" s="462" t="s">
        <v>1085</v>
      </c>
      <c r="C1509" s="461" t="s">
        <v>149</v>
      </c>
      <c r="D1509" s="465">
        <v>147.66999999999999</v>
      </c>
    </row>
    <row r="1510" spans="1:4" ht="40.5">
      <c r="A1510" s="461">
        <v>91096</v>
      </c>
      <c r="B1510" s="462" t="s">
        <v>1086</v>
      </c>
      <c r="C1510" s="461" t="s">
        <v>149</v>
      </c>
      <c r="D1510" s="465">
        <v>128.25</v>
      </c>
    </row>
    <row r="1511" spans="1:4" ht="40.5">
      <c r="A1511" s="461">
        <v>91097</v>
      </c>
      <c r="B1511" s="462" t="s">
        <v>1087</v>
      </c>
      <c r="C1511" s="461" t="s">
        <v>149</v>
      </c>
      <c r="D1511" s="465">
        <v>149.93</v>
      </c>
    </row>
    <row r="1512" spans="1:4" ht="40.5">
      <c r="A1512" s="461">
        <v>91098</v>
      </c>
      <c r="B1512" s="462" t="s">
        <v>1088</v>
      </c>
      <c r="C1512" s="461" t="s">
        <v>149</v>
      </c>
      <c r="D1512" s="465">
        <v>136.94</v>
      </c>
    </row>
    <row r="1513" spans="1:4" ht="40.5">
      <c r="A1513" s="461">
        <v>91099</v>
      </c>
      <c r="B1513" s="462" t="s">
        <v>1089</v>
      </c>
      <c r="C1513" s="461" t="s">
        <v>149</v>
      </c>
      <c r="D1513" s="465">
        <v>159.77000000000001</v>
      </c>
    </row>
    <row r="1514" spans="1:4" ht="40.5">
      <c r="A1514" s="461">
        <v>91100</v>
      </c>
      <c r="B1514" s="462" t="s">
        <v>1090</v>
      </c>
      <c r="C1514" s="461" t="s">
        <v>149</v>
      </c>
      <c r="D1514" s="465">
        <v>143.28</v>
      </c>
    </row>
    <row r="1515" spans="1:4" ht="40.5">
      <c r="A1515" s="461">
        <v>91101</v>
      </c>
      <c r="B1515" s="462" t="s">
        <v>1091</v>
      </c>
      <c r="C1515" s="461" t="s">
        <v>149</v>
      </c>
      <c r="D1515" s="465">
        <v>166.01</v>
      </c>
    </row>
    <row r="1516" spans="1:4" ht="40.5">
      <c r="A1516" s="461">
        <v>93952</v>
      </c>
      <c r="B1516" s="462" t="s">
        <v>1092</v>
      </c>
      <c r="C1516" s="461" t="s">
        <v>1</v>
      </c>
      <c r="D1516" s="465">
        <v>193.99</v>
      </c>
    </row>
    <row r="1517" spans="1:4" ht="40.5">
      <c r="A1517" s="461">
        <v>93953</v>
      </c>
      <c r="B1517" s="462" t="s">
        <v>1093</v>
      </c>
      <c r="C1517" s="461" t="s">
        <v>1</v>
      </c>
      <c r="D1517" s="465">
        <v>181.82</v>
      </c>
    </row>
    <row r="1518" spans="1:4" ht="40.5">
      <c r="A1518" s="461">
        <v>93954</v>
      </c>
      <c r="B1518" s="462" t="s">
        <v>1094</v>
      </c>
      <c r="C1518" s="461" t="s">
        <v>1</v>
      </c>
      <c r="D1518" s="465">
        <v>174.47</v>
      </c>
    </row>
    <row r="1519" spans="1:4" ht="40.5">
      <c r="A1519" s="461">
        <v>93955</v>
      </c>
      <c r="B1519" s="462" t="s">
        <v>1095</v>
      </c>
      <c r="C1519" s="461" t="s">
        <v>1</v>
      </c>
      <c r="D1519" s="465">
        <v>169.28</v>
      </c>
    </row>
    <row r="1520" spans="1:4" ht="40.5">
      <c r="A1520" s="461">
        <v>93956</v>
      </c>
      <c r="B1520" s="462" t="s">
        <v>1096</v>
      </c>
      <c r="C1520" s="461" t="s">
        <v>1</v>
      </c>
      <c r="D1520" s="465">
        <v>165.12</v>
      </c>
    </row>
    <row r="1521" spans="1:4" ht="40.5">
      <c r="A1521" s="461">
        <v>93957</v>
      </c>
      <c r="B1521" s="462" t="s">
        <v>1097</v>
      </c>
      <c r="C1521" s="461" t="s">
        <v>1</v>
      </c>
      <c r="D1521" s="465">
        <v>211.41</v>
      </c>
    </row>
    <row r="1522" spans="1:4" ht="40.5">
      <c r="A1522" s="461">
        <v>93958</v>
      </c>
      <c r="B1522" s="462" t="s">
        <v>1098</v>
      </c>
      <c r="C1522" s="461" t="s">
        <v>1</v>
      </c>
      <c r="D1522" s="465">
        <v>198.45</v>
      </c>
    </row>
    <row r="1523" spans="1:4" ht="40.5">
      <c r="A1523" s="461">
        <v>93959</v>
      </c>
      <c r="B1523" s="462" t="s">
        <v>1099</v>
      </c>
      <c r="C1523" s="461" t="s">
        <v>1</v>
      </c>
      <c r="D1523" s="465">
        <v>190.73</v>
      </c>
    </row>
    <row r="1524" spans="1:4" ht="40.5">
      <c r="A1524" s="461">
        <v>93960</v>
      </c>
      <c r="B1524" s="462" t="s">
        <v>1100</v>
      </c>
      <c r="C1524" s="461" t="s">
        <v>1</v>
      </c>
      <c r="D1524" s="465">
        <v>185.29</v>
      </c>
    </row>
    <row r="1525" spans="1:4" ht="40.5">
      <c r="A1525" s="461">
        <v>93961</v>
      </c>
      <c r="B1525" s="462" t="s">
        <v>1101</v>
      </c>
      <c r="C1525" s="461" t="s">
        <v>1</v>
      </c>
      <c r="D1525" s="465">
        <v>180.99</v>
      </c>
    </row>
    <row r="1526" spans="1:4" ht="40.5">
      <c r="A1526" s="461">
        <v>93962</v>
      </c>
      <c r="B1526" s="462" t="s">
        <v>1102</v>
      </c>
      <c r="C1526" s="461" t="s">
        <v>1</v>
      </c>
      <c r="D1526" s="465">
        <v>182.16</v>
      </c>
    </row>
    <row r="1527" spans="1:4" ht="40.5">
      <c r="A1527" s="461">
        <v>93963</v>
      </c>
      <c r="B1527" s="462" t="s">
        <v>1103</v>
      </c>
      <c r="C1527" s="461" t="s">
        <v>1</v>
      </c>
      <c r="D1527" s="465">
        <v>170.03</v>
      </c>
    </row>
    <row r="1528" spans="1:4" ht="40.5">
      <c r="A1528" s="461">
        <v>93964</v>
      </c>
      <c r="B1528" s="462" t="s">
        <v>1104</v>
      </c>
      <c r="C1528" s="461" t="s">
        <v>1</v>
      </c>
      <c r="D1528" s="465">
        <v>162.74</v>
      </c>
    </row>
    <row r="1529" spans="1:4" ht="40.5">
      <c r="A1529" s="461">
        <v>93965</v>
      </c>
      <c r="B1529" s="462" t="s">
        <v>1105</v>
      </c>
      <c r="C1529" s="461" t="s">
        <v>1</v>
      </c>
      <c r="D1529" s="465">
        <v>156.13</v>
      </c>
    </row>
    <row r="1530" spans="1:4" ht="27">
      <c r="A1530" s="461">
        <v>93966</v>
      </c>
      <c r="B1530" s="462" t="s">
        <v>1106</v>
      </c>
      <c r="C1530" s="461" t="s">
        <v>1</v>
      </c>
      <c r="D1530" s="465">
        <v>153.46</v>
      </c>
    </row>
    <row r="1531" spans="1:4" ht="40.5">
      <c r="A1531" s="461">
        <v>93967</v>
      </c>
      <c r="B1531" s="462" t="s">
        <v>1107</v>
      </c>
      <c r="C1531" s="461" t="s">
        <v>1</v>
      </c>
      <c r="D1531" s="465">
        <v>199.59</v>
      </c>
    </row>
    <row r="1532" spans="1:4" ht="40.5">
      <c r="A1532" s="461">
        <v>93968</v>
      </c>
      <c r="B1532" s="462" t="s">
        <v>1108</v>
      </c>
      <c r="C1532" s="461" t="s">
        <v>1</v>
      </c>
      <c r="D1532" s="465">
        <v>186.69</v>
      </c>
    </row>
    <row r="1533" spans="1:4" ht="40.5">
      <c r="A1533" s="461">
        <v>93969</v>
      </c>
      <c r="B1533" s="462" t="s">
        <v>1109</v>
      </c>
      <c r="C1533" s="461" t="s">
        <v>1</v>
      </c>
      <c r="D1533" s="465">
        <v>178.96</v>
      </c>
    </row>
    <row r="1534" spans="1:4" ht="40.5">
      <c r="A1534" s="461">
        <v>93970</v>
      </c>
      <c r="B1534" s="462" t="s">
        <v>1110</v>
      </c>
      <c r="C1534" s="461" t="s">
        <v>1</v>
      </c>
      <c r="D1534" s="465">
        <v>173.57</v>
      </c>
    </row>
    <row r="1535" spans="1:4" ht="27">
      <c r="A1535" s="461">
        <v>93971</v>
      </c>
      <c r="B1535" s="462" t="s">
        <v>1111</v>
      </c>
      <c r="C1535" s="461" t="s">
        <v>1</v>
      </c>
      <c r="D1535" s="465">
        <v>164.29</v>
      </c>
    </row>
    <row r="1536" spans="1:4" ht="27">
      <c r="A1536" s="461">
        <v>95108</v>
      </c>
      <c r="B1536" s="462" t="s">
        <v>1112</v>
      </c>
      <c r="C1536" s="461" t="s">
        <v>53</v>
      </c>
      <c r="D1536" s="465">
        <v>23.63</v>
      </c>
    </row>
    <row r="1537" spans="1:4" ht="27">
      <c r="A1537" s="461">
        <v>100332</v>
      </c>
      <c r="B1537" s="462" t="s">
        <v>11026</v>
      </c>
      <c r="C1537" s="461" t="s">
        <v>149</v>
      </c>
      <c r="D1537" s="465">
        <v>1005.04</v>
      </c>
    </row>
    <row r="1538" spans="1:4" ht="27">
      <c r="A1538" s="461">
        <v>100333</v>
      </c>
      <c r="B1538" s="462" t="s">
        <v>11025</v>
      </c>
      <c r="C1538" s="461" t="s">
        <v>149</v>
      </c>
      <c r="D1538" s="465">
        <v>605.73</v>
      </c>
    </row>
    <row r="1539" spans="1:4" ht="27">
      <c r="A1539" s="461">
        <v>100334</v>
      </c>
      <c r="B1539" s="462" t="s">
        <v>11024</v>
      </c>
      <c r="C1539" s="461" t="s">
        <v>149</v>
      </c>
      <c r="D1539" s="465">
        <v>789.49</v>
      </c>
    </row>
    <row r="1540" spans="1:4" ht="27">
      <c r="A1540" s="461">
        <v>100335</v>
      </c>
      <c r="B1540" s="462" t="s">
        <v>11023</v>
      </c>
      <c r="C1540" s="461" t="s">
        <v>149</v>
      </c>
      <c r="D1540" s="465">
        <v>490.02</v>
      </c>
    </row>
    <row r="1541" spans="1:4" ht="27">
      <c r="A1541" s="461">
        <v>100341</v>
      </c>
      <c r="B1541" s="462" t="s">
        <v>11022</v>
      </c>
      <c r="C1541" s="461" t="s">
        <v>149</v>
      </c>
      <c r="D1541" s="465">
        <v>33.99</v>
      </c>
    </row>
    <row r="1542" spans="1:4" ht="27">
      <c r="A1542" s="461">
        <v>100342</v>
      </c>
      <c r="B1542" s="462" t="s">
        <v>11021</v>
      </c>
      <c r="C1542" s="461" t="s">
        <v>134</v>
      </c>
      <c r="D1542" s="465">
        <v>17.57</v>
      </c>
    </row>
    <row r="1543" spans="1:4" ht="27">
      <c r="A1543" s="461">
        <v>100343</v>
      </c>
      <c r="B1543" s="462" t="s">
        <v>11020</v>
      </c>
      <c r="C1543" s="461" t="s">
        <v>134</v>
      </c>
      <c r="D1543" s="465">
        <v>17.14</v>
      </c>
    </row>
    <row r="1544" spans="1:4" ht="27">
      <c r="A1544" s="461">
        <v>100344</v>
      </c>
      <c r="B1544" s="462" t="s">
        <v>11019</v>
      </c>
      <c r="C1544" s="461" t="s">
        <v>134</v>
      </c>
      <c r="D1544" s="465">
        <v>15.62</v>
      </c>
    </row>
    <row r="1545" spans="1:4" ht="27">
      <c r="A1545" s="461">
        <v>100345</v>
      </c>
      <c r="B1545" s="462" t="s">
        <v>11018</v>
      </c>
      <c r="C1545" s="461" t="s">
        <v>134</v>
      </c>
      <c r="D1545" s="465">
        <v>13.35</v>
      </c>
    </row>
    <row r="1546" spans="1:4" ht="27">
      <c r="A1546" s="461">
        <v>100346</v>
      </c>
      <c r="B1546" s="462" t="s">
        <v>11017</v>
      </c>
      <c r="C1546" s="461" t="s">
        <v>134</v>
      </c>
      <c r="D1546" s="465">
        <v>12.92</v>
      </c>
    </row>
    <row r="1547" spans="1:4" ht="27">
      <c r="A1547" s="461">
        <v>100347</v>
      </c>
      <c r="B1547" s="462" t="s">
        <v>11016</v>
      </c>
      <c r="C1547" s="461" t="s">
        <v>134</v>
      </c>
      <c r="D1547" s="465">
        <v>14.81</v>
      </c>
    </row>
    <row r="1548" spans="1:4" ht="27">
      <c r="A1548" s="461">
        <v>100348</v>
      </c>
      <c r="B1548" s="462" t="s">
        <v>11015</v>
      </c>
      <c r="C1548" s="461" t="s">
        <v>134</v>
      </c>
      <c r="D1548" s="465">
        <v>14.62</v>
      </c>
    </row>
    <row r="1549" spans="1:4" ht="27">
      <c r="A1549" s="461">
        <v>100349</v>
      </c>
      <c r="B1549" s="462" t="s">
        <v>11014</v>
      </c>
      <c r="C1549" s="461" t="s">
        <v>1043</v>
      </c>
      <c r="D1549" s="465">
        <v>647.53</v>
      </c>
    </row>
    <row r="1550" spans="1:4" ht="27">
      <c r="A1550" s="461">
        <v>102989</v>
      </c>
      <c r="B1550" s="462" t="s">
        <v>12975</v>
      </c>
      <c r="C1550" s="461" t="s">
        <v>1</v>
      </c>
      <c r="D1550" s="465">
        <v>26.37</v>
      </c>
    </row>
    <row r="1551" spans="1:4" ht="27">
      <c r="A1551" s="461">
        <v>102990</v>
      </c>
      <c r="B1551" s="462" t="s">
        <v>12976</v>
      </c>
      <c r="C1551" s="461" t="s">
        <v>1</v>
      </c>
      <c r="D1551" s="465">
        <v>32.08</v>
      </c>
    </row>
    <row r="1552" spans="1:4" ht="27">
      <c r="A1552" s="461">
        <v>102991</v>
      </c>
      <c r="B1552" s="462" t="s">
        <v>12977</v>
      </c>
      <c r="C1552" s="461" t="s">
        <v>1</v>
      </c>
      <c r="D1552" s="465">
        <v>41.54</v>
      </c>
    </row>
    <row r="1553" spans="1:4" ht="27">
      <c r="A1553" s="461">
        <v>102992</v>
      </c>
      <c r="B1553" s="462" t="s">
        <v>12978</v>
      </c>
      <c r="C1553" s="461" t="s">
        <v>1</v>
      </c>
      <c r="D1553" s="465">
        <v>60.94</v>
      </c>
    </row>
    <row r="1554" spans="1:4" ht="27">
      <c r="A1554" s="461">
        <v>102993</v>
      </c>
      <c r="B1554" s="462" t="s">
        <v>12979</v>
      </c>
      <c r="C1554" s="461" t="s">
        <v>1</v>
      </c>
      <c r="D1554" s="465">
        <v>79.349999999999994</v>
      </c>
    </row>
    <row r="1555" spans="1:4" ht="27">
      <c r="A1555" s="461">
        <v>102994</v>
      </c>
      <c r="B1555" s="462" t="s">
        <v>12980</v>
      </c>
      <c r="C1555" s="461" t="s">
        <v>1</v>
      </c>
      <c r="D1555" s="465">
        <v>134.93</v>
      </c>
    </row>
    <row r="1556" spans="1:4" ht="27">
      <c r="A1556" s="461">
        <v>102995</v>
      </c>
      <c r="B1556" s="462" t="s">
        <v>12981</v>
      </c>
      <c r="C1556" s="461" t="s">
        <v>1</v>
      </c>
      <c r="D1556" s="465">
        <v>42.24</v>
      </c>
    </row>
    <row r="1557" spans="1:4" ht="27">
      <c r="A1557" s="461">
        <v>102996</v>
      </c>
      <c r="B1557" s="462" t="s">
        <v>12982</v>
      </c>
      <c r="C1557" s="461" t="s">
        <v>1</v>
      </c>
      <c r="D1557" s="465">
        <v>59.81</v>
      </c>
    </row>
    <row r="1558" spans="1:4" ht="27">
      <c r="A1558" s="461">
        <v>102997</v>
      </c>
      <c r="B1558" s="462" t="s">
        <v>12983</v>
      </c>
      <c r="C1558" s="461" t="s">
        <v>1</v>
      </c>
      <c r="D1558" s="465">
        <v>80.5</v>
      </c>
    </row>
    <row r="1559" spans="1:4" ht="27">
      <c r="A1559" s="461">
        <v>102998</v>
      </c>
      <c r="B1559" s="462" t="s">
        <v>12984</v>
      </c>
      <c r="C1559" s="461" t="s">
        <v>1</v>
      </c>
      <c r="D1559" s="465">
        <v>76.81</v>
      </c>
    </row>
    <row r="1560" spans="1:4" ht="27">
      <c r="A1560" s="461">
        <v>102999</v>
      </c>
      <c r="B1560" s="462" t="s">
        <v>12985</v>
      </c>
      <c r="C1560" s="461" t="s">
        <v>1</v>
      </c>
      <c r="D1560" s="465">
        <v>97.23</v>
      </c>
    </row>
    <row r="1561" spans="1:4" ht="27">
      <c r="A1561" s="461">
        <v>103000</v>
      </c>
      <c r="B1561" s="462" t="s">
        <v>12986</v>
      </c>
      <c r="C1561" s="461" t="s">
        <v>1</v>
      </c>
      <c r="D1561" s="465">
        <v>97.64</v>
      </c>
    </row>
    <row r="1562" spans="1:4" ht="27">
      <c r="A1562" s="461">
        <v>103001</v>
      </c>
      <c r="B1562" s="462" t="s">
        <v>12987</v>
      </c>
      <c r="C1562" s="461" t="s">
        <v>53</v>
      </c>
      <c r="D1562" s="465">
        <v>241.62</v>
      </c>
    </row>
    <row r="1563" spans="1:4" ht="27">
      <c r="A1563" s="461">
        <v>103002</v>
      </c>
      <c r="B1563" s="462" t="s">
        <v>12988</v>
      </c>
      <c r="C1563" s="461" t="s">
        <v>53</v>
      </c>
      <c r="D1563" s="465">
        <v>302.86</v>
      </c>
    </row>
    <row r="1564" spans="1:4" ht="27">
      <c r="A1564" s="461">
        <v>103003</v>
      </c>
      <c r="B1564" s="462" t="s">
        <v>12989</v>
      </c>
      <c r="C1564" s="461" t="s">
        <v>53</v>
      </c>
      <c r="D1564" s="465">
        <v>425.38</v>
      </c>
    </row>
    <row r="1565" spans="1:4" ht="27">
      <c r="A1565" s="461">
        <v>103005</v>
      </c>
      <c r="B1565" s="462" t="s">
        <v>12990</v>
      </c>
      <c r="C1565" s="461" t="s">
        <v>53</v>
      </c>
      <c r="D1565" s="465">
        <v>556.41</v>
      </c>
    </row>
    <row r="1566" spans="1:4" ht="27">
      <c r="A1566" s="461">
        <v>103006</v>
      </c>
      <c r="B1566" s="462" t="s">
        <v>12991</v>
      </c>
      <c r="C1566" s="461" t="s">
        <v>53</v>
      </c>
      <c r="D1566" s="465">
        <v>754.81</v>
      </c>
    </row>
    <row r="1567" spans="1:4" ht="27">
      <c r="A1567" s="461">
        <v>103007</v>
      </c>
      <c r="B1567" s="462" t="s">
        <v>12992</v>
      </c>
      <c r="C1567" s="461" t="s">
        <v>53</v>
      </c>
      <c r="D1567" s="465">
        <v>1007.28</v>
      </c>
    </row>
    <row r="1568" spans="1:4" ht="27">
      <c r="A1568" s="461">
        <v>97933</v>
      </c>
      <c r="B1568" s="462" t="s">
        <v>11224</v>
      </c>
      <c r="C1568" s="461" t="s">
        <v>53</v>
      </c>
      <c r="D1568" s="465">
        <v>993.99</v>
      </c>
    </row>
    <row r="1569" spans="1:4" ht="27">
      <c r="A1569" s="461">
        <v>97934</v>
      </c>
      <c r="B1569" s="462" t="s">
        <v>11225</v>
      </c>
      <c r="C1569" s="461" t="s">
        <v>53</v>
      </c>
      <c r="D1569" s="465">
        <v>2046.96</v>
      </c>
    </row>
    <row r="1570" spans="1:4" ht="27">
      <c r="A1570" s="461">
        <v>97935</v>
      </c>
      <c r="B1570" s="462" t="s">
        <v>11226</v>
      </c>
      <c r="C1570" s="461" t="s">
        <v>53</v>
      </c>
      <c r="D1570" s="465">
        <v>779.84</v>
      </c>
    </row>
    <row r="1571" spans="1:4" ht="27">
      <c r="A1571" s="461">
        <v>97936</v>
      </c>
      <c r="B1571" s="462" t="s">
        <v>11227</v>
      </c>
      <c r="C1571" s="461" t="s">
        <v>53</v>
      </c>
      <c r="D1571" s="465">
        <v>1657.9</v>
      </c>
    </row>
    <row r="1572" spans="1:4" ht="27">
      <c r="A1572" s="461">
        <v>97947</v>
      </c>
      <c r="B1572" s="462" t="s">
        <v>11228</v>
      </c>
      <c r="C1572" s="461" t="s">
        <v>53</v>
      </c>
      <c r="D1572" s="465">
        <v>1585.31</v>
      </c>
    </row>
    <row r="1573" spans="1:4" ht="27">
      <c r="A1573" s="461">
        <v>97948</v>
      </c>
      <c r="B1573" s="462" t="s">
        <v>11229</v>
      </c>
      <c r="C1573" s="461" t="s">
        <v>53</v>
      </c>
      <c r="D1573" s="465">
        <v>2928.59</v>
      </c>
    </row>
    <row r="1574" spans="1:4" ht="27">
      <c r="A1574" s="461">
        <v>97949</v>
      </c>
      <c r="B1574" s="462" t="s">
        <v>11230</v>
      </c>
      <c r="C1574" s="461" t="s">
        <v>53</v>
      </c>
      <c r="D1574" s="465">
        <v>1543.69</v>
      </c>
    </row>
    <row r="1575" spans="1:4" ht="27">
      <c r="A1575" s="461">
        <v>97950</v>
      </c>
      <c r="B1575" s="462" t="s">
        <v>11231</v>
      </c>
      <c r="C1575" s="461" t="s">
        <v>53</v>
      </c>
      <c r="D1575" s="465">
        <v>2718.25</v>
      </c>
    </row>
    <row r="1576" spans="1:4" ht="27">
      <c r="A1576" s="461">
        <v>97951</v>
      </c>
      <c r="B1576" s="462" t="s">
        <v>11232</v>
      </c>
      <c r="C1576" s="461" t="s">
        <v>53</v>
      </c>
      <c r="D1576" s="465">
        <v>2511.71</v>
      </c>
    </row>
    <row r="1577" spans="1:4" ht="27">
      <c r="A1577" s="461">
        <v>97952</v>
      </c>
      <c r="B1577" s="462" t="s">
        <v>11233</v>
      </c>
      <c r="C1577" s="461" t="s">
        <v>53</v>
      </c>
      <c r="D1577" s="465">
        <v>4348.12</v>
      </c>
    </row>
    <row r="1578" spans="1:4" ht="27">
      <c r="A1578" s="461">
        <v>97953</v>
      </c>
      <c r="B1578" s="462" t="s">
        <v>11234</v>
      </c>
      <c r="C1578" s="461" t="s">
        <v>53</v>
      </c>
      <c r="D1578" s="465">
        <v>1159.6600000000001</v>
      </c>
    </row>
    <row r="1579" spans="1:4" ht="27">
      <c r="A1579" s="461">
        <v>97955</v>
      </c>
      <c r="B1579" s="462" t="s">
        <v>11235</v>
      </c>
      <c r="C1579" s="461" t="s">
        <v>53</v>
      </c>
      <c r="D1579" s="465">
        <v>2534.7199999999998</v>
      </c>
    </row>
    <row r="1580" spans="1:4" ht="27">
      <c r="A1580" s="461">
        <v>97956</v>
      </c>
      <c r="B1580" s="462" t="s">
        <v>11236</v>
      </c>
      <c r="C1580" s="461" t="s">
        <v>53</v>
      </c>
      <c r="D1580" s="465">
        <v>1188.1199999999999</v>
      </c>
    </row>
    <row r="1581" spans="1:4" ht="27">
      <c r="A1581" s="461">
        <v>97957</v>
      </c>
      <c r="B1581" s="462" t="s">
        <v>11237</v>
      </c>
      <c r="C1581" s="461" t="s">
        <v>53</v>
      </c>
      <c r="D1581" s="465">
        <v>2133.3000000000002</v>
      </c>
    </row>
    <row r="1582" spans="1:4" ht="27">
      <c r="A1582" s="461">
        <v>97961</v>
      </c>
      <c r="B1582" s="462" t="s">
        <v>11238</v>
      </c>
      <c r="C1582" s="461" t="s">
        <v>53</v>
      </c>
      <c r="D1582" s="465">
        <v>1986.45</v>
      </c>
    </row>
    <row r="1583" spans="1:4" ht="27">
      <c r="A1583" s="461">
        <v>97973</v>
      </c>
      <c r="B1583" s="462" t="s">
        <v>11239</v>
      </c>
      <c r="C1583" s="461" t="s">
        <v>53</v>
      </c>
      <c r="D1583" s="465">
        <v>3759.02</v>
      </c>
    </row>
    <row r="1584" spans="1:4" ht="27">
      <c r="A1584" s="461">
        <v>97974</v>
      </c>
      <c r="B1584" s="462" t="s">
        <v>11240</v>
      </c>
      <c r="C1584" s="461" t="s">
        <v>53</v>
      </c>
      <c r="D1584" s="465">
        <v>428</v>
      </c>
    </row>
    <row r="1585" spans="1:4" ht="27">
      <c r="A1585" s="461">
        <v>97975</v>
      </c>
      <c r="B1585" s="462" t="s">
        <v>11241</v>
      </c>
      <c r="C1585" s="461" t="s">
        <v>53</v>
      </c>
      <c r="D1585" s="465">
        <v>444.5</v>
      </c>
    </row>
    <row r="1586" spans="1:4" ht="27">
      <c r="A1586" s="461">
        <v>97976</v>
      </c>
      <c r="B1586" s="462" t="s">
        <v>11242</v>
      </c>
      <c r="C1586" s="461" t="s">
        <v>53</v>
      </c>
      <c r="D1586" s="465">
        <v>959.69</v>
      </c>
    </row>
    <row r="1587" spans="1:4" ht="27">
      <c r="A1587" s="461">
        <v>97977</v>
      </c>
      <c r="B1587" s="462" t="s">
        <v>11243</v>
      </c>
      <c r="C1587" s="461" t="s">
        <v>53</v>
      </c>
      <c r="D1587" s="465">
        <v>1346.82</v>
      </c>
    </row>
    <row r="1588" spans="1:4" ht="27">
      <c r="A1588" s="461">
        <v>97978</v>
      </c>
      <c r="B1588" s="462" t="s">
        <v>11244</v>
      </c>
      <c r="C1588" s="461" t="s">
        <v>53</v>
      </c>
      <c r="D1588" s="465">
        <v>829.15</v>
      </c>
    </row>
    <row r="1589" spans="1:4" ht="40.5">
      <c r="A1589" s="461">
        <v>97980</v>
      </c>
      <c r="B1589" s="462" t="s">
        <v>11245</v>
      </c>
      <c r="C1589" s="461" t="s">
        <v>53</v>
      </c>
      <c r="D1589" s="465">
        <v>1788.93</v>
      </c>
    </row>
    <row r="1590" spans="1:4" ht="27">
      <c r="A1590" s="461">
        <v>97981</v>
      </c>
      <c r="B1590" s="462" t="s">
        <v>11246</v>
      </c>
      <c r="C1590" s="461" t="s">
        <v>1</v>
      </c>
      <c r="D1590" s="465">
        <v>995.93</v>
      </c>
    </row>
    <row r="1591" spans="1:4" ht="27">
      <c r="A1591" s="461">
        <v>97983</v>
      </c>
      <c r="B1591" s="462" t="s">
        <v>11247</v>
      </c>
      <c r="C1591" s="461" t="s">
        <v>1</v>
      </c>
      <c r="D1591" s="465">
        <v>470.71</v>
      </c>
    </row>
    <row r="1592" spans="1:4" ht="27">
      <c r="A1592" s="461">
        <v>97985</v>
      </c>
      <c r="B1592" s="462" t="s">
        <v>11248</v>
      </c>
      <c r="C1592" s="461" t="s">
        <v>1</v>
      </c>
      <c r="D1592" s="465">
        <v>1202.68</v>
      </c>
    </row>
    <row r="1593" spans="1:4" ht="27">
      <c r="A1593" s="461">
        <v>97987</v>
      </c>
      <c r="B1593" s="462" t="s">
        <v>11249</v>
      </c>
      <c r="C1593" s="461" t="s">
        <v>1</v>
      </c>
      <c r="D1593" s="465">
        <v>628.96</v>
      </c>
    </row>
    <row r="1594" spans="1:4" ht="40.5">
      <c r="A1594" s="461">
        <v>97988</v>
      </c>
      <c r="B1594" s="462" t="s">
        <v>11250</v>
      </c>
      <c r="C1594" s="461" t="s">
        <v>53</v>
      </c>
      <c r="D1594" s="465">
        <v>2664.27</v>
      </c>
    </row>
    <row r="1595" spans="1:4" ht="27">
      <c r="A1595" s="461">
        <v>97989</v>
      </c>
      <c r="B1595" s="462" t="s">
        <v>11251</v>
      </c>
      <c r="C1595" s="461" t="s">
        <v>1</v>
      </c>
      <c r="D1595" s="465">
        <v>1409.44</v>
      </c>
    </row>
    <row r="1596" spans="1:4" ht="27">
      <c r="A1596" s="461">
        <v>97991</v>
      </c>
      <c r="B1596" s="462" t="s">
        <v>11252</v>
      </c>
      <c r="C1596" s="461" t="s">
        <v>1</v>
      </c>
      <c r="D1596" s="465">
        <v>904.47</v>
      </c>
    </row>
    <row r="1597" spans="1:4" ht="40.5">
      <c r="A1597" s="461">
        <v>97992</v>
      </c>
      <c r="B1597" s="462" t="s">
        <v>11253</v>
      </c>
      <c r="C1597" s="461" t="s">
        <v>53</v>
      </c>
      <c r="D1597" s="465">
        <v>3450.26</v>
      </c>
    </row>
    <row r="1598" spans="1:4" ht="27">
      <c r="A1598" s="461">
        <v>97993</v>
      </c>
      <c r="B1598" s="462" t="s">
        <v>11254</v>
      </c>
      <c r="C1598" s="461" t="s">
        <v>1</v>
      </c>
      <c r="D1598" s="465">
        <v>1719.58</v>
      </c>
    </row>
    <row r="1599" spans="1:4" ht="40.5">
      <c r="A1599" s="461">
        <v>97994</v>
      </c>
      <c r="B1599" s="462" t="s">
        <v>11255</v>
      </c>
      <c r="C1599" s="461" t="s">
        <v>53</v>
      </c>
      <c r="D1599" s="465">
        <v>2221.08</v>
      </c>
    </row>
    <row r="1600" spans="1:4" ht="27">
      <c r="A1600" s="461">
        <v>97995</v>
      </c>
      <c r="B1600" s="462" t="s">
        <v>11256</v>
      </c>
      <c r="C1600" s="461" t="s">
        <v>1</v>
      </c>
      <c r="D1600" s="465">
        <v>1039.76</v>
      </c>
    </row>
    <row r="1601" spans="1:4" ht="40.5">
      <c r="A1601" s="461">
        <v>97996</v>
      </c>
      <c r="B1601" s="462" t="s">
        <v>11257</v>
      </c>
      <c r="C1601" s="461" t="s">
        <v>53</v>
      </c>
      <c r="D1601" s="465">
        <v>2816.84</v>
      </c>
    </row>
    <row r="1602" spans="1:4" ht="27">
      <c r="A1602" s="461">
        <v>97997</v>
      </c>
      <c r="B1602" s="462" t="s">
        <v>11258</v>
      </c>
      <c r="C1602" s="461" t="s">
        <v>1</v>
      </c>
      <c r="D1602" s="465">
        <v>1240.56</v>
      </c>
    </row>
    <row r="1603" spans="1:4" ht="27">
      <c r="A1603" s="461">
        <v>97999</v>
      </c>
      <c r="B1603" s="462" t="s">
        <v>11259</v>
      </c>
      <c r="C1603" s="461" t="s">
        <v>1</v>
      </c>
      <c r="D1603" s="465">
        <v>1441.36</v>
      </c>
    </row>
    <row r="1604" spans="1:4" ht="27">
      <c r="A1604" s="461">
        <v>98001</v>
      </c>
      <c r="B1604" s="462" t="s">
        <v>11260</v>
      </c>
      <c r="C1604" s="461" t="s">
        <v>1</v>
      </c>
      <c r="D1604" s="465">
        <v>1642.16</v>
      </c>
    </row>
    <row r="1605" spans="1:4" ht="40.5">
      <c r="A1605" s="461">
        <v>98002</v>
      </c>
      <c r="B1605" s="462" t="s">
        <v>11261</v>
      </c>
      <c r="C1605" s="461" t="s">
        <v>53</v>
      </c>
      <c r="D1605" s="465">
        <v>4640.1000000000004</v>
      </c>
    </row>
    <row r="1606" spans="1:4" ht="27">
      <c r="A1606" s="461">
        <v>98003</v>
      </c>
      <c r="B1606" s="462" t="s">
        <v>11262</v>
      </c>
      <c r="C1606" s="461" t="s">
        <v>1</v>
      </c>
      <c r="D1606" s="465">
        <v>1842.99</v>
      </c>
    </row>
    <row r="1607" spans="1:4" ht="27">
      <c r="A1607" s="461">
        <v>98005</v>
      </c>
      <c r="B1607" s="462" t="s">
        <v>11263</v>
      </c>
      <c r="C1607" s="461" t="s">
        <v>1</v>
      </c>
      <c r="D1607" s="465">
        <v>2043.8</v>
      </c>
    </row>
    <row r="1608" spans="1:4" ht="40.5">
      <c r="A1608" s="461">
        <v>98006</v>
      </c>
      <c r="B1608" s="462" t="s">
        <v>11264</v>
      </c>
      <c r="C1608" s="461" t="s">
        <v>53</v>
      </c>
      <c r="D1608" s="465">
        <v>5836.76</v>
      </c>
    </row>
    <row r="1609" spans="1:4" ht="27">
      <c r="A1609" s="461">
        <v>98007</v>
      </c>
      <c r="B1609" s="462" t="s">
        <v>11265</v>
      </c>
      <c r="C1609" s="461" t="s">
        <v>1</v>
      </c>
      <c r="D1609" s="465">
        <v>2244.59</v>
      </c>
    </row>
    <row r="1610" spans="1:4" ht="40.5">
      <c r="A1610" s="461">
        <v>98008</v>
      </c>
      <c r="B1610" s="462" t="s">
        <v>11266</v>
      </c>
      <c r="C1610" s="461" t="s">
        <v>53</v>
      </c>
      <c r="D1610" s="465">
        <v>3513.96</v>
      </c>
    </row>
    <row r="1611" spans="1:4" ht="27">
      <c r="A1611" s="461">
        <v>98009</v>
      </c>
      <c r="B1611" s="462" t="s">
        <v>11267</v>
      </c>
      <c r="C1611" s="461" t="s">
        <v>1</v>
      </c>
      <c r="D1611" s="465">
        <v>1441.36</v>
      </c>
    </row>
    <row r="1612" spans="1:4" ht="40.5">
      <c r="A1612" s="461">
        <v>98010</v>
      </c>
      <c r="B1612" s="462" t="s">
        <v>11268</v>
      </c>
      <c r="C1612" s="461" t="s">
        <v>53</v>
      </c>
      <c r="D1612" s="465">
        <v>4305.1000000000004</v>
      </c>
    </row>
    <row r="1613" spans="1:4" ht="27">
      <c r="A1613" s="461">
        <v>98011</v>
      </c>
      <c r="B1613" s="462" t="s">
        <v>11269</v>
      </c>
      <c r="C1613" s="461" t="s">
        <v>1</v>
      </c>
      <c r="D1613" s="465">
        <v>1642.16</v>
      </c>
    </row>
    <row r="1614" spans="1:4" ht="40.5">
      <c r="A1614" s="461">
        <v>98012</v>
      </c>
      <c r="B1614" s="462" t="s">
        <v>11270</v>
      </c>
      <c r="C1614" s="461" t="s">
        <v>53</v>
      </c>
      <c r="D1614" s="465">
        <v>5067.45</v>
      </c>
    </row>
    <row r="1615" spans="1:4" ht="27">
      <c r="A1615" s="461">
        <v>98013</v>
      </c>
      <c r="B1615" s="462" t="s">
        <v>11271</v>
      </c>
      <c r="C1615" s="461" t="s">
        <v>1</v>
      </c>
      <c r="D1615" s="465">
        <v>1842.99</v>
      </c>
    </row>
    <row r="1616" spans="1:4" ht="40.5">
      <c r="A1616" s="461">
        <v>98014</v>
      </c>
      <c r="B1616" s="462" t="s">
        <v>11272</v>
      </c>
      <c r="C1616" s="461" t="s">
        <v>53</v>
      </c>
      <c r="D1616" s="465">
        <v>5829.79</v>
      </c>
    </row>
    <row r="1617" spans="1:4" ht="27">
      <c r="A1617" s="461">
        <v>98015</v>
      </c>
      <c r="B1617" s="462" t="s">
        <v>11273</v>
      </c>
      <c r="C1617" s="461" t="s">
        <v>1</v>
      </c>
      <c r="D1617" s="465">
        <v>2043.8</v>
      </c>
    </row>
    <row r="1618" spans="1:4" ht="40.5">
      <c r="A1618" s="461">
        <v>98016</v>
      </c>
      <c r="B1618" s="462" t="s">
        <v>11274</v>
      </c>
      <c r="C1618" s="461" t="s">
        <v>53</v>
      </c>
      <c r="D1618" s="465">
        <v>6596.51</v>
      </c>
    </row>
    <row r="1619" spans="1:4" ht="27">
      <c r="A1619" s="461">
        <v>98017</v>
      </c>
      <c r="B1619" s="462" t="s">
        <v>11275</v>
      </c>
      <c r="C1619" s="461" t="s">
        <v>1</v>
      </c>
      <c r="D1619" s="465">
        <v>2244.59</v>
      </c>
    </row>
    <row r="1620" spans="1:4" ht="40.5">
      <c r="A1620" s="461">
        <v>98018</v>
      </c>
      <c r="B1620" s="462" t="s">
        <v>11276</v>
      </c>
      <c r="C1620" s="461" t="s">
        <v>53</v>
      </c>
      <c r="D1620" s="465">
        <v>7354.55</v>
      </c>
    </row>
    <row r="1621" spans="1:4" ht="27">
      <c r="A1621" s="461">
        <v>98019</v>
      </c>
      <c r="B1621" s="462" t="s">
        <v>11277</v>
      </c>
      <c r="C1621" s="461" t="s">
        <v>1</v>
      </c>
      <c r="D1621" s="465">
        <v>2463.6799999999998</v>
      </c>
    </row>
    <row r="1622" spans="1:4" ht="40.5">
      <c r="A1622" s="461">
        <v>98020</v>
      </c>
      <c r="B1622" s="462" t="s">
        <v>11278</v>
      </c>
      <c r="C1622" s="461" t="s">
        <v>53</v>
      </c>
      <c r="D1622" s="465">
        <v>5206.1499999999996</v>
      </c>
    </row>
    <row r="1623" spans="1:4" ht="27">
      <c r="A1623" s="461">
        <v>98021</v>
      </c>
      <c r="B1623" s="462" t="s">
        <v>11279</v>
      </c>
      <c r="C1623" s="461" t="s">
        <v>1</v>
      </c>
      <c r="D1623" s="465">
        <v>1861.33</v>
      </c>
    </row>
    <row r="1624" spans="1:4" ht="40.5">
      <c r="A1624" s="461">
        <v>98022</v>
      </c>
      <c r="B1624" s="462" t="s">
        <v>11280</v>
      </c>
      <c r="C1624" s="461" t="s">
        <v>53</v>
      </c>
      <c r="D1624" s="465">
        <v>6122.2</v>
      </c>
    </row>
    <row r="1625" spans="1:4" ht="27">
      <c r="A1625" s="461">
        <v>98023</v>
      </c>
      <c r="B1625" s="462" t="s">
        <v>11281</v>
      </c>
      <c r="C1625" s="461" t="s">
        <v>1</v>
      </c>
      <c r="D1625" s="465">
        <v>2062.09</v>
      </c>
    </row>
    <row r="1626" spans="1:4" ht="40.5">
      <c r="A1626" s="461">
        <v>98024</v>
      </c>
      <c r="B1626" s="462" t="s">
        <v>11282</v>
      </c>
      <c r="C1626" s="461" t="s">
        <v>53</v>
      </c>
      <c r="D1626" s="465">
        <v>7097.53</v>
      </c>
    </row>
    <row r="1627" spans="1:4" ht="27">
      <c r="A1627" s="461">
        <v>98025</v>
      </c>
      <c r="B1627" s="462" t="s">
        <v>11283</v>
      </c>
      <c r="C1627" s="461" t="s">
        <v>1</v>
      </c>
      <c r="D1627" s="465">
        <v>2262.9299999999998</v>
      </c>
    </row>
    <row r="1628" spans="1:4" ht="40.5">
      <c r="A1628" s="461">
        <v>98026</v>
      </c>
      <c r="B1628" s="462" t="s">
        <v>11284</v>
      </c>
      <c r="C1628" s="461" t="s">
        <v>53</v>
      </c>
      <c r="D1628" s="465">
        <v>8017.29</v>
      </c>
    </row>
    <row r="1629" spans="1:4" ht="27">
      <c r="A1629" s="461">
        <v>98027</v>
      </c>
      <c r="B1629" s="462" t="s">
        <v>11285</v>
      </c>
      <c r="C1629" s="461" t="s">
        <v>1</v>
      </c>
      <c r="D1629" s="465">
        <v>2463.6799999999998</v>
      </c>
    </row>
    <row r="1630" spans="1:4" ht="40.5">
      <c r="A1630" s="461">
        <v>98028</v>
      </c>
      <c r="B1630" s="462" t="s">
        <v>11286</v>
      </c>
      <c r="C1630" s="461" t="s">
        <v>53</v>
      </c>
      <c r="D1630" s="465">
        <v>8937.09</v>
      </c>
    </row>
    <row r="1631" spans="1:4" ht="27">
      <c r="A1631" s="461">
        <v>98029</v>
      </c>
      <c r="B1631" s="462" t="s">
        <v>11287</v>
      </c>
      <c r="C1631" s="461" t="s">
        <v>1</v>
      </c>
      <c r="D1631" s="465">
        <v>2668.27</v>
      </c>
    </row>
    <row r="1632" spans="1:4" ht="40.5">
      <c r="A1632" s="461">
        <v>98030</v>
      </c>
      <c r="B1632" s="462" t="s">
        <v>11288</v>
      </c>
      <c r="C1632" s="461" t="s">
        <v>53</v>
      </c>
      <c r="D1632" s="465">
        <v>7295.81</v>
      </c>
    </row>
    <row r="1633" spans="1:4" ht="27">
      <c r="A1633" s="461">
        <v>98031</v>
      </c>
      <c r="B1633" s="462" t="s">
        <v>11289</v>
      </c>
      <c r="C1633" s="461" t="s">
        <v>1</v>
      </c>
      <c r="D1633" s="465">
        <v>2266.7600000000002</v>
      </c>
    </row>
    <row r="1634" spans="1:4" ht="40.5">
      <c r="A1634" s="461">
        <v>98032</v>
      </c>
      <c r="B1634" s="462" t="s">
        <v>11290</v>
      </c>
      <c r="C1634" s="461" t="s">
        <v>53</v>
      </c>
      <c r="D1634" s="465">
        <v>8411.81</v>
      </c>
    </row>
    <row r="1635" spans="1:4" ht="27">
      <c r="A1635" s="461">
        <v>98033</v>
      </c>
      <c r="B1635" s="462" t="s">
        <v>11291</v>
      </c>
      <c r="C1635" s="461" t="s">
        <v>1</v>
      </c>
      <c r="D1635" s="465">
        <v>2467.5</v>
      </c>
    </row>
    <row r="1636" spans="1:4" ht="40.5">
      <c r="A1636" s="461">
        <v>98034</v>
      </c>
      <c r="B1636" s="462" t="s">
        <v>11292</v>
      </c>
      <c r="C1636" s="461" t="s">
        <v>53</v>
      </c>
      <c r="D1636" s="465">
        <v>9527.74</v>
      </c>
    </row>
    <row r="1637" spans="1:4" ht="27">
      <c r="A1637" s="461">
        <v>98035</v>
      </c>
      <c r="B1637" s="462" t="s">
        <v>11293</v>
      </c>
      <c r="C1637" s="461" t="s">
        <v>1</v>
      </c>
      <c r="D1637" s="465">
        <v>2668.27</v>
      </c>
    </row>
    <row r="1638" spans="1:4" ht="40.5">
      <c r="A1638" s="461">
        <v>98036</v>
      </c>
      <c r="B1638" s="462" t="s">
        <v>11294</v>
      </c>
      <c r="C1638" s="461" t="s">
        <v>53</v>
      </c>
      <c r="D1638" s="465">
        <v>10643.73</v>
      </c>
    </row>
    <row r="1639" spans="1:4" ht="27">
      <c r="A1639" s="461">
        <v>98037</v>
      </c>
      <c r="B1639" s="462" t="s">
        <v>11295</v>
      </c>
      <c r="C1639" s="461" t="s">
        <v>1</v>
      </c>
      <c r="D1639" s="465">
        <v>2872.9</v>
      </c>
    </row>
    <row r="1640" spans="1:4" ht="40.5">
      <c r="A1640" s="461">
        <v>98038</v>
      </c>
      <c r="B1640" s="462" t="s">
        <v>11296</v>
      </c>
      <c r="C1640" s="461" t="s">
        <v>53</v>
      </c>
      <c r="D1640" s="465">
        <v>9739.18</v>
      </c>
    </row>
    <row r="1641" spans="1:4" ht="27">
      <c r="A1641" s="461">
        <v>98039</v>
      </c>
      <c r="B1641" s="462" t="s">
        <v>11297</v>
      </c>
      <c r="C1641" s="461" t="s">
        <v>1</v>
      </c>
      <c r="D1641" s="465">
        <v>2672.1</v>
      </c>
    </row>
    <row r="1642" spans="1:4" ht="40.5">
      <c r="A1642" s="461">
        <v>98040</v>
      </c>
      <c r="B1642" s="462" t="s">
        <v>11298</v>
      </c>
      <c r="C1642" s="461" t="s">
        <v>53</v>
      </c>
      <c r="D1642" s="465">
        <v>11027.26</v>
      </c>
    </row>
    <row r="1643" spans="1:4" ht="27">
      <c r="A1643" s="461">
        <v>98041</v>
      </c>
      <c r="B1643" s="462" t="s">
        <v>11299</v>
      </c>
      <c r="C1643" s="461" t="s">
        <v>1</v>
      </c>
      <c r="D1643" s="465">
        <v>2872.9</v>
      </c>
    </row>
    <row r="1644" spans="1:4" ht="40.5">
      <c r="A1644" s="461">
        <v>98042</v>
      </c>
      <c r="B1644" s="462" t="s">
        <v>11300</v>
      </c>
      <c r="C1644" s="461" t="s">
        <v>53</v>
      </c>
      <c r="D1644" s="465">
        <v>12315.34</v>
      </c>
    </row>
    <row r="1645" spans="1:4" ht="27">
      <c r="A1645" s="461">
        <v>98043</v>
      </c>
      <c r="B1645" s="462" t="s">
        <v>11301</v>
      </c>
      <c r="C1645" s="461" t="s">
        <v>1</v>
      </c>
      <c r="D1645" s="465">
        <v>3077.52</v>
      </c>
    </row>
    <row r="1646" spans="1:4" ht="40.5">
      <c r="A1646" s="461">
        <v>98044</v>
      </c>
      <c r="B1646" s="462" t="s">
        <v>11302</v>
      </c>
      <c r="C1646" s="461" t="s">
        <v>53</v>
      </c>
      <c r="D1646" s="465">
        <v>12517.62</v>
      </c>
    </row>
    <row r="1647" spans="1:4" ht="27">
      <c r="A1647" s="461">
        <v>98045</v>
      </c>
      <c r="B1647" s="462" t="s">
        <v>11303</v>
      </c>
      <c r="C1647" s="461" t="s">
        <v>1</v>
      </c>
      <c r="D1647" s="465">
        <v>3077.52</v>
      </c>
    </row>
    <row r="1648" spans="1:4" ht="40.5">
      <c r="A1648" s="461">
        <v>98046</v>
      </c>
      <c r="B1648" s="462" t="s">
        <v>11304</v>
      </c>
      <c r="C1648" s="461" t="s">
        <v>53</v>
      </c>
      <c r="D1648" s="465">
        <v>13986.91</v>
      </c>
    </row>
    <row r="1649" spans="1:4" ht="27">
      <c r="A1649" s="461">
        <v>98047</v>
      </c>
      <c r="B1649" s="462" t="s">
        <v>11305</v>
      </c>
      <c r="C1649" s="461" t="s">
        <v>1</v>
      </c>
      <c r="D1649" s="465">
        <v>3282.14</v>
      </c>
    </row>
    <row r="1650" spans="1:4" ht="40.5">
      <c r="A1650" s="461">
        <v>98048</v>
      </c>
      <c r="B1650" s="462" t="s">
        <v>11306</v>
      </c>
      <c r="C1650" s="461" t="s">
        <v>53</v>
      </c>
      <c r="D1650" s="465">
        <v>16328.26</v>
      </c>
    </row>
    <row r="1651" spans="1:4" ht="27">
      <c r="A1651" s="461">
        <v>98049</v>
      </c>
      <c r="B1651" s="462" t="s">
        <v>11307</v>
      </c>
      <c r="C1651" s="461" t="s">
        <v>1</v>
      </c>
      <c r="D1651" s="465">
        <v>3449.34</v>
      </c>
    </row>
    <row r="1652" spans="1:4" ht="27">
      <c r="A1652" s="461">
        <v>98050</v>
      </c>
      <c r="B1652" s="462" t="s">
        <v>11308</v>
      </c>
      <c r="C1652" s="461" t="s">
        <v>1</v>
      </c>
      <c r="D1652" s="465">
        <v>261.5</v>
      </c>
    </row>
    <row r="1653" spans="1:4" ht="27">
      <c r="A1653" s="461">
        <v>98051</v>
      </c>
      <c r="B1653" s="462" t="s">
        <v>11309</v>
      </c>
      <c r="C1653" s="461" t="s">
        <v>1</v>
      </c>
      <c r="D1653" s="465">
        <v>794.25</v>
      </c>
    </row>
    <row r="1654" spans="1:4" ht="27">
      <c r="A1654" s="461">
        <v>98405</v>
      </c>
      <c r="B1654" s="462" t="s">
        <v>11310</v>
      </c>
      <c r="C1654" s="461" t="s">
        <v>53</v>
      </c>
      <c r="D1654" s="465">
        <v>2223.73</v>
      </c>
    </row>
    <row r="1655" spans="1:4" ht="40.5">
      <c r="A1655" s="461">
        <v>98406</v>
      </c>
      <c r="B1655" s="462" t="s">
        <v>11311</v>
      </c>
      <c r="C1655" s="461" t="s">
        <v>53</v>
      </c>
      <c r="D1655" s="465">
        <v>5240.33</v>
      </c>
    </row>
    <row r="1656" spans="1:4" ht="40.5">
      <c r="A1656" s="461">
        <v>98407</v>
      </c>
      <c r="B1656" s="462" t="s">
        <v>11312</v>
      </c>
      <c r="C1656" s="461" t="s">
        <v>53</v>
      </c>
      <c r="D1656" s="465">
        <v>3412.48</v>
      </c>
    </row>
    <row r="1657" spans="1:4" ht="40.5">
      <c r="A1657" s="461">
        <v>98408</v>
      </c>
      <c r="B1657" s="462" t="s">
        <v>11313</v>
      </c>
      <c r="C1657" s="461" t="s">
        <v>53</v>
      </c>
      <c r="D1657" s="465">
        <v>4008.22</v>
      </c>
    </row>
    <row r="1658" spans="1:4" ht="27">
      <c r="A1658" s="461">
        <v>98409</v>
      </c>
      <c r="B1658" s="462" t="s">
        <v>11314</v>
      </c>
      <c r="C1658" s="461" t="s">
        <v>1</v>
      </c>
      <c r="D1658" s="465">
        <v>355.19</v>
      </c>
    </row>
    <row r="1659" spans="1:4" ht="27">
      <c r="A1659" s="461">
        <v>98410</v>
      </c>
      <c r="B1659" s="462" t="s">
        <v>11315</v>
      </c>
      <c r="C1659" s="461" t="s">
        <v>53</v>
      </c>
      <c r="D1659" s="465">
        <v>1108.1500000000001</v>
      </c>
    </row>
    <row r="1660" spans="1:4" ht="27">
      <c r="A1660" s="461">
        <v>98414</v>
      </c>
      <c r="B1660" s="462" t="s">
        <v>11316</v>
      </c>
      <c r="C1660" s="461" t="s">
        <v>53</v>
      </c>
      <c r="D1660" s="465">
        <v>1096.8800000000001</v>
      </c>
    </row>
    <row r="1661" spans="1:4" ht="40.5">
      <c r="A1661" s="461">
        <v>98415</v>
      </c>
      <c r="B1661" s="462" t="s">
        <v>1113</v>
      </c>
      <c r="C1661" s="461" t="s">
        <v>53</v>
      </c>
      <c r="D1661" s="465">
        <v>1247.17</v>
      </c>
    </row>
    <row r="1662" spans="1:4" ht="40.5">
      <c r="A1662" s="461">
        <v>98416</v>
      </c>
      <c r="B1662" s="462" t="s">
        <v>1114</v>
      </c>
      <c r="C1662" s="461" t="s">
        <v>53</v>
      </c>
      <c r="D1662" s="465">
        <v>1332.23</v>
      </c>
    </row>
    <row r="1663" spans="1:4" ht="40.5">
      <c r="A1663" s="461">
        <v>98417</v>
      </c>
      <c r="B1663" s="462" t="s">
        <v>1115</v>
      </c>
      <c r="C1663" s="461" t="s">
        <v>53</v>
      </c>
      <c r="D1663" s="465">
        <v>1567.59</v>
      </c>
    </row>
    <row r="1664" spans="1:4" ht="40.5">
      <c r="A1664" s="461">
        <v>98418</v>
      </c>
      <c r="B1664" s="462" t="s">
        <v>1116</v>
      </c>
      <c r="C1664" s="461" t="s">
        <v>53</v>
      </c>
      <c r="D1664" s="465">
        <v>1698.34</v>
      </c>
    </row>
    <row r="1665" spans="1:4" ht="40.5">
      <c r="A1665" s="461">
        <v>98419</v>
      </c>
      <c r="B1665" s="462" t="s">
        <v>1117</v>
      </c>
      <c r="C1665" s="461" t="s">
        <v>53</v>
      </c>
      <c r="D1665" s="465">
        <v>1829.09</v>
      </c>
    </row>
    <row r="1666" spans="1:4" ht="40.5">
      <c r="A1666" s="461">
        <v>98420</v>
      </c>
      <c r="B1666" s="462" t="s">
        <v>1118</v>
      </c>
      <c r="C1666" s="461" t="s">
        <v>53</v>
      </c>
      <c r="D1666" s="465">
        <v>1816.04</v>
      </c>
    </row>
    <row r="1667" spans="1:4" ht="40.5">
      <c r="A1667" s="461">
        <v>98421</v>
      </c>
      <c r="B1667" s="462" t="s">
        <v>1119</v>
      </c>
      <c r="C1667" s="461" t="s">
        <v>53</v>
      </c>
      <c r="D1667" s="465">
        <v>2051.39</v>
      </c>
    </row>
    <row r="1668" spans="1:4" ht="40.5">
      <c r="A1668" s="461">
        <v>98422</v>
      </c>
      <c r="B1668" s="462" t="s">
        <v>1120</v>
      </c>
      <c r="C1668" s="461" t="s">
        <v>53</v>
      </c>
      <c r="D1668" s="465">
        <v>2286.75</v>
      </c>
    </row>
    <row r="1669" spans="1:4" ht="40.5">
      <c r="A1669" s="461">
        <v>98423</v>
      </c>
      <c r="B1669" s="462" t="s">
        <v>1121</v>
      </c>
      <c r="C1669" s="461" t="s">
        <v>53</v>
      </c>
      <c r="D1669" s="465">
        <v>2417.5</v>
      </c>
    </row>
    <row r="1670" spans="1:4" ht="40.5">
      <c r="A1670" s="461">
        <v>98424</v>
      </c>
      <c r="B1670" s="462" t="s">
        <v>1122</v>
      </c>
      <c r="C1670" s="461" t="s">
        <v>53</v>
      </c>
      <c r="D1670" s="465">
        <v>2548.25</v>
      </c>
    </row>
    <row r="1671" spans="1:4" ht="40.5">
      <c r="A1671" s="461">
        <v>98425</v>
      </c>
      <c r="B1671" s="462" t="s">
        <v>1123</v>
      </c>
      <c r="C1671" s="461" t="s">
        <v>53</v>
      </c>
      <c r="D1671" s="465">
        <v>2664.27</v>
      </c>
    </row>
    <row r="1672" spans="1:4" ht="40.5">
      <c r="A1672" s="461">
        <v>98426</v>
      </c>
      <c r="B1672" s="462" t="s">
        <v>1124</v>
      </c>
      <c r="C1672" s="461" t="s">
        <v>53</v>
      </c>
      <c r="D1672" s="465">
        <v>3368.99</v>
      </c>
    </row>
    <row r="1673" spans="1:4" ht="40.5">
      <c r="A1673" s="461">
        <v>98427</v>
      </c>
      <c r="B1673" s="462" t="s">
        <v>1125</v>
      </c>
      <c r="C1673" s="461" t="s">
        <v>53</v>
      </c>
      <c r="D1673" s="465">
        <v>4073.71</v>
      </c>
    </row>
    <row r="1674" spans="1:4" ht="40.5">
      <c r="A1674" s="461">
        <v>98428</v>
      </c>
      <c r="B1674" s="462" t="s">
        <v>1126</v>
      </c>
      <c r="C1674" s="461" t="s">
        <v>53</v>
      </c>
      <c r="D1674" s="465">
        <v>4470.83</v>
      </c>
    </row>
    <row r="1675" spans="1:4" ht="40.5">
      <c r="A1675" s="461">
        <v>98429</v>
      </c>
      <c r="B1675" s="462" t="s">
        <v>1127</v>
      </c>
      <c r="C1675" s="461" t="s">
        <v>53</v>
      </c>
      <c r="D1675" s="465">
        <v>4867.96</v>
      </c>
    </row>
    <row r="1676" spans="1:4" ht="40.5">
      <c r="A1676" s="461">
        <v>98430</v>
      </c>
      <c r="B1676" s="462" t="s">
        <v>1128</v>
      </c>
      <c r="C1676" s="461" t="s">
        <v>53</v>
      </c>
      <c r="D1676" s="465">
        <v>3383.43</v>
      </c>
    </row>
    <row r="1677" spans="1:4" ht="40.5">
      <c r="A1677" s="461">
        <v>98431</v>
      </c>
      <c r="B1677" s="462" t="s">
        <v>1129</v>
      </c>
      <c r="C1677" s="461" t="s">
        <v>53</v>
      </c>
      <c r="D1677" s="465">
        <v>4088.15</v>
      </c>
    </row>
    <row r="1678" spans="1:4" ht="40.5">
      <c r="A1678" s="461">
        <v>98432</v>
      </c>
      <c r="B1678" s="462" t="s">
        <v>1130</v>
      </c>
      <c r="C1678" s="461" t="s">
        <v>53</v>
      </c>
      <c r="D1678" s="465">
        <v>4792.87</v>
      </c>
    </row>
    <row r="1679" spans="1:4" ht="40.5">
      <c r="A1679" s="461">
        <v>98433</v>
      </c>
      <c r="B1679" s="462" t="s">
        <v>1131</v>
      </c>
      <c r="C1679" s="461" t="s">
        <v>53</v>
      </c>
      <c r="D1679" s="465">
        <v>5189.99</v>
      </c>
    </row>
    <row r="1680" spans="1:4" ht="40.5">
      <c r="A1680" s="461">
        <v>98434</v>
      </c>
      <c r="B1680" s="462" t="s">
        <v>1132</v>
      </c>
      <c r="C1680" s="461" t="s">
        <v>53</v>
      </c>
      <c r="D1680" s="465">
        <v>5587.12</v>
      </c>
    </row>
    <row r="1681" spans="1:4" ht="27">
      <c r="A1681" s="461">
        <v>99240</v>
      </c>
      <c r="B1681" s="462" t="s">
        <v>11317</v>
      </c>
      <c r="C1681" s="461" t="s">
        <v>1</v>
      </c>
      <c r="D1681" s="465">
        <v>626.39</v>
      </c>
    </row>
    <row r="1682" spans="1:4" ht="27">
      <c r="A1682" s="461">
        <v>99241</v>
      </c>
      <c r="B1682" s="462" t="s">
        <v>11318</v>
      </c>
      <c r="C1682" s="461" t="s">
        <v>1</v>
      </c>
      <c r="D1682" s="465">
        <v>1387.39</v>
      </c>
    </row>
    <row r="1683" spans="1:4" ht="40.5">
      <c r="A1683" s="461">
        <v>99242</v>
      </c>
      <c r="B1683" s="462" t="s">
        <v>11319</v>
      </c>
      <c r="C1683" s="461" t="s">
        <v>53</v>
      </c>
      <c r="D1683" s="465">
        <v>2590.88</v>
      </c>
    </row>
    <row r="1684" spans="1:4" ht="27">
      <c r="A1684" s="461">
        <v>99243</v>
      </c>
      <c r="B1684" s="462" t="s">
        <v>11320</v>
      </c>
      <c r="C1684" s="461" t="s">
        <v>1</v>
      </c>
      <c r="D1684" s="465">
        <v>1339.93</v>
      </c>
    </row>
    <row r="1685" spans="1:4" ht="40.5">
      <c r="A1685" s="461">
        <v>99244</v>
      </c>
      <c r="B1685" s="462" t="s">
        <v>11321</v>
      </c>
      <c r="C1685" s="461" t="s">
        <v>53</v>
      </c>
      <c r="D1685" s="465">
        <v>4216.93</v>
      </c>
    </row>
    <row r="1686" spans="1:4" ht="27">
      <c r="A1686" s="461">
        <v>99246</v>
      </c>
      <c r="B1686" s="462" t="s">
        <v>11322</v>
      </c>
      <c r="C1686" s="461" t="s">
        <v>1</v>
      </c>
      <c r="D1686" s="465">
        <v>900.96</v>
      </c>
    </row>
    <row r="1687" spans="1:4" ht="27">
      <c r="A1687" s="461">
        <v>99247</v>
      </c>
      <c r="B1687" s="462" t="s">
        <v>11323</v>
      </c>
      <c r="C1687" s="461" t="s">
        <v>1</v>
      </c>
      <c r="D1687" s="465">
        <v>1580.25</v>
      </c>
    </row>
    <row r="1688" spans="1:4" ht="40.5">
      <c r="A1688" s="461">
        <v>99248</v>
      </c>
      <c r="B1688" s="462" t="s">
        <v>11324</v>
      </c>
      <c r="C1688" s="461" t="s">
        <v>53</v>
      </c>
      <c r="D1688" s="465">
        <v>3962.82</v>
      </c>
    </row>
    <row r="1689" spans="1:4" ht="27">
      <c r="A1689" s="461">
        <v>99249</v>
      </c>
      <c r="B1689" s="462" t="s">
        <v>11325</v>
      </c>
      <c r="C1689" s="461" t="s">
        <v>1</v>
      </c>
      <c r="D1689" s="465">
        <v>1639.26</v>
      </c>
    </row>
    <row r="1690" spans="1:4" ht="40.5">
      <c r="A1690" s="461">
        <v>99252</v>
      </c>
      <c r="B1690" s="462" t="s">
        <v>11326</v>
      </c>
      <c r="C1690" s="461" t="s">
        <v>53</v>
      </c>
      <c r="D1690" s="465">
        <v>2175.11</v>
      </c>
    </row>
    <row r="1691" spans="1:4" ht="27">
      <c r="A1691" s="461">
        <v>99254</v>
      </c>
      <c r="B1691" s="462" t="s">
        <v>11327</v>
      </c>
      <c r="C1691" s="461" t="s">
        <v>1</v>
      </c>
      <c r="D1691" s="465">
        <v>1001.66</v>
      </c>
    </row>
    <row r="1692" spans="1:4" ht="40.5">
      <c r="A1692" s="461">
        <v>99256</v>
      </c>
      <c r="B1692" s="462" t="s">
        <v>11328</v>
      </c>
      <c r="C1692" s="461" t="s">
        <v>53</v>
      </c>
      <c r="D1692" s="465">
        <v>4975.88</v>
      </c>
    </row>
    <row r="1693" spans="1:4" ht="40.5">
      <c r="A1693" s="461">
        <v>99259</v>
      </c>
      <c r="B1693" s="462" t="s">
        <v>11329</v>
      </c>
      <c r="C1693" s="461" t="s">
        <v>53</v>
      </c>
      <c r="D1693" s="465">
        <v>2758.19</v>
      </c>
    </row>
    <row r="1694" spans="1:4" ht="27">
      <c r="A1694" s="461">
        <v>99261</v>
      </c>
      <c r="B1694" s="462" t="s">
        <v>11330</v>
      </c>
      <c r="C1694" s="461" t="s">
        <v>1</v>
      </c>
      <c r="D1694" s="465">
        <v>1194.53</v>
      </c>
    </row>
    <row r="1695" spans="1:4" ht="27">
      <c r="A1695" s="461">
        <v>99263</v>
      </c>
      <c r="B1695" s="462" t="s">
        <v>11331</v>
      </c>
      <c r="C1695" s="461" t="s">
        <v>1</v>
      </c>
      <c r="D1695" s="465">
        <v>1773.15</v>
      </c>
    </row>
    <row r="1696" spans="1:4" ht="40.5">
      <c r="A1696" s="461">
        <v>99265</v>
      </c>
      <c r="B1696" s="462" t="s">
        <v>11332</v>
      </c>
      <c r="C1696" s="461" t="s">
        <v>53</v>
      </c>
      <c r="D1696" s="465">
        <v>3341.11</v>
      </c>
    </row>
    <row r="1697" spans="1:4" ht="27">
      <c r="A1697" s="461">
        <v>99266</v>
      </c>
      <c r="B1697" s="462" t="s">
        <v>11333</v>
      </c>
      <c r="C1697" s="461" t="s">
        <v>1</v>
      </c>
      <c r="D1697" s="465">
        <v>1387.39</v>
      </c>
    </row>
    <row r="1698" spans="1:4" ht="40.5">
      <c r="A1698" s="461">
        <v>99267</v>
      </c>
      <c r="B1698" s="462" t="s">
        <v>11334</v>
      </c>
      <c r="C1698" s="461" t="s">
        <v>53</v>
      </c>
      <c r="D1698" s="465">
        <v>3926.61</v>
      </c>
    </row>
    <row r="1699" spans="1:4" ht="27">
      <c r="A1699" s="461">
        <v>99268</v>
      </c>
      <c r="B1699" s="462" t="s">
        <v>11335</v>
      </c>
      <c r="C1699" s="461" t="s">
        <v>53</v>
      </c>
      <c r="D1699" s="465">
        <v>424.72</v>
      </c>
    </row>
    <row r="1700" spans="1:4" ht="27">
      <c r="A1700" s="461">
        <v>99269</v>
      </c>
      <c r="B1700" s="462" t="s">
        <v>11336</v>
      </c>
      <c r="C1700" s="461" t="s">
        <v>1</v>
      </c>
      <c r="D1700" s="465">
        <v>1580.25</v>
      </c>
    </row>
    <row r="1701" spans="1:4" ht="27">
      <c r="A1701" s="461">
        <v>99270</v>
      </c>
      <c r="B1701" s="462" t="s">
        <v>11337</v>
      </c>
      <c r="C1701" s="461" t="s">
        <v>53</v>
      </c>
      <c r="D1701" s="465">
        <v>598.83000000000004</v>
      </c>
    </row>
    <row r="1702" spans="1:4" ht="40.5">
      <c r="A1702" s="461">
        <v>99271</v>
      </c>
      <c r="B1702" s="462" t="s">
        <v>11338</v>
      </c>
      <c r="C1702" s="461" t="s">
        <v>53</v>
      </c>
      <c r="D1702" s="465">
        <v>5709.81</v>
      </c>
    </row>
    <row r="1703" spans="1:4" ht="27">
      <c r="A1703" s="461">
        <v>99272</v>
      </c>
      <c r="B1703" s="462" t="s">
        <v>11339</v>
      </c>
      <c r="C1703" s="461" t="s">
        <v>53</v>
      </c>
      <c r="D1703" s="465">
        <v>926.66</v>
      </c>
    </row>
    <row r="1704" spans="1:4" ht="27">
      <c r="A1704" s="461">
        <v>99273</v>
      </c>
      <c r="B1704" s="462" t="s">
        <v>11340</v>
      </c>
      <c r="C1704" s="461" t="s">
        <v>53</v>
      </c>
      <c r="D1704" s="465">
        <v>1304.19</v>
      </c>
    </row>
    <row r="1705" spans="1:4" ht="40.5">
      <c r="A1705" s="461">
        <v>99274</v>
      </c>
      <c r="B1705" s="462" t="s">
        <v>11341</v>
      </c>
      <c r="C1705" s="461" t="s">
        <v>53</v>
      </c>
      <c r="D1705" s="465">
        <v>4543.3999999999996</v>
      </c>
    </row>
    <row r="1706" spans="1:4" ht="27">
      <c r="A1706" s="461">
        <v>99275</v>
      </c>
      <c r="B1706" s="462" t="s">
        <v>11342</v>
      </c>
      <c r="C1706" s="461" t="s">
        <v>53</v>
      </c>
      <c r="D1706" s="465">
        <v>822.7</v>
      </c>
    </row>
    <row r="1707" spans="1:4" ht="27">
      <c r="A1707" s="461">
        <v>99276</v>
      </c>
      <c r="B1707" s="462" t="s">
        <v>11343</v>
      </c>
      <c r="C1707" s="461" t="s">
        <v>1</v>
      </c>
      <c r="D1707" s="465">
        <v>1966.02</v>
      </c>
    </row>
    <row r="1708" spans="1:4" ht="27">
      <c r="A1708" s="461">
        <v>99277</v>
      </c>
      <c r="B1708" s="462" t="s">
        <v>11344</v>
      </c>
      <c r="C1708" s="461" t="s">
        <v>1</v>
      </c>
      <c r="D1708" s="465">
        <v>1773.15</v>
      </c>
    </row>
    <row r="1709" spans="1:4" ht="27">
      <c r="A1709" s="461">
        <v>99278</v>
      </c>
      <c r="B1709" s="462" t="s">
        <v>11345</v>
      </c>
      <c r="C1709" s="461" t="s">
        <v>1</v>
      </c>
      <c r="D1709" s="465">
        <v>353.62</v>
      </c>
    </row>
    <row r="1710" spans="1:4" ht="40.5">
      <c r="A1710" s="461">
        <v>99279</v>
      </c>
      <c r="B1710" s="462" t="s">
        <v>11346</v>
      </c>
      <c r="C1710" s="461" t="s">
        <v>53</v>
      </c>
      <c r="D1710" s="465">
        <v>5130.95</v>
      </c>
    </row>
    <row r="1711" spans="1:4" ht="40.5">
      <c r="A1711" s="461">
        <v>99280</v>
      </c>
      <c r="B1711" s="462" t="s">
        <v>11347</v>
      </c>
      <c r="C1711" s="461" t="s">
        <v>53</v>
      </c>
      <c r="D1711" s="465">
        <v>1731.05</v>
      </c>
    </row>
    <row r="1712" spans="1:4" ht="27">
      <c r="A1712" s="461">
        <v>99281</v>
      </c>
      <c r="B1712" s="462" t="s">
        <v>11348</v>
      </c>
      <c r="C1712" s="461" t="s">
        <v>1</v>
      </c>
      <c r="D1712" s="465">
        <v>1966.02</v>
      </c>
    </row>
    <row r="1713" spans="1:4" ht="27">
      <c r="A1713" s="461">
        <v>99282</v>
      </c>
      <c r="B1713" s="462" t="s">
        <v>11349</v>
      </c>
      <c r="C1713" s="461" t="s">
        <v>1</v>
      </c>
      <c r="D1713" s="465">
        <v>2178.16</v>
      </c>
    </row>
    <row r="1714" spans="1:4" ht="27">
      <c r="A1714" s="461">
        <v>99283</v>
      </c>
      <c r="B1714" s="462" t="s">
        <v>11350</v>
      </c>
      <c r="C1714" s="461" t="s">
        <v>1</v>
      </c>
      <c r="D1714" s="465">
        <v>940.84</v>
      </c>
    </row>
    <row r="1715" spans="1:4" ht="40.5">
      <c r="A1715" s="461">
        <v>99284</v>
      </c>
      <c r="B1715" s="462" t="s">
        <v>11351</v>
      </c>
      <c r="C1715" s="461" t="s">
        <v>53</v>
      </c>
      <c r="D1715" s="465">
        <v>6456.36</v>
      </c>
    </row>
    <row r="1716" spans="1:4" ht="27">
      <c r="A1716" s="461">
        <v>99285</v>
      </c>
      <c r="B1716" s="462" t="s">
        <v>11013</v>
      </c>
      <c r="C1716" s="461" t="s">
        <v>53</v>
      </c>
      <c r="D1716" s="465">
        <v>1172.58</v>
      </c>
    </row>
    <row r="1717" spans="1:4" ht="40.5">
      <c r="A1717" s="461">
        <v>99286</v>
      </c>
      <c r="B1717" s="462" t="s">
        <v>11352</v>
      </c>
      <c r="C1717" s="461" t="s">
        <v>53</v>
      </c>
      <c r="D1717" s="465">
        <v>5714.7</v>
      </c>
    </row>
    <row r="1718" spans="1:4" ht="40.5">
      <c r="A1718" s="461">
        <v>99287</v>
      </c>
      <c r="B1718" s="462" t="s">
        <v>11353</v>
      </c>
      <c r="C1718" s="461" t="s">
        <v>53</v>
      </c>
      <c r="D1718" s="465">
        <v>8239.0400000000009</v>
      </c>
    </row>
    <row r="1719" spans="1:4" ht="27">
      <c r="A1719" s="461">
        <v>99288</v>
      </c>
      <c r="B1719" s="462" t="s">
        <v>11354</v>
      </c>
      <c r="C1719" s="461" t="s">
        <v>1</v>
      </c>
      <c r="D1719" s="465">
        <v>468.66</v>
      </c>
    </row>
    <row r="1720" spans="1:4" ht="27">
      <c r="A1720" s="461">
        <v>99289</v>
      </c>
      <c r="B1720" s="462" t="s">
        <v>11355</v>
      </c>
      <c r="C1720" s="461" t="s">
        <v>1</v>
      </c>
      <c r="D1720" s="465">
        <v>2135.35</v>
      </c>
    </row>
    <row r="1721" spans="1:4" ht="40.5">
      <c r="A1721" s="461">
        <v>99290</v>
      </c>
      <c r="B1721" s="462" t="s">
        <v>11356</v>
      </c>
      <c r="C1721" s="461" t="s">
        <v>53</v>
      </c>
      <c r="D1721" s="465">
        <v>3441.69</v>
      </c>
    </row>
    <row r="1722" spans="1:4" ht="27">
      <c r="A1722" s="461">
        <v>99291</v>
      </c>
      <c r="B1722" s="462" t="s">
        <v>11357</v>
      </c>
      <c r="C1722" s="461" t="s">
        <v>1</v>
      </c>
      <c r="D1722" s="465">
        <v>2158.87</v>
      </c>
    </row>
    <row r="1723" spans="1:4" ht="27">
      <c r="A1723" s="461">
        <v>99292</v>
      </c>
      <c r="B1723" s="462" t="s">
        <v>11358</v>
      </c>
      <c r="C1723" s="461" t="s">
        <v>53</v>
      </c>
      <c r="D1723" s="465">
        <v>2157.7399999999998</v>
      </c>
    </row>
    <row r="1724" spans="1:4" ht="27">
      <c r="A1724" s="461">
        <v>99293</v>
      </c>
      <c r="B1724" s="462" t="s">
        <v>11359</v>
      </c>
      <c r="C1724" s="461" t="s">
        <v>1</v>
      </c>
      <c r="D1724" s="465">
        <v>1140.3800000000001</v>
      </c>
    </row>
    <row r="1725" spans="1:4" ht="40.5">
      <c r="A1725" s="461">
        <v>99294</v>
      </c>
      <c r="B1725" s="462" t="s">
        <v>11360</v>
      </c>
      <c r="C1725" s="461" t="s">
        <v>53</v>
      </c>
      <c r="D1725" s="465">
        <v>7153.56</v>
      </c>
    </row>
    <row r="1726" spans="1:4" ht="27">
      <c r="A1726" s="461">
        <v>99296</v>
      </c>
      <c r="B1726" s="462" t="s">
        <v>11361</v>
      </c>
      <c r="C1726" s="461" t="s">
        <v>1</v>
      </c>
      <c r="D1726" s="465">
        <v>2370.9699999999998</v>
      </c>
    </row>
    <row r="1727" spans="1:4" ht="27">
      <c r="A1727" s="461">
        <v>99297</v>
      </c>
      <c r="B1727" s="462" t="s">
        <v>11362</v>
      </c>
      <c r="C1727" s="461" t="s">
        <v>1</v>
      </c>
      <c r="D1727" s="465">
        <v>2367.64</v>
      </c>
    </row>
    <row r="1728" spans="1:4" ht="40.5">
      <c r="A1728" s="461">
        <v>99298</v>
      </c>
      <c r="B1728" s="462" t="s">
        <v>11363</v>
      </c>
      <c r="C1728" s="461" t="s">
        <v>53</v>
      </c>
      <c r="D1728" s="465">
        <v>9331.56</v>
      </c>
    </row>
    <row r="1729" spans="1:4" ht="27">
      <c r="A1729" s="461">
        <v>99299</v>
      </c>
      <c r="B1729" s="462" t="s">
        <v>11364</v>
      </c>
      <c r="C1729" s="461" t="s">
        <v>1</v>
      </c>
      <c r="D1729" s="465">
        <v>2563.8000000000002</v>
      </c>
    </row>
    <row r="1730" spans="1:4" ht="40.5">
      <c r="A1730" s="461">
        <v>99300</v>
      </c>
      <c r="B1730" s="462" t="s">
        <v>11365</v>
      </c>
      <c r="C1730" s="461" t="s">
        <v>53</v>
      </c>
      <c r="D1730" s="465">
        <v>10424.32</v>
      </c>
    </row>
    <row r="1731" spans="1:4" ht="40.5">
      <c r="A1731" s="461">
        <v>99301</v>
      </c>
      <c r="B1731" s="462" t="s">
        <v>11366</v>
      </c>
      <c r="C1731" s="461" t="s">
        <v>53</v>
      </c>
      <c r="D1731" s="465">
        <v>5103.04</v>
      </c>
    </row>
    <row r="1732" spans="1:4" ht="27">
      <c r="A1732" s="461">
        <v>99302</v>
      </c>
      <c r="B1732" s="462" t="s">
        <v>11367</v>
      </c>
      <c r="C1732" s="461" t="s">
        <v>1</v>
      </c>
      <c r="D1732" s="465">
        <v>2759.99</v>
      </c>
    </row>
    <row r="1733" spans="1:4" ht="40.5">
      <c r="A1733" s="461">
        <v>99303</v>
      </c>
      <c r="B1733" s="462" t="s">
        <v>11368</v>
      </c>
      <c r="C1733" s="461" t="s">
        <v>53</v>
      </c>
      <c r="D1733" s="465">
        <v>9538.57</v>
      </c>
    </row>
    <row r="1734" spans="1:4" ht="27">
      <c r="A1734" s="461">
        <v>99304</v>
      </c>
      <c r="B1734" s="462" t="s">
        <v>11369</v>
      </c>
      <c r="C1734" s="461" t="s">
        <v>1</v>
      </c>
      <c r="D1734" s="465">
        <v>2567.13</v>
      </c>
    </row>
    <row r="1735" spans="1:4" ht="40.5">
      <c r="A1735" s="461">
        <v>99305</v>
      </c>
      <c r="B1735" s="462" t="s">
        <v>11370</v>
      </c>
      <c r="C1735" s="461" t="s">
        <v>53</v>
      </c>
      <c r="D1735" s="465">
        <v>10800.03</v>
      </c>
    </row>
    <row r="1736" spans="1:4" ht="27">
      <c r="A1736" s="461">
        <v>99306</v>
      </c>
      <c r="B1736" s="462" t="s">
        <v>11371</v>
      </c>
      <c r="C1736" s="461" t="s">
        <v>1</v>
      </c>
      <c r="D1736" s="465">
        <v>2759.99</v>
      </c>
    </row>
    <row r="1737" spans="1:4" ht="27">
      <c r="A1737" s="461">
        <v>99307</v>
      </c>
      <c r="B1737" s="462" t="s">
        <v>11372</v>
      </c>
      <c r="C1737" s="461" t="s">
        <v>1</v>
      </c>
      <c r="D1737" s="465">
        <v>1849</v>
      </c>
    </row>
    <row r="1738" spans="1:4" ht="40.5">
      <c r="A1738" s="461">
        <v>99308</v>
      </c>
      <c r="B1738" s="462" t="s">
        <v>11373</v>
      </c>
      <c r="C1738" s="461" t="s">
        <v>53</v>
      </c>
      <c r="D1738" s="465">
        <v>12058.45</v>
      </c>
    </row>
    <row r="1739" spans="1:4" ht="27">
      <c r="A1739" s="461">
        <v>99309</v>
      </c>
      <c r="B1739" s="462" t="s">
        <v>11374</v>
      </c>
      <c r="C1739" s="461" t="s">
        <v>1</v>
      </c>
      <c r="D1739" s="465">
        <v>2956.18</v>
      </c>
    </row>
    <row r="1740" spans="1:4" ht="40.5">
      <c r="A1740" s="461">
        <v>99310</v>
      </c>
      <c r="B1740" s="462" t="s">
        <v>11375</v>
      </c>
      <c r="C1740" s="461" t="s">
        <v>53</v>
      </c>
      <c r="D1740" s="465">
        <v>12270.41</v>
      </c>
    </row>
    <row r="1741" spans="1:4" ht="27">
      <c r="A1741" s="461">
        <v>99311</v>
      </c>
      <c r="B1741" s="462" t="s">
        <v>11376</v>
      </c>
      <c r="C1741" s="461" t="s">
        <v>1</v>
      </c>
      <c r="D1741" s="465">
        <v>2956.18</v>
      </c>
    </row>
    <row r="1742" spans="1:4" ht="40.5">
      <c r="A1742" s="461">
        <v>99312</v>
      </c>
      <c r="B1742" s="462" t="s">
        <v>11377</v>
      </c>
      <c r="C1742" s="461" t="s">
        <v>53</v>
      </c>
      <c r="D1742" s="465">
        <v>5996.06</v>
      </c>
    </row>
    <row r="1743" spans="1:4" ht="40.5">
      <c r="A1743" s="461">
        <v>99313</v>
      </c>
      <c r="B1743" s="462" t="s">
        <v>11378</v>
      </c>
      <c r="C1743" s="461" t="s">
        <v>53</v>
      </c>
      <c r="D1743" s="465">
        <v>13698.6</v>
      </c>
    </row>
    <row r="1744" spans="1:4" ht="27">
      <c r="A1744" s="461">
        <v>99314</v>
      </c>
      <c r="B1744" s="462" t="s">
        <v>11379</v>
      </c>
      <c r="C1744" s="461" t="s">
        <v>1</v>
      </c>
      <c r="D1744" s="465">
        <v>3152.36</v>
      </c>
    </row>
    <row r="1745" spans="1:4" ht="40.5">
      <c r="A1745" s="461">
        <v>99315</v>
      </c>
      <c r="B1745" s="462" t="s">
        <v>11380</v>
      </c>
      <c r="C1745" s="461" t="s">
        <v>53</v>
      </c>
      <c r="D1745" s="465">
        <v>15335.79</v>
      </c>
    </row>
    <row r="1746" spans="1:4" ht="27">
      <c r="A1746" s="461">
        <v>99317</v>
      </c>
      <c r="B1746" s="462" t="s">
        <v>11381</v>
      </c>
      <c r="C1746" s="461" t="s">
        <v>1</v>
      </c>
      <c r="D1746" s="465">
        <v>1981.93</v>
      </c>
    </row>
    <row r="1747" spans="1:4" ht="27">
      <c r="A1747" s="461">
        <v>99318</v>
      </c>
      <c r="B1747" s="462" t="s">
        <v>11382</v>
      </c>
      <c r="C1747" s="461" t="s">
        <v>1</v>
      </c>
      <c r="D1747" s="465">
        <v>260.79000000000002</v>
      </c>
    </row>
    <row r="1748" spans="1:4" ht="27">
      <c r="A1748" s="461">
        <v>99319</v>
      </c>
      <c r="B1748" s="462" t="s">
        <v>11383</v>
      </c>
      <c r="C1748" s="461" t="s">
        <v>1</v>
      </c>
      <c r="D1748" s="465">
        <v>748.16</v>
      </c>
    </row>
    <row r="1749" spans="1:4" ht="40.5">
      <c r="A1749" s="461">
        <v>99320</v>
      </c>
      <c r="B1749" s="462" t="s">
        <v>11384</v>
      </c>
      <c r="C1749" s="461" t="s">
        <v>53</v>
      </c>
      <c r="D1749" s="465">
        <v>6952.65</v>
      </c>
    </row>
    <row r="1750" spans="1:4" ht="27">
      <c r="A1750" s="461">
        <v>99321</v>
      </c>
      <c r="B1750" s="462" t="s">
        <v>11385</v>
      </c>
      <c r="C1750" s="461" t="s">
        <v>1</v>
      </c>
      <c r="D1750" s="465">
        <v>2174.83</v>
      </c>
    </row>
    <row r="1751" spans="1:4" ht="40.5">
      <c r="A1751" s="461">
        <v>99322</v>
      </c>
      <c r="B1751" s="462" t="s">
        <v>11386</v>
      </c>
      <c r="C1751" s="461" t="s">
        <v>53</v>
      </c>
      <c r="D1751" s="465">
        <v>7853.69</v>
      </c>
    </row>
    <row r="1752" spans="1:4" ht="27">
      <c r="A1752" s="461">
        <v>99323</v>
      </c>
      <c r="B1752" s="462" t="s">
        <v>11387</v>
      </c>
      <c r="C1752" s="461" t="s">
        <v>1</v>
      </c>
      <c r="D1752" s="465">
        <v>2367.64</v>
      </c>
    </row>
    <row r="1753" spans="1:4" ht="40.5">
      <c r="A1753" s="461">
        <v>99324</v>
      </c>
      <c r="B1753" s="462" t="s">
        <v>11388</v>
      </c>
      <c r="C1753" s="461" t="s">
        <v>53</v>
      </c>
      <c r="D1753" s="465">
        <v>8754.75</v>
      </c>
    </row>
    <row r="1754" spans="1:4" ht="27">
      <c r="A1754" s="461">
        <v>99325</v>
      </c>
      <c r="B1754" s="462" t="s">
        <v>11389</v>
      </c>
      <c r="C1754" s="461" t="s">
        <v>1</v>
      </c>
      <c r="D1754" s="465">
        <v>2563.8000000000002</v>
      </c>
    </row>
    <row r="1755" spans="1:4" ht="40.5">
      <c r="A1755" s="461">
        <v>99326</v>
      </c>
      <c r="B1755" s="462" t="s">
        <v>11390</v>
      </c>
      <c r="C1755" s="461" t="s">
        <v>53</v>
      </c>
      <c r="D1755" s="465">
        <v>7146.11</v>
      </c>
    </row>
    <row r="1756" spans="1:4" ht="27">
      <c r="A1756" s="461">
        <v>99327</v>
      </c>
      <c r="B1756" s="462" t="s">
        <v>11391</v>
      </c>
      <c r="C1756" s="461" t="s">
        <v>1</v>
      </c>
      <c r="D1756" s="465">
        <v>3315.99</v>
      </c>
    </row>
    <row r="1757" spans="1:4" ht="27">
      <c r="A1757" s="461">
        <v>101800</v>
      </c>
      <c r="B1757" s="462" t="s">
        <v>11392</v>
      </c>
      <c r="C1757" s="461" t="s">
        <v>53</v>
      </c>
      <c r="D1757" s="465">
        <v>1320.52</v>
      </c>
    </row>
    <row r="1758" spans="1:4" ht="27">
      <c r="A1758" s="461">
        <v>101801</v>
      </c>
      <c r="B1758" s="462" t="s">
        <v>11393</v>
      </c>
      <c r="C1758" s="461" t="s">
        <v>53</v>
      </c>
      <c r="D1758" s="465">
        <v>1021.77</v>
      </c>
    </row>
    <row r="1759" spans="1:4" ht="27">
      <c r="A1759" s="461">
        <v>101806</v>
      </c>
      <c r="B1759" s="462" t="s">
        <v>11394</v>
      </c>
      <c r="C1759" s="461" t="s">
        <v>53</v>
      </c>
      <c r="D1759" s="465">
        <v>435.43</v>
      </c>
    </row>
    <row r="1760" spans="1:4" ht="40.5">
      <c r="A1760" s="461">
        <v>101807</v>
      </c>
      <c r="B1760" s="462" t="s">
        <v>11395</v>
      </c>
      <c r="C1760" s="461" t="s">
        <v>53</v>
      </c>
      <c r="D1760" s="465">
        <v>379.53</v>
      </c>
    </row>
    <row r="1761" spans="1:4" ht="27">
      <c r="A1761" s="461">
        <v>101808</v>
      </c>
      <c r="B1761" s="462" t="s">
        <v>11396</v>
      </c>
      <c r="C1761" s="461" t="s">
        <v>53</v>
      </c>
      <c r="D1761" s="465">
        <v>470.19</v>
      </c>
    </row>
    <row r="1762" spans="1:4" ht="27">
      <c r="A1762" s="461">
        <v>101809</v>
      </c>
      <c r="B1762" s="462" t="s">
        <v>11397</v>
      </c>
      <c r="C1762" s="461" t="s">
        <v>53</v>
      </c>
      <c r="D1762" s="465">
        <v>2507.7399999999998</v>
      </c>
    </row>
    <row r="1763" spans="1:4" ht="27">
      <c r="A1763" s="461">
        <v>102139</v>
      </c>
      <c r="B1763" s="462" t="s">
        <v>11398</v>
      </c>
      <c r="C1763" s="461" t="s">
        <v>53</v>
      </c>
      <c r="D1763" s="465">
        <v>1538.14</v>
      </c>
    </row>
    <row r="1764" spans="1:4" ht="27">
      <c r="A1764" s="461">
        <v>102141</v>
      </c>
      <c r="B1764" s="462" t="s">
        <v>11399</v>
      </c>
      <c r="C1764" s="461" t="s">
        <v>53</v>
      </c>
      <c r="D1764" s="465">
        <v>2478.59</v>
      </c>
    </row>
    <row r="1765" spans="1:4" ht="27">
      <c r="A1765" s="461">
        <v>102142</v>
      </c>
      <c r="B1765" s="462" t="s">
        <v>11400</v>
      </c>
      <c r="C1765" s="461" t="s">
        <v>53</v>
      </c>
      <c r="D1765" s="465">
        <v>2449.48</v>
      </c>
    </row>
    <row r="1766" spans="1:4" ht="27">
      <c r="A1766" s="461">
        <v>102457</v>
      </c>
      <c r="B1766" s="462" t="s">
        <v>12993</v>
      </c>
      <c r="C1766" s="461" t="s">
        <v>53</v>
      </c>
      <c r="D1766" s="465">
        <v>1520.87</v>
      </c>
    </row>
    <row r="1767" spans="1:4" ht="27">
      <c r="A1767" s="461">
        <v>94263</v>
      </c>
      <c r="B1767" s="462" t="s">
        <v>1133</v>
      </c>
      <c r="C1767" s="461" t="s">
        <v>1</v>
      </c>
      <c r="D1767" s="465">
        <v>29.21</v>
      </c>
    </row>
    <row r="1768" spans="1:4" ht="27">
      <c r="A1768" s="461">
        <v>94264</v>
      </c>
      <c r="B1768" s="462" t="s">
        <v>1134</v>
      </c>
      <c r="C1768" s="461" t="s">
        <v>1</v>
      </c>
      <c r="D1768" s="465">
        <v>31.89</v>
      </c>
    </row>
    <row r="1769" spans="1:4" ht="27">
      <c r="A1769" s="461">
        <v>94265</v>
      </c>
      <c r="B1769" s="462" t="s">
        <v>1135</v>
      </c>
      <c r="C1769" s="461" t="s">
        <v>1</v>
      </c>
      <c r="D1769" s="465">
        <v>40.03</v>
      </c>
    </row>
    <row r="1770" spans="1:4" ht="27">
      <c r="A1770" s="461">
        <v>94266</v>
      </c>
      <c r="B1770" s="462" t="s">
        <v>1136</v>
      </c>
      <c r="C1770" s="461" t="s">
        <v>1</v>
      </c>
      <c r="D1770" s="465">
        <v>43.08</v>
      </c>
    </row>
    <row r="1771" spans="1:4" ht="40.5">
      <c r="A1771" s="461">
        <v>94267</v>
      </c>
      <c r="B1771" s="462" t="s">
        <v>1137</v>
      </c>
      <c r="C1771" s="461" t="s">
        <v>1</v>
      </c>
      <c r="D1771" s="465">
        <v>48.32</v>
      </c>
    </row>
    <row r="1772" spans="1:4" ht="40.5">
      <c r="A1772" s="461">
        <v>94268</v>
      </c>
      <c r="B1772" s="462" t="s">
        <v>1138</v>
      </c>
      <c r="C1772" s="461" t="s">
        <v>1</v>
      </c>
      <c r="D1772" s="465">
        <v>51.68</v>
      </c>
    </row>
    <row r="1773" spans="1:4" ht="40.5">
      <c r="A1773" s="461">
        <v>94269</v>
      </c>
      <c r="B1773" s="462" t="s">
        <v>1139</v>
      </c>
      <c r="C1773" s="461" t="s">
        <v>1</v>
      </c>
      <c r="D1773" s="465">
        <v>70.61</v>
      </c>
    </row>
    <row r="1774" spans="1:4" ht="40.5">
      <c r="A1774" s="461">
        <v>94270</v>
      </c>
      <c r="B1774" s="462" t="s">
        <v>1140</v>
      </c>
      <c r="C1774" s="461" t="s">
        <v>1</v>
      </c>
      <c r="D1774" s="465">
        <v>75.3</v>
      </c>
    </row>
    <row r="1775" spans="1:4" ht="40.5">
      <c r="A1775" s="461">
        <v>94271</v>
      </c>
      <c r="B1775" s="462" t="s">
        <v>1141</v>
      </c>
      <c r="C1775" s="461" t="s">
        <v>1</v>
      </c>
      <c r="D1775" s="465">
        <v>86.25</v>
      </c>
    </row>
    <row r="1776" spans="1:4" ht="40.5">
      <c r="A1776" s="461">
        <v>94272</v>
      </c>
      <c r="B1776" s="462" t="s">
        <v>1142</v>
      </c>
      <c r="C1776" s="461" t="s">
        <v>1</v>
      </c>
      <c r="D1776" s="465">
        <v>92.49</v>
      </c>
    </row>
    <row r="1777" spans="1:4" ht="40.5">
      <c r="A1777" s="461">
        <v>94273</v>
      </c>
      <c r="B1777" s="462" t="s">
        <v>1143</v>
      </c>
      <c r="C1777" s="461" t="s">
        <v>1</v>
      </c>
      <c r="D1777" s="465">
        <v>45.87</v>
      </c>
    </row>
    <row r="1778" spans="1:4" ht="40.5">
      <c r="A1778" s="461">
        <v>94274</v>
      </c>
      <c r="B1778" s="462" t="s">
        <v>1144</v>
      </c>
      <c r="C1778" s="461" t="s">
        <v>1</v>
      </c>
      <c r="D1778" s="465">
        <v>48.89</v>
      </c>
    </row>
    <row r="1779" spans="1:4" ht="40.5">
      <c r="A1779" s="461">
        <v>94275</v>
      </c>
      <c r="B1779" s="462" t="s">
        <v>1145</v>
      </c>
      <c r="C1779" s="461" t="s">
        <v>1</v>
      </c>
      <c r="D1779" s="465">
        <v>44.15</v>
      </c>
    </row>
    <row r="1780" spans="1:4" ht="40.5">
      <c r="A1780" s="461">
        <v>94276</v>
      </c>
      <c r="B1780" s="462" t="s">
        <v>1146</v>
      </c>
      <c r="C1780" s="461" t="s">
        <v>1</v>
      </c>
      <c r="D1780" s="465">
        <v>47.18</v>
      </c>
    </row>
    <row r="1781" spans="1:4" ht="40.5">
      <c r="A1781" s="461">
        <v>94277</v>
      </c>
      <c r="B1781" s="462" t="s">
        <v>12994</v>
      </c>
      <c r="C1781" s="461" t="s">
        <v>1</v>
      </c>
      <c r="D1781" s="465">
        <v>36.26</v>
      </c>
    </row>
    <row r="1782" spans="1:4" ht="40.5">
      <c r="A1782" s="461">
        <v>94278</v>
      </c>
      <c r="B1782" s="462" t="s">
        <v>12995</v>
      </c>
      <c r="C1782" s="461" t="s">
        <v>1</v>
      </c>
      <c r="D1782" s="465">
        <v>39.29</v>
      </c>
    </row>
    <row r="1783" spans="1:4" ht="40.5">
      <c r="A1783" s="461">
        <v>94279</v>
      </c>
      <c r="B1783" s="462" t="s">
        <v>12996</v>
      </c>
      <c r="C1783" s="461" t="s">
        <v>1</v>
      </c>
      <c r="D1783" s="465">
        <v>42.77</v>
      </c>
    </row>
    <row r="1784" spans="1:4" ht="40.5">
      <c r="A1784" s="461">
        <v>94280</v>
      </c>
      <c r="B1784" s="462" t="s">
        <v>12997</v>
      </c>
      <c r="C1784" s="461" t="s">
        <v>1</v>
      </c>
      <c r="D1784" s="465">
        <v>45.8</v>
      </c>
    </row>
    <row r="1785" spans="1:4" ht="27">
      <c r="A1785" s="461">
        <v>94281</v>
      </c>
      <c r="B1785" s="462" t="s">
        <v>1147</v>
      </c>
      <c r="C1785" s="461" t="s">
        <v>1</v>
      </c>
      <c r="D1785" s="465">
        <v>48.78</v>
      </c>
    </row>
    <row r="1786" spans="1:4" ht="27">
      <c r="A1786" s="461">
        <v>94282</v>
      </c>
      <c r="B1786" s="462" t="s">
        <v>1148</v>
      </c>
      <c r="C1786" s="461" t="s">
        <v>1</v>
      </c>
      <c r="D1786" s="465">
        <v>58</v>
      </c>
    </row>
    <row r="1787" spans="1:4" ht="27">
      <c r="A1787" s="461">
        <v>94283</v>
      </c>
      <c r="B1787" s="462" t="s">
        <v>1149</v>
      </c>
      <c r="C1787" s="461" t="s">
        <v>1</v>
      </c>
      <c r="D1787" s="465">
        <v>64.59</v>
      </c>
    </row>
    <row r="1788" spans="1:4" ht="27">
      <c r="A1788" s="461">
        <v>94284</v>
      </c>
      <c r="B1788" s="462" t="s">
        <v>1150</v>
      </c>
      <c r="C1788" s="461" t="s">
        <v>1</v>
      </c>
      <c r="D1788" s="465">
        <v>73.81</v>
      </c>
    </row>
    <row r="1789" spans="1:4" ht="27">
      <c r="A1789" s="461">
        <v>94285</v>
      </c>
      <c r="B1789" s="462" t="s">
        <v>1151</v>
      </c>
      <c r="C1789" s="461" t="s">
        <v>1</v>
      </c>
      <c r="D1789" s="465">
        <v>79.94</v>
      </c>
    </row>
    <row r="1790" spans="1:4" ht="27">
      <c r="A1790" s="461">
        <v>94286</v>
      </c>
      <c r="B1790" s="462" t="s">
        <v>1152</v>
      </c>
      <c r="C1790" s="461" t="s">
        <v>1</v>
      </c>
      <c r="D1790" s="465">
        <v>89.16</v>
      </c>
    </row>
    <row r="1791" spans="1:4" ht="27">
      <c r="A1791" s="461">
        <v>94287</v>
      </c>
      <c r="B1791" s="462" t="s">
        <v>1153</v>
      </c>
      <c r="C1791" s="461" t="s">
        <v>1</v>
      </c>
      <c r="D1791" s="465">
        <v>36.979999999999997</v>
      </c>
    </row>
    <row r="1792" spans="1:4" ht="27">
      <c r="A1792" s="461">
        <v>94288</v>
      </c>
      <c r="B1792" s="462" t="s">
        <v>1154</v>
      </c>
      <c r="C1792" s="461" t="s">
        <v>1</v>
      </c>
      <c r="D1792" s="465">
        <v>45.04</v>
      </c>
    </row>
    <row r="1793" spans="1:4" ht="27">
      <c r="A1793" s="461">
        <v>94289</v>
      </c>
      <c r="B1793" s="462" t="s">
        <v>1155</v>
      </c>
      <c r="C1793" s="461" t="s">
        <v>1</v>
      </c>
      <c r="D1793" s="465">
        <v>48.15</v>
      </c>
    </row>
    <row r="1794" spans="1:4" ht="27">
      <c r="A1794" s="461">
        <v>94290</v>
      </c>
      <c r="B1794" s="462" t="s">
        <v>1156</v>
      </c>
      <c r="C1794" s="461" t="s">
        <v>1</v>
      </c>
      <c r="D1794" s="465">
        <v>56.22</v>
      </c>
    </row>
    <row r="1795" spans="1:4" ht="27">
      <c r="A1795" s="461">
        <v>94291</v>
      </c>
      <c r="B1795" s="462" t="s">
        <v>1157</v>
      </c>
      <c r="C1795" s="461" t="s">
        <v>1</v>
      </c>
      <c r="D1795" s="465">
        <v>58.92</v>
      </c>
    </row>
    <row r="1796" spans="1:4" ht="27">
      <c r="A1796" s="461">
        <v>94292</v>
      </c>
      <c r="B1796" s="462" t="s">
        <v>1158</v>
      </c>
      <c r="C1796" s="461" t="s">
        <v>1</v>
      </c>
      <c r="D1796" s="465">
        <v>66.98</v>
      </c>
    </row>
    <row r="1797" spans="1:4" ht="27">
      <c r="A1797" s="461">
        <v>94293</v>
      </c>
      <c r="B1797" s="462" t="s">
        <v>1159</v>
      </c>
      <c r="C1797" s="461" t="s">
        <v>1</v>
      </c>
      <c r="D1797" s="465">
        <v>163.06</v>
      </c>
    </row>
    <row r="1798" spans="1:4" ht="15">
      <c r="A1798" s="461">
        <v>94294</v>
      </c>
      <c r="B1798" s="462" t="s">
        <v>1160</v>
      </c>
      <c r="C1798" s="461" t="s">
        <v>1</v>
      </c>
      <c r="D1798" s="465">
        <v>7.33</v>
      </c>
    </row>
    <row r="1799" spans="1:4" ht="27">
      <c r="A1799" s="461">
        <v>102727</v>
      </c>
      <c r="B1799" s="462" t="s">
        <v>12998</v>
      </c>
      <c r="C1799" s="461" t="s">
        <v>149</v>
      </c>
      <c r="D1799" s="465">
        <v>87.04</v>
      </c>
    </row>
    <row r="1800" spans="1:4" ht="27">
      <c r="A1800" s="461">
        <v>102728</v>
      </c>
      <c r="B1800" s="462" t="s">
        <v>12999</v>
      </c>
      <c r="C1800" s="461" t="s">
        <v>134</v>
      </c>
      <c r="D1800" s="465">
        <v>17.850000000000001</v>
      </c>
    </row>
    <row r="1801" spans="1:4" ht="15">
      <c r="A1801" s="461">
        <v>102729</v>
      </c>
      <c r="B1801" s="462" t="s">
        <v>13000</v>
      </c>
      <c r="C1801" s="461" t="s">
        <v>134</v>
      </c>
      <c r="D1801" s="465">
        <v>17.350000000000001</v>
      </c>
    </row>
    <row r="1802" spans="1:4" ht="27">
      <c r="A1802" s="461">
        <v>102730</v>
      </c>
      <c r="B1802" s="462" t="s">
        <v>13001</v>
      </c>
      <c r="C1802" s="461" t="s">
        <v>134</v>
      </c>
      <c r="D1802" s="465">
        <v>15.78</v>
      </c>
    </row>
    <row r="1803" spans="1:4" ht="27">
      <c r="A1803" s="461">
        <v>102731</v>
      </c>
      <c r="B1803" s="462" t="s">
        <v>13002</v>
      </c>
      <c r="C1803" s="461" t="s">
        <v>134</v>
      </c>
      <c r="D1803" s="465">
        <v>13.46</v>
      </c>
    </row>
    <row r="1804" spans="1:4" ht="27">
      <c r="A1804" s="461">
        <v>102732</v>
      </c>
      <c r="B1804" s="462" t="s">
        <v>13003</v>
      </c>
      <c r="C1804" s="461" t="s">
        <v>134</v>
      </c>
      <c r="D1804" s="465">
        <v>13</v>
      </c>
    </row>
    <row r="1805" spans="1:4" ht="27">
      <c r="A1805" s="461">
        <v>102733</v>
      </c>
      <c r="B1805" s="462" t="s">
        <v>13004</v>
      </c>
      <c r="C1805" s="461" t="s">
        <v>134</v>
      </c>
      <c r="D1805" s="465">
        <v>14.86</v>
      </c>
    </row>
    <row r="1806" spans="1:4" ht="15">
      <c r="A1806" s="461">
        <v>102734</v>
      </c>
      <c r="B1806" s="462" t="s">
        <v>13005</v>
      </c>
      <c r="C1806" s="461" t="s">
        <v>134</v>
      </c>
      <c r="D1806" s="465">
        <v>17.079999999999998</v>
      </c>
    </row>
    <row r="1807" spans="1:4" ht="15">
      <c r="A1807" s="461">
        <v>102735</v>
      </c>
      <c r="B1807" s="462" t="s">
        <v>13006</v>
      </c>
      <c r="C1807" s="461" t="s">
        <v>134</v>
      </c>
      <c r="D1807" s="465">
        <v>16.7</v>
      </c>
    </row>
    <row r="1808" spans="1:4" ht="27">
      <c r="A1808" s="461">
        <v>102736</v>
      </c>
      <c r="B1808" s="462" t="s">
        <v>13007</v>
      </c>
      <c r="C1808" s="461" t="s">
        <v>1043</v>
      </c>
      <c r="D1808" s="465">
        <v>621.4</v>
      </c>
    </row>
    <row r="1809" spans="1:4" ht="27">
      <c r="A1809" s="461">
        <v>102737</v>
      </c>
      <c r="B1809" s="462" t="s">
        <v>13008</v>
      </c>
      <c r="C1809" s="461" t="s">
        <v>53</v>
      </c>
      <c r="D1809" s="465">
        <v>1115.6199999999999</v>
      </c>
    </row>
    <row r="1810" spans="1:4" ht="27">
      <c r="A1810" s="461">
        <v>102738</v>
      </c>
      <c r="B1810" s="462" t="s">
        <v>13009</v>
      </c>
      <c r="C1810" s="461" t="s">
        <v>53</v>
      </c>
      <c r="D1810" s="465">
        <v>2311.2399999999998</v>
      </c>
    </row>
    <row r="1811" spans="1:4" ht="27">
      <c r="A1811" s="461">
        <v>102739</v>
      </c>
      <c r="B1811" s="462" t="s">
        <v>13010</v>
      </c>
      <c r="C1811" s="461" t="s">
        <v>53</v>
      </c>
      <c r="D1811" s="465">
        <v>3899</v>
      </c>
    </row>
    <row r="1812" spans="1:4" ht="27">
      <c r="A1812" s="461">
        <v>102740</v>
      </c>
      <c r="B1812" s="462" t="s">
        <v>13011</v>
      </c>
      <c r="C1812" s="461" t="s">
        <v>53</v>
      </c>
      <c r="D1812" s="465">
        <v>5881.26</v>
      </c>
    </row>
    <row r="1813" spans="1:4" ht="27">
      <c r="A1813" s="461">
        <v>102741</v>
      </c>
      <c r="B1813" s="462" t="s">
        <v>13012</v>
      </c>
      <c r="C1813" s="461" t="s">
        <v>53</v>
      </c>
      <c r="D1813" s="465">
        <v>8301.66</v>
      </c>
    </row>
    <row r="1814" spans="1:4" ht="27">
      <c r="A1814" s="461">
        <v>102742</v>
      </c>
      <c r="B1814" s="462" t="s">
        <v>13013</v>
      </c>
      <c r="C1814" s="461" t="s">
        <v>53</v>
      </c>
      <c r="D1814" s="465">
        <v>14454.89</v>
      </c>
    </row>
    <row r="1815" spans="1:4" ht="27">
      <c r="A1815" s="461">
        <v>102743</v>
      </c>
      <c r="B1815" s="462" t="s">
        <v>13014</v>
      </c>
      <c r="C1815" s="461" t="s">
        <v>53</v>
      </c>
      <c r="D1815" s="465">
        <v>4710.04</v>
      </c>
    </row>
    <row r="1816" spans="1:4" ht="27">
      <c r="A1816" s="461">
        <v>102744</v>
      </c>
      <c r="B1816" s="462" t="s">
        <v>13015</v>
      </c>
      <c r="C1816" s="461" t="s">
        <v>53</v>
      </c>
      <c r="D1816" s="465">
        <v>7104.02</v>
      </c>
    </row>
    <row r="1817" spans="1:4" ht="27">
      <c r="A1817" s="461">
        <v>102745</v>
      </c>
      <c r="B1817" s="462" t="s">
        <v>13016</v>
      </c>
      <c r="C1817" s="461" t="s">
        <v>53</v>
      </c>
      <c r="D1817" s="465">
        <v>10045.31</v>
      </c>
    </row>
    <row r="1818" spans="1:4" ht="27">
      <c r="A1818" s="461">
        <v>102746</v>
      </c>
      <c r="B1818" s="462" t="s">
        <v>13017</v>
      </c>
      <c r="C1818" s="461" t="s">
        <v>53</v>
      </c>
      <c r="D1818" s="465">
        <v>17517.54</v>
      </c>
    </row>
    <row r="1819" spans="1:4" ht="27">
      <c r="A1819" s="461">
        <v>102747</v>
      </c>
      <c r="B1819" s="462" t="s">
        <v>13018</v>
      </c>
      <c r="C1819" s="461" t="s">
        <v>53</v>
      </c>
      <c r="D1819" s="465">
        <v>8828.49</v>
      </c>
    </row>
    <row r="1820" spans="1:4" ht="27">
      <c r="A1820" s="461">
        <v>102748</v>
      </c>
      <c r="B1820" s="462" t="s">
        <v>13019</v>
      </c>
      <c r="C1820" s="461" t="s">
        <v>53</v>
      </c>
      <c r="D1820" s="465">
        <v>12426.72</v>
      </c>
    </row>
    <row r="1821" spans="1:4" ht="27">
      <c r="A1821" s="461">
        <v>102749</v>
      </c>
      <c r="B1821" s="462" t="s">
        <v>13020</v>
      </c>
      <c r="C1821" s="461" t="s">
        <v>53</v>
      </c>
      <c r="D1821" s="465">
        <v>21458.080000000002</v>
      </c>
    </row>
    <row r="1822" spans="1:4" ht="27">
      <c r="A1822" s="461">
        <v>102750</v>
      </c>
      <c r="B1822" s="462" t="s">
        <v>13021</v>
      </c>
      <c r="C1822" s="461" t="s">
        <v>53</v>
      </c>
      <c r="D1822" s="465">
        <v>2830.56</v>
      </c>
    </row>
    <row r="1823" spans="1:4" ht="27">
      <c r="A1823" s="461">
        <v>102751</v>
      </c>
      <c r="B1823" s="462" t="s">
        <v>13022</v>
      </c>
      <c r="C1823" s="461" t="s">
        <v>53</v>
      </c>
      <c r="D1823" s="465">
        <v>4979.12</v>
      </c>
    </row>
    <row r="1824" spans="1:4" ht="27">
      <c r="A1824" s="461">
        <v>102752</v>
      </c>
      <c r="B1824" s="462" t="s">
        <v>13023</v>
      </c>
      <c r="C1824" s="461" t="s">
        <v>53</v>
      </c>
      <c r="D1824" s="465">
        <v>8003.33</v>
      </c>
    </row>
    <row r="1825" spans="1:4" ht="27">
      <c r="A1825" s="461">
        <v>102753</v>
      </c>
      <c r="B1825" s="462" t="s">
        <v>13024</v>
      </c>
      <c r="C1825" s="461" t="s">
        <v>53</v>
      </c>
      <c r="D1825" s="465">
        <v>11938.45</v>
      </c>
    </row>
    <row r="1826" spans="1:4" ht="27">
      <c r="A1826" s="461">
        <v>102754</v>
      </c>
      <c r="B1826" s="462" t="s">
        <v>13025</v>
      </c>
      <c r="C1826" s="461" t="s">
        <v>53</v>
      </c>
      <c r="D1826" s="465">
        <v>22834.38</v>
      </c>
    </row>
    <row r="1827" spans="1:4" ht="27">
      <c r="A1827" s="461">
        <v>102755</v>
      </c>
      <c r="B1827" s="462" t="s">
        <v>13026</v>
      </c>
      <c r="C1827" s="461" t="s">
        <v>53</v>
      </c>
      <c r="D1827" s="465">
        <v>11216.72</v>
      </c>
    </row>
    <row r="1828" spans="1:4" ht="27">
      <c r="A1828" s="461">
        <v>102756</v>
      </c>
      <c r="B1828" s="462" t="s">
        <v>13027</v>
      </c>
      <c r="C1828" s="461" t="s">
        <v>53</v>
      </c>
      <c r="D1828" s="465">
        <v>16786.830000000002</v>
      </c>
    </row>
    <row r="1829" spans="1:4" ht="27">
      <c r="A1829" s="461">
        <v>102757</v>
      </c>
      <c r="B1829" s="462" t="s">
        <v>13028</v>
      </c>
      <c r="C1829" s="461" t="s">
        <v>53</v>
      </c>
      <c r="D1829" s="465">
        <v>31416.3</v>
      </c>
    </row>
    <row r="1830" spans="1:4" ht="27">
      <c r="A1830" s="461">
        <v>102758</v>
      </c>
      <c r="B1830" s="462" t="s">
        <v>13029</v>
      </c>
      <c r="C1830" s="461" t="s">
        <v>53</v>
      </c>
      <c r="D1830" s="465">
        <v>14445.43</v>
      </c>
    </row>
    <row r="1831" spans="1:4" ht="27">
      <c r="A1831" s="461">
        <v>102759</v>
      </c>
      <c r="B1831" s="462" t="s">
        <v>13030</v>
      </c>
      <c r="C1831" s="461" t="s">
        <v>53</v>
      </c>
      <c r="D1831" s="465">
        <v>21658.53</v>
      </c>
    </row>
    <row r="1832" spans="1:4" ht="27">
      <c r="A1832" s="461">
        <v>102760</v>
      </c>
      <c r="B1832" s="462" t="s">
        <v>13031</v>
      </c>
      <c r="C1832" s="461" t="s">
        <v>53</v>
      </c>
      <c r="D1832" s="465">
        <v>40156.76</v>
      </c>
    </row>
    <row r="1833" spans="1:4" ht="27">
      <c r="A1833" s="461">
        <v>102761</v>
      </c>
      <c r="B1833" s="462" t="s">
        <v>13032</v>
      </c>
      <c r="C1833" s="461" t="s">
        <v>53</v>
      </c>
      <c r="D1833" s="465">
        <v>13344.04</v>
      </c>
    </row>
    <row r="1834" spans="1:4" ht="27">
      <c r="A1834" s="461">
        <v>102762</v>
      </c>
      <c r="B1834" s="462" t="s">
        <v>13033</v>
      </c>
      <c r="C1834" s="461" t="s">
        <v>53</v>
      </c>
      <c r="D1834" s="465">
        <v>20887.16</v>
      </c>
    </row>
    <row r="1835" spans="1:4" ht="27">
      <c r="A1835" s="461">
        <v>102763</v>
      </c>
      <c r="B1835" s="462" t="s">
        <v>13034</v>
      </c>
      <c r="C1835" s="461" t="s">
        <v>53</v>
      </c>
      <c r="D1835" s="465">
        <v>29257.01</v>
      </c>
    </row>
    <row r="1836" spans="1:4" ht="27">
      <c r="A1836" s="461">
        <v>102764</v>
      </c>
      <c r="B1836" s="462" t="s">
        <v>13035</v>
      </c>
      <c r="C1836" s="461" t="s">
        <v>53</v>
      </c>
      <c r="D1836" s="465">
        <v>41837.14</v>
      </c>
    </row>
    <row r="1837" spans="1:4" ht="27">
      <c r="A1837" s="461">
        <v>102765</v>
      </c>
      <c r="B1837" s="462" t="s">
        <v>13036</v>
      </c>
      <c r="C1837" s="461" t="s">
        <v>53</v>
      </c>
      <c r="D1837" s="465">
        <v>16522.72</v>
      </c>
    </row>
    <row r="1838" spans="1:4" ht="27">
      <c r="A1838" s="461">
        <v>102766</v>
      </c>
      <c r="B1838" s="462" t="s">
        <v>13037</v>
      </c>
      <c r="C1838" s="461" t="s">
        <v>53</v>
      </c>
      <c r="D1838" s="465">
        <v>25244.73</v>
      </c>
    </row>
    <row r="1839" spans="1:4" ht="27">
      <c r="A1839" s="461">
        <v>102767</v>
      </c>
      <c r="B1839" s="462" t="s">
        <v>13038</v>
      </c>
      <c r="C1839" s="461" t="s">
        <v>53</v>
      </c>
      <c r="D1839" s="465">
        <v>35682.699999999997</v>
      </c>
    </row>
    <row r="1840" spans="1:4" ht="27">
      <c r="A1840" s="461">
        <v>102768</v>
      </c>
      <c r="B1840" s="462" t="s">
        <v>13039</v>
      </c>
      <c r="C1840" s="461" t="s">
        <v>53</v>
      </c>
      <c r="D1840" s="465">
        <v>50598.9</v>
      </c>
    </row>
    <row r="1841" spans="1:4" ht="27">
      <c r="A1841" s="461">
        <v>102769</v>
      </c>
      <c r="B1841" s="462" t="s">
        <v>13040</v>
      </c>
      <c r="C1841" s="461" t="s">
        <v>53</v>
      </c>
      <c r="D1841" s="465">
        <v>19111.25</v>
      </c>
    </row>
    <row r="1842" spans="1:4" ht="27">
      <c r="A1842" s="461">
        <v>102770</v>
      </c>
      <c r="B1842" s="462" t="s">
        <v>13041</v>
      </c>
      <c r="C1842" s="461" t="s">
        <v>53</v>
      </c>
      <c r="D1842" s="465">
        <v>29674.54</v>
      </c>
    </row>
    <row r="1843" spans="1:4" ht="27">
      <c r="A1843" s="461">
        <v>102771</v>
      </c>
      <c r="B1843" s="462" t="s">
        <v>13042</v>
      </c>
      <c r="C1843" s="461" t="s">
        <v>53</v>
      </c>
      <c r="D1843" s="465">
        <v>41916.589999999997</v>
      </c>
    </row>
    <row r="1844" spans="1:4" ht="27">
      <c r="A1844" s="461">
        <v>102772</v>
      </c>
      <c r="B1844" s="462" t="s">
        <v>13043</v>
      </c>
      <c r="C1844" s="461" t="s">
        <v>53</v>
      </c>
      <c r="D1844" s="465">
        <v>60053</v>
      </c>
    </row>
    <row r="1845" spans="1:4" ht="27">
      <c r="A1845" s="461">
        <v>102773</v>
      </c>
      <c r="B1845" s="462" t="s">
        <v>13044</v>
      </c>
      <c r="C1845" s="461" t="s">
        <v>53</v>
      </c>
      <c r="D1845" s="465">
        <v>6729.2</v>
      </c>
    </row>
    <row r="1846" spans="1:4" ht="27">
      <c r="A1846" s="461">
        <v>102774</v>
      </c>
      <c r="B1846" s="462" t="s">
        <v>13045</v>
      </c>
      <c r="C1846" s="461" t="s">
        <v>53</v>
      </c>
      <c r="D1846" s="465">
        <v>6729.2</v>
      </c>
    </row>
    <row r="1847" spans="1:4" ht="27">
      <c r="A1847" s="461">
        <v>102775</v>
      </c>
      <c r="B1847" s="462" t="s">
        <v>13046</v>
      </c>
      <c r="C1847" s="461" t="s">
        <v>53</v>
      </c>
      <c r="D1847" s="465">
        <v>10044.200000000001</v>
      </c>
    </row>
    <row r="1848" spans="1:4" ht="27">
      <c r="A1848" s="461">
        <v>102776</v>
      </c>
      <c r="B1848" s="462" t="s">
        <v>13047</v>
      </c>
      <c r="C1848" s="461" t="s">
        <v>53</v>
      </c>
      <c r="D1848" s="465">
        <v>10044.200000000001</v>
      </c>
    </row>
    <row r="1849" spans="1:4" ht="27">
      <c r="A1849" s="461">
        <v>102777</v>
      </c>
      <c r="B1849" s="462" t="s">
        <v>13048</v>
      </c>
      <c r="C1849" s="461" t="s">
        <v>53</v>
      </c>
      <c r="D1849" s="465">
        <v>15202.29</v>
      </c>
    </row>
    <row r="1850" spans="1:4" ht="27">
      <c r="A1850" s="461">
        <v>102778</v>
      </c>
      <c r="B1850" s="462" t="s">
        <v>13049</v>
      </c>
      <c r="C1850" s="461" t="s">
        <v>53</v>
      </c>
      <c r="D1850" s="465">
        <v>23068.33</v>
      </c>
    </row>
    <row r="1851" spans="1:4" ht="27">
      <c r="A1851" s="461">
        <v>102779</v>
      </c>
      <c r="B1851" s="462" t="s">
        <v>13050</v>
      </c>
      <c r="C1851" s="461" t="s">
        <v>53</v>
      </c>
      <c r="D1851" s="465">
        <v>6729.2</v>
      </c>
    </row>
    <row r="1852" spans="1:4" ht="27">
      <c r="A1852" s="461">
        <v>102780</v>
      </c>
      <c r="B1852" s="462" t="s">
        <v>13051</v>
      </c>
      <c r="C1852" s="461" t="s">
        <v>53</v>
      </c>
      <c r="D1852" s="465">
        <v>7743.54</v>
      </c>
    </row>
    <row r="1853" spans="1:4" ht="27">
      <c r="A1853" s="461">
        <v>102781</v>
      </c>
      <c r="B1853" s="462" t="s">
        <v>13052</v>
      </c>
      <c r="C1853" s="461" t="s">
        <v>53</v>
      </c>
      <c r="D1853" s="465">
        <v>11472.91</v>
      </c>
    </row>
    <row r="1854" spans="1:4" ht="27">
      <c r="A1854" s="461">
        <v>102782</v>
      </c>
      <c r="B1854" s="462" t="s">
        <v>13053</v>
      </c>
      <c r="C1854" s="461" t="s">
        <v>53</v>
      </c>
      <c r="D1854" s="465">
        <v>12832.83</v>
      </c>
    </row>
    <row r="1855" spans="1:4" ht="27">
      <c r="A1855" s="461">
        <v>102783</v>
      </c>
      <c r="B1855" s="462" t="s">
        <v>13054</v>
      </c>
      <c r="C1855" s="461" t="s">
        <v>53</v>
      </c>
      <c r="D1855" s="465">
        <v>16976.580000000002</v>
      </c>
    </row>
    <row r="1856" spans="1:4" ht="27">
      <c r="A1856" s="461">
        <v>102784</v>
      </c>
      <c r="B1856" s="462" t="s">
        <v>13055</v>
      </c>
      <c r="C1856" s="461" t="s">
        <v>53</v>
      </c>
      <c r="D1856" s="465">
        <v>27001.35</v>
      </c>
    </row>
    <row r="1857" spans="1:4" ht="27">
      <c r="A1857" s="461">
        <v>102785</v>
      </c>
      <c r="B1857" s="462" t="s">
        <v>13056</v>
      </c>
      <c r="C1857" s="461" t="s">
        <v>53</v>
      </c>
      <c r="D1857" s="465">
        <v>7743.54</v>
      </c>
    </row>
    <row r="1858" spans="1:4" ht="27">
      <c r="A1858" s="461">
        <v>102786</v>
      </c>
      <c r="B1858" s="462" t="s">
        <v>13057</v>
      </c>
      <c r="C1858" s="461" t="s">
        <v>53</v>
      </c>
      <c r="D1858" s="465">
        <v>8689.08</v>
      </c>
    </row>
    <row r="1859" spans="1:4" ht="27">
      <c r="A1859" s="461">
        <v>102787</v>
      </c>
      <c r="B1859" s="462" t="s">
        <v>13058</v>
      </c>
      <c r="C1859" s="461" t="s">
        <v>53</v>
      </c>
      <c r="D1859" s="465">
        <v>12832.83</v>
      </c>
    </row>
    <row r="1860" spans="1:4" ht="27">
      <c r="A1860" s="461">
        <v>102788</v>
      </c>
      <c r="B1860" s="462" t="s">
        <v>13059</v>
      </c>
      <c r="C1860" s="461" t="s">
        <v>53</v>
      </c>
      <c r="D1860" s="465">
        <v>14179.84</v>
      </c>
    </row>
    <row r="1861" spans="1:4" ht="27">
      <c r="A1861" s="461">
        <v>102789</v>
      </c>
      <c r="B1861" s="462" t="s">
        <v>13060</v>
      </c>
      <c r="C1861" s="461" t="s">
        <v>53</v>
      </c>
      <c r="D1861" s="465">
        <v>18673.47</v>
      </c>
    </row>
    <row r="1862" spans="1:4" ht="27">
      <c r="A1862" s="461">
        <v>102790</v>
      </c>
      <c r="B1862" s="462" t="s">
        <v>13061</v>
      </c>
      <c r="C1862" s="461" t="s">
        <v>53</v>
      </c>
      <c r="D1862" s="465">
        <v>31149.37</v>
      </c>
    </row>
    <row r="1863" spans="1:4" ht="27">
      <c r="A1863" s="461">
        <v>102791</v>
      </c>
      <c r="B1863" s="462" t="s">
        <v>13062</v>
      </c>
      <c r="C1863" s="461" t="s">
        <v>53</v>
      </c>
      <c r="D1863" s="465">
        <v>24707.58</v>
      </c>
    </row>
    <row r="1864" spans="1:4" ht="27">
      <c r="A1864" s="461">
        <v>102792</v>
      </c>
      <c r="B1864" s="462" t="s">
        <v>13063</v>
      </c>
      <c r="C1864" s="461" t="s">
        <v>53</v>
      </c>
      <c r="D1864" s="465">
        <v>40342.49</v>
      </c>
    </row>
    <row r="1865" spans="1:4" ht="27">
      <c r="A1865" s="461">
        <v>102793</v>
      </c>
      <c r="B1865" s="462" t="s">
        <v>13064</v>
      </c>
      <c r="C1865" s="461" t="s">
        <v>53</v>
      </c>
      <c r="D1865" s="465">
        <v>54562.09</v>
      </c>
    </row>
    <row r="1866" spans="1:4" ht="27">
      <c r="A1866" s="461">
        <v>102794</v>
      </c>
      <c r="B1866" s="462" t="s">
        <v>13065</v>
      </c>
      <c r="C1866" s="461" t="s">
        <v>53</v>
      </c>
      <c r="D1866" s="465">
        <v>78273.83</v>
      </c>
    </row>
    <row r="1867" spans="1:4" ht="27">
      <c r="A1867" s="461">
        <v>102795</v>
      </c>
      <c r="B1867" s="462" t="s">
        <v>13066</v>
      </c>
      <c r="C1867" s="461" t="s">
        <v>53</v>
      </c>
      <c r="D1867" s="465">
        <v>26360.75</v>
      </c>
    </row>
    <row r="1868" spans="1:4" ht="27">
      <c r="A1868" s="461">
        <v>102796</v>
      </c>
      <c r="B1868" s="462" t="s">
        <v>13067</v>
      </c>
      <c r="C1868" s="461" t="s">
        <v>53</v>
      </c>
      <c r="D1868" s="465">
        <v>42699.35</v>
      </c>
    </row>
    <row r="1869" spans="1:4" ht="27">
      <c r="A1869" s="461">
        <v>102797</v>
      </c>
      <c r="B1869" s="462" t="s">
        <v>13068</v>
      </c>
      <c r="C1869" s="461" t="s">
        <v>53</v>
      </c>
      <c r="D1869" s="465">
        <v>60647.93</v>
      </c>
    </row>
    <row r="1870" spans="1:4" ht="27">
      <c r="A1870" s="461">
        <v>102798</v>
      </c>
      <c r="B1870" s="462" t="s">
        <v>13069</v>
      </c>
      <c r="C1870" s="461" t="s">
        <v>53</v>
      </c>
      <c r="D1870" s="465">
        <v>74305.960000000006</v>
      </c>
    </row>
    <row r="1871" spans="1:4" ht="27">
      <c r="A1871" s="461">
        <v>102799</v>
      </c>
      <c r="B1871" s="462" t="s">
        <v>13070</v>
      </c>
      <c r="C1871" s="461" t="s">
        <v>53</v>
      </c>
      <c r="D1871" s="465">
        <v>26913.25</v>
      </c>
    </row>
    <row r="1872" spans="1:4" ht="27">
      <c r="A1872" s="461">
        <v>102800</v>
      </c>
      <c r="B1872" s="462" t="s">
        <v>13071</v>
      </c>
      <c r="C1872" s="461" t="s">
        <v>53</v>
      </c>
      <c r="D1872" s="465">
        <v>46860.44</v>
      </c>
    </row>
    <row r="1873" spans="1:4" ht="27">
      <c r="A1873" s="461">
        <v>102801</v>
      </c>
      <c r="B1873" s="462" t="s">
        <v>13072</v>
      </c>
      <c r="C1873" s="461" t="s">
        <v>53</v>
      </c>
      <c r="D1873" s="465">
        <v>65771.759999999995</v>
      </c>
    </row>
    <row r="1874" spans="1:4" ht="27">
      <c r="A1874" s="461">
        <v>102802</v>
      </c>
      <c r="B1874" s="462" t="s">
        <v>13073</v>
      </c>
      <c r="C1874" s="461" t="s">
        <v>53</v>
      </c>
      <c r="D1874" s="465">
        <v>78915.960000000006</v>
      </c>
    </row>
    <row r="1875" spans="1:4" ht="27">
      <c r="A1875" s="461">
        <v>101570</v>
      </c>
      <c r="B1875" s="462" t="s">
        <v>11012</v>
      </c>
      <c r="C1875" s="461" t="s">
        <v>149</v>
      </c>
      <c r="D1875" s="465">
        <v>16.97</v>
      </c>
    </row>
    <row r="1876" spans="1:4" ht="27">
      <c r="A1876" s="461">
        <v>101571</v>
      </c>
      <c r="B1876" s="462" t="s">
        <v>11011</v>
      </c>
      <c r="C1876" s="461" t="s">
        <v>149</v>
      </c>
      <c r="D1876" s="465">
        <v>23.06</v>
      </c>
    </row>
    <row r="1877" spans="1:4" ht="27">
      <c r="A1877" s="461">
        <v>101572</v>
      </c>
      <c r="B1877" s="462" t="s">
        <v>11010</v>
      </c>
      <c r="C1877" s="461" t="s">
        <v>149</v>
      </c>
      <c r="D1877" s="465">
        <v>13.41</v>
      </c>
    </row>
    <row r="1878" spans="1:4" ht="27">
      <c r="A1878" s="461">
        <v>101573</v>
      </c>
      <c r="B1878" s="462" t="s">
        <v>11009</v>
      </c>
      <c r="C1878" s="461" t="s">
        <v>149</v>
      </c>
      <c r="D1878" s="465">
        <v>19.5</v>
      </c>
    </row>
    <row r="1879" spans="1:4" ht="27">
      <c r="A1879" s="461">
        <v>101574</v>
      </c>
      <c r="B1879" s="462" t="s">
        <v>11008</v>
      </c>
      <c r="C1879" s="461" t="s">
        <v>149</v>
      </c>
      <c r="D1879" s="465">
        <v>10.51</v>
      </c>
    </row>
    <row r="1880" spans="1:4" ht="27">
      <c r="A1880" s="461">
        <v>101575</v>
      </c>
      <c r="B1880" s="462" t="s">
        <v>11007</v>
      </c>
      <c r="C1880" s="461" t="s">
        <v>149</v>
      </c>
      <c r="D1880" s="465">
        <v>16.79</v>
      </c>
    </row>
    <row r="1881" spans="1:4" ht="27">
      <c r="A1881" s="461">
        <v>101576</v>
      </c>
      <c r="B1881" s="462" t="s">
        <v>11006</v>
      </c>
      <c r="C1881" s="461" t="s">
        <v>149</v>
      </c>
      <c r="D1881" s="465">
        <v>30.62</v>
      </c>
    </row>
    <row r="1882" spans="1:4" ht="27">
      <c r="A1882" s="461">
        <v>101577</v>
      </c>
      <c r="B1882" s="462" t="s">
        <v>11005</v>
      </c>
      <c r="C1882" s="461" t="s">
        <v>149</v>
      </c>
      <c r="D1882" s="465">
        <v>38.369999999999997</v>
      </c>
    </row>
    <row r="1883" spans="1:4" ht="27">
      <c r="A1883" s="461">
        <v>101578</v>
      </c>
      <c r="B1883" s="462" t="s">
        <v>11004</v>
      </c>
      <c r="C1883" s="461" t="s">
        <v>149</v>
      </c>
      <c r="D1883" s="465">
        <v>25.47</v>
      </c>
    </row>
    <row r="1884" spans="1:4" ht="27">
      <c r="A1884" s="461">
        <v>101579</v>
      </c>
      <c r="B1884" s="462" t="s">
        <v>11003</v>
      </c>
      <c r="C1884" s="461" t="s">
        <v>149</v>
      </c>
      <c r="D1884" s="465">
        <v>33.21</v>
      </c>
    </row>
    <row r="1885" spans="1:4" ht="27">
      <c r="A1885" s="461">
        <v>101580</v>
      </c>
      <c r="B1885" s="462" t="s">
        <v>11002</v>
      </c>
      <c r="C1885" s="461" t="s">
        <v>149</v>
      </c>
      <c r="D1885" s="465">
        <v>22.9</v>
      </c>
    </row>
    <row r="1886" spans="1:4" ht="27">
      <c r="A1886" s="461">
        <v>101581</v>
      </c>
      <c r="B1886" s="462" t="s">
        <v>11001</v>
      </c>
      <c r="C1886" s="461" t="s">
        <v>149</v>
      </c>
      <c r="D1886" s="465">
        <v>30.84</v>
      </c>
    </row>
    <row r="1887" spans="1:4" ht="27">
      <c r="A1887" s="461">
        <v>101582</v>
      </c>
      <c r="B1887" s="462" t="s">
        <v>11000</v>
      </c>
      <c r="C1887" s="461" t="s">
        <v>149</v>
      </c>
      <c r="D1887" s="465">
        <v>50.23</v>
      </c>
    </row>
    <row r="1888" spans="1:4" ht="27">
      <c r="A1888" s="461">
        <v>101583</v>
      </c>
      <c r="B1888" s="462" t="s">
        <v>10999</v>
      </c>
      <c r="C1888" s="461" t="s">
        <v>149</v>
      </c>
      <c r="D1888" s="465">
        <v>62.16</v>
      </c>
    </row>
    <row r="1889" spans="1:4" ht="27">
      <c r="A1889" s="461">
        <v>101584</v>
      </c>
      <c r="B1889" s="462" t="s">
        <v>10998</v>
      </c>
      <c r="C1889" s="461" t="s">
        <v>149</v>
      </c>
      <c r="D1889" s="465">
        <v>41.51</v>
      </c>
    </row>
    <row r="1890" spans="1:4" ht="27">
      <c r="A1890" s="461">
        <v>101585</v>
      </c>
      <c r="B1890" s="462" t="s">
        <v>10997</v>
      </c>
      <c r="C1890" s="461" t="s">
        <v>149</v>
      </c>
      <c r="D1890" s="465">
        <v>53.44</v>
      </c>
    </row>
    <row r="1891" spans="1:4" ht="27">
      <c r="A1891" s="461">
        <v>101586</v>
      </c>
      <c r="B1891" s="462" t="s">
        <v>10996</v>
      </c>
      <c r="C1891" s="461" t="s">
        <v>149</v>
      </c>
      <c r="D1891" s="465">
        <v>36.39</v>
      </c>
    </row>
    <row r="1892" spans="1:4" ht="27">
      <c r="A1892" s="461">
        <v>101587</v>
      </c>
      <c r="B1892" s="462" t="s">
        <v>10995</v>
      </c>
      <c r="C1892" s="461" t="s">
        <v>149</v>
      </c>
      <c r="D1892" s="465">
        <v>48.51</v>
      </c>
    </row>
    <row r="1893" spans="1:4" ht="27">
      <c r="A1893" s="461">
        <v>101588</v>
      </c>
      <c r="B1893" s="462" t="s">
        <v>10994</v>
      </c>
      <c r="C1893" s="461" t="s">
        <v>149</v>
      </c>
      <c r="D1893" s="465">
        <v>74.69</v>
      </c>
    </row>
    <row r="1894" spans="1:4" ht="27">
      <c r="A1894" s="461">
        <v>101589</v>
      </c>
      <c r="B1894" s="462" t="s">
        <v>10993</v>
      </c>
      <c r="C1894" s="461" t="s">
        <v>149</v>
      </c>
      <c r="D1894" s="465">
        <v>108.86</v>
      </c>
    </row>
    <row r="1895" spans="1:4" ht="27">
      <c r="A1895" s="461">
        <v>101590</v>
      </c>
      <c r="B1895" s="462" t="s">
        <v>10992</v>
      </c>
      <c r="C1895" s="461" t="s">
        <v>149</v>
      </c>
      <c r="D1895" s="465">
        <v>56.6</v>
      </c>
    </row>
    <row r="1896" spans="1:4" ht="27">
      <c r="A1896" s="461">
        <v>101591</v>
      </c>
      <c r="B1896" s="462" t="s">
        <v>10991</v>
      </c>
      <c r="C1896" s="461" t="s">
        <v>149</v>
      </c>
      <c r="D1896" s="465">
        <v>90.77</v>
      </c>
    </row>
    <row r="1897" spans="1:4" ht="27">
      <c r="A1897" s="461">
        <v>101592</v>
      </c>
      <c r="B1897" s="462" t="s">
        <v>10990</v>
      </c>
      <c r="C1897" s="461" t="s">
        <v>149</v>
      </c>
      <c r="D1897" s="465">
        <v>39.880000000000003</v>
      </c>
    </row>
    <row r="1898" spans="1:4" ht="27">
      <c r="A1898" s="461">
        <v>101593</v>
      </c>
      <c r="B1898" s="462" t="s">
        <v>10989</v>
      </c>
      <c r="C1898" s="461" t="s">
        <v>149</v>
      </c>
      <c r="D1898" s="465">
        <v>74.209999999999994</v>
      </c>
    </row>
    <row r="1899" spans="1:4" ht="27">
      <c r="A1899" s="461">
        <v>101600</v>
      </c>
      <c r="B1899" s="462" t="s">
        <v>10988</v>
      </c>
      <c r="C1899" s="461" t="s">
        <v>149</v>
      </c>
      <c r="D1899" s="465">
        <v>13.93</v>
      </c>
    </row>
    <row r="1900" spans="1:4" ht="27">
      <c r="A1900" s="461">
        <v>101601</v>
      </c>
      <c r="B1900" s="462" t="s">
        <v>10987</v>
      </c>
      <c r="C1900" s="461" t="s">
        <v>149</v>
      </c>
      <c r="D1900" s="465">
        <v>20.62</v>
      </c>
    </row>
    <row r="1901" spans="1:4" ht="27">
      <c r="A1901" s="461">
        <v>101602</v>
      </c>
      <c r="B1901" s="462" t="s">
        <v>10986</v>
      </c>
      <c r="C1901" s="461" t="s">
        <v>149</v>
      </c>
      <c r="D1901" s="465">
        <v>10.32</v>
      </c>
    </row>
    <row r="1902" spans="1:4" ht="27">
      <c r="A1902" s="461">
        <v>101603</v>
      </c>
      <c r="B1902" s="462" t="s">
        <v>10985</v>
      </c>
      <c r="C1902" s="461" t="s">
        <v>149</v>
      </c>
      <c r="D1902" s="465">
        <v>17.02</v>
      </c>
    </row>
    <row r="1903" spans="1:4" ht="27">
      <c r="A1903" s="461">
        <v>101604</v>
      </c>
      <c r="B1903" s="462" t="s">
        <v>10984</v>
      </c>
      <c r="C1903" s="461" t="s">
        <v>149</v>
      </c>
      <c r="D1903" s="465">
        <v>6.76</v>
      </c>
    </row>
    <row r="1904" spans="1:4" ht="27">
      <c r="A1904" s="461">
        <v>101605</v>
      </c>
      <c r="B1904" s="462" t="s">
        <v>10983</v>
      </c>
      <c r="C1904" s="461" t="s">
        <v>149</v>
      </c>
      <c r="D1904" s="465">
        <v>13.44</v>
      </c>
    </row>
    <row r="1905" spans="1:4" ht="40.5">
      <c r="A1905" s="461">
        <v>90788</v>
      </c>
      <c r="B1905" s="462" t="s">
        <v>10982</v>
      </c>
      <c r="C1905" s="461" t="s">
        <v>53</v>
      </c>
      <c r="D1905" s="465">
        <v>746.2</v>
      </c>
    </row>
    <row r="1906" spans="1:4" ht="40.5">
      <c r="A1906" s="461">
        <v>90789</v>
      </c>
      <c r="B1906" s="462" t="s">
        <v>10981</v>
      </c>
      <c r="C1906" s="461" t="s">
        <v>53</v>
      </c>
      <c r="D1906" s="465">
        <v>747.53</v>
      </c>
    </row>
    <row r="1907" spans="1:4" ht="40.5">
      <c r="A1907" s="461">
        <v>90790</v>
      </c>
      <c r="B1907" s="462" t="s">
        <v>10980</v>
      </c>
      <c r="C1907" s="461" t="s">
        <v>53</v>
      </c>
      <c r="D1907" s="465">
        <v>770.85</v>
      </c>
    </row>
    <row r="1908" spans="1:4" ht="40.5">
      <c r="A1908" s="461">
        <v>90791</v>
      </c>
      <c r="B1908" s="462" t="s">
        <v>10979</v>
      </c>
      <c r="C1908" s="461" t="s">
        <v>53</v>
      </c>
      <c r="D1908" s="465">
        <v>902.92</v>
      </c>
    </row>
    <row r="1909" spans="1:4" ht="40.5">
      <c r="A1909" s="461">
        <v>90793</v>
      </c>
      <c r="B1909" s="462" t="s">
        <v>10978</v>
      </c>
      <c r="C1909" s="461" t="s">
        <v>53</v>
      </c>
      <c r="D1909" s="465">
        <v>954.65</v>
      </c>
    </row>
    <row r="1910" spans="1:4" ht="40.5">
      <c r="A1910" s="461">
        <v>90794</v>
      </c>
      <c r="B1910" s="462" t="s">
        <v>10977</v>
      </c>
      <c r="C1910" s="461" t="s">
        <v>53</v>
      </c>
      <c r="D1910" s="465">
        <v>633.6</v>
      </c>
    </row>
    <row r="1911" spans="1:4" ht="40.5">
      <c r="A1911" s="461">
        <v>90795</v>
      </c>
      <c r="B1911" s="462" t="s">
        <v>10976</v>
      </c>
      <c r="C1911" s="461" t="s">
        <v>53</v>
      </c>
      <c r="D1911" s="465">
        <v>638.91</v>
      </c>
    </row>
    <row r="1912" spans="1:4" ht="40.5">
      <c r="A1912" s="461">
        <v>90796</v>
      </c>
      <c r="B1912" s="462" t="s">
        <v>10975</v>
      </c>
      <c r="C1912" s="461" t="s">
        <v>53</v>
      </c>
      <c r="D1912" s="465">
        <v>644.20000000000005</v>
      </c>
    </row>
    <row r="1913" spans="1:4" ht="40.5">
      <c r="A1913" s="461">
        <v>90797</v>
      </c>
      <c r="B1913" s="462" t="s">
        <v>10974</v>
      </c>
      <c r="C1913" s="461" t="s">
        <v>53</v>
      </c>
      <c r="D1913" s="465">
        <v>649.49</v>
      </c>
    </row>
    <row r="1914" spans="1:4" ht="40.5">
      <c r="A1914" s="461">
        <v>90798</v>
      </c>
      <c r="B1914" s="462" t="s">
        <v>10973</v>
      </c>
      <c r="C1914" s="461" t="s">
        <v>53</v>
      </c>
      <c r="D1914" s="465">
        <v>948.31</v>
      </c>
    </row>
    <row r="1915" spans="1:4" ht="40.5">
      <c r="A1915" s="461">
        <v>90799</v>
      </c>
      <c r="B1915" s="462" t="s">
        <v>10972</v>
      </c>
      <c r="C1915" s="461" t="s">
        <v>53</v>
      </c>
      <c r="D1915" s="465">
        <v>977.84</v>
      </c>
    </row>
    <row r="1916" spans="1:4" ht="15">
      <c r="A1916" s="461">
        <v>90801</v>
      </c>
      <c r="B1916" s="462" t="s">
        <v>10971</v>
      </c>
      <c r="C1916" s="461" t="s">
        <v>53</v>
      </c>
      <c r="D1916" s="465">
        <v>198.1</v>
      </c>
    </row>
    <row r="1917" spans="1:4" ht="27">
      <c r="A1917" s="461">
        <v>90806</v>
      </c>
      <c r="B1917" s="462" t="s">
        <v>10970</v>
      </c>
      <c r="C1917" s="461" t="s">
        <v>53</v>
      </c>
      <c r="D1917" s="465">
        <v>269.77</v>
      </c>
    </row>
    <row r="1918" spans="1:4" ht="27">
      <c r="A1918" s="461">
        <v>90820</v>
      </c>
      <c r="B1918" s="462" t="s">
        <v>10969</v>
      </c>
      <c r="C1918" s="461" t="s">
        <v>53</v>
      </c>
      <c r="D1918" s="465">
        <v>287.57</v>
      </c>
    </row>
    <row r="1919" spans="1:4" ht="27">
      <c r="A1919" s="461">
        <v>90821</v>
      </c>
      <c r="B1919" s="462" t="s">
        <v>10968</v>
      </c>
      <c r="C1919" s="461" t="s">
        <v>53</v>
      </c>
      <c r="D1919" s="465">
        <v>292.86</v>
      </c>
    </row>
    <row r="1920" spans="1:4" ht="27">
      <c r="A1920" s="461">
        <v>90822</v>
      </c>
      <c r="B1920" s="462" t="s">
        <v>10967</v>
      </c>
      <c r="C1920" s="461" t="s">
        <v>53</v>
      </c>
      <c r="D1920" s="465">
        <v>313.62</v>
      </c>
    </row>
    <row r="1921" spans="1:4" ht="27">
      <c r="A1921" s="461">
        <v>90823</v>
      </c>
      <c r="B1921" s="462" t="s">
        <v>10966</v>
      </c>
      <c r="C1921" s="461" t="s">
        <v>53</v>
      </c>
      <c r="D1921" s="465">
        <v>385.27</v>
      </c>
    </row>
    <row r="1922" spans="1:4" ht="27">
      <c r="A1922" s="461">
        <v>90824</v>
      </c>
      <c r="B1922" s="462" t="s">
        <v>10965</v>
      </c>
      <c r="C1922" s="461" t="s">
        <v>53</v>
      </c>
      <c r="D1922" s="465">
        <v>549.79999999999995</v>
      </c>
    </row>
    <row r="1923" spans="1:4" ht="27">
      <c r="A1923" s="461">
        <v>90825</v>
      </c>
      <c r="B1923" s="462" t="s">
        <v>10964</v>
      </c>
      <c r="C1923" s="461" t="s">
        <v>53</v>
      </c>
      <c r="D1923" s="465">
        <v>612</v>
      </c>
    </row>
    <row r="1924" spans="1:4" ht="27">
      <c r="A1924" s="461">
        <v>90830</v>
      </c>
      <c r="B1924" s="462" t="s">
        <v>10963</v>
      </c>
      <c r="C1924" s="461" t="s">
        <v>53</v>
      </c>
      <c r="D1924" s="465">
        <v>146.24</v>
      </c>
    </row>
    <row r="1925" spans="1:4" ht="27">
      <c r="A1925" s="461">
        <v>90831</v>
      </c>
      <c r="B1925" s="462" t="s">
        <v>10962</v>
      </c>
      <c r="C1925" s="461" t="s">
        <v>53</v>
      </c>
      <c r="D1925" s="465">
        <v>128.65</v>
      </c>
    </row>
    <row r="1926" spans="1:4" ht="40.5">
      <c r="A1926" s="461">
        <v>90841</v>
      </c>
      <c r="B1926" s="462" t="s">
        <v>10961</v>
      </c>
      <c r="C1926" s="461" t="s">
        <v>53</v>
      </c>
      <c r="D1926" s="465">
        <v>754.82</v>
      </c>
    </row>
    <row r="1927" spans="1:4" ht="40.5">
      <c r="A1927" s="461">
        <v>90842</v>
      </c>
      <c r="B1927" s="462" t="s">
        <v>10960</v>
      </c>
      <c r="C1927" s="461" t="s">
        <v>53</v>
      </c>
      <c r="D1927" s="465">
        <v>761.54</v>
      </c>
    </row>
    <row r="1928" spans="1:4" ht="40.5">
      <c r="A1928" s="461">
        <v>90843</v>
      </c>
      <c r="B1928" s="462" t="s">
        <v>10959</v>
      </c>
      <c r="C1928" s="461" t="s">
        <v>53</v>
      </c>
      <c r="D1928" s="465">
        <v>801.33</v>
      </c>
    </row>
    <row r="1929" spans="1:4" ht="40.5">
      <c r="A1929" s="461">
        <v>90844</v>
      </c>
      <c r="B1929" s="462" t="s">
        <v>10958</v>
      </c>
      <c r="C1929" s="461" t="s">
        <v>53</v>
      </c>
      <c r="D1929" s="465">
        <v>874.41</v>
      </c>
    </row>
    <row r="1930" spans="1:4" ht="54">
      <c r="A1930" s="461">
        <v>90845</v>
      </c>
      <c r="B1930" s="462" t="s">
        <v>10957</v>
      </c>
      <c r="C1930" s="461" t="s">
        <v>53</v>
      </c>
      <c r="D1930" s="465">
        <v>1037.51</v>
      </c>
    </row>
    <row r="1931" spans="1:4" ht="54">
      <c r="A1931" s="461">
        <v>90846</v>
      </c>
      <c r="B1931" s="462" t="s">
        <v>10956</v>
      </c>
      <c r="C1931" s="461" t="s">
        <v>53</v>
      </c>
      <c r="D1931" s="465">
        <v>1101.1400000000001</v>
      </c>
    </row>
    <row r="1932" spans="1:4" ht="40.5">
      <c r="A1932" s="461">
        <v>90847</v>
      </c>
      <c r="B1932" s="462" t="s">
        <v>10955</v>
      </c>
      <c r="C1932" s="461" t="s">
        <v>53</v>
      </c>
      <c r="D1932" s="465">
        <v>626.16999999999996</v>
      </c>
    </row>
    <row r="1933" spans="1:4" ht="40.5">
      <c r="A1933" s="461">
        <v>90848</v>
      </c>
      <c r="B1933" s="462" t="s">
        <v>10954</v>
      </c>
      <c r="C1933" s="461" t="s">
        <v>53</v>
      </c>
      <c r="D1933" s="465">
        <v>632.89</v>
      </c>
    </row>
    <row r="1934" spans="1:4" ht="40.5">
      <c r="A1934" s="461">
        <v>90849</v>
      </c>
      <c r="B1934" s="462" t="s">
        <v>10953</v>
      </c>
      <c r="C1934" s="461" t="s">
        <v>53</v>
      </c>
      <c r="D1934" s="465">
        <v>655.09</v>
      </c>
    </row>
    <row r="1935" spans="1:4" ht="40.5">
      <c r="A1935" s="461">
        <v>90850</v>
      </c>
      <c r="B1935" s="462" t="s">
        <v>10952</v>
      </c>
      <c r="C1935" s="461" t="s">
        <v>53</v>
      </c>
      <c r="D1935" s="465">
        <v>728.17</v>
      </c>
    </row>
    <row r="1936" spans="1:4" ht="40.5">
      <c r="A1936" s="461">
        <v>90851</v>
      </c>
      <c r="B1936" s="462" t="s">
        <v>10951</v>
      </c>
      <c r="C1936" s="461" t="s">
        <v>53</v>
      </c>
      <c r="D1936" s="465">
        <v>891.27</v>
      </c>
    </row>
    <row r="1937" spans="1:4" ht="40.5">
      <c r="A1937" s="461">
        <v>90852</v>
      </c>
      <c r="B1937" s="462" t="s">
        <v>10950</v>
      </c>
      <c r="C1937" s="461" t="s">
        <v>53</v>
      </c>
      <c r="D1937" s="465">
        <v>954.9</v>
      </c>
    </row>
    <row r="1938" spans="1:4" ht="27">
      <c r="A1938" s="461">
        <v>91009</v>
      </c>
      <c r="B1938" s="462" t="s">
        <v>10949</v>
      </c>
      <c r="C1938" s="461" t="s">
        <v>53</v>
      </c>
      <c r="D1938" s="465">
        <v>297.75</v>
      </c>
    </row>
    <row r="1939" spans="1:4" ht="27">
      <c r="A1939" s="461">
        <v>91010</v>
      </c>
      <c r="B1939" s="462" t="s">
        <v>10948</v>
      </c>
      <c r="C1939" s="461" t="s">
        <v>53</v>
      </c>
      <c r="D1939" s="465">
        <v>303.52999999999997</v>
      </c>
    </row>
    <row r="1940" spans="1:4" ht="27">
      <c r="A1940" s="461">
        <v>91011</v>
      </c>
      <c r="B1940" s="462" t="s">
        <v>10947</v>
      </c>
      <c r="C1940" s="461" t="s">
        <v>53</v>
      </c>
      <c r="D1940" s="465">
        <v>354.98</v>
      </c>
    </row>
    <row r="1941" spans="1:4" ht="27">
      <c r="A1941" s="461">
        <v>91012</v>
      </c>
      <c r="B1941" s="462" t="s">
        <v>10946</v>
      </c>
      <c r="C1941" s="461" t="s">
        <v>53</v>
      </c>
      <c r="D1941" s="465">
        <v>394.3</v>
      </c>
    </row>
    <row r="1942" spans="1:4" ht="40.5">
      <c r="A1942" s="461">
        <v>91013</v>
      </c>
      <c r="B1942" s="462" t="s">
        <v>10945</v>
      </c>
      <c r="C1942" s="461" t="s">
        <v>53</v>
      </c>
      <c r="D1942" s="465">
        <v>636.35</v>
      </c>
    </row>
    <row r="1943" spans="1:4" ht="40.5">
      <c r="A1943" s="461">
        <v>91014</v>
      </c>
      <c r="B1943" s="462" t="s">
        <v>10944</v>
      </c>
      <c r="C1943" s="461" t="s">
        <v>53</v>
      </c>
      <c r="D1943" s="465">
        <v>643.55999999999995</v>
      </c>
    </row>
    <row r="1944" spans="1:4" ht="40.5">
      <c r="A1944" s="461">
        <v>91015</v>
      </c>
      <c r="B1944" s="462" t="s">
        <v>10943</v>
      </c>
      <c r="C1944" s="461" t="s">
        <v>53</v>
      </c>
      <c r="D1944" s="465">
        <v>696.45</v>
      </c>
    </row>
    <row r="1945" spans="1:4" ht="40.5">
      <c r="A1945" s="461">
        <v>91016</v>
      </c>
      <c r="B1945" s="462" t="s">
        <v>10942</v>
      </c>
      <c r="C1945" s="461" t="s">
        <v>53</v>
      </c>
      <c r="D1945" s="465">
        <v>737.2</v>
      </c>
    </row>
    <row r="1946" spans="1:4" ht="15">
      <c r="A1946" s="461">
        <v>91287</v>
      </c>
      <c r="B1946" s="462" t="s">
        <v>10941</v>
      </c>
      <c r="C1946" s="461" t="s">
        <v>53</v>
      </c>
      <c r="D1946" s="465">
        <v>151.93</v>
      </c>
    </row>
    <row r="1947" spans="1:4" ht="27">
      <c r="A1947" s="461">
        <v>91292</v>
      </c>
      <c r="B1947" s="462" t="s">
        <v>10940</v>
      </c>
      <c r="C1947" s="461" t="s">
        <v>53</v>
      </c>
      <c r="D1947" s="465">
        <v>223.6</v>
      </c>
    </row>
    <row r="1948" spans="1:4" ht="27">
      <c r="A1948" s="461">
        <v>91295</v>
      </c>
      <c r="B1948" s="462" t="s">
        <v>10939</v>
      </c>
      <c r="C1948" s="461" t="s">
        <v>53</v>
      </c>
      <c r="D1948" s="465">
        <v>306.57</v>
      </c>
    </row>
    <row r="1949" spans="1:4" ht="27">
      <c r="A1949" s="461">
        <v>91296</v>
      </c>
      <c r="B1949" s="462" t="s">
        <v>10938</v>
      </c>
      <c r="C1949" s="461" t="s">
        <v>53</v>
      </c>
      <c r="D1949" s="465">
        <v>328.17</v>
      </c>
    </row>
    <row r="1950" spans="1:4" ht="27">
      <c r="A1950" s="461">
        <v>91297</v>
      </c>
      <c r="B1950" s="462" t="s">
        <v>10937</v>
      </c>
      <c r="C1950" s="461" t="s">
        <v>53</v>
      </c>
      <c r="D1950" s="465">
        <v>360.86</v>
      </c>
    </row>
    <row r="1951" spans="1:4" ht="27">
      <c r="A1951" s="461">
        <v>91298</v>
      </c>
      <c r="B1951" s="462" t="s">
        <v>10936</v>
      </c>
      <c r="C1951" s="461" t="s">
        <v>53</v>
      </c>
      <c r="D1951" s="465">
        <v>764.42</v>
      </c>
    </row>
    <row r="1952" spans="1:4" ht="27">
      <c r="A1952" s="461">
        <v>91299</v>
      </c>
      <c r="B1952" s="462" t="s">
        <v>10935</v>
      </c>
      <c r="C1952" s="461" t="s">
        <v>53</v>
      </c>
      <c r="D1952" s="465">
        <v>1067.98</v>
      </c>
    </row>
    <row r="1953" spans="1:4" ht="27">
      <c r="A1953" s="461">
        <v>91304</v>
      </c>
      <c r="B1953" s="462" t="s">
        <v>10934</v>
      </c>
      <c r="C1953" s="461" t="s">
        <v>53</v>
      </c>
      <c r="D1953" s="465">
        <v>87.54</v>
      </c>
    </row>
    <row r="1954" spans="1:4" ht="27">
      <c r="A1954" s="461">
        <v>91305</v>
      </c>
      <c r="B1954" s="462" t="s">
        <v>10933</v>
      </c>
      <c r="C1954" s="461" t="s">
        <v>53</v>
      </c>
      <c r="D1954" s="465">
        <v>88.27</v>
      </c>
    </row>
    <row r="1955" spans="1:4" ht="27">
      <c r="A1955" s="461">
        <v>91306</v>
      </c>
      <c r="B1955" s="462" t="s">
        <v>10932</v>
      </c>
      <c r="C1955" s="461" t="s">
        <v>53</v>
      </c>
      <c r="D1955" s="465">
        <v>128.65</v>
      </c>
    </row>
    <row r="1956" spans="1:4" ht="27">
      <c r="A1956" s="461">
        <v>91307</v>
      </c>
      <c r="B1956" s="462" t="s">
        <v>10931</v>
      </c>
      <c r="C1956" s="461" t="s">
        <v>53</v>
      </c>
      <c r="D1956" s="465">
        <v>74.64</v>
      </c>
    </row>
    <row r="1957" spans="1:4" ht="40.5">
      <c r="A1957" s="461">
        <v>91312</v>
      </c>
      <c r="B1957" s="462" t="s">
        <v>10930</v>
      </c>
      <c r="C1957" s="461" t="s">
        <v>53</v>
      </c>
      <c r="D1957" s="465">
        <v>648.29999999999995</v>
      </c>
    </row>
    <row r="1958" spans="1:4" ht="40.5">
      <c r="A1958" s="461">
        <v>91313</v>
      </c>
      <c r="B1958" s="462" t="s">
        <v>10929</v>
      </c>
      <c r="C1958" s="461" t="s">
        <v>53</v>
      </c>
      <c r="D1958" s="465">
        <v>640.98</v>
      </c>
    </row>
    <row r="1959" spans="1:4" ht="40.5">
      <c r="A1959" s="461">
        <v>91314</v>
      </c>
      <c r="B1959" s="462" t="s">
        <v>10928</v>
      </c>
      <c r="C1959" s="461" t="s">
        <v>53</v>
      </c>
      <c r="D1959" s="465">
        <v>675.66</v>
      </c>
    </row>
    <row r="1960" spans="1:4" ht="40.5">
      <c r="A1960" s="461">
        <v>91315</v>
      </c>
      <c r="B1960" s="462" t="s">
        <v>10927</v>
      </c>
      <c r="C1960" s="461" t="s">
        <v>53</v>
      </c>
      <c r="D1960" s="465">
        <v>748.32</v>
      </c>
    </row>
    <row r="1961" spans="1:4" ht="54">
      <c r="A1961" s="461">
        <v>91316</v>
      </c>
      <c r="B1961" s="462" t="s">
        <v>10926</v>
      </c>
      <c r="C1961" s="461" t="s">
        <v>53</v>
      </c>
      <c r="D1961" s="465">
        <v>911.84</v>
      </c>
    </row>
    <row r="1962" spans="1:4" ht="54">
      <c r="A1962" s="461">
        <v>91317</v>
      </c>
      <c r="B1962" s="462" t="s">
        <v>10925</v>
      </c>
      <c r="C1962" s="461" t="s">
        <v>53</v>
      </c>
      <c r="D1962" s="465">
        <v>975.05</v>
      </c>
    </row>
    <row r="1963" spans="1:4" ht="40.5">
      <c r="A1963" s="461">
        <v>91318</v>
      </c>
      <c r="B1963" s="462" t="s">
        <v>10924</v>
      </c>
      <c r="C1963" s="461" t="s">
        <v>53</v>
      </c>
      <c r="D1963" s="465">
        <v>560.03</v>
      </c>
    </row>
    <row r="1964" spans="1:4" ht="40.5">
      <c r="A1964" s="461">
        <v>91319</v>
      </c>
      <c r="B1964" s="462" t="s">
        <v>10923</v>
      </c>
      <c r="C1964" s="461" t="s">
        <v>53</v>
      </c>
      <c r="D1964" s="465">
        <v>566.34</v>
      </c>
    </row>
    <row r="1965" spans="1:4" ht="40.5">
      <c r="A1965" s="461">
        <v>91320</v>
      </c>
      <c r="B1965" s="462" t="s">
        <v>10922</v>
      </c>
      <c r="C1965" s="461" t="s">
        <v>53</v>
      </c>
      <c r="D1965" s="465">
        <v>588.12</v>
      </c>
    </row>
    <row r="1966" spans="1:4" ht="40.5">
      <c r="A1966" s="461">
        <v>91321</v>
      </c>
      <c r="B1966" s="462" t="s">
        <v>10921</v>
      </c>
      <c r="C1966" s="461" t="s">
        <v>53</v>
      </c>
      <c r="D1966" s="465">
        <v>660.78</v>
      </c>
    </row>
    <row r="1967" spans="1:4" ht="40.5">
      <c r="A1967" s="461">
        <v>91322</v>
      </c>
      <c r="B1967" s="462" t="s">
        <v>10920</v>
      </c>
      <c r="C1967" s="461" t="s">
        <v>53</v>
      </c>
      <c r="D1967" s="465">
        <v>824.3</v>
      </c>
    </row>
    <row r="1968" spans="1:4" ht="40.5">
      <c r="A1968" s="461">
        <v>91323</v>
      </c>
      <c r="B1968" s="462" t="s">
        <v>10919</v>
      </c>
      <c r="C1968" s="461" t="s">
        <v>53</v>
      </c>
      <c r="D1968" s="465">
        <v>887.51</v>
      </c>
    </row>
    <row r="1969" spans="1:4" ht="40.5">
      <c r="A1969" s="461">
        <v>91324</v>
      </c>
      <c r="B1969" s="462" t="s">
        <v>10918</v>
      </c>
      <c r="C1969" s="461" t="s">
        <v>53</v>
      </c>
      <c r="D1969" s="465">
        <v>570.21</v>
      </c>
    </row>
    <row r="1970" spans="1:4" ht="40.5">
      <c r="A1970" s="461">
        <v>91325</v>
      </c>
      <c r="B1970" s="462" t="s">
        <v>10917</v>
      </c>
      <c r="C1970" s="461" t="s">
        <v>53</v>
      </c>
      <c r="D1970" s="465">
        <v>577.01</v>
      </c>
    </row>
    <row r="1971" spans="1:4" ht="40.5">
      <c r="A1971" s="461">
        <v>91326</v>
      </c>
      <c r="B1971" s="462" t="s">
        <v>10916</v>
      </c>
      <c r="C1971" s="461" t="s">
        <v>53</v>
      </c>
      <c r="D1971" s="465">
        <v>629.48</v>
      </c>
    </row>
    <row r="1972" spans="1:4" ht="40.5">
      <c r="A1972" s="461">
        <v>91327</v>
      </c>
      <c r="B1972" s="462" t="s">
        <v>10915</v>
      </c>
      <c r="C1972" s="461" t="s">
        <v>53</v>
      </c>
      <c r="D1972" s="465">
        <v>669.81</v>
      </c>
    </row>
    <row r="1973" spans="1:4" ht="40.5">
      <c r="A1973" s="461">
        <v>91328</v>
      </c>
      <c r="B1973" s="462" t="s">
        <v>10914</v>
      </c>
      <c r="C1973" s="461" t="s">
        <v>53</v>
      </c>
      <c r="D1973" s="465">
        <v>645.16999999999996</v>
      </c>
    </row>
    <row r="1974" spans="1:4" ht="40.5">
      <c r="A1974" s="461">
        <v>91329</v>
      </c>
      <c r="B1974" s="462" t="s">
        <v>10913</v>
      </c>
      <c r="C1974" s="461" t="s">
        <v>53</v>
      </c>
      <c r="D1974" s="465">
        <v>579.03</v>
      </c>
    </row>
    <row r="1975" spans="1:4" ht="40.5">
      <c r="A1975" s="461">
        <v>91330</v>
      </c>
      <c r="B1975" s="462" t="s">
        <v>10912</v>
      </c>
      <c r="C1975" s="461" t="s">
        <v>53</v>
      </c>
      <c r="D1975" s="465">
        <v>668.2</v>
      </c>
    </row>
    <row r="1976" spans="1:4" ht="40.5">
      <c r="A1976" s="461">
        <v>91331</v>
      </c>
      <c r="B1976" s="462" t="s">
        <v>10911</v>
      </c>
      <c r="C1976" s="461" t="s">
        <v>53</v>
      </c>
      <c r="D1976" s="465">
        <v>601.65</v>
      </c>
    </row>
    <row r="1977" spans="1:4" ht="40.5">
      <c r="A1977" s="461">
        <v>91332</v>
      </c>
      <c r="B1977" s="462" t="s">
        <v>10910</v>
      </c>
      <c r="C1977" s="461" t="s">
        <v>53</v>
      </c>
      <c r="D1977" s="465">
        <v>702.33</v>
      </c>
    </row>
    <row r="1978" spans="1:4" ht="40.5">
      <c r="A1978" s="461">
        <v>91333</v>
      </c>
      <c r="B1978" s="462" t="s">
        <v>10909</v>
      </c>
      <c r="C1978" s="461" t="s">
        <v>53</v>
      </c>
      <c r="D1978" s="465">
        <v>635.36</v>
      </c>
    </row>
    <row r="1979" spans="1:4" ht="40.5">
      <c r="A1979" s="461">
        <v>91334</v>
      </c>
      <c r="B1979" s="462" t="s">
        <v>10908</v>
      </c>
      <c r="C1979" s="461" t="s">
        <v>53</v>
      </c>
      <c r="D1979" s="465">
        <v>1105.8900000000001</v>
      </c>
    </row>
    <row r="1980" spans="1:4" ht="40.5">
      <c r="A1980" s="461">
        <v>91335</v>
      </c>
      <c r="B1980" s="462" t="s">
        <v>10907</v>
      </c>
      <c r="C1980" s="461" t="s">
        <v>53</v>
      </c>
      <c r="D1980" s="465">
        <v>1038.92</v>
      </c>
    </row>
    <row r="1981" spans="1:4" ht="40.5">
      <c r="A1981" s="461">
        <v>91336</v>
      </c>
      <c r="B1981" s="462" t="s">
        <v>10906</v>
      </c>
      <c r="C1981" s="461" t="s">
        <v>53</v>
      </c>
      <c r="D1981" s="465">
        <v>1409.45</v>
      </c>
    </row>
    <row r="1982" spans="1:4" ht="40.5">
      <c r="A1982" s="461">
        <v>91337</v>
      </c>
      <c r="B1982" s="462" t="s">
        <v>10905</v>
      </c>
      <c r="C1982" s="461" t="s">
        <v>53</v>
      </c>
      <c r="D1982" s="465">
        <v>1342.48</v>
      </c>
    </row>
    <row r="1983" spans="1:4" ht="27">
      <c r="A1983" s="461">
        <v>100659</v>
      </c>
      <c r="B1983" s="462" t="s">
        <v>10904</v>
      </c>
      <c r="C1983" s="461" t="s">
        <v>1</v>
      </c>
      <c r="D1983" s="465">
        <v>7.17</v>
      </c>
    </row>
    <row r="1984" spans="1:4" ht="27">
      <c r="A1984" s="461">
        <v>100660</v>
      </c>
      <c r="B1984" s="462" t="s">
        <v>10903</v>
      </c>
      <c r="C1984" s="461" t="s">
        <v>1</v>
      </c>
      <c r="D1984" s="465">
        <v>5.09</v>
      </c>
    </row>
    <row r="1985" spans="1:4" ht="40.5">
      <c r="A1985" s="461">
        <v>100675</v>
      </c>
      <c r="B1985" s="462" t="s">
        <v>10902</v>
      </c>
      <c r="C1985" s="461" t="s">
        <v>53</v>
      </c>
      <c r="D1985" s="465">
        <v>851.58</v>
      </c>
    </row>
    <row r="1986" spans="1:4" ht="15">
      <c r="A1986" s="461">
        <v>100676</v>
      </c>
      <c r="B1986" s="462" t="s">
        <v>10901</v>
      </c>
      <c r="C1986" s="461" t="s">
        <v>53</v>
      </c>
      <c r="D1986" s="465">
        <v>127.5</v>
      </c>
    </row>
    <row r="1987" spans="1:4" ht="40.5">
      <c r="A1987" s="461">
        <v>100678</v>
      </c>
      <c r="B1987" s="462" t="s">
        <v>10900</v>
      </c>
      <c r="C1987" s="461" t="s">
        <v>53</v>
      </c>
      <c r="D1987" s="465">
        <v>765</v>
      </c>
    </row>
    <row r="1988" spans="1:4" ht="40.5">
      <c r="A1988" s="461">
        <v>100679</v>
      </c>
      <c r="B1988" s="462" t="s">
        <v>10899</v>
      </c>
      <c r="C1988" s="461" t="s">
        <v>53</v>
      </c>
      <c r="D1988" s="465">
        <v>658.48</v>
      </c>
    </row>
    <row r="1989" spans="1:4" ht="40.5">
      <c r="A1989" s="461">
        <v>100680</v>
      </c>
      <c r="B1989" s="462" t="s">
        <v>10898</v>
      </c>
      <c r="C1989" s="461" t="s">
        <v>53</v>
      </c>
      <c r="D1989" s="465">
        <v>772.21</v>
      </c>
    </row>
    <row r="1990" spans="1:4" ht="40.5">
      <c r="A1990" s="461">
        <v>100681</v>
      </c>
      <c r="B1990" s="462" t="s">
        <v>10897</v>
      </c>
      <c r="C1990" s="461" t="s">
        <v>53</v>
      </c>
      <c r="D1990" s="465">
        <v>796.85</v>
      </c>
    </row>
    <row r="1991" spans="1:4" ht="40.5">
      <c r="A1991" s="461">
        <v>100682</v>
      </c>
      <c r="B1991" s="462" t="s">
        <v>10896</v>
      </c>
      <c r="C1991" s="461" t="s">
        <v>53</v>
      </c>
      <c r="D1991" s="465">
        <v>676.29</v>
      </c>
    </row>
    <row r="1992" spans="1:4" ht="40.5">
      <c r="A1992" s="461">
        <v>100683</v>
      </c>
      <c r="B1992" s="462" t="s">
        <v>10895</v>
      </c>
      <c r="C1992" s="461" t="s">
        <v>53</v>
      </c>
      <c r="D1992" s="465">
        <v>842.69</v>
      </c>
    </row>
    <row r="1993" spans="1:4" ht="40.5">
      <c r="A1993" s="461">
        <v>100684</v>
      </c>
      <c r="B1993" s="462" t="s">
        <v>10894</v>
      </c>
      <c r="C1993" s="461" t="s">
        <v>53</v>
      </c>
      <c r="D1993" s="465">
        <v>717.02</v>
      </c>
    </row>
    <row r="1994" spans="1:4" ht="40.5">
      <c r="A1994" s="461">
        <v>100685</v>
      </c>
      <c r="B1994" s="462" t="s">
        <v>10893</v>
      </c>
      <c r="C1994" s="461" t="s">
        <v>53</v>
      </c>
      <c r="D1994" s="465">
        <v>883.44</v>
      </c>
    </row>
    <row r="1995" spans="1:4" ht="40.5">
      <c r="A1995" s="461">
        <v>100686</v>
      </c>
      <c r="B1995" s="462" t="s">
        <v>10892</v>
      </c>
      <c r="C1995" s="461" t="s">
        <v>53</v>
      </c>
      <c r="D1995" s="465">
        <v>757.35</v>
      </c>
    </row>
    <row r="1996" spans="1:4" ht="40.5">
      <c r="A1996" s="461">
        <v>100687</v>
      </c>
      <c r="B1996" s="462" t="s">
        <v>10891</v>
      </c>
      <c r="C1996" s="461" t="s">
        <v>53</v>
      </c>
      <c r="D1996" s="465">
        <v>773.82</v>
      </c>
    </row>
    <row r="1997" spans="1:4" ht="40.5">
      <c r="A1997" s="461">
        <v>100688</v>
      </c>
      <c r="B1997" s="462" t="s">
        <v>10890</v>
      </c>
      <c r="C1997" s="461" t="s">
        <v>53</v>
      </c>
      <c r="D1997" s="465">
        <v>667.3</v>
      </c>
    </row>
    <row r="1998" spans="1:4" ht="40.5">
      <c r="A1998" s="461">
        <v>100689</v>
      </c>
      <c r="B1998" s="462" t="s">
        <v>10889</v>
      </c>
      <c r="C1998" s="461" t="s">
        <v>53</v>
      </c>
      <c r="D1998" s="465">
        <v>848.57</v>
      </c>
    </row>
    <row r="1999" spans="1:4" ht="40.5">
      <c r="A1999" s="461">
        <v>100690</v>
      </c>
      <c r="B1999" s="462" t="s">
        <v>10888</v>
      </c>
      <c r="C1999" s="461" t="s">
        <v>53</v>
      </c>
      <c r="D1999" s="465">
        <v>722.9</v>
      </c>
    </row>
    <row r="2000" spans="1:4" ht="40.5">
      <c r="A2000" s="461">
        <v>100691</v>
      </c>
      <c r="B2000" s="462" t="s">
        <v>10887</v>
      </c>
      <c r="C2000" s="461" t="s">
        <v>53</v>
      </c>
      <c r="D2000" s="465">
        <v>1252.1300000000001</v>
      </c>
    </row>
    <row r="2001" spans="1:4" ht="40.5">
      <c r="A2001" s="461">
        <v>100692</v>
      </c>
      <c r="B2001" s="462" t="s">
        <v>10886</v>
      </c>
      <c r="C2001" s="461" t="s">
        <v>53</v>
      </c>
      <c r="D2001" s="465">
        <v>1126.46</v>
      </c>
    </row>
    <row r="2002" spans="1:4" ht="40.5">
      <c r="A2002" s="461">
        <v>100693</v>
      </c>
      <c r="B2002" s="462" t="s">
        <v>10885</v>
      </c>
      <c r="C2002" s="461" t="s">
        <v>53</v>
      </c>
      <c r="D2002" s="465">
        <v>1555.69</v>
      </c>
    </row>
    <row r="2003" spans="1:4" ht="54">
      <c r="A2003" s="461">
        <v>100694</v>
      </c>
      <c r="B2003" s="462" t="s">
        <v>10884</v>
      </c>
      <c r="C2003" s="461" t="s">
        <v>53</v>
      </c>
      <c r="D2003" s="465">
        <v>1430.02</v>
      </c>
    </row>
    <row r="2004" spans="1:4" ht="27">
      <c r="A2004" s="461">
        <v>100695</v>
      </c>
      <c r="B2004" s="462" t="s">
        <v>10883</v>
      </c>
      <c r="C2004" s="461" t="s">
        <v>53</v>
      </c>
      <c r="D2004" s="465">
        <v>44.7</v>
      </c>
    </row>
    <row r="2005" spans="1:4" ht="27">
      <c r="A2005" s="461">
        <v>100696</v>
      </c>
      <c r="B2005" s="462" t="s">
        <v>10882</v>
      </c>
      <c r="C2005" s="461" t="s">
        <v>53</v>
      </c>
      <c r="D2005" s="465">
        <v>49.65</v>
      </c>
    </row>
    <row r="2006" spans="1:4" ht="27">
      <c r="A2006" s="461">
        <v>100697</v>
      </c>
      <c r="B2006" s="462" t="s">
        <v>10881</v>
      </c>
      <c r="C2006" s="461" t="s">
        <v>53</v>
      </c>
      <c r="D2006" s="465">
        <v>54.64</v>
      </c>
    </row>
    <row r="2007" spans="1:4" ht="27">
      <c r="A2007" s="461">
        <v>100698</v>
      </c>
      <c r="B2007" s="462" t="s">
        <v>10880</v>
      </c>
      <c r="C2007" s="461" t="s">
        <v>53</v>
      </c>
      <c r="D2007" s="465">
        <v>59.62</v>
      </c>
    </row>
    <row r="2008" spans="1:4" ht="27">
      <c r="A2008" s="461">
        <v>100699</v>
      </c>
      <c r="B2008" s="462" t="s">
        <v>10879</v>
      </c>
      <c r="C2008" s="461" t="s">
        <v>53</v>
      </c>
      <c r="D2008" s="465">
        <v>71.11</v>
      </c>
    </row>
    <row r="2009" spans="1:4" ht="27">
      <c r="A2009" s="461">
        <v>100700</v>
      </c>
      <c r="B2009" s="462" t="s">
        <v>10878</v>
      </c>
      <c r="C2009" s="461" t="s">
        <v>53</v>
      </c>
      <c r="D2009" s="465">
        <v>675.25</v>
      </c>
    </row>
    <row r="2010" spans="1:4" ht="40.5">
      <c r="A2010" s="461">
        <v>100712</v>
      </c>
      <c r="B2010" s="462" t="s">
        <v>10877</v>
      </c>
      <c r="C2010" s="461" t="s">
        <v>53</v>
      </c>
      <c r="D2010" s="465">
        <v>651.65</v>
      </c>
    </row>
    <row r="2011" spans="1:4" ht="40.5">
      <c r="A2011" s="461">
        <v>100665</v>
      </c>
      <c r="B2011" s="462" t="s">
        <v>10876</v>
      </c>
      <c r="C2011" s="461" t="s">
        <v>149</v>
      </c>
      <c r="D2011" s="465">
        <v>850.37</v>
      </c>
    </row>
    <row r="2012" spans="1:4" ht="40.5">
      <c r="A2012" s="461">
        <v>100666</v>
      </c>
      <c r="B2012" s="462" t="s">
        <v>10875</v>
      </c>
      <c r="C2012" s="461" t="s">
        <v>149</v>
      </c>
      <c r="D2012" s="465">
        <v>669.73</v>
      </c>
    </row>
    <row r="2013" spans="1:4" ht="40.5">
      <c r="A2013" s="461">
        <v>100667</v>
      </c>
      <c r="B2013" s="462" t="s">
        <v>10874</v>
      </c>
      <c r="C2013" s="461" t="s">
        <v>149</v>
      </c>
      <c r="D2013" s="465">
        <v>1105.76</v>
      </c>
    </row>
    <row r="2014" spans="1:4" ht="40.5">
      <c r="A2014" s="461">
        <v>100668</v>
      </c>
      <c r="B2014" s="462" t="s">
        <v>10873</v>
      </c>
      <c r="C2014" s="461" t="s">
        <v>149</v>
      </c>
      <c r="D2014" s="465">
        <v>1314.01</v>
      </c>
    </row>
    <row r="2015" spans="1:4" ht="40.5">
      <c r="A2015" s="461">
        <v>100669</v>
      </c>
      <c r="B2015" s="462" t="s">
        <v>10872</v>
      </c>
      <c r="C2015" s="461" t="s">
        <v>149</v>
      </c>
      <c r="D2015" s="465">
        <v>786.22</v>
      </c>
    </row>
    <row r="2016" spans="1:4" ht="54">
      <c r="A2016" s="461">
        <v>100670</v>
      </c>
      <c r="B2016" s="462" t="s">
        <v>10871</v>
      </c>
      <c r="C2016" s="461" t="s">
        <v>149</v>
      </c>
      <c r="D2016" s="465">
        <v>1061.46</v>
      </c>
    </row>
    <row r="2017" spans="1:4" ht="54">
      <c r="A2017" s="461">
        <v>100671</v>
      </c>
      <c r="B2017" s="462" t="s">
        <v>10870</v>
      </c>
      <c r="C2017" s="461" t="s">
        <v>149</v>
      </c>
      <c r="D2017" s="465">
        <v>1321.05</v>
      </c>
    </row>
    <row r="2018" spans="1:4" ht="54">
      <c r="A2018" s="461">
        <v>100672</v>
      </c>
      <c r="B2018" s="462" t="s">
        <v>10869</v>
      </c>
      <c r="C2018" s="461" t="s">
        <v>149</v>
      </c>
      <c r="D2018" s="465">
        <v>847.41</v>
      </c>
    </row>
    <row r="2019" spans="1:4" ht="15">
      <c r="A2019" s="461">
        <v>100701</v>
      </c>
      <c r="B2019" s="462" t="s">
        <v>10868</v>
      </c>
      <c r="C2019" s="461" t="s">
        <v>149</v>
      </c>
      <c r="D2019" s="465">
        <v>658.25</v>
      </c>
    </row>
    <row r="2020" spans="1:4" ht="40.5">
      <c r="A2020" s="461">
        <v>94559</v>
      </c>
      <c r="B2020" s="462" t="s">
        <v>10867</v>
      </c>
      <c r="C2020" s="461" t="s">
        <v>149</v>
      </c>
      <c r="D2020" s="465">
        <v>700.78</v>
      </c>
    </row>
    <row r="2021" spans="1:4" ht="40.5">
      <c r="A2021" s="461">
        <v>94562</v>
      </c>
      <c r="B2021" s="462" t="s">
        <v>10866</v>
      </c>
      <c r="C2021" s="461" t="s">
        <v>149</v>
      </c>
      <c r="D2021" s="465">
        <v>687.6</v>
      </c>
    </row>
    <row r="2022" spans="1:4" ht="15">
      <c r="A2022" s="461">
        <v>94587</v>
      </c>
      <c r="B2022" s="462" t="s">
        <v>10865</v>
      </c>
      <c r="C2022" s="461" t="s">
        <v>1</v>
      </c>
      <c r="D2022" s="465">
        <v>67.19</v>
      </c>
    </row>
    <row r="2023" spans="1:4" ht="15">
      <c r="A2023" s="461">
        <v>94588</v>
      </c>
      <c r="B2023" s="462" t="s">
        <v>10864</v>
      </c>
      <c r="C2023" s="461" t="s">
        <v>1</v>
      </c>
      <c r="D2023" s="465">
        <v>61.83</v>
      </c>
    </row>
    <row r="2024" spans="1:4" ht="40.5">
      <c r="A2024" s="461">
        <v>99837</v>
      </c>
      <c r="B2024" s="462" t="s">
        <v>10863</v>
      </c>
      <c r="C2024" s="461" t="s">
        <v>1</v>
      </c>
      <c r="D2024" s="465">
        <v>595.53</v>
      </c>
    </row>
    <row r="2025" spans="1:4" ht="40.5">
      <c r="A2025" s="461">
        <v>99839</v>
      </c>
      <c r="B2025" s="462" t="s">
        <v>10862</v>
      </c>
      <c r="C2025" s="461" t="s">
        <v>1</v>
      </c>
      <c r="D2025" s="465">
        <v>463.19</v>
      </c>
    </row>
    <row r="2026" spans="1:4" ht="27">
      <c r="A2026" s="461">
        <v>99841</v>
      </c>
      <c r="B2026" s="462" t="s">
        <v>10861</v>
      </c>
      <c r="C2026" s="461" t="s">
        <v>1</v>
      </c>
      <c r="D2026" s="465">
        <v>1461.4</v>
      </c>
    </row>
    <row r="2027" spans="1:4" ht="15">
      <c r="A2027" s="461">
        <v>99855</v>
      </c>
      <c r="B2027" s="462" t="s">
        <v>10860</v>
      </c>
      <c r="C2027" s="461" t="s">
        <v>1</v>
      </c>
      <c r="D2027" s="465">
        <v>108.4</v>
      </c>
    </row>
    <row r="2028" spans="1:4" ht="15">
      <c r="A2028" s="461">
        <v>99857</v>
      </c>
      <c r="B2028" s="462" t="s">
        <v>10859</v>
      </c>
      <c r="C2028" s="461" t="s">
        <v>1</v>
      </c>
      <c r="D2028" s="465">
        <v>72.56</v>
      </c>
    </row>
    <row r="2029" spans="1:4" ht="27">
      <c r="A2029" s="461">
        <v>99861</v>
      </c>
      <c r="B2029" s="462" t="s">
        <v>10858</v>
      </c>
      <c r="C2029" s="461" t="s">
        <v>149</v>
      </c>
      <c r="D2029" s="465">
        <v>547.22</v>
      </c>
    </row>
    <row r="2030" spans="1:4" ht="15">
      <c r="A2030" s="461">
        <v>99862</v>
      </c>
      <c r="B2030" s="462" t="s">
        <v>10857</v>
      </c>
      <c r="C2030" s="461" t="s">
        <v>149</v>
      </c>
      <c r="D2030" s="465">
        <v>479.22</v>
      </c>
    </row>
    <row r="2031" spans="1:4" ht="15">
      <c r="A2031" s="461">
        <v>90838</v>
      </c>
      <c r="B2031" s="462" t="s">
        <v>10856</v>
      </c>
      <c r="C2031" s="461" t="s">
        <v>53</v>
      </c>
      <c r="D2031" s="465">
        <v>1625.74</v>
      </c>
    </row>
    <row r="2032" spans="1:4" ht="27">
      <c r="A2032" s="461">
        <v>91338</v>
      </c>
      <c r="B2032" s="462" t="s">
        <v>10855</v>
      </c>
      <c r="C2032" s="461" t="s">
        <v>149</v>
      </c>
      <c r="D2032" s="465">
        <v>881.91</v>
      </c>
    </row>
    <row r="2033" spans="1:4" ht="27">
      <c r="A2033" s="461">
        <v>91341</v>
      </c>
      <c r="B2033" s="462" t="s">
        <v>10854</v>
      </c>
      <c r="C2033" s="461" t="s">
        <v>149</v>
      </c>
      <c r="D2033" s="465">
        <v>704.74</v>
      </c>
    </row>
    <row r="2034" spans="1:4" ht="27">
      <c r="A2034" s="461">
        <v>94805</v>
      </c>
      <c r="B2034" s="462" t="s">
        <v>10853</v>
      </c>
      <c r="C2034" s="461" t="s">
        <v>53</v>
      </c>
      <c r="D2034" s="465">
        <v>777.3</v>
      </c>
    </row>
    <row r="2035" spans="1:4" ht="27">
      <c r="A2035" s="461">
        <v>94806</v>
      </c>
      <c r="B2035" s="462" t="s">
        <v>10852</v>
      </c>
      <c r="C2035" s="461" t="s">
        <v>53</v>
      </c>
      <c r="D2035" s="465">
        <v>752.33</v>
      </c>
    </row>
    <row r="2036" spans="1:4" ht="27">
      <c r="A2036" s="461">
        <v>94807</v>
      </c>
      <c r="B2036" s="462" t="s">
        <v>10851</v>
      </c>
      <c r="C2036" s="461" t="s">
        <v>53</v>
      </c>
      <c r="D2036" s="465">
        <v>682.66</v>
      </c>
    </row>
    <row r="2037" spans="1:4" ht="27">
      <c r="A2037" s="461">
        <v>100702</v>
      </c>
      <c r="B2037" s="462" t="s">
        <v>10850</v>
      </c>
      <c r="C2037" s="461" t="s">
        <v>149</v>
      </c>
      <c r="D2037" s="465">
        <v>468.45</v>
      </c>
    </row>
    <row r="2038" spans="1:4" ht="15">
      <c r="A2038" s="461">
        <v>102188</v>
      </c>
      <c r="B2038" s="462" t="s">
        <v>11680</v>
      </c>
      <c r="C2038" s="461" t="s">
        <v>53</v>
      </c>
      <c r="D2038" s="465">
        <v>802.57</v>
      </c>
    </row>
    <row r="2039" spans="1:4" ht="40.5">
      <c r="A2039" s="461">
        <v>102189</v>
      </c>
      <c r="B2039" s="462" t="s">
        <v>11681</v>
      </c>
      <c r="C2039" s="461" t="s">
        <v>53</v>
      </c>
      <c r="D2039" s="465">
        <v>202.12</v>
      </c>
    </row>
    <row r="2040" spans="1:4" ht="15">
      <c r="A2040" s="461">
        <v>100703</v>
      </c>
      <c r="B2040" s="462" t="s">
        <v>10849</v>
      </c>
      <c r="C2040" s="461" t="s">
        <v>53</v>
      </c>
      <c r="D2040" s="465">
        <v>30.91</v>
      </c>
    </row>
    <row r="2041" spans="1:4" ht="27">
      <c r="A2041" s="461">
        <v>100704</v>
      </c>
      <c r="B2041" s="462" t="s">
        <v>10848</v>
      </c>
      <c r="C2041" s="461" t="s">
        <v>53</v>
      </c>
      <c r="D2041" s="465">
        <v>67.489999999999995</v>
      </c>
    </row>
    <row r="2042" spans="1:4" ht="15">
      <c r="A2042" s="461">
        <v>100705</v>
      </c>
      <c r="B2042" s="462" t="s">
        <v>10847</v>
      </c>
      <c r="C2042" s="461" t="s">
        <v>53</v>
      </c>
      <c r="D2042" s="465">
        <v>74.34</v>
      </c>
    </row>
    <row r="2043" spans="1:4" ht="15">
      <c r="A2043" s="461">
        <v>100706</v>
      </c>
      <c r="B2043" s="462" t="s">
        <v>10846</v>
      </c>
      <c r="C2043" s="461" t="s">
        <v>53</v>
      </c>
      <c r="D2043" s="465">
        <v>62.16</v>
      </c>
    </row>
    <row r="2044" spans="1:4" ht="15">
      <c r="A2044" s="461">
        <v>100707</v>
      </c>
      <c r="B2044" s="462" t="s">
        <v>10845</v>
      </c>
      <c r="C2044" s="461" t="s">
        <v>53</v>
      </c>
      <c r="D2044" s="465">
        <v>142.72999999999999</v>
      </c>
    </row>
    <row r="2045" spans="1:4" ht="15">
      <c r="A2045" s="461">
        <v>100708</v>
      </c>
      <c r="B2045" s="462" t="s">
        <v>10844</v>
      </c>
      <c r="C2045" s="461" t="s">
        <v>53</v>
      </c>
      <c r="D2045" s="465">
        <v>180.52</v>
      </c>
    </row>
    <row r="2046" spans="1:4" ht="27">
      <c r="A2046" s="461">
        <v>100709</v>
      </c>
      <c r="B2046" s="462" t="s">
        <v>10843</v>
      </c>
      <c r="C2046" s="461" t="s">
        <v>53</v>
      </c>
      <c r="D2046" s="465">
        <v>37.479999999999997</v>
      </c>
    </row>
    <row r="2047" spans="1:4" ht="15">
      <c r="A2047" s="461">
        <v>100710</v>
      </c>
      <c r="B2047" s="462" t="s">
        <v>10842</v>
      </c>
      <c r="C2047" s="461" t="s">
        <v>53</v>
      </c>
      <c r="D2047" s="465">
        <v>98.73</v>
      </c>
    </row>
    <row r="2048" spans="1:4" ht="27">
      <c r="A2048" s="461">
        <v>102151</v>
      </c>
      <c r="B2048" s="462" t="s">
        <v>11682</v>
      </c>
      <c r="C2048" s="461" t="s">
        <v>149</v>
      </c>
      <c r="D2048" s="465">
        <v>208.35</v>
      </c>
    </row>
    <row r="2049" spans="1:4" ht="27">
      <c r="A2049" s="461">
        <v>102152</v>
      </c>
      <c r="B2049" s="462" t="s">
        <v>11683</v>
      </c>
      <c r="C2049" s="461" t="s">
        <v>149</v>
      </c>
      <c r="D2049" s="465">
        <v>267.44</v>
      </c>
    </row>
    <row r="2050" spans="1:4" ht="27">
      <c r="A2050" s="461">
        <v>102153</v>
      </c>
      <c r="B2050" s="462" t="s">
        <v>11684</v>
      </c>
      <c r="C2050" s="461" t="s">
        <v>149</v>
      </c>
      <c r="D2050" s="465">
        <v>346.23</v>
      </c>
    </row>
    <row r="2051" spans="1:4" ht="27">
      <c r="A2051" s="461">
        <v>102154</v>
      </c>
      <c r="B2051" s="462" t="s">
        <v>11685</v>
      </c>
      <c r="C2051" s="461" t="s">
        <v>149</v>
      </c>
      <c r="D2051" s="465">
        <v>300.75</v>
      </c>
    </row>
    <row r="2052" spans="1:4" ht="27">
      <c r="A2052" s="461">
        <v>102155</v>
      </c>
      <c r="B2052" s="462" t="s">
        <v>11686</v>
      </c>
      <c r="C2052" s="461" t="s">
        <v>149</v>
      </c>
      <c r="D2052" s="465">
        <v>365.19</v>
      </c>
    </row>
    <row r="2053" spans="1:4" ht="27">
      <c r="A2053" s="461">
        <v>102156</v>
      </c>
      <c r="B2053" s="462" t="s">
        <v>11687</v>
      </c>
      <c r="C2053" s="461" t="s">
        <v>149</v>
      </c>
      <c r="D2053" s="465">
        <v>354.03</v>
      </c>
    </row>
    <row r="2054" spans="1:4" ht="27">
      <c r="A2054" s="461">
        <v>102157</v>
      </c>
      <c r="B2054" s="462" t="s">
        <v>11688</v>
      </c>
      <c r="C2054" s="461" t="s">
        <v>149</v>
      </c>
      <c r="D2054" s="465">
        <v>491.91</v>
      </c>
    </row>
    <row r="2055" spans="1:4" ht="27">
      <c r="A2055" s="461">
        <v>102158</v>
      </c>
      <c r="B2055" s="462" t="s">
        <v>11689</v>
      </c>
      <c r="C2055" s="461" t="s">
        <v>149</v>
      </c>
      <c r="D2055" s="465">
        <v>502.73</v>
      </c>
    </row>
    <row r="2056" spans="1:4" ht="27">
      <c r="A2056" s="461">
        <v>102159</v>
      </c>
      <c r="B2056" s="462" t="s">
        <v>11690</v>
      </c>
      <c r="C2056" s="461" t="s">
        <v>149</v>
      </c>
      <c r="D2056" s="465">
        <v>603.39</v>
      </c>
    </row>
    <row r="2057" spans="1:4" ht="27">
      <c r="A2057" s="461">
        <v>102160</v>
      </c>
      <c r="B2057" s="462" t="s">
        <v>11691</v>
      </c>
      <c r="C2057" s="461" t="s">
        <v>149</v>
      </c>
      <c r="D2057" s="465">
        <v>228.04</v>
      </c>
    </row>
    <row r="2058" spans="1:4" ht="27">
      <c r="A2058" s="461">
        <v>102161</v>
      </c>
      <c r="B2058" s="462" t="s">
        <v>11692</v>
      </c>
      <c r="C2058" s="461" t="s">
        <v>149</v>
      </c>
      <c r="D2058" s="465">
        <v>300.02</v>
      </c>
    </row>
    <row r="2059" spans="1:4" ht="27">
      <c r="A2059" s="461">
        <v>102162</v>
      </c>
      <c r="B2059" s="462" t="s">
        <v>11693</v>
      </c>
      <c r="C2059" s="461" t="s">
        <v>149</v>
      </c>
      <c r="D2059" s="465">
        <v>359.11</v>
      </c>
    </row>
    <row r="2060" spans="1:4" ht="27">
      <c r="A2060" s="461">
        <v>102163</v>
      </c>
      <c r="B2060" s="462" t="s">
        <v>11694</v>
      </c>
      <c r="C2060" s="461" t="s">
        <v>149</v>
      </c>
      <c r="D2060" s="465">
        <v>437.9</v>
      </c>
    </row>
    <row r="2061" spans="1:4" ht="27">
      <c r="A2061" s="461">
        <v>102164</v>
      </c>
      <c r="B2061" s="462" t="s">
        <v>11695</v>
      </c>
      <c r="C2061" s="461" t="s">
        <v>149</v>
      </c>
      <c r="D2061" s="465">
        <v>375.59</v>
      </c>
    </row>
    <row r="2062" spans="1:4" ht="27">
      <c r="A2062" s="461">
        <v>102165</v>
      </c>
      <c r="B2062" s="462" t="s">
        <v>11696</v>
      </c>
      <c r="C2062" s="461" t="s">
        <v>149</v>
      </c>
      <c r="D2062" s="465">
        <v>440.03</v>
      </c>
    </row>
    <row r="2063" spans="1:4" ht="27">
      <c r="A2063" s="461">
        <v>102166</v>
      </c>
      <c r="B2063" s="462" t="s">
        <v>11697</v>
      </c>
      <c r="C2063" s="461" t="s">
        <v>149</v>
      </c>
      <c r="D2063" s="465">
        <v>411.98</v>
      </c>
    </row>
    <row r="2064" spans="1:4" ht="27">
      <c r="A2064" s="461">
        <v>102167</v>
      </c>
      <c r="B2064" s="462" t="s">
        <v>11698</v>
      </c>
      <c r="C2064" s="461" t="s">
        <v>149</v>
      </c>
      <c r="D2064" s="465">
        <v>549.86</v>
      </c>
    </row>
    <row r="2065" spans="1:4" ht="27">
      <c r="A2065" s="461">
        <v>102168</v>
      </c>
      <c r="B2065" s="462" t="s">
        <v>11699</v>
      </c>
      <c r="C2065" s="461" t="s">
        <v>149</v>
      </c>
      <c r="D2065" s="465">
        <v>545.67999999999995</v>
      </c>
    </row>
    <row r="2066" spans="1:4" ht="27">
      <c r="A2066" s="461">
        <v>102169</v>
      </c>
      <c r="B2066" s="462" t="s">
        <v>11700</v>
      </c>
      <c r="C2066" s="461" t="s">
        <v>149</v>
      </c>
      <c r="D2066" s="465">
        <v>640.79</v>
      </c>
    </row>
    <row r="2067" spans="1:4" ht="27">
      <c r="A2067" s="461">
        <v>102170</v>
      </c>
      <c r="B2067" s="462" t="s">
        <v>11701</v>
      </c>
      <c r="C2067" s="461" t="s">
        <v>149</v>
      </c>
      <c r="D2067" s="465">
        <v>319.70999999999998</v>
      </c>
    </row>
    <row r="2068" spans="1:4" ht="27">
      <c r="A2068" s="461">
        <v>102171</v>
      </c>
      <c r="B2068" s="462" t="s">
        <v>11702</v>
      </c>
      <c r="C2068" s="461" t="s">
        <v>149</v>
      </c>
      <c r="D2068" s="465">
        <v>690.76</v>
      </c>
    </row>
    <row r="2069" spans="1:4" ht="27">
      <c r="A2069" s="461">
        <v>102172</v>
      </c>
      <c r="B2069" s="462" t="s">
        <v>11703</v>
      </c>
      <c r="C2069" s="461" t="s">
        <v>149</v>
      </c>
      <c r="D2069" s="465">
        <v>687.75</v>
      </c>
    </row>
    <row r="2070" spans="1:4" ht="15">
      <c r="A2070" s="461">
        <v>102176</v>
      </c>
      <c r="B2070" s="462" t="s">
        <v>11704</v>
      </c>
      <c r="C2070" s="461" t="s">
        <v>149</v>
      </c>
      <c r="D2070" s="465">
        <v>1272.9100000000001</v>
      </c>
    </row>
    <row r="2071" spans="1:4" ht="15">
      <c r="A2071" s="461">
        <v>102177</v>
      </c>
      <c r="B2071" s="462" t="s">
        <v>11705</v>
      </c>
      <c r="C2071" s="461" t="s">
        <v>149</v>
      </c>
      <c r="D2071" s="465">
        <v>2685.96</v>
      </c>
    </row>
    <row r="2072" spans="1:4" ht="15">
      <c r="A2072" s="461">
        <v>102178</v>
      </c>
      <c r="B2072" s="462" t="s">
        <v>11706</v>
      </c>
      <c r="C2072" s="461" t="s">
        <v>149</v>
      </c>
      <c r="D2072" s="465">
        <v>3106.89</v>
      </c>
    </row>
    <row r="2073" spans="1:4" ht="15">
      <c r="A2073" s="461">
        <v>102179</v>
      </c>
      <c r="B2073" s="462" t="s">
        <v>11707</v>
      </c>
      <c r="C2073" s="461" t="s">
        <v>149</v>
      </c>
      <c r="D2073" s="465">
        <v>372.85</v>
      </c>
    </row>
    <row r="2074" spans="1:4" ht="15">
      <c r="A2074" s="461">
        <v>102180</v>
      </c>
      <c r="B2074" s="462" t="s">
        <v>11708</v>
      </c>
      <c r="C2074" s="461" t="s">
        <v>149</v>
      </c>
      <c r="D2074" s="465">
        <v>443.78</v>
      </c>
    </row>
    <row r="2075" spans="1:4" ht="15">
      <c r="A2075" s="461">
        <v>102181</v>
      </c>
      <c r="B2075" s="462" t="s">
        <v>11709</v>
      </c>
      <c r="C2075" s="461" t="s">
        <v>149</v>
      </c>
      <c r="D2075" s="465">
        <v>538.34</v>
      </c>
    </row>
    <row r="2076" spans="1:4" ht="27">
      <c r="A2076" s="461">
        <v>102182</v>
      </c>
      <c r="B2076" s="462" t="s">
        <v>11710</v>
      </c>
      <c r="C2076" s="461" t="s">
        <v>53</v>
      </c>
      <c r="D2076" s="465">
        <v>1115.5899999999999</v>
      </c>
    </row>
    <row r="2077" spans="1:4" ht="27">
      <c r="A2077" s="461">
        <v>102183</v>
      </c>
      <c r="B2077" s="462" t="s">
        <v>11711</v>
      </c>
      <c r="C2077" s="461" t="s">
        <v>53</v>
      </c>
      <c r="D2077" s="465">
        <v>2239.41</v>
      </c>
    </row>
    <row r="2078" spans="1:4" ht="27">
      <c r="A2078" s="461">
        <v>102184</v>
      </c>
      <c r="B2078" s="462" t="s">
        <v>11712</v>
      </c>
      <c r="C2078" s="461" t="s">
        <v>53</v>
      </c>
      <c r="D2078" s="465">
        <v>1902.83</v>
      </c>
    </row>
    <row r="2079" spans="1:4" ht="27">
      <c r="A2079" s="461">
        <v>102185</v>
      </c>
      <c r="B2079" s="462" t="s">
        <v>11713</v>
      </c>
      <c r="C2079" s="461" t="s">
        <v>53</v>
      </c>
      <c r="D2079" s="465">
        <v>3813.69</v>
      </c>
    </row>
    <row r="2080" spans="1:4" ht="15">
      <c r="A2080" s="461">
        <v>102190</v>
      </c>
      <c r="B2080" s="462" t="s">
        <v>11714</v>
      </c>
      <c r="C2080" s="461" t="s">
        <v>149</v>
      </c>
      <c r="D2080" s="465">
        <v>12.67</v>
      </c>
    </row>
    <row r="2081" spans="1:4" ht="15">
      <c r="A2081" s="461">
        <v>102191</v>
      </c>
      <c r="B2081" s="462" t="s">
        <v>11715</v>
      </c>
      <c r="C2081" s="461" t="s">
        <v>149</v>
      </c>
      <c r="D2081" s="465">
        <v>15.39</v>
      </c>
    </row>
    <row r="2082" spans="1:4" ht="15">
      <c r="A2082" s="461">
        <v>102192</v>
      </c>
      <c r="B2082" s="462" t="s">
        <v>11716</v>
      </c>
      <c r="C2082" s="461" t="s">
        <v>149</v>
      </c>
      <c r="D2082" s="465">
        <v>10.98</v>
      </c>
    </row>
    <row r="2083" spans="1:4" ht="27">
      <c r="A2083" s="461">
        <v>94569</v>
      </c>
      <c r="B2083" s="462" t="s">
        <v>10841</v>
      </c>
      <c r="C2083" s="461" t="s">
        <v>149</v>
      </c>
      <c r="D2083" s="465">
        <v>892.08</v>
      </c>
    </row>
    <row r="2084" spans="1:4" ht="40.5">
      <c r="A2084" s="461">
        <v>94570</v>
      </c>
      <c r="B2084" s="462" t="s">
        <v>10840</v>
      </c>
      <c r="C2084" s="461" t="s">
        <v>149</v>
      </c>
      <c r="D2084" s="465">
        <v>472.03</v>
      </c>
    </row>
    <row r="2085" spans="1:4" ht="40.5">
      <c r="A2085" s="461">
        <v>94572</v>
      </c>
      <c r="B2085" s="462" t="s">
        <v>10839</v>
      </c>
      <c r="C2085" s="461" t="s">
        <v>149</v>
      </c>
      <c r="D2085" s="465">
        <v>677.93</v>
      </c>
    </row>
    <row r="2086" spans="1:4" ht="40.5">
      <c r="A2086" s="461">
        <v>94573</v>
      </c>
      <c r="B2086" s="462" t="s">
        <v>10838</v>
      </c>
      <c r="C2086" s="461" t="s">
        <v>149</v>
      </c>
      <c r="D2086" s="465">
        <v>540.37</v>
      </c>
    </row>
    <row r="2087" spans="1:4" ht="40.5">
      <c r="A2087" s="461">
        <v>94580</v>
      </c>
      <c r="B2087" s="462" t="s">
        <v>10837</v>
      </c>
      <c r="C2087" s="461" t="s">
        <v>149</v>
      </c>
      <c r="D2087" s="465">
        <v>748.97</v>
      </c>
    </row>
    <row r="2088" spans="1:4" ht="27">
      <c r="A2088" s="461">
        <v>94589</v>
      </c>
      <c r="B2088" s="462" t="s">
        <v>13074</v>
      </c>
      <c r="C2088" s="461" t="s">
        <v>1</v>
      </c>
      <c r="D2088" s="465">
        <v>20.56</v>
      </c>
    </row>
    <row r="2089" spans="1:4" ht="27">
      <c r="A2089" s="461">
        <v>94590</v>
      </c>
      <c r="B2089" s="462" t="s">
        <v>13075</v>
      </c>
      <c r="C2089" s="461" t="s">
        <v>1</v>
      </c>
      <c r="D2089" s="465">
        <v>18.29</v>
      </c>
    </row>
    <row r="2090" spans="1:4" ht="27">
      <c r="A2090" s="461">
        <v>100674</v>
      </c>
      <c r="B2090" s="462" t="s">
        <v>10836</v>
      </c>
      <c r="C2090" s="461" t="s">
        <v>149</v>
      </c>
      <c r="D2090" s="465">
        <v>1005.37</v>
      </c>
    </row>
    <row r="2091" spans="1:4" ht="27">
      <c r="A2091" s="461">
        <v>101096</v>
      </c>
      <c r="B2091" s="462" t="s">
        <v>10835</v>
      </c>
      <c r="C2091" s="461" t="s">
        <v>1043</v>
      </c>
      <c r="D2091" s="465">
        <v>1040.8800000000001</v>
      </c>
    </row>
    <row r="2092" spans="1:4" ht="27">
      <c r="A2092" s="461">
        <v>101097</v>
      </c>
      <c r="B2092" s="462" t="s">
        <v>10834</v>
      </c>
      <c r="C2092" s="461" t="s">
        <v>1043</v>
      </c>
      <c r="D2092" s="465">
        <v>999.08</v>
      </c>
    </row>
    <row r="2093" spans="1:4" ht="27">
      <c r="A2093" s="461">
        <v>101098</v>
      </c>
      <c r="B2093" s="462" t="s">
        <v>10833</v>
      </c>
      <c r="C2093" s="461" t="s">
        <v>1043</v>
      </c>
      <c r="D2093" s="465">
        <v>953.48</v>
      </c>
    </row>
    <row r="2094" spans="1:4" ht="27">
      <c r="A2094" s="461">
        <v>101099</v>
      </c>
      <c r="B2094" s="462" t="s">
        <v>10832</v>
      </c>
      <c r="C2094" s="461" t="s">
        <v>1043</v>
      </c>
      <c r="D2094" s="465">
        <v>876.76</v>
      </c>
    </row>
    <row r="2095" spans="1:4" ht="27">
      <c r="A2095" s="461">
        <v>101100</v>
      </c>
      <c r="B2095" s="462" t="s">
        <v>10831</v>
      </c>
      <c r="C2095" s="461" t="s">
        <v>1043</v>
      </c>
      <c r="D2095" s="465">
        <v>854.05</v>
      </c>
    </row>
    <row r="2096" spans="1:4" ht="27">
      <c r="A2096" s="461">
        <v>101101</v>
      </c>
      <c r="B2096" s="462" t="s">
        <v>10830</v>
      </c>
      <c r="C2096" s="461" t="s">
        <v>1043</v>
      </c>
      <c r="D2096" s="465">
        <v>838.8</v>
      </c>
    </row>
    <row r="2097" spans="1:4" ht="27">
      <c r="A2097" s="461">
        <v>101102</v>
      </c>
      <c r="B2097" s="462" t="s">
        <v>10829</v>
      </c>
      <c r="C2097" s="461" t="s">
        <v>1043</v>
      </c>
      <c r="D2097" s="465">
        <v>830.02</v>
      </c>
    </row>
    <row r="2098" spans="1:4" ht="27">
      <c r="A2098" s="461">
        <v>101103</v>
      </c>
      <c r="B2098" s="462" t="s">
        <v>10828</v>
      </c>
      <c r="C2098" s="461" t="s">
        <v>1043</v>
      </c>
      <c r="D2098" s="465">
        <v>777.19</v>
      </c>
    </row>
    <row r="2099" spans="1:4" ht="27">
      <c r="A2099" s="461">
        <v>101104</v>
      </c>
      <c r="B2099" s="462" t="s">
        <v>10827</v>
      </c>
      <c r="C2099" s="461" t="s">
        <v>1043</v>
      </c>
      <c r="D2099" s="465">
        <v>1159.3499999999999</v>
      </c>
    </row>
    <row r="2100" spans="1:4" ht="27">
      <c r="A2100" s="461">
        <v>101105</v>
      </c>
      <c r="B2100" s="462" t="s">
        <v>10826</v>
      </c>
      <c r="C2100" s="461" t="s">
        <v>1043</v>
      </c>
      <c r="D2100" s="465">
        <v>1115.75</v>
      </c>
    </row>
    <row r="2101" spans="1:4" ht="27">
      <c r="A2101" s="461">
        <v>101106</v>
      </c>
      <c r="B2101" s="462" t="s">
        <v>10825</v>
      </c>
      <c r="C2101" s="461" t="s">
        <v>1043</v>
      </c>
      <c r="D2101" s="465">
        <v>1067.79</v>
      </c>
    </row>
    <row r="2102" spans="1:4" ht="27">
      <c r="A2102" s="461">
        <v>101107</v>
      </c>
      <c r="B2102" s="462" t="s">
        <v>10824</v>
      </c>
      <c r="C2102" s="461" t="s">
        <v>1043</v>
      </c>
      <c r="D2102" s="465">
        <v>987.46</v>
      </c>
    </row>
    <row r="2103" spans="1:4" ht="27">
      <c r="A2103" s="461">
        <v>101108</v>
      </c>
      <c r="B2103" s="462" t="s">
        <v>10823</v>
      </c>
      <c r="C2103" s="461" t="s">
        <v>1043</v>
      </c>
      <c r="D2103" s="465">
        <v>968.67</v>
      </c>
    </row>
    <row r="2104" spans="1:4" ht="27">
      <c r="A2104" s="461">
        <v>101109</v>
      </c>
      <c r="B2104" s="462" t="s">
        <v>10822</v>
      </c>
      <c r="C2104" s="461" t="s">
        <v>1043</v>
      </c>
      <c r="D2104" s="465">
        <v>951.81</v>
      </c>
    </row>
    <row r="2105" spans="1:4" ht="40.5">
      <c r="A2105" s="461">
        <v>101110</v>
      </c>
      <c r="B2105" s="462" t="s">
        <v>10821</v>
      </c>
      <c r="C2105" s="461" t="s">
        <v>1043</v>
      </c>
      <c r="D2105" s="465">
        <v>941.11</v>
      </c>
    </row>
    <row r="2106" spans="1:4" ht="40.5">
      <c r="A2106" s="461">
        <v>101111</v>
      </c>
      <c r="B2106" s="462" t="s">
        <v>10820</v>
      </c>
      <c r="C2106" s="461" t="s">
        <v>1043</v>
      </c>
      <c r="D2106" s="465">
        <v>885.12</v>
      </c>
    </row>
    <row r="2107" spans="1:4" ht="27">
      <c r="A2107" s="461">
        <v>101112</v>
      </c>
      <c r="B2107" s="462" t="s">
        <v>10819</v>
      </c>
      <c r="C2107" s="461" t="s">
        <v>1043</v>
      </c>
      <c r="D2107" s="465">
        <v>711.92</v>
      </c>
    </row>
    <row r="2108" spans="1:4" ht="27">
      <c r="A2108" s="461">
        <v>101113</v>
      </c>
      <c r="B2108" s="462" t="s">
        <v>10818</v>
      </c>
      <c r="C2108" s="461" t="s">
        <v>1043</v>
      </c>
      <c r="D2108" s="465">
        <v>835.53</v>
      </c>
    </row>
    <row r="2109" spans="1:4" ht="27">
      <c r="A2109" s="461">
        <v>95601</v>
      </c>
      <c r="B2109" s="462" t="s">
        <v>13076</v>
      </c>
      <c r="C2109" s="461" t="s">
        <v>53</v>
      </c>
      <c r="D2109" s="465">
        <v>10.58</v>
      </c>
    </row>
    <row r="2110" spans="1:4" ht="27">
      <c r="A2110" s="461">
        <v>95602</v>
      </c>
      <c r="B2110" s="462" t="s">
        <v>13077</v>
      </c>
      <c r="C2110" s="461" t="s">
        <v>53</v>
      </c>
      <c r="D2110" s="465">
        <v>16.940000000000001</v>
      </c>
    </row>
    <row r="2111" spans="1:4" ht="27">
      <c r="A2111" s="461">
        <v>95603</v>
      </c>
      <c r="B2111" s="462" t="s">
        <v>13078</v>
      </c>
      <c r="C2111" s="461" t="s">
        <v>53</v>
      </c>
      <c r="D2111" s="465">
        <v>28.91</v>
      </c>
    </row>
    <row r="2112" spans="1:4" ht="27">
      <c r="A2112" s="461">
        <v>95604</v>
      </c>
      <c r="B2112" s="462" t="s">
        <v>13079</v>
      </c>
      <c r="C2112" s="461" t="s">
        <v>53</v>
      </c>
      <c r="D2112" s="465">
        <v>44.85</v>
      </c>
    </row>
    <row r="2113" spans="1:4" ht="27">
      <c r="A2113" s="461">
        <v>95605</v>
      </c>
      <c r="B2113" s="462" t="s">
        <v>13080</v>
      </c>
      <c r="C2113" s="461" t="s">
        <v>53</v>
      </c>
      <c r="D2113" s="465">
        <v>82.38</v>
      </c>
    </row>
    <row r="2114" spans="1:4" ht="15">
      <c r="A2114" s="461">
        <v>95607</v>
      </c>
      <c r="B2114" s="462" t="s">
        <v>13081</v>
      </c>
      <c r="C2114" s="461" t="s">
        <v>53</v>
      </c>
      <c r="D2114" s="465">
        <v>11.62</v>
      </c>
    </row>
    <row r="2115" spans="1:4" ht="27">
      <c r="A2115" s="461">
        <v>95608</v>
      </c>
      <c r="B2115" s="462" t="s">
        <v>13082</v>
      </c>
      <c r="C2115" s="461" t="s">
        <v>53</v>
      </c>
      <c r="D2115" s="465">
        <v>16.86</v>
      </c>
    </row>
    <row r="2116" spans="1:4" ht="27">
      <c r="A2116" s="461">
        <v>95609</v>
      </c>
      <c r="B2116" s="462" t="s">
        <v>13083</v>
      </c>
      <c r="C2116" s="461" t="s">
        <v>53</v>
      </c>
      <c r="D2116" s="465">
        <v>21.38</v>
      </c>
    </row>
    <row r="2117" spans="1:4" ht="27">
      <c r="A2117" s="461">
        <v>100651</v>
      </c>
      <c r="B2117" s="462" t="s">
        <v>10817</v>
      </c>
      <c r="C2117" s="461" t="s">
        <v>1</v>
      </c>
      <c r="D2117" s="465">
        <v>138.97</v>
      </c>
    </row>
    <row r="2118" spans="1:4" ht="27">
      <c r="A2118" s="461">
        <v>100652</v>
      </c>
      <c r="B2118" s="462" t="s">
        <v>10816</v>
      </c>
      <c r="C2118" s="461" t="s">
        <v>1</v>
      </c>
      <c r="D2118" s="465">
        <v>267.86</v>
      </c>
    </row>
    <row r="2119" spans="1:4" ht="27">
      <c r="A2119" s="461">
        <v>100653</v>
      </c>
      <c r="B2119" s="462" t="s">
        <v>10815</v>
      </c>
      <c r="C2119" s="461" t="s">
        <v>1</v>
      </c>
      <c r="D2119" s="465">
        <v>450.08</v>
      </c>
    </row>
    <row r="2120" spans="1:4" ht="27">
      <c r="A2120" s="461">
        <v>100654</v>
      </c>
      <c r="B2120" s="462" t="s">
        <v>10814</v>
      </c>
      <c r="C2120" s="461" t="s">
        <v>1</v>
      </c>
      <c r="D2120" s="465">
        <v>622.77</v>
      </c>
    </row>
    <row r="2121" spans="1:4" ht="27">
      <c r="A2121" s="461">
        <v>100655</v>
      </c>
      <c r="B2121" s="462" t="s">
        <v>10813</v>
      </c>
      <c r="C2121" s="461" t="s">
        <v>1</v>
      </c>
      <c r="D2121" s="465">
        <v>719.5</v>
      </c>
    </row>
    <row r="2122" spans="1:4" ht="27">
      <c r="A2122" s="461">
        <v>100656</v>
      </c>
      <c r="B2122" s="462" t="s">
        <v>10812</v>
      </c>
      <c r="C2122" s="461" t="s">
        <v>1</v>
      </c>
      <c r="D2122" s="465">
        <v>69.37</v>
      </c>
    </row>
    <row r="2123" spans="1:4" ht="27">
      <c r="A2123" s="461">
        <v>100657</v>
      </c>
      <c r="B2123" s="462" t="s">
        <v>10811</v>
      </c>
      <c r="C2123" s="461" t="s">
        <v>1</v>
      </c>
      <c r="D2123" s="465">
        <v>88.63</v>
      </c>
    </row>
    <row r="2124" spans="1:4" ht="27">
      <c r="A2124" s="461">
        <v>100658</v>
      </c>
      <c r="B2124" s="462" t="s">
        <v>10810</v>
      </c>
      <c r="C2124" s="461" t="s">
        <v>1</v>
      </c>
      <c r="D2124" s="465">
        <v>199.87</v>
      </c>
    </row>
    <row r="2125" spans="1:4" ht="27">
      <c r="A2125" s="461">
        <v>100889</v>
      </c>
      <c r="B2125" s="462" t="s">
        <v>10809</v>
      </c>
      <c r="C2125" s="461" t="s">
        <v>134</v>
      </c>
      <c r="D2125" s="465">
        <v>16.72</v>
      </c>
    </row>
    <row r="2126" spans="1:4" ht="27">
      <c r="A2126" s="461">
        <v>100890</v>
      </c>
      <c r="B2126" s="462" t="s">
        <v>10808</v>
      </c>
      <c r="C2126" s="461" t="s">
        <v>134</v>
      </c>
      <c r="D2126" s="465">
        <v>16.61</v>
      </c>
    </row>
    <row r="2127" spans="1:4" ht="27">
      <c r="A2127" s="461">
        <v>100892</v>
      </c>
      <c r="B2127" s="462" t="s">
        <v>10807</v>
      </c>
      <c r="C2127" s="461" t="s">
        <v>134</v>
      </c>
      <c r="D2127" s="465">
        <v>15.7</v>
      </c>
    </row>
    <row r="2128" spans="1:4" ht="27">
      <c r="A2128" s="461">
        <v>100893</v>
      </c>
      <c r="B2128" s="462" t="s">
        <v>10806</v>
      </c>
      <c r="C2128" s="461" t="s">
        <v>134</v>
      </c>
      <c r="D2128" s="465">
        <v>15.57</v>
      </c>
    </row>
    <row r="2129" spans="1:4" ht="27">
      <c r="A2129" s="461">
        <v>100894</v>
      </c>
      <c r="B2129" s="462" t="s">
        <v>10805</v>
      </c>
      <c r="C2129" s="461" t="s">
        <v>134</v>
      </c>
      <c r="D2129" s="465">
        <v>15.47</v>
      </c>
    </row>
    <row r="2130" spans="1:4" ht="40.5">
      <c r="A2130" s="461">
        <v>100896</v>
      </c>
      <c r="B2130" s="462" t="s">
        <v>10804</v>
      </c>
      <c r="C2130" s="461" t="s">
        <v>1</v>
      </c>
      <c r="D2130" s="465">
        <v>60.06</v>
      </c>
    </row>
    <row r="2131" spans="1:4" ht="40.5">
      <c r="A2131" s="461">
        <v>100897</v>
      </c>
      <c r="B2131" s="462" t="s">
        <v>10803</v>
      </c>
      <c r="C2131" s="461" t="s">
        <v>1</v>
      </c>
      <c r="D2131" s="465">
        <v>119.26</v>
      </c>
    </row>
    <row r="2132" spans="1:4" ht="40.5">
      <c r="A2132" s="461">
        <v>100898</v>
      </c>
      <c r="B2132" s="462" t="s">
        <v>10802</v>
      </c>
      <c r="C2132" s="461" t="s">
        <v>1</v>
      </c>
      <c r="D2132" s="465">
        <v>233.93</v>
      </c>
    </row>
    <row r="2133" spans="1:4" ht="27">
      <c r="A2133" s="461">
        <v>100899</v>
      </c>
      <c r="B2133" s="462" t="s">
        <v>10801</v>
      </c>
      <c r="C2133" s="461" t="s">
        <v>1</v>
      </c>
      <c r="D2133" s="465">
        <v>76.989999999999995</v>
      </c>
    </row>
    <row r="2134" spans="1:4" ht="40.5">
      <c r="A2134" s="461">
        <v>100900</v>
      </c>
      <c r="B2134" s="462" t="s">
        <v>10800</v>
      </c>
      <c r="C2134" s="461" t="s">
        <v>1</v>
      </c>
      <c r="D2134" s="465">
        <v>267.27</v>
      </c>
    </row>
    <row r="2135" spans="1:4" ht="27">
      <c r="A2135" s="461">
        <v>101173</v>
      </c>
      <c r="B2135" s="462" t="s">
        <v>10799</v>
      </c>
      <c r="C2135" s="461" t="s">
        <v>1</v>
      </c>
      <c r="D2135" s="465">
        <v>54.68</v>
      </c>
    </row>
    <row r="2136" spans="1:4" ht="27">
      <c r="A2136" s="461">
        <v>101174</v>
      </c>
      <c r="B2136" s="462" t="s">
        <v>10798</v>
      </c>
      <c r="C2136" s="461" t="s">
        <v>1</v>
      </c>
      <c r="D2136" s="465">
        <v>72.95</v>
      </c>
    </row>
    <row r="2137" spans="1:4" ht="27">
      <c r="A2137" s="461">
        <v>101175</v>
      </c>
      <c r="B2137" s="462" t="s">
        <v>10797</v>
      </c>
      <c r="C2137" s="461" t="s">
        <v>1</v>
      </c>
      <c r="D2137" s="465">
        <v>99.58</v>
      </c>
    </row>
    <row r="2138" spans="1:4" ht="27">
      <c r="A2138" s="461">
        <v>101176</v>
      </c>
      <c r="B2138" s="462" t="s">
        <v>10796</v>
      </c>
      <c r="C2138" s="461" t="s">
        <v>1</v>
      </c>
      <c r="D2138" s="465">
        <v>133.58000000000001</v>
      </c>
    </row>
    <row r="2139" spans="1:4" ht="27">
      <c r="A2139" s="461">
        <v>102521</v>
      </c>
      <c r="B2139" s="462" t="s">
        <v>13084</v>
      </c>
      <c r="C2139" s="461" t="s">
        <v>53</v>
      </c>
      <c r="D2139" s="465">
        <v>67.959999999999994</v>
      </c>
    </row>
    <row r="2140" spans="1:4" ht="27">
      <c r="A2140" s="461">
        <v>102522</v>
      </c>
      <c r="B2140" s="462" t="s">
        <v>13085</v>
      </c>
      <c r="C2140" s="461" t="s">
        <v>53</v>
      </c>
      <c r="D2140" s="465">
        <v>99.69</v>
      </c>
    </row>
    <row r="2141" spans="1:4" ht="27">
      <c r="A2141" s="461">
        <v>102523</v>
      </c>
      <c r="B2141" s="462" t="s">
        <v>13086</v>
      </c>
      <c r="C2141" s="461" t="s">
        <v>53</v>
      </c>
      <c r="D2141" s="465">
        <v>131.44</v>
      </c>
    </row>
    <row r="2142" spans="1:4" ht="27">
      <c r="A2142" s="461">
        <v>95240</v>
      </c>
      <c r="B2142" s="462" t="s">
        <v>11763</v>
      </c>
      <c r="C2142" s="461" t="s">
        <v>149</v>
      </c>
      <c r="D2142" s="465">
        <v>14.56</v>
      </c>
    </row>
    <row r="2143" spans="1:4" ht="27">
      <c r="A2143" s="461">
        <v>95241</v>
      </c>
      <c r="B2143" s="462" t="s">
        <v>11764</v>
      </c>
      <c r="C2143" s="461" t="s">
        <v>149</v>
      </c>
      <c r="D2143" s="465">
        <v>24.28</v>
      </c>
    </row>
    <row r="2144" spans="1:4" ht="15">
      <c r="A2144" s="461">
        <v>96616</v>
      </c>
      <c r="B2144" s="462" t="s">
        <v>1161</v>
      </c>
      <c r="C2144" s="461" t="s">
        <v>1043</v>
      </c>
      <c r="D2144" s="465">
        <v>503.71</v>
      </c>
    </row>
    <row r="2145" spans="1:4" ht="27">
      <c r="A2145" s="461">
        <v>96617</v>
      </c>
      <c r="B2145" s="462" t="s">
        <v>1162</v>
      </c>
      <c r="C2145" s="461" t="s">
        <v>149</v>
      </c>
      <c r="D2145" s="465">
        <v>15.1</v>
      </c>
    </row>
    <row r="2146" spans="1:4" ht="27">
      <c r="A2146" s="461">
        <v>96619</v>
      </c>
      <c r="B2146" s="462" t="s">
        <v>1163</v>
      </c>
      <c r="C2146" s="461" t="s">
        <v>149</v>
      </c>
      <c r="D2146" s="465">
        <v>25.17</v>
      </c>
    </row>
    <row r="2147" spans="1:4" ht="15">
      <c r="A2147" s="461">
        <v>96620</v>
      </c>
      <c r="B2147" s="462" t="s">
        <v>11765</v>
      </c>
      <c r="C2147" s="461" t="s">
        <v>1043</v>
      </c>
      <c r="D2147" s="465">
        <v>485.9</v>
      </c>
    </row>
    <row r="2148" spans="1:4" ht="27">
      <c r="A2148" s="461">
        <v>96621</v>
      </c>
      <c r="B2148" s="462" t="s">
        <v>1164</v>
      </c>
      <c r="C2148" s="461" t="s">
        <v>1043</v>
      </c>
      <c r="D2148" s="465">
        <v>177.71</v>
      </c>
    </row>
    <row r="2149" spans="1:4" ht="27">
      <c r="A2149" s="461">
        <v>96622</v>
      </c>
      <c r="B2149" s="462" t="s">
        <v>11766</v>
      </c>
      <c r="C2149" s="461" t="s">
        <v>1043</v>
      </c>
      <c r="D2149" s="465">
        <v>125.14</v>
      </c>
    </row>
    <row r="2150" spans="1:4" ht="27">
      <c r="A2150" s="461">
        <v>96623</v>
      </c>
      <c r="B2150" s="462" t="s">
        <v>1165</v>
      </c>
      <c r="C2150" s="461" t="s">
        <v>1043</v>
      </c>
      <c r="D2150" s="465">
        <v>165.51</v>
      </c>
    </row>
    <row r="2151" spans="1:4" ht="27">
      <c r="A2151" s="461">
        <v>96624</v>
      </c>
      <c r="B2151" s="462" t="s">
        <v>11767</v>
      </c>
      <c r="C2151" s="461" t="s">
        <v>1043</v>
      </c>
      <c r="D2151" s="465">
        <v>120.83</v>
      </c>
    </row>
    <row r="2152" spans="1:4" ht="15">
      <c r="A2152" s="461">
        <v>97082</v>
      </c>
      <c r="B2152" s="462" t="s">
        <v>13087</v>
      </c>
      <c r="C2152" s="461" t="s">
        <v>1043</v>
      </c>
      <c r="D2152" s="465">
        <v>44.02</v>
      </c>
    </row>
    <row r="2153" spans="1:4" ht="27">
      <c r="A2153" s="461">
        <v>97083</v>
      </c>
      <c r="B2153" s="462" t="s">
        <v>13088</v>
      </c>
      <c r="C2153" s="461" t="s">
        <v>149</v>
      </c>
      <c r="D2153" s="465">
        <v>2.39</v>
      </c>
    </row>
    <row r="2154" spans="1:4" ht="27">
      <c r="A2154" s="461">
        <v>97084</v>
      </c>
      <c r="B2154" s="462" t="s">
        <v>13089</v>
      </c>
      <c r="C2154" s="461" t="s">
        <v>149</v>
      </c>
      <c r="D2154" s="465">
        <v>0.49</v>
      </c>
    </row>
    <row r="2155" spans="1:4" ht="27">
      <c r="A2155" s="461">
        <v>97086</v>
      </c>
      <c r="B2155" s="462" t="s">
        <v>13090</v>
      </c>
      <c r="C2155" s="461" t="s">
        <v>149</v>
      </c>
      <c r="D2155" s="465">
        <v>93.95</v>
      </c>
    </row>
    <row r="2156" spans="1:4" ht="27">
      <c r="A2156" s="461">
        <v>97087</v>
      </c>
      <c r="B2156" s="462" t="s">
        <v>13091</v>
      </c>
      <c r="C2156" s="461" t="s">
        <v>149</v>
      </c>
      <c r="D2156" s="465">
        <v>2.2400000000000002</v>
      </c>
    </row>
    <row r="2157" spans="1:4" ht="27">
      <c r="A2157" s="461">
        <v>97088</v>
      </c>
      <c r="B2157" s="462" t="s">
        <v>13092</v>
      </c>
      <c r="C2157" s="461" t="s">
        <v>134</v>
      </c>
      <c r="D2157" s="465">
        <v>25.91</v>
      </c>
    </row>
    <row r="2158" spans="1:4" ht="27">
      <c r="A2158" s="461">
        <v>97089</v>
      </c>
      <c r="B2158" s="462" t="s">
        <v>13093</v>
      </c>
      <c r="C2158" s="461" t="s">
        <v>134</v>
      </c>
      <c r="D2158" s="465">
        <v>23.73</v>
      </c>
    </row>
    <row r="2159" spans="1:4" ht="27">
      <c r="A2159" s="461">
        <v>97090</v>
      </c>
      <c r="B2159" s="462" t="s">
        <v>13094</v>
      </c>
      <c r="C2159" s="461" t="s">
        <v>134</v>
      </c>
      <c r="D2159" s="465">
        <v>23.41</v>
      </c>
    </row>
    <row r="2160" spans="1:4" ht="27">
      <c r="A2160" s="461">
        <v>97091</v>
      </c>
      <c r="B2160" s="462" t="s">
        <v>13095</v>
      </c>
      <c r="C2160" s="461" t="s">
        <v>134</v>
      </c>
      <c r="D2160" s="465">
        <v>22.72</v>
      </c>
    </row>
    <row r="2161" spans="1:4" ht="27">
      <c r="A2161" s="461">
        <v>97092</v>
      </c>
      <c r="B2161" s="462" t="s">
        <v>13096</v>
      </c>
      <c r="C2161" s="461" t="s">
        <v>134</v>
      </c>
      <c r="D2161" s="465">
        <v>22.08</v>
      </c>
    </row>
    <row r="2162" spans="1:4" ht="27">
      <c r="A2162" s="461">
        <v>97093</v>
      </c>
      <c r="B2162" s="462" t="s">
        <v>13097</v>
      </c>
      <c r="C2162" s="461" t="s">
        <v>134</v>
      </c>
      <c r="D2162" s="465">
        <v>20.79</v>
      </c>
    </row>
    <row r="2163" spans="1:4" ht="27">
      <c r="A2163" s="461">
        <v>97096</v>
      </c>
      <c r="B2163" s="462" t="s">
        <v>13098</v>
      </c>
      <c r="C2163" s="461" t="s">
        <v>1043</v>
      </c>
      <c r="D2163" s="465">
        <v>616.48</v>
      </c>
    </row>
    <row r="2164" spans="1:4" ht="27">
      <c r="A2164" s="461">
        <v>97097</v>
      </c>
      <c r="B2164" s="462" t="s">
        <v>13099</v>
      </c>
      <c r="C2164" s="461" t="s">
        <v>149</v>
      </c>
      <c r="D2164" s="465">
        <v>28.6</v>
      </c>
    </row>
    <row r="2165" spans="1:4" ht="27">
      <c r="A2165" s="461">
        <v>97101</v>
      </c>
      <c r="B2165" s="462" t="s">
        <v>13100</v>
      </c>
      <c r="C2165" s="461" t="s">
        <v>149</v>
      </c>
      <c r="D2165" s="465">
        <v>194.93</v>
      </c>
    </row>
    <row r="2166" spans="1:4" ht="27">
      <c r="A2166" s="461">
        <v>97102</v>
      </c>
      <c r="B2166" s="462" t="s">
        <v>13101</v>
      </c>
      <c r="C2166" s="461" t="s">
        <v>149</v>
      </c>
      <c r="D2166" s="465">
        <v>245.21</v>
      </c>
    </row>
    <row r="2167" spans="1:4" ht="27">
      <c r="A2167" s="461">
        <v>97103</v>
      </c>
      <c r="B2167" s="462" t="s">
        <v>13102</v>
      </c>
      <c r="C2167" s="461" t="s">
        <v>149</v>
      </c>
      <c r="D2167" s="465">
        <v>289.42</v>
      </c>
    </row>
    <row r="2168" spans="1:4" ht="27">
      <c r="A2168" s="461">
        <v>100322</v>
      </c>
      <c r="B2168" s="462" t="s">
        <v>11768</v>
      </c>
      <c r="C2168" s="461" t="s">
        <v>1043</v>
      </c>
      <c r="D2168" s="465">
        <v>115.04</v>
      </c>
    </row>
    <row r="2169" spans="1:4" ht="27">
      <c r="A2169" s="461">
        <v>100323</v>
      </c>
      <c r="B2169" s="462" t="s">
        <v>11769</v>
      </c>
      <c r="C2169" s="461" t="s">
        <v>1043</v>
      </c>
      <c r="D2169" s="465">
        <v>117.61</v>
      </c>
    </row>
    <row r="2170" spans="1:4" ht="27">
      <c r="A2170" s="461">
        <v>100324</v>
      </c>
      <c r="B2170" s="462" t="s">
        <v>11770</v>
      </c>
      <c r="C2170" s="461" t="s">
        <v>1043</v>
      </c>
      <c r="D2170" s="465">
        <v>120.57</v>
      </c>
    </row>
    <row r="2171" spans="1:4" ht="27">
      <c r="A2171" s="461">
        <v>103072</v>
      </c>
      <c r="B2171" s="462" t="s">
        <v>13103</v>
      </c>
      <c r="C2171" s="461" t="s">
        <v>149</v>
      </c>
      <c r="D2171" s="465">
        <v>344.95</v>
      </c>
    </row>
    <row r="2172" spans="1:4" ht="27">
      <c r="A2172" s="461">
        <v>103073</v>
      </c>
      <c r="B2172" s="462" t="s">
        <v>13104</v>
      </c>
      <c r="C2172" s="461" t="s">
        <v>149</v>
      </c>
      <c r="D2172" s="465">
        <v>426.6</v>
      </c>
    </row>
    <row r="2173" spans="1:4" ht="27">
      <c r="A2173" s="461">
        <v>103074</v>
      </c>
      <c r="B2173" s="462" t="s">
        <v>13105</v>
      </c>
      <c r="C2173" s="461" t="s">
        <v>149</v>
      </c>
      <c r="D2173" s="465">
        <v>187.23</v>
      </c>
    </row>
    <row r="2174" spans="1:4" ht="27">
      <c r="A2174" s="461">
        <v>103075</v>
      </c>
      <c r="B2174" s="462" t="s">
        <v>13106</v>
      </c>
      <c r="C2174" s="461" t="s">
        <v>149</v>
      </c>
      <c r="D2174" s="465">
        <v>215.83</v>
      </c>
    </row>
    <row r="2175" spans="1:4" ht="27">
      <c r="A2175" s="461">
        <v>103076</v>
      </c>
      <c r="B2175" s="462" t="s">
        <v>13107</v>
      </c>
      <c r="C2175" s="461" t="s">
        <v>149</v>
      </c>
      <c r="D2175" s="465">
        <v>171.28</v>
      </c>
    </row>
    <row r="2176" spans="1:4" ht="27">
      <c r="A2176" s="461">
        <v>103077</v>
      </c>
      <c r="B2176" s="462" t="s">
        <v>13108</v>
      </c>
      <c r="C2176" s="461" t="s">
        <v>149</v>
      </c>
      <c r="D2176" s="465">
        <v>221.57</v>
      </c>
    </row>
    <row r="2177" spans="1:4" ht="27">
      <c r="A2177" s="461">
        <v>103078</v>
      </c>
      <c r="B2177" s="462" t="s">
        <v>13109</v>
      </c>
      <c r="C2177" s="461" t="s">
        <v>149</v>
      </c>
      <c r="D2177" s="465">
        <v>265.77</v>
      </c>
    </row>
    <row r="2178" spans="1:4" ht="27">
      <c r="A2178" s="461">
        <v>103079</v>
      </c>
      <c r="B2178" s="462" t="s">
        <v>13110</v>
      </c>
      <c r="C2178" s="461" t="s">
        <v>149</v>
      </c>
      <c r="D2178" s="465">
        <v>321.31</v>
      </c>
    </row>
    <row r="2179" spans="1:4" ht="27">
      <c r="A2179" s="461">
        <v>103080</v>
      </c>
      <c r="B2179" s="462" t="s">
        <v>13111</v>
      </c>
      <c r="C2179" s="461" t="s">
        <v>149</v>
      </c>
      <c r="D2179" s="465">
        <v>402.95</v>
      </c>
    </row>
    <row r="2180" spans="1:4" ht="27">
      <c r="A2180" s="461">
        <v>92263</v>
      </c>
      <c r="B2180" s="462" t="s">
        <v>10795</v>
      </c>
      <c r="C2180" s="461" t="s">
        <v>149</v>
      </c>
      <c r="D2180" s="465">
        <v>161.68</v>
      </c>
    </row>
    <row r="2181" spans="1:4" ht="27">
      <c r="A2181" s="461">
        <v>92264</v>
      </c>
      <c r="B2181" s="462" t="s">
        <v>10794</v>
      </c>
      <c r="C2181" s="461" t="s">
        <v>149</v>
      </c>
      <c r="D2181" s="465">
        <v>214.23</v>
      </c>
    </row>
    <row r="2182" spans="1:4" ht="27">
      <c r="A2182" s="461">
        <v>92265</v>
      </c>
      <c r="B2182" s="462" t="s">
        <v>10793</v>
      </c>
      <c r="C2182" s="461" t="s">
        <v>149</v>
      </c>
      <c r="D2182" s="465">
        <v>117.3</v>
      </c>
    </row>
    <row r="2183" spans="1:4" ht="27">
      <c r="A2183" s="461">
        <v>92266</v>
      </c>
      <c r="B2183" s="462" t="s">
        <v>10792</v>
      </c>
      <c r="C2183" s="461" t="s">
        <v>149</v>
      </c>
      <c r="D2183" s="465">
        <v>162.38</v>
      </c>
    </row>
    <row r="2184" spans="1:4" ht="27">
      <c r="A2184" s="461">
        <v>92267</v>
      </c>
      <c r="B2184" s="462" t="s">
        <v>10791</v>
      </c>
      <c r="C2184" s="461" t="s">
        <v>149</v>
      </c>
      <c r="D2184" s="465">
        <v>60.21</v>
      </c>
    </row>
    <row r="2185" spans="1:4" ht="27">
      <c r="A2185" s="461">
        <v>92268</v>
      </c>
      <c r="B2185" s="462" t="s">
        <v>10790</v>
      </c>
      <c r="C2185" s="461" t="s">
        <v>149</v>
      </c>
      <c r="D2185" s="465">
        <v>101.52</v>
      </c>
    </row>
    <row r="2186" spans="1:4" ht="27">
      <c r="A2186" s="461">
        <v>92269</v>
      </c>
      <c r="B2186" s="462" t="s">
        <v>10789</v>
      </c>
      <c r="C2186" s="461" t="s">
        <v>149</v>
      </c>
      <c r="D2186" s="465">
        <v>173.81</v>
      </c>
    </row>
    <row r="2187" spans="1:4" ht="15">
      <c r="A2187" s="461">
        <v>92270</v>
      </c>
      <c r="B2187" s="462" t="s">
        <v>10788</v>
      </c>
      <c r="C2187" s="461" t="s">
        <v>149</v>
      </c>
      <c r="D2187" s="465">
        <v>133.93</v>
      </c>
    </row>
    <row r="2188" spans="1:4" ht="15">
      <c r="A2188" s="461">
        <v>92271</v>
      </c>
      <c r="B2188" s="462" t="s">
        <v>10787</v>
      </c>
      <c r="C2188" s="461" t="s">
        <v>149</v>
      </c>
      <c r="D2188" s="465">
        <v>83</v>
      </c>
    </row>
    <row r="2189" spans="1:4" ht="15">
      <c r="A2189" s="461">
        <v>92272</v>
      </c>
      <c r="B2189" s="462" t="s">
        <v>10786</v>
      </c>
      <c r="C2189" s="461" t="s">
        <v>1</v>
      </c>
      <c r="D2189" s="465">
        <v>38.479999999999997</v>
      </c>
    </row>
    <row r="2190" spans="1:4" ht="27">
      <c r="A2190" s="461">
        <v>92273</v>
      </c>
      <c r="B2190" s="462" t="s">
        <v>10785</v>
      </c>
      <c r="C2190" s="461" t="s">
        <v>1</v>
      </c>
      <c r="D2190" s="465">
        <v>14.99</v>
      </c>
    </row>
    <row r="2191" spans="1:4" ht="27">
      <c r="A2191" s="461">
        <v>92409</v>
      </c>
      <c r="B2191" s="462" t="s">
        <v>10784</v>
      </c>
      <c r="C2191" s="461" t="s">
        <v>149</v>
      </c>
      <c r="D2191" s="465">
        <v>243.17</v>
      </c>
    </row>
    <row r="2192" spans="1:4" ht="27">
      <c r="A2192" s="461">
        <v>92411</v>
      </c>
      <c r="B2192" s="462" t="s">
        <v>10783</v>
      </c>
      <c r="C2192" s="461" t="s">
        <v>149</v>
      </c>
      <c r="D2192" s="465">
        <v>150.37</v>
      </c>
    </row>
    <row r="2193" spans="1:4" ht="27">
      <c r="A2193" s="461">
        <v>92413</v>
      </c>
      <c r="B2193" s="462" t="s">
        <v>10782</v>
      </c>
      <c r="C2193" s="461" t="s">
        <v>149</v>
      </c>
      <c r="D2193" s="465">
        <v>92.79</v>
      </c>
    </row>
    <row r="2194" spans="1:4" ht="27">
      <c r="A2194" s="461">
        <v>92415</v>
      </c>
      <c r="B2194" s="462" t="s">
        <v>10781</v>
      </c>
      <c r="C2194" s="461" t="s">
        <v>149</v>
      </c>
      <c r="D2194" s="465">
        <v>126.86</v>
      </c>
    </row>
    <row r="2195" spans="1:4" ht="27">
      <c r="A2195" s="461">
        <v>92417</v>
      </c>
      <c r="B2195" s="462" t="s">
        <v>10780</v>
      </c>
      <c r="C2195" s="461" t="s">
        <v>149</v>
      </c>
      <c r="D2195" s="465">
        <v>142.52000000000001</v>
      </c>
    </row>
    <row r="2196" spans="1:4" ht="27">
      <c r="A2196" s="461">
        <v>92419</v>
      </c>
      <c r="B2196" s="462" t="s">
        <v>10779</v>
      </c>
      <c r="C2196" s="461" t="s">
        <v>149</v>
      </c>
      <c r="D2196" s="465">
        <v>78.94</v>
      </c>
    </row>
    <row r="2197" spans="1:4" ht="27">
      <c r="A2197" s="461">
        <v>92421</v>
      </c>
      <c r="B2197" s="462" t="s">
        <v>10778</v>
      </c>
      <c r="C2197" s="461" t="s">
        <v>149</v>
      </c>
      <c r="D2197" s="465">
        <v>90.94</v>
      </c>
    </row>
    <row r="2198" spans="1:4" ht="27">
      <c r="A2198" s="461">
        <v>92423</v>
      </c>
      <c r="B2198" s="462" t="s">
        <v>10777</v>
      </c>
      <c r="C2198" s="461" t="s">
        <v>149</v>
      </c>
      <c r="D2198" s="465">
        <v>64.349999999999994</v>
      </c>
    </row>
    <row r="2199" spans="1:4" ht="27">
      <c r="A2199" s="461">
        <v>92425</v>
      </c>
      <c r="B2199" s="462" t="s">
        <v>10776</v>
      </c>
      <c r="C2199" s="461" t="s">
        <v>149</v>
      </c>
      <c r="D2199" s="465">
        <v>74.790000000000006</v>
      </c>
    </row>
    <row r="2200" spans="1:4" ht="27">
      <c r="A2200" s="461">
        <v>92427</v>
      </c>
      <c r="B2200" s="462" t="s">
        <v>10775</v>
      </c>
      <c r="C2200" s="461" t="s">
        <v>149</v>
      </c>
      <c r="D2200" s="465">
        <v>56.98</v>
      </c>
    </row>
    <row r="2201" spans="1:4" ht="27">
      <c r="A2201" s="461">
        <v>92429</v>
      </c>
      <c r="B2201" s="462" t="s">
        <v>10774</v>
      </c>
      <c r="C2201" s="461" t="s">
        <v>149</v>
      </c>
      <c r="D2201" s="465">
        <v>66.650000000000006</v>
      </c>
    </row>
    <row r="2202" spans="1:4" ht="40.5">
      <c r="A2202" s="461">
        <v>92431</v>
      </c>
      <c r="B2202" s="462" t="s">
        <v>10773</v>
      </c>
      <c r="C2202" s="461" t="s">
        <v>149</v>
      </c>
      <c r="D2202" s="465">
        <v>54.47</v>
      </c>
    </row>
    <row r="2203" spans="1:4" ht="40.5">
      <c r="A2203" s="461">
        <v>92433</v>
      </c>
      <c r="B2203" s="462" t="s">
        <v>10772</v>
      </c>
      <c r="C2203" s="461" t="s">
        <v>149</v>
      </c>
      <c r="D2203" s="465">
        <v>63.64</v>
      </c>
    </row>
    <row r="2204" spans="1:4" ht="40.5">
      <c r="A2204" s="461">
        <v>92435</v>
      </c>
      <c r="B2204" s="462" t="s">
        <v>10771</v>
      </c>
      <c r="C2204" s="461" t="s">
        <v>149</v>
      </c>
      <c r="D2204" s="465">
        <v>51.61</v>
      </c>
    </row>
    <row r="2205" spans="1:4" ht="40.5">
      <c r="A2205" s="461">
        <v>92437</v>
      </c>
      <c r="B2205" s="462" t="s">
        <v>10770</v>
      </c>
      <c r="C2205" s="461" t="s">
        <v>149</v>
      </c>
      <c r="D2205" s="465">
        <v>60.49</v>
      </c>
    </row>
    <row r="2206" spans="1:4" ht="40.5">
      <c r="A2206" s="461">
        <v>92439</v>
      </c>
      <c r="B2206" s="462" t="s">
        <v>10769</v>
      </c>
      <c r="C2206" s="461" t="s">
        <v>149</v>
      </c>
      <c r="D2206" s="465">
        <v>49.56</v>
      </c>
    </row>
    <row r="2207" spans="1:4" ht="40.5">
      <c r="A2207" s="461">
        <v>92441</v>
      </c>
      <c r="B2207" s="462" t="s">
        <v>10768</v>
      </c>
      <c r="C2207" s="461" t="s">
        <v>149</v>
      </c>
      <c r="D2207" s="465">
        <v>58.21</v>
      </c>
    </row>
    <row r="2208" spans="1:4" ht="40.5">
      <c r="A2208" s="461">
        <v>92443</v>
      </c>
      <c r="B2208" s="462" t="s">
        <v>10767</v>
      </c>
      <c r="C2208" s="461" t="s">
        <v>149</v>
      </c>
      <c r="D2208" s="465">
        <v>45.01</v>
      </c>
    </row>
    <row r="2209" spans="1:4" ht="40.5">
      <c r="A2209" s="461">
        <v>92445</v>
      </c>
      <c r="B2209" s="462" t="s">
        <v>10766</v>
      </c>
      <c r="C2209" s="461" t="s">
        <v>149</v>
      </c>
      <c r="D2209" s="465">
        <v>53.36</v>
      </c>
    </row>
    <row r="2210" spans="1:4" ht="27">
      <c r="A2210" s="461">
        <v>92446</v>
      </c>
      <c r="B2210" s="462" t="s">
        <v>10765</v>
      </c>
      <c r="C2210" s="461" t="s">
        <v>149</v>
      </c>
      <c r="D2210" s="465">
        <v>230.59</v>
      </c>
    </row>
    <row r="2211" spans="1:4" ht="27">
      <c r="A2211" s="461">
        <v>92447</v>
      </c>
      <c r="B2211" s="462" t="s">
        <v>10764</v>
      </c>
      <c r="C2211" s="461" t="s">
        <v>149</v>
      </c>
      <c r="D2211" s="465">
        <v>160.53</v>
      </c>
    </row>
    <row r="2212" spans="1:4" ht="27">
      <c r="A2212" s="461">
        <v>92448</v>
      </c>
      <c r="B2212" s="462" t="s">
        <v>10763</v>
      </c>
      <c r="C2212" s="461" t="s">
        <v>149</v>
      </c>
      <c r="D2212" s="465">
        <v>127.37</v>
      </c>
    </row>
    <row r="2213" spans="1:4" ht="27">
      <c r="A2213" s="461">
        <v>92449</v>
      </c>
      <c r="B2213" s="462" t="s">
        <v>10762</v>
      </c>
      <c r="C2213" s="461" t="s">
        <v>149</v>
      </c>
      <c r="D2213" s="465">
        <v>259.97000000000003</v>
      </c>
    </row>
    <row r="2214" spans="1:4" ht="27">
      <c r="A2214" s="461">
        <v>92450</v>
      </c>
      <c r="B2214" s="462" t="s">
        <v>10761</v>
      </c>
      <c r="C2214" s="461" t="s">
        <v>149</v>
      </c>
      <c r="D2214" s="465">
        <v>334.88</v>
      </c>
    </row>
    <row r="2215" spans="1:4" ht="27">
      <c r="A2215" s="461">
        <v>92451</v>
      </c>
      <c r="B2215" s="462" t="s">
        <v>10760</v>
      </c>
      <c r="C2215" s="461" t="s">
        <v>149</v>
      </c>
      <c r="D2215" s="465">
        <v>175.25</v>
      </c>
    </row>
    <row r="2216" spans="1:4" ht="27">
      <c r="A2216" s="461">
        <v>92452</v>
      </c>
      <c r="B2216" s="462" t="s">
        <v>10759</v>
      </c>
      <c r="C2216" s="461" t="s">
        <v>149</v>
      </c>
      <c r="D2216" s="465">
        <v>149.97999999999999</v>
      </c>
    </row>
    <row r="2217" spans="1:4" ht="27">
      <c r="A2217" s="461">
        <v>92453</v>
      </c>
      <c r="B2217" s="462" t="s">
        <v>10758</v>
      </c>
      <c r="C2217" s="461" t="s">
        <v>149</v>
      </c>
      <c r="D2217" s="465">
        <v>223.17</v>
      </c>
    </row>
    <row r="2218" spans="1:4" ht="27">
      <c r="A2218" s="461">
        <v>92454</v>
      </c>
      <c r="B2218" s="462" t="s">
        <v>10757</v>
      </c>
      <c r="C2218" s="461" t="s">
        <v>149</v>
      </c>
      <c r="D2218" s="465">
        <v>306.77999999999997</v>
      </c>
    </row>
    <row r="2219" spans="1:4" ht="27">
      <c r="A2219" s="461">
        <v>92455</v>
      </c>
      <c r="B2219" s="462" t="s">
        <v>10756</v>
      </c>
      <c r="C2219" s="461" t="s">
        <v>149</v>
      </c>
      <c r="D2219" s="465">
        <v>143.66</v>
      </c>
    </row>
    <row r="2220" spans="1:4" ht="27">
      <c r="A2220" s="461">
        <v>92456</v>
      </c>
      <c r="B2220" s="462" t="s">
        <v>10755</v>
      </c>
      <c r="C2220" s="461" t="s">
        <v>149</v>
      </c>
      <c r="D2220" s="465">
        <v>120.96</v>
      </c>
    </row>
    <row r="2221" spans="1:4" ht="27">
      <c r="A2221" s="461">
        <v>92457</v>
      </c>
      <c r="B2221" s="462" t="s">
        <v>10754</v>
      </c>
      <c r="C2221" s="461" t="s">
        <v>149</v>
      </c>
      <c r="D2221" s="465">
        <v>193.23</v>
      </c>
    </row>
    <row r="2222" spans="1:4" ht="27">
      <c r="A2222" s="461">
        <v>92458</v>
      </c>
      <c r="B2222" s="462" t="s">
        <v>1166</v>
      </c>
      <c r="C2222" s="461" t="s">
        <v>149</v>
      </c>
      <c r="D2222" s="465">
        <v>289.49</v>
      </c>
    </row>
    <row r="2223" spans="1:4" ht="27">
      <c r="A2223" s="461">
        <v>92459</v>
      </c>
      <c r="B2223" s="462" t="s">
        <v>10753</v>
      </c>
      <c r="C2223" s="461" t="s">
        <v>149</v>
      </c>
      <c r="D2223" s="465">
        <v>121.38</v>
      </c>
    </row>
    <row r="2224" spans="1:4" ht="27">
      <c r="A2224" s="461">
        <v>92460</v>
      </c>
      <c r="B2224" s="462" t="s">
        <v>10752</v>
      </c>
      <c r="C2224" s="461" t="s">
        <v>149</v>
      </c>
      <c r="D2224" s="465">
        <v>96.85</v>
      </c>
    </row>
    <row r="2225" spans="1:4" ht="27">
      <c r="A2225" s="461">
        <v>92461</v>
      </c>
      <c r="B2225" s="462" t="s">
        <v>10751</v>
      </c>
      <c r="C2225" s="461" t="s">
        <v>149</v>
      </c>
      <c r="D2225" s="465">
        <v>178.48</v>
      </c>
    </row>
    <row r="2226" spans="1:4" ht="27">
      <c r="A2226" s="461">
        <v>92462</v>
      </c>
      <c r="B2226" s="462" t="s">
        <v>10750</v>
      </c>
      <c r="C2226" s="461" t="s">
        <v>149</v>
      </c>
      <c r="D2226" s="465">
        <v>279.05</v>
      </c>
    </row>
    <row r="2227" spans="1:4" ht="27">
      <c r="A2227" s="461">
        <v>92463</v>
      </c>
      <c r="B2227" s="462" t="s">
        <v>10749</v>
      </c>
      <c r="C2227" s="461" t="s">
        <v>149</v>
      </c>
      <c r="D2227" s="465">
        <v>110.01</v>
      </c>
    </row>
    <row r="2228" spans="1:4" ht="27">
      <c r="A2228" s="461">
        <v>92464</v>
      </c>
      <c r="B2228" s="462" t="s">
        <v>10748</v>
      </c>
      <c r="C2228" s="461" t="s">
        <v>149</v>
      </c>
      <c r="D2228" s="465">
        <v>92.93</v>
      </c>
    </row>
    <row r="2229" spans="1:4" ht="27">
      <c r="A2229" s="461">
        <v>92465</v>
      </c>
      <c r="B2229" s="462" t="s">
        <v>10747</v>
      </c>
      <c r="C2229" s="461" t="s">
        <v>149</v>
      </c>
      <c r="D2229" s="465">
        <v>141.22</v>
      </c>
    </row>
    <row r="2230" spans="1:4" ht="27">
      <c r="A2230" s="461">
        <v>92466</v>
      </c>
      <c r="B2230" s="462" t="s">
        <v>10746</v>
      </c>
      <c r="C2230" s="461" t="s">
        <v>149</v>
      </c>
      <c r="D2230" s="465">
        <v>275.11</v>
      </c>
    </row>
    <row r="2231" spans="1:4" ht="27">
      <c r="A2231" s="461">
        <v>92467</v>
      </c>
      <c r="B2231" s="462" t="s">
        <v>10745</v>
      </c>
      <c r="C2231" s="461" t="s">
        <v>149</v>
      </c>
      <c r="D2231" s="465">
        <v>90.58</v>
      </c>
    </row>
    <row r="2232" spans="1:4" ht="27">
      <c r="A2232" s="461">
        <v>92468</v>
      </c>
      <c r="B2232" s="462" t="s">
        <v>10744</v>
      </c>
      <c r="C2232" s="461" t="s">
        <v>149</v>
      </c>
      <c r="D2232" s="465">
        <v>88.95</v>
      </c>
    </row>
    <row r="2233" spans="1:4" ht="27">
      <c r="A2233" s="461">
        <v>92469</v>
      </c>
      <c r="B2233" s="462" t="s">
        <v>10743</v>
      </c>
      <c r="C2233" s="461" t="s">
        <v>149</v>
      </c>
      <c r="D2233" s="465">
        <v>128.25</v>
      </c>
    </row>
    <row r="2234" spans="1:4" ht="27">
      <c r="A2234" s="461">
        <v>92470</v>
      </c>
      <c r="B2234" s="462" t="s">
        <v>10742</v>
      </c>
      <c r="C2234" s="461" t="s">
        <v>149</v>
      </c>
      <c r="D2234" s="465">
        <v>269.55</v>
      </c>
    </row>
    <row r="2235" spans="1:4" ht="27">
      <c r="A2235" s="461">
        <v>92471</v>
      </c>
      <c r="B2235" s="462" t="s">
        <v>10741</v>
      </c>
      <c r="C2235" s="461" t="s">
        <v>149</v>
      </c>
      <c r="D2235" s="465">
        <v>82.37</v>
      </c>
    </row>
    <row r="2236" spans="1:4" ht="27">
      <c r="A2236" s="461">
        <v>92472</v>
      </c>
      <c r="B2236" s="462" t="s">
        <v>10740</v>
      </c>
      <c r="C2236" s="461" t="s">
        <v>149</v>
      </c>
      <c r="D2236" s="465">
        <v>83.88</v>
      </c>
    </row>
    <row r="2237" spans="1:4" ht="27">
      <c r="A2237" s="461">
        <v>92473</v>
      </c>
      <c r="B2237" s="462" t="s">
        <v>10739</v>
      </c>
      <c r="C2237" s="461" t="s">
        <v>149</v>
      </c>
      <c r="D2237" s="465">
        <v>117.87</v>
      </c>
    </row>
    <row r="2238" spans="1:4" ht="27">
      <c r="A2238" s="461">
        <v>92474</v>
      </c>
      <c r="B2238" s="462" t="s">
        <v>10738</v>
      </c>
      <c r="C2238" s="461" t="s">
        <v>149</v>
      </c>
      <c r="D2238" s="465">
        <v>264.86</v>
      </c>
    </row>
    <row r="2239" spans="1:4" ht="27">
      <c r="A2239" s="461">
        <v>92475</v>
      </c>
      <c r="B2239" s="462" t="s">
        <v>10737</v>
      </c>
      <c r="C2239" s="461" t="s">
        <v>149</v>
      </c>
      <c r="D2239" s="465">
        <v>75.8</v>
      </c>
    </row>
    <row r="2240" spans="1:4" ht="27">
      <c r="A2240" s="461">
        <v>92476</v>
      </c>
      <c r="B2240" s="462" t="s">
        <v>10736</v>
      </c>
      <c r="C2240" s="461" t="s">
        <v>149</v>
      </c>
      <c r="D2240" s="465">
        <v>79.66</v>
      </c>
    </row>
    <row r="2241" spans="1:4" ht="27">
      <c r="A2241" s="461">
        <v>92477</v>
      </c>
      <c r="B2241" s="462" t="s">
        <v>10735</v>
      </c>
      <c r="C2241" s="461" t="s">
        <v>149</v>
      </c>
      <c r="D2241" s="465">
        <v>95.31</v>
      </c>
    </row>
    <row r="2242" spans="1:4" ht="27">
      <c r="A2242" s="461">
        <v>92478</v>
      </c>
      <c r="B2242" s="462" t="s">
        <v>10734</v>
      </c>
      <c r="C2242" s="461" t="s">
        <v>149</v>
      </c>
      <c r="D2242" s="465">
        <v>255.35</v>
      </c>
    </row>
    <row r="2243" spans="1:4" ht="27">
      <c r="A2243" s="461">
        <v>92479</v>
      </c>
      <c r="B2243" s="462" t="s">
        <v>10733</v>
      </c>
      <c r="C2243" s="461" t="s">
        <v>149</v>
      </c>
      <c r="D2243" s="465">
        <v>61.48</v>
      </c>
    </row>
    <row r="2244" spans="1:4" ht="27">
      <c r="A2244" s="461">
        <v>92480</v>
      </c>
      <c r="B2244" s="462" t="s">
        <v>10732</v>
      </c>
      <c r="C2244" s="461" t="s">
        <v>149</v>
      </c>
      <c r="D2244" s="465">
        <v>70.989999999999995</v>
      </c>
    </row>
    <row r="2245" spans="1:4" ht="27">
      <c r="A2245" s="461">
        <v>92482</v>
      </c>
      <c r="B2245" s="462" t="s">
        <v>10731</v>
      </c>
      <c r="C2245" s="461" t="s">
        <v>149</v>
      </c>
      <c r="D2245" s="465">
        <v>249.12</v>
      </c>
    </row>
    <row r="2246" spans="1:4" ht="27">
      <c r="A2246" s="461">
        <v>92484</v>
      </c>
      <c r="B2246" s="462" t="s">
        <v>10730</v>
      </c>
      <c r="C2246" s="461" t="s">
        <v>149</v>
      </c>
      <c r="D2246" s="465">
        <v>176.89</v>
      </c>
    </row>
    <row r="2247" spans="1:4" ht="27">
      <c r="A2247" s="461">
        <v>92486</v>
      </c>
      <c r="B2247" s="462" t="s">
        <v>10729</v>
      </c>
      <c r="C2247" s="461" t="s">
        <v>149</v>
      </c>
      <c r="D2247" s="465">
        <v>122.7</v>
      </c>
    </row>
    <row r="2248" spans="1:4" ht="27">
      <c r="A2248" s="461">
        <v>92488</v>
      </c>
      <c r="B2248" s="462" t="s">
        <v>10728</v>
      </c>
      <c r="C2248" s="461" t="s">
        <v>149</v>
      </c>
      <c r="D2248" s="465">
        <v>98.01</v>
      </c>
    </row>
    <row r="2249" spans="1:4" ht="27">
      <c r="A2249" s="461">
        <v>92490</v>
      </c>
      <c r="B2249" s="462" t="s">
        <v>10727</v>
      </c>
      <c r="C2249" s="461" t="s">
        <v>149</v>
      </c>
      <c r="D2249" s="465">
        <v>53.12</v>
      </c>
    </row>
    <row r="2250" spans="1:4" ht="27">
      <c r="A2250" s="461">
        <v>92492</v>
      </c>
      <c r="B2250" s="462" t="s">
        <v>10726</v>
      </c>
      <c r="C2250" s="461" t="s">
        <v>149</v>
      </c>
      <c r="D2250" s="465">
        <v>94.57</v>
      </c>
    </row>
    <row r="2251" spans="1:4" ht="27">
      <c r="A2251" s="461">
        <v>92494</v>
      </c>
      <c r="B2251" s="462" t="s">
        <v>10725</v>
      </c>
      <c r="C2251" s="461" t="s">
        <v>149</v>
      </c>
      <c r="D2251" s="465">
        <v>50.02</v>
      </c>
    </row>
    <row r="2252" spans="1:4" ht="27">
      <c r="A2252" s="461">
        <v>92496</v>
      </c>
      <c r="B2252" s="462" t="s">
        <v>10724</v>
      </c>
      <c r="C2252" s="461" t="s">
        <v>149</v>
      </c>
      <c r="D2252" s="465">
        <v>92.23</v>
      </c>
    </row>
    <row r="2253" spans="1:4" ht="27">
      <c r="A2253" s="461">
        <v>92498</v>
      </c>
      <c r="B2253" s="462" t="s">
        <v>10723</v>
      </c>
      <c r="C2253" s="461" t="s">
        <v>149</v>
      </c>
      <c r="D2253" s="465">
        <v>47.91</v>
      </c>
    </row>
    <row r="2254" spans="1:4" ht="27">
      <c r="A2254" s="461">
        <v>92500</v>
      </c>
      <c r="B2254" s="462" t="s">
        <v>10722</v>
      </c>
      <c r="C2254" s="461" t="s">
        <v>149</v>
      </c>
      <c r="D2254" s="465">
        <v>90.98</v>
      </c>
    </row>
    <row r="2255" spans="1:4" ht="27">
      <c r="A2255" s="461">
        <v>92502</v>
      </c>
      <c r="B2255" s="462" t="s">
        <v>10721</v>
      </c>
      <c r="C2255" s="461" t="s">
        <v>149</v>
      </c>
      <c r="D2255" s="465">
        <v>46.82</v>
      </c>
    </row>
    <row r="2256" spans="1:4" ht="27">
      <c r="A2256" s="461">
        <v>92504</v>
      </c>
      <c r="B2256" s="462" t="s">
        <v>10720</v>
      </c>
      <c r="C2256" s="461" t="s">
        <v>149</v>
      </c>
      <c r="D2256" s="465">
        <v>51.03</v>
      </c>
    </row>
    <row r="2257" spans="1:4" ht="27">
      <c r="A2257" s="461">
        <v>92506</v>
      </c>
      <c r="B2257" s="462" t="s">
        <v>10719</v>
      </c>
      <c r="C2257" s="461" t="s">
        <v>149</v>
      </c>
      <c r="D2257" s="465">
        <v>44.79</v>
      </c>
    </row>
    <row r="2258" spans="1:4" ht="27">
      <c r="A2258" s="461">
        <v>92508</v>
      </c>
      <c r="B2258" s="462" t="s">
        <v>10718</v>
      </c>
      <c r="C2258" s="461" t="s">
        <v>149</v>
      </c>
      <c r="D2258" s="465">
        <v>105.08</v>
      </c>
    </row>
    <row r="2259" spans="1:4" ht="27">
      <c r="A2259" s="461">
        <v>92510</v>
      </c>
      <c r="B2259" s="462" t="s">
        <v>10717</v>
      </c>
      <c r="C2259" s="461" t="s">
        <v>149</v>
      </c>
      <c r="D2259" s="465">
        <v>56.79</v>
      </c>
    </row>
    <row r="2260" spans="1:4" ht="27">
      <c r="A2260" s="461">
        <v>92512</v>
      </c>
      <c r="B2260" s="462" t="s">
        <v>10716</v>
      </c>
      <c r="C2260" s="461" t="s">
        <v>149</v>
      </c>
      <c r="D2260" s="465">
        <v>84.97</v>
      </c>
    </row>
    <row r="2261" spans="1:4" ht="27">
      <c r="A2261" s="461">
        <v>92514</v>
      </c>
      <c r="B2261" s="462" t="s">
        <v>10715</v>
      </c>
      <c r="C2261" s="461" t="s">
        <v>149</v>
      </c>
      <c r="D2261" s="465">
        <v>39.17</v>
      </c>
    </row>
    <row r="2262" spans="1:4" ht="27">
      <c r="A2262" s="461">
        <v>92515</v>
      </c>
      <c r="B2262" s="462" t="s">
        <v>10714</v>
      </c>
      <c r="C2262" s="461" t="s">
        <v>149</v>
      </c>
      <c r="D2262" s="465">
        <v>76.62</v>
      </c>
    </row>
    <row r="2263" spans="1:4" ht="27">
      <c r="A2263" s="461">
        <v>92518</v>
      </c>
      <c r="B2263" s="462" t="s">
        <v>10713</v>
      </c>
      <c r="C2263" s="461" t="s">
        <v>149</v>
      </c>
      <c r="D2263" s="465">
        <v>31.9</v>
      </c>
    </row>
    <row r="2264" spans="1:4" ht="27">
      <c r="A2264" s="461">
        <v>92520</v>
      </c>
      <c r="B2264" s="462" t="s">
        <v>10712</v>
      </c>
      <c r="C2264" s="461" t="s">
        <v>149</v>
      </c>
      <c r="D2264" s="465">
        <v>72.319999999999993</v>
      </c>
    </row>
    <row r="2265" spans="1:4" ht="27">
      <c r="A2265" s="461">
        <v>92522</v>
      </c>
      <c r="B2265" s="462" t="s">
        <v>10711</v>
      </c>
      <c r="C2265" s="461" t="s">
        <v>149</v>
      </c>
      <c r="D2265" s="465">
        <v>28.14</v>
      </c>
    </row>
    <row r="2266" spans="1:4" ht="27">
      <c r="A2266" s="461">
        <v>92524</v>
      </c>
      <c r="B2266" s="462" t="s">
        <v>13112</v>
      </c>
      <c r="C2266" s="461" t="s">
        <v>149</v>
      </c>
      <c r="D2266" s="465">
        <v>73.569999999999993</v>
      </c>
    </row>
    <row r="2267" spans="1:4" ht="27">
      <c r="A2267" s="461">
        <v>92526</v>
      </c>
      <c r="B2267" s="462" t="s">
        <v>10710</v>
      </c>
      <c r="C2267" s="461" t="s">
        <v>149</v>
      </c>
      <c r="D2267" s="465">
        <v>29.72</v>
      </c>
    </row>
    <row r="2268" spans="1:4" ht="27">
      <c r="A2268" s="461">
        <v>92528</v>
      </c>
      <c r="B2268" s="462" t="s">
        <v>10709</v>
      </c>
      <c r="C2268" s="461" t="s">
        <v>149</v>
      </c>
      <c r="D2268" s="465">
        <v>71.63</v>
      </c>
    </row>
    <row r="2269" spans="1:4" ht="27">
      <c r="A2269" s="461">
        <v>92530</v>
      </c>
      <c r="B2269" s="462" t="s">
        <v>10708</v>
      </c>
      <c r="C2269" s="461" t="s">
        <v>149</v>
      </c>
      <c r="D2269" s="465">
        <v>27.99</v>
      </c>
    </row>
    <row r="2270" spans="1:4" ht="27">
      <c r="A2270" s="461">
        <v>92532</v>
      </c>
      <c r="B2270" s="462" t="s">
        <v>10707</v>
      </c>
      <c r="C2270" s="461" t="s">
        <v>149</v>
      </c>
      <c r="D2270" s="465">
        <v>70.13</v>
      </c>
    </row>
    <row r="2271" spans="1:4" ht="27">
      <c r="A2271" s="461">
        <v>92534</v>
      </c>
      <c r="B2271" s="462" t="s">
        <v>10706</v>
      </c>
      <c r="C2271" s="461" t="s">
        <v>149</v>
      </c>
      <c r="D2271" s="465">
        <v>26.68</v>
      </c>
    </row>
    <row r="2272" spans="1:4" ht="27">
      <c r="A2272" s="461">
        <v>92536</v>
      </c>
      <c r="B2272" s="462" t="s">
        <v>10705</v>
      </c>
      <c r="C2272" s="461" t="s">
        <v>149</v>
      </c>
      <c r="D2272" s="465">
        <v>67.22</v>
      </c>
    </row>
    <row r="2273" spans="1:4" ht="27">
      <c r="A2273" s="461">
        <v>92538</v>
      </c>
      <c r="B2273" s="462" t="s">
        <v>10704</v>
      </c>
      <c r="C2273" s="461" t="s">
        <v>149</v>
      </c>
      <c r="D2273" s="465">
        <v>23.95</v>
      </c>
    </row>
    <row r="2274" spans="1:4" ht="27">
      <c r="A2274" s="461">
        <v>96252</v>
      </c>
      <c r="B2274" s="462" t="s">
        <v>1167</v>
      </c>
      <c r="C2274" s="461" t="s">
        <v>149</v>
      </c>
      <c r="D2274" s="465">
        <v>230.02</v>
      </c>
    </row>
    <row r="2275" spans="1:4" ht="27">
      <c r="A2275" s="461">
        <v>96257</v>
      </c>
      <c r="B2275" s="462" t="s">
        <v>1168</v>
      </c>
      <c r="C2275" s="461" t="s">
        <v>149</v>
      </c>
      <c r="D2275" s="465">
        <v>174.16</v>
      </c>
    </row>
    <row r="2276" spans="1:4" ht="27">
      <c r="A2276" s="461">
        <v>96258</v>
      </c>
      <c r="B2276" s="462" t="s">
        <v>1169</v>
      </c>
      <c r="C2276" s="461" t="s">
        <v>149</v>
      </c>
      <c r="D2276" s="465">
        <v>164.32</v>
      </c>
    </row>
    <row r="2277" spans="1:4" ht="27">
      <c r="A2277" s="461">
        <v>96259</v>
      </c>
      <c r="B2277" s="462" t="s">
        <v>1170</v>
      </c>
      <c r="C2277" s="461" t="s">
        <v>149</v>
      </c>
      <c r="D2277" s="465">
        <v>189.48</v>
      </c>
    </row>
    <row r="2278" spans="1:4" ht="27">
      <c r="A2278" s="461">
        <v>96529</v>
      </c>
      <c r="B2278" s="462" t="s">
        <v>1171</v>
      </c>
      <c r="C2278" s="461" t="s">
        <v>149</v>
      </c>
      <c r="D2278" s="465">
        <v>272.25</v>
      </c>
    </row>
    <row r="2279" spans="1:4" ht="27">
      <c r="A2279" s="461">
        <v>96530</v>
      </c>
      <c r="B2279" s="462" t="s">
        <v>1172</v>
      </c>
      <c r="C2279" s="461" t="s">
        <v>149</v>
      </c>
      <c r="D2279" s="465">
        <v>150.16</v>
      </c>
    </row>
    <row r="2280" spans="1:4" ht="27">
      <c r="A2280" s="461">
        <v>96531</v>
      </c>
      <c r="B2280" s="462" t="s">
        <v>1173</v>
      </c>
      <c r="C2280" s="461" t="s">
        <v>149</v>
      </c>
      <c r="D2280" s="465">
        <v>102.03</v>
      </c>
    </row>
    <row r="2281" spans="1:4" ht="27">
      <c r="A2281" s="461">
        <v>96532</v>
      </c>
      <c r="B2281" s="462" t="s">
        <v>1174</v>
      </c>
      <c r="C2281" s="461" t="s">
        <v>149</v>
      </c>
      <c r="D2281" s="465">
        <v>168.42</v>
      </c>
    </row>
    <row r="2282" spans="1:4" ht="27">
      <c r="A2282" s="461">
        <v>96533</v>
      </c>
      <c r="B2282" s="462" t="s">
        <v>1175</v>
      </c>
      <c r="C2282" s="461" t="s">
        <v>149</v>
      </c>
      <c r="D2282" s="465">
        <v>90.7</v>
      </c>
    </row>
    <row r="2283" spans="1:4" ht="27">
      <c r="A2283" s="461">
        <v>96534</v>
      </c>
      <c r="B2283" s="462" t="s">
        <v>1176</v>
      </c>
      <c r="C2283" s="461" t="s">
        <v>149</v>
      </c>
      <c r="D2283" s="465">
        <v>68.989999999999995</v>
      </c>
    </row>
    <row r="2284" spans="1:4" ht="27">
      <c r="A2284" s="461">
        <v>96535</v>
      </c>
      <c r="B2284" s="462" t="s">
        <v>1177</v>
      </c>
      <c r="C2284" s="461" t="s">
        <v>149</v>
      </c>
      <c r="D2284" s="465">
        <v>114.37</v>
      </c>
    </row>
    <row r="2285" spans="1:4" ht="27">
      <c r="A2285" s="461">
        <v>96536</v>
      </c>
      <c r="B2285" s="462" t="s">
        <v>1178</v>
      </c>
      <c r="C2285" s="461" t="s">
        <v>149</v>
      </c>
      <c r="D2285" s="465">
        <v>59.76</v>
      </c>
    </row>
    <row r="2286" spans="1:4" ht="27">
      <c r="A2286" s="461">
        <v>96537</v>
      </c>
      <c r="B2286" s="462" t="s">
        <v>1179</v>
      </c>
      <c r="C2286" s="461" t="s">
        <v>149</v>
      </c>
      <c r="D2286" s="465">
        <v>164.88</v>
      </c>
    </row>
    <row r="2287" spans="1:4" ht="27">
      <c r="A2287" s="461">
        <v>96538</v>
      </c>
      <c r="B2287" s="462" t="s">
        <v>1180</v>
      </c>
      <c r="C2287" s="461" t="s">
        <v>149</v>
      </c>
      <c r="D2287" s="465">
        <v>230.63</v>
      </c>
    </row>
    <row r="2288" spans="1:4" ht="27">
      <c r="A2288" s="461">
        <v>96539</v>
      </c>
      <c r="B2288" s="462" t="s">
        <v>1181</v>
      </c>
      <c r="C2288" s="461" t="s">
        <v>149</v>
      </c>
      <c r="D2288" s="465">
        <v>109.31</v>
      </c>
    </row>
    <row r="2289" spans="1:4" ht="27">
      <c r="A2289" s="461">
        <v>96540</v>
      </c>
      <c r="B2289" s="462" t="s">
        <v>1182</v>
      </c>
      <c r="C2289" s="461" t="s">
        <v>149</v>
      </c>
      <c r="D2289" s="465">
        <v>109.49</v>
      </c>
    </row>
    <row r="2290" spans="1:4" ht="27">
      <c r="A2290" s="461">
        <v>96541</v>
      </c>
      <c r="B2290" s="462" t="s">
        <v>1183</v>
      </c>
      <c r="C2290" s="461" t="s">
        <v>149</v>
      </c>
      <c r="D2290" s="465">
        <v>155.51</v>
      </c>
    </row>
    <row r="2291" spans="1:4" ht="27">
      <c r="A2291" s="461">
        <v>96542</v>
      </c>
      <c r="B2291" s="462" t="s">
        <v>1184</v>
      </c>
      <c r="C2291" s="461" t="s">
        <v>149</v>
      </c>
      <c r="D2291" s="465">
        <v>76.650000000000006</v>
      </c>
    </row>
    <row r="2292" spans="1:4" ht="27">
      <c r="A2292" s="461">
        <v>96543</v>
      </c>
      <c r="B2292" s="462" t="s">
        <v>1185</v>
      </c>
      <c r="C2292" s="461" t="s">
        <v>134</v>
      </c>
      <c r="D2292" s="465">
        <v>19.45</v>
      </c>
    </row>
    <row r="2293" spans="1:4" ht="27">
      <c r="A2293" s="461">
        <v>97747</v>
      </c>
      <c r="B2293" s="462" t="s">
        <v>1186</v>
      </c>
      <c r="C2293" s="461" t="s">
        <v>149</v>
      </c>
      <c r="D2293" s="465">
        <v>177.88</v>
      </c>
    </row>
    <row r="2294" spans="1:4" ht="27">
      <c r="A2294" s="461">
        <v>101791</v>
      </c>
      <c r="B2294" s="462" t="s">
        <v>10703</v>
      </c>
      <c r="C2294" s="461" t="s">
        <v>1</v>
      </c>
      <c r="D2294" s="465">
        <v>27.64</v>
      </c>
    </row>
    <row r="2295" spans="1:4" ht="27">
      <c r="A2295" s="461">
        <v>101792</v>
      </c>
      <c r="B2295" s="462" t="s">
        <v>10702</v>
      </c>
      <c r="C2295" s="461" t="s">
        <v>1043</v>
      </c>
      <c r="D2295" s="465">
        <v>14.35</v>
      </c>
    </row>
    <row r="2296" spans="1:4" ht="27">
      <c r="A2296" s="461">
        <v>101793</v>
      </c>
      <c r="B2296" s="462" t="s">
        <v>10701</v>
      </c>
      <c r="C2296" s="461" t="s">
        <v>1043</v>
      </c>
      <c r="D2296" s="465">
        <v>23.18</v>
      </c>
    </row>
    <row r="2297" spans="1:4" ht="27">
      <c r="A2297" s="461">
        <v>101969</v>
      </c>
      <c r="B2297" s="462" t="s">
        <v>10700</v>
      </c>
      <c r="C2297" s="461" t="s">
        <v>149</v>
      </c>
      <c r="D2297" s="465">
        <v>200.47</v>
      </c>
    </row>
    <row r="2298" spans="1:4" ht="27">
      <c r="A2298" s="461">
        <v>101971</v>
      </c>
      <c r="B2298" s="462" t="s">
        <v>10699</v>
      </c>
      <c r="C2298" s="461" t="s">
        <v>149</v>
      </c>
      <c r="D2298" s="465">
        <v>153.34</v>
      </c>
    </row>
    <row r="2299" spans="1:4" ht="27">
      <c r="A2299" s="461">
        <v>101973</v>
      </c>
      <c r="B2299" s="462" t="s">
        <v>10698</v>
      </c>
      <c r="C2299" s="461" t="s">
        <v>149</v>
      </c>
      <c r="D2299" s="465">
        <v>165.18</v>
      </c>
    </row>
    <row r="2300" spans="1:4" ht="27">
      <c r="A2300" s="461">
        <v>101974</v>
      </c>
      <c r="B2300" s="462" t="s">
        <v>10697</v>
      </c>
      <c r="C2300" s="461" t="s">
        <v>149</v>
      </c>
      <c r="D2300" s="465">
        <v>378.17</v>
      </c>
    </row>
    <row r="2301" spans="1:4" ht="27">
      <c r="A2301" s="461">
        <v>101975</v>
      </c>
      <c r="B2301" s="462" t="s">
        <v>10696</v>
      </c>
      <c r="C2301" s="461" t="s">
        <v>149</v>
      </c>
      <c r="D2301" s="465">
        <v>324.05</v>
      </c>
    </row>
    <row r="2302" spans="1:4" ht="27">
      <c r="A2302" s="461">
        <v>101977</v>
      </c>
      <c r="B2302" s="462" t="s">
        <v>10695</v>
      </c>
      <c r="C2302" s="461" t="s">
        <v>149</v>
      </c>
      <c r="D2302" s="465">
        <v>252.49</v>
      </c>
    </row>
    <row r="2303" spans="1:4" ht="27">
      <c r="A2303" s="461">
        <v>101980</v>
      </c>
      <c r="B2303" s="462" t="s">
        <v>10694</v>
      </c>
      <c r="C2303" s="461" t="s">
        <v>149</v>
      </c>
      <c r="D2303" s="465">
        <v>234.7</v>
      </c>
    </row>
    <row r="2304" spans="1:4" ht="27">
      <c r="A2304" s="461">
        <v>101981</v>
      </c>
      <c r="B2304" s="462" t="s">
        <v>10693</v>
      </c>
      <c r="C2304" s="461" t="s">
        <v>149</v>
      </c>
      <c r="D2304" s="465">
        <v>201.46</v>
      </c>
    </row>
    <row r="2305" spans="1:4" ht="27">
      <c r="A2305" s="461">
        <v>101982</v>
      </c>
      <c r="B2305" s="462" t="s">
        <v>10692</v>
      </c>
      <c r="C2305" s="461" t="s">
        <v>149</v>
      </c>
      <c r="D2305" s="465">
        <v>175.68</v>
      </c>
    </row>
    <row r="2306" spans="1:4" ht="27">
      <c r="A2306" s="461">
        <v>101983</v>
      </c>
      <c r="B2306" s="462" t="s">
        <v>10691</v>
      </c>
      <c r="C2306" s="461" t="s">
        <v>149</v>
      </c>
      <c r="D2306" s="465">
        <v>159.38999999999999</v>
      </c>
    </row>
    <row r="2307" spans="1:4" ht="27">
      <c r="A2307" s="461">
        <v>101985</v>
      </c>
      <c r="B2307" s="462" t="s">
        <v>10690</v>
      </c>
      <c r="C2307" s="461" t="s">
        <v>149</v>
      </c>
      <c r="D2307" s="465">
        <v>208.46</v>
      </c>
    </row>
    <row r="2308" spans="1:4" ht="27">
      <c r="A2308" s="461">
        <v>101986</v>
      </c>
      <c r="B2308" s="462" t="s">
        <v>10689</v>
      </c>
      <c r="C2308" s="461" t="s">
        <v>149</v>
      </c>
      <c r="D2308" s="465">
        <v>148.54</v>
      </c>
    </row>
    <row r="2309" spans="1:4" ht="27">
      <c r="A2309" s="461">
        <v>101987</v>
      </c>
      <c r="B2309" s="462" t="s">
        <v>10688</v>
      </c>
      <c r="C2309" s="461" t="s">
        <v>149</v>
      </c>
      <c r="D2309" s="465">
        <v>191.01</v>
      </c>
    </row>
    <row r="2310" spans="1:4" ht="27">
      <c r="A2310" s="461">
        <v>101988</v>
      </c>
      <c r="B2310" s="462" t="s">
        <v>10687</v>
      </c>
      <c r="C2310" s="461" t="s">
        <v>149</v>
      </c>
      <c r="D2310" s="465">
        <v>206.13</v>
      </c>
    </row>
    <row r="2311" spans="1:4" ht="27">
      <c r="A2311" s="461">
        <v>101989</v>
      </c>
      <c r="B2311" s="462" t="s">
        <v>10686</v>
      </c>
      <c r="C2311" s="461" t="s">
        <v>149</v>
      </c>
      <c r="D2311" s="465">
        <v>159.59</v>
      </c>
    </row>
    <row r="2312" spans="1:4" ht="27">
      <c r="A2312" s="461">
        <v>101990</v>
      </c>
      <c r="B2312" s="462" t="s">
        <v>10685</v>
      </c>
      <c r="C2312" s="461" t="s">
        <v>149</v>
      </c>
      <c r="D2312" s="465">
        <v>177.49</v>
      </c>
    </row>
    <row r="2313" spans="1:4" ht="27">
      <c r="A2313" s="461">
        <v>101991</v>
      </c>
      <c r="B2313" s="462" t="s">
        <v>10684</v>
      </c>
      <c r="C2313" s="461" t="s">
        <v>149</v>
      </c>
      <c r="D2313" s="465">
        <v>206.5</v>
      </c>
    </row>
    <row r="2314" spans="1:4" ht="27">
      <c r="A2314" s="461">
        <v>101992</v>
      </c>
      <c r="B2314" s="462" t="s">
        <v>10683</v>
      </c>
      <c r="C2314" s="461" t="s">
        <v>149</v>
      </c>
      <c r="D2314" s="465">
        <v>149.22</v>
      </c>
    </row>
    <row r="2315" spans="1:4" ht="27">
      <c r="A2315" s="461">
        <v>101993</v>
      </c>
      <c r="B2315" s="462" t="s">
        <v>10682</v>
      </c>
      <c r="C2315" s="461" t="s">
        <v>149</v>
      </c>
      <c r="D2315" s="465">
        <v>223.53</v>
      </c>
    </row>
    <row r="2316" spans="1:4" ht="27">
      <c r="A2316" s="461">
        <v>101994</v>
      </c>
      <c r="B2316" s="462" t="s">
        <v>10681</v>
      </c>
      <c r="C2316" s="461" t="s">
        <v>149</v>
      </c>
      <c r="D2316" s="465">
        <v>220.81</v>
      </c>
    </row>
    <row r="2317" spans="1:4" ht="27">
      <c r="A2317" s="461">
        <v>101995</v>
      </c>
      <c r="B2317" s="462" t="s">
        <v>10680</v>
      </c>
      <c r="C2317" s="461" t="s">
        <v>149</v>
      </c>
      <c r="D2317" s="465">
        <v>168.56</v>
      </c>
    </row>
    <row r="2318" spans="1:4" ht="27">
      <c r="A2318" s="461">
        <v>101996</v>
      </c>
      <c r="B2318" s="462" t="s">
        <v>10679</v>
      </c>
      <c r="C2318" s="461" t="s">
        <v>149</v>
      </c>
      <c r="D2318" s="465">
        <v>190.64</v>
      </c>
    </row>
    <row r="2319" spans="1:4" ht="27">
      <c r="A2319" s="461">
        <v>101997</v>
      </c>
      <c r="B2319" s="462" t="s">
        <v>10678</v>
      </c>
      <c r="C2319" s="461" t="s">
        <v>149</v>
      </c>
      <c r="D2319" s="465">
        <v>206.44</v>
      </c>
    </row>
    <row r="2320" spans="1:4" ht="27">
      <c r="A2320" s="461">
        <v>101998</v>
      </c>
      <c r="B2320" s="462" t="s">
        <v>10677</v>
      </c>
      <c r="C2320" s="461" t="s">
        <v>149</v>
      </c>
      <c r="D2320" s="465">
        <v>147.87</v>
      </c>
    </row>
    <row r="2321" spans="1:4" ht="27">
      <c r="A2321" s="461">
        <v>101999</v>
      </c>
      <c r="B2321" s="462" t="s">
        <v>10676</v>
      </c>
      <c r="C2321" s="461" t="s">
        <v>149</v>
      </c>
      <c r="D2321" s="465">
        <v>239.2</v>
      </c>
    </row>
    <row r="2322" spans="1:4" ht="27">
      <c r="A2322" s="461">
        <v>102000</v>
      </c>
      <c r="B2322" s="462" t="s">
        <v>10675</v>
      </c>
      <c r="C2322" s="461" t="s">
        <v>149</v>
      </c>
      <c r="D2322" s="465">
        <v>376.37</v>
      </c>
    </row>
    <row r="2323" spans="1:4" ht="27">
      <c r="A2323" s="461">
        <v>102001</v>
      </c>
      <c r="B2323" s="462" t="s">
        <v>10674</v>
      </c>
      <c r="C2323" s="461" t="s">
        <v>149</v>
      </c>
      <c r="D2323" s="465">
        <v>326.07</v>
      </c>
    </row>
    <row r="2324" spans="1:4" ht="27">
      <c r="A2324" s="461">
        <v>102002</v>
      </c>
      <c r="B2324" s="462" t="s">
        <v>10673</v>
      </c>
      <c r="C2324" s="461" t="s">
        <v>149</v>
      </c>
      <c r="D2324" s="465">
        <v>246.59</v>
      </c>
    </row>
    <row r="2325" spans="1:4" ht="27">
      <c r="A2325" s="461">
        <v>102003</v>
      </c>
      <c r="B2325" s="462" t="s">
        <v>10672</v>
      </c>
      <c r="C2325" s="461" t="s">
        <v>149</v>
      </c>
      <c r="D2325" s="465">
        <v>229.72</v>
      </c>
    </row>
    <row r="2326" spans="1:4" ht="27">
      <c r="A2326" s="461">
        <v>102004</v>
      </c>
      <c r="B2326" s="462" t="s">
        <v>10671</v>
      </c>
      <c r="C2326" s="461" t="s">
        <v>149</v>
      </c>
      <c r="D2326" s="465">
        <v>203.5</v>
      </c>
    </row>
    <row r="2327" spans="1:4" ht="27">
      <c r="A2327" s="461">
        <v>102005</v>
      </c>
      <c r="B2327" s="462" t="s">
        <v>10670</v>
      </c>
      <c r="C2327" s="461" t="s">
        <v>149</v>
      </c>
      <c r="D2327" s="465">
        <v>176.84</v>
      </c>
    </row>
    <row r="2328" spans="1:4" ht="27">
      <c r="A2328" s="461">
        <v>102006</v>
      </c>
      <c r="B2328" s="462" t="s">
        <v>10669</v>
      </c>
      <c r="C2328" s="461" t="s">
        <v>149</v>
      </c>
      <c r="D2328" s="465">
        <v>160</v>
      </c>
    </row>
    <row r="2329" spans="1:4" ht="27">
      <c r="A2329" s="461">
        <v>102007</v>
      </c>
      <c r="B2329" s="462" t="s">
        <v>10668</v>
      </c>
      <c r="C2329" s="461" t="s">
        <v>149</v>
      </c>
      <c r="D2329" s="465">
        <v>372.3</v>
      </c>
    </row>
    <row r="2330" spans="1:4" ht="27">
      <c r="A2330" s="461">
        <v>102008</v>
      </c>
      <c r="B2330" s="462" t="s">
        <v>10667</v>
      </c>
      <c r="C2330" s="461" t="s">
        <v>149</v>
      </c>
      <c r="D2330" s="465">
        <v>313.35000000000002</v>
      </c>
    </row>
    <row r="2331" spans="1:4" ht="27">
      <c r="A2331" s="461">
        <v>102009</v>
      </c>
      <c r="B2331" s="462" t="s">
        <v>10666</v>
      </c>
      <c r="C2331" s="461" t="s">
        <v>149</v>
      </c>
      <c r="D2331" s="465">
        <v>253.81</v>
      </c>
    </row>
    <row r="2332" spans="1:4" ht="27">
      <c r="A2332" s="461">
        <v>102010</v>
      </c>
      <c r="B2332" s="462" t="s">
        <v>10665</v>
      </c>
      <c r="C2332" s="461" t="s">
        <v>149</v>
      </c>
      <c r="D2332" s="465">
        <v>233.73</v>
      </c>
    </row>
    <row r="2333" spans="1:4" ht="27">
      <c r="A2333" s="461">
        <v>102011</v>
      </c>
      <c r="B2333" s="462" t="s">
        <v>10664</v>
      </c>
      <c r="C2333" s="461" t="s">
        <v>149</v>
      </c>
      <c r="D2333" s="465">
        <v>198.7</v>
      </c>
    </row>
    <row r="2334" spans="1:4" ht="27">
      <c r="A2334" s="461">
        <v>102012</v>
      </c>
      <c r="B2334" s="462" t="s">
        <v>10663</v>
      </c>
      <c r="C2334" s="461" t="s">
        <v>149</v>
      </c>
      <c r="D2334" s="465">
        <v>172.29</v>
      </c>
    </row>
    <row r="2335" spans="1:4" ht="27">
      <c r="A2335" s="461">
        <v>102013</v>
      </c>
      <c r="B2335" s="462" t="s">
        <v>10662</v>
      </c>
      <c r="C2335" s="461" t="s">
        <v>149</v>
      </c>
      <c r="D2335" s="465">
        <v>157.66999999999999</v>
      </c>
    </row>
    <row r="2336" spans="1:4" ht="27">
      <c r="A2336" s="461">
        <v>102014</v>
      </c>
      <c r="B2336" s="462" t="s">
        <v>10661</v>
      </c>
      <c r="C2336" s="461" t="s">
        <v>149</v>
      </c>
      <c r="D2336" s="465">
        <v>408.65</v>
      </c>
    </row>
    <row r="2337" spans="1:4" ht="27">
      <c r="A2337" s="461">
        <v>102015</v>
      </c>
      <c r="B2337" s="462" t="s">
        <v>10660</v>
      </c>
      <c r="C2337" s="461" t="s">
        <v>149</v>
      </c>
      <c r="D2337" s="465">
        <v>344.26</v>
      </c>
    </row>
    <row r="2338" spans="1:4" ht="27">
      <c r="A2338" s="461">
        <v>102016</v>
      </c>
      <c r="B2338" s="462" t="s">
        <v>10659</v>
      </c>
      <c r="C2338" s="461" t="s">
        <v>149</v>
      </c>
      <c r="D2338" s="465">
        <v>243.7</v>
      </c>
    </row>
    <row r="2339" spans="1:4" ht="27">
      <c r="A2339" s="461">
        <v>102017</v>
      </c>
      <c r="B2339" s="462" t="s">
        <v>10658</v>
      </c>
      <c r="C2339" s="461" t="s">
        <v>149</v>
      </c>
      <c r="D2339" s="465">
        <v>225</v>
      </c>
    </row>
    <row r="2340" spans="1:4" ht="27">
      <c r="A2340" s="461">
        <v>102036</v>
      </c>
      <c r="B2340" s="462" t="s">
        <v>10657</v>
      </c>
      <c r="C2340" s="461" t="s">
        <v>149</v>
      </c>
      <c r="D2340" s="465">
        <v>197.35</v>
      </c>
    </row>
    <row r="2341" spans="1:4" ht="27">
      <c r="A2341" s="461">
        <v>102037</v>
      </c>
      <c r="B2341" s="462" t="s">
        <v>10656</v>
      </c>
      <c r="C2341" s="461" t="s">
        <v>149</v>
      </c>
      <c r="D2341" s="465">
        <v>170.9</v>
      </c>
    </row>
    <row r="2342" spans="1:4" ht="27">
      <c r="A2342" s="461">
        <v>102038</v>
      </c>
      <c r="B2342" s="462" t="s">
        <v>10655</v>
      </c>
      <c r="C2342" s="461" t="s">
        <v>149</v>
      </c>
      <c r="D2342" s="465">
        <v>156.26</v>
      </c>
    </row>
    <row r="2343" spans="1:4" ht="27">
      <c r="A2343" s="461">
        <v>102039</v>
      </c>
      <c r="B2343" s="462" t="s">
        <v>10654</v>
      </c>
      <c r="C2343" s="461" t="s">
        <v>149</v>
      </c>
      <c r="D2343" s="465">
        <v>387.44</v>
      </c>
    </row>
    <row r="2344" spans="1:4" ht="27">
      <c r="A2344" s="461">
        <v>102040</v>
      </c>
      <c r="B2344" s="462" t="s">
        <v>10653</v>
      </c>
      <c r="C2344" s="461" t="s">
        <v>149</v>
      </c>
      <c r="D2344" s="465">
        <v>324.95</v>
      </c>
    </row>
    <row r="2345" spans="1:4" ht="27">
      <c r="A2345" s="461">
        <v>102041</v>
      </c>
      <c r="B2345" s="462" t="s">
        <v>10652</v>
      </c>
      <c r="C2345" s="461" t="s">
        <v>149</v>
      </c>
      <c r="D2345" s="465">
        <v>257.27999999999997</v>
      </c>
    </row>
    <row r="2346" spans="1:4" ht="27">
      <c r="A2346" s="461">
        <v>102042</v>
      </c>
      <c r="B2346" s="462" t="s">
        <v>10651</v>
      </c>
      <c r="C2346" s="461" t="s">
        <v>149</v>
      </c>
      <c r="D2346" s="465">
        <v>234.73</v>
      </c>
    </row>
    <row r="2347" spans="1:4" ht="27">
      <c r="A2347" s="461">
        <v>102043</v>
      </c>
      <c r="B2347" s="462" t="s">
        <v>10650</v>
      </c>
      <c r="C2347" s="461" t="s">
        <v>149</v>
      </c>
      <c r="D2347" s="465">
        <v>200.46</v>
      </c>
    </row>
    <row r="2348" spans="1:4" ht="27">
      <c r="A2348" s="461">
        <v>102044</v>
      </c>
      <c r="B2348" s="462" t="s">
        <v>10649</v>
      </c>
      <c r="C2348" s="461" t="s">
        <v>149</v>
      </c>
      <c r="D2348" s="465">
        <v>174.65</v>
      </c>
    </row>
    <row r="2349" spans="1:4" ht="27">
      <c r="A2349" s="461">
        <v>102045</v>
      </c>
      <c r="B2349" s="462" t="s">
        <v>10648</v>
      </c>
      <c r="C2349" s="461" t="s">
        <v>149</v>
      </c>
      <c r="D2349" s="465">
        <v>159.15</v>
      </c>
    </row>
    <row r="2350" spans="1:4" ht="27">
      <c r="A2350" s="461">
        <v>102046</v>
      </c>
      <c r="B2350" s="462" t="s">
        <v>10647</v>
      </c>
      <c r="C2350" s="461" t="s">
        <v>149</v>
      </c>
      <c r="D2350" s="465">
        <v>413.95</v>
      </c>
    </row>
    <row r="2351" spans="1:4" ht="27">
      <c r="A2351" s="461">
        <v>102047</v>
      </c>
      <c r="B2351" s="462" t="s">
        <v>10646</v>
      </c>
      <c r="C2351" s="461" t="s">
        <v>149</v>
      </c>
      <c r="D2351" s="465">
        <v>354.84</v>
      </c>
    </row>
    <row r="2352" spans="1:4" ht="27">
      <c r="A2352" s="461">
        <v>102048</v>
      </c>
      <c r="B2352" s="462" t="s">
        <v>10645</v>
      </c>
      <c r="C2352" s="461" t="s">
        <v>149</v>
      </c>
      <c r="D2352" s="465">
        <v>238.54</v>
      </c>
    </row>
    <row r="2353" spans="1:4" ht="27">
      <c r="A2353" s="461">
        <v>102049</v>
      </c>
      <c r="B2353" s="462" t="s">
        <v>10644</v>
      </c>
      <c r="C2353" s="461" t="s">
        <v>149</v>
      </c>
      <c r="D2353" s="465">
        <v>217.17</v>
      </c>
    </row>
    <row r="2354" spans="1:4" ht="27">
      <c r="A2354" s="461">
        <v>102050</v>
      </c>
      <c r="B2354" s="462" t="s">
        <v>10643</v>
      </c>
      <c r="C2354" s="461" t="s">
        <v>149</v>
      </c>
      <c r="D2354" s="465">
        <v>191.61</v>
      </c>
    </row>
    <row r="2355" spans="1:4" ht="27">
      <c r="A2355" s="461">
        <v>102051</v>
      </c>
      <c r="B2355" s="462" t="s">
        <v>10642</v>
      </c>
      <c r="C2355" s="461" t="s">
        <v>149</v>
      </c>
      <c r="D2355" s="465">
        <v>165.17</v>
      </c>
    </row>
    <row r="2356" spans="1:4" ht="27">
      <c r="A2356" s="461">
        <v>102052</v>
      </c>
      <c r="B2356" s="462" t="s">
        <v>10641</v>
      </c>
      <c r="C2356" s="461" t="s">
        <v>149</v>
      </c>
      <c r="D2356" s="465">
        <v>150.53</v>
      </c>
    </row>
    <row r="2357" spans="1:4" ht="27">
      <c r="A2357" s="461">
        <v>102059</v>
      </c>
      <c r="B2357" s="462" t="s">
        <v>10640</v>
      </c>
      <c r="C2357" s="461" t="s">
        <v>149</v>
      </c>
      <c r="D2357" s="465">
        <v>365.6</v>
      </c>
    </row>
    <row r="2358" spans="1:4" ht="27">
      <c r="A2358" s="461">
        <v>102060</v>
      </c>
      <c r="B2358" s="462" t="s">
        <v>10639</v>
      </c>
      <c r="C2358" s="461" t="s">
        <v>149</v>
      </c>
      <c r="D2358" s="465">
        <v>309.43</v>
      </c>
    </row>
    <row r="2359" spans="1:4" ht="27">
      <c r="A2359" s="461">
        <v>102061</v>
      </c>
      <c r="B2359" s="462" t="s">
        <v>10638</v>
      </c>
      <c r="C2359" s="461" t="s">
        <v>149</v>
      </c>
      <c r="D2359" s="465">
        <v>240.46</v>
      </c>
    </row>
    <row r="2360" spans="1:4" ht="27">
      <c r="A2360" s="461">
        <v>102062</v>
      </c>
      <c r="B2360" s="462" t="s">
        <v>10637</v>
      </c>
      <c r="C2360" s="461" t="s">
        <v>149</v>
      </c>
      <c r="D2360" s="465">
        <v>223.96</v>
      </c>
    </row>
    <row r="2361" spans="1:4" ht="27">
      <c r="A2361" s="461">
        <v>102063</v>
      </c>
      <c r="B2361" s="462" t="s">
        <v>10636</v>
      </c>
      <c r="C2361" s="461" t="s">
        <v>149</v>
      </c>
      <c r="D2361" s="465">
        <v>190.56</v>
      </c>
    </row>
    <row r="2362" spans="1:4" ht="27">
      <c r="A2362" s="461">
        <v>102064</v>
      </c>
      <c r="B2362" s="462" t="s">
        <v>10635</v>
      </c>
      <c r="C2362" s="461" t="s">
        <v>149</v>
      </c>
      <c r="D2362" s="465">
        <v>164.21</v>
      </c>
    </row>
    <row r="2363" spans="1:4" ht="27">
      <c r="A2363" s="461">
        <v>102065</v>
      </c>
      <c r="B2363" s="462" t="s">
        <v>10634</v>
      </c>
      <c r="C2363" s="461" t="s">
        <v>149</v>
      </c>
      <c r="D2363" s="465">
        <v>149.66999999999999</v>
      </c>
    </row>
    <row r="2364" spans="1:4" ht="27">
      <c r="A2364" s="461">
        <v>102066</v>
      </c>
      <c r="B2364" s="462" t="s">
        <v>10633</v>
      </c>
      <c r="C2364" s="461" t="s">
        <v>149</v>
      </c>
      <c r="D2364" s="465">
        <v>371.98</v>
      </c>
    </row>
    <row r="2365" spans="1:4" ht="27">
      <c r="A2365" s="461">
        <v>102067</v>
      </c>
      <c r="B2365" s="462" t="s">
        <v>10632</v>
      </c>
      <c r="C2365" s="461" t="s">
        <v>149</v>
      </c>
      <c r="D2365" s="465">
        <v>320.42</v>
      </c>
    </row>
    <row r="2366" spans="1:4" ht="27">
      <c r="A2366" s="461">
        <v>102068</v>
      </c>
      <c r="B2366" s="462" t="s">
        <v>10631</v>
      </c>
      <c r="C2366" s="461" t="s">
        <v>149</v>
      </c>
      <c r="D2366" s="465">
        <v>220.76</v>
      </c>
    </row>
    <row r="2367" spans="1:4" ht="27">
      <c r="A2367" s="461">
        <v>102069</v>
      </c>
      <c r="B2367" s="462" t="s">
        <v>10630</v>
      </c>
      <c r="C2367" s="461" t="s">
        <v>149</v>
      </c>
      <c r="D2367" s="465">
        <v>205.71</v>
      </c>
    </row>
    <row r="2368" spans="1:4" ht="27">
      <c r="A2368" s="461">
        <v>102070</v>
      </c>
      <c r="B2368" s="462" t="s">
        <v>10629</v>
      </c>
      <c r="C2368" s="461" t="s">
        <v>149</v>
      </c>
      <c r="D2368" s="465">
        <v>181.05</v>
      </c>
    </row>
    <row r="2369" spans="1:4" ht="27">
      <c r="A2369" s="461">
        <v>102071</v>
      </c>
      <c r="B2369" s="462" t="s">
        <v>10628</v>
      </c>
      <c r="C2369" s="461" t="s">
        <v>149</v>
      </c>
      <c r="D2369" s="465">
        <v>156.28</v>
      </c>
    </row>
    <row r="2370" spans="1:4" ht="27">
      <c r="A2370" s="461">
        <v>102072</v>
      </c>
      <c r="B2370" s="462" t="s">
        <v>10627</v>
      </c>
      <c r="C2370" s="461" t="s">
        <v>149</v>
      </c>
      <c r="D2370" s="465">
        <v>148.04</v>
      </c>
    </row>
    <row r="2371" spans="1:4" ht="27">
      <c r="A2371" s="461">
        <v>102073</v>
      </c>
      <c r="B2371" s="462" t="s">
        <v>10626</v>
      </c>
      <c r="C2371" s="461" t="s">
        <v>1043</v>
      </c>
      <c r="D2371" s="465">
        <v>3462.45</v>
      </c>
    </row>
    <row r="2372" spans="1:4" ht="27">
      <c r="A2372" s="461">
        <v>102074</v>
      </c>
      <c r="B2372" s="462" t="s">
        <v>10625</v>
      </c>
      <c r="C2372" s="461" t="s">
        <v>1043</v>
      </c>
      <c r="D2372" s="465">
        <v>4317.8999999999996</v>
      </c>
    </row>
    <row r="2373" spans="1:4" ht="27">
      <c r="A2373" s="461">
        <v>102075</v>
      </c>
      <c r="B2373" s="462" t="s">
        <v>10624</v>
      </c>
      <c r="C2373" s="461" t="s">
        <v>1043</v>
      </c>
      <c r="D2373" s="465">
        <v>4570.1000000000004</v>
      </c>
    </row>
    <row r="2374" spans="1:4" ht="27">
      <c r="A2374" s="461">
        <v>102076</v>
      </c>
      <c r="B2374" s="462" t="s">
        <v>10623</v>
      </c>
      <c r="C2374" s="461" t="s">
        <v>1043</v>
      </c>
      <c r="D2374" s="465">
        <v>4704.43</v>
      </c>
    </row>
    <row r="2375" spans="1:4" ht="27">
      <c r="A2375" s="461">
        <v>102077</v>
      </c>
      <c r="B2375" s="462" t="s">
        <v>10622</v>
      </c>
      <c r="C2375" s="461" t="s">
        <v>1043</v>
      </c>
      <c r="D2375" s="465">
        <v>5007.95</v>
      </c>
    </row>
    <row r="2376" spans="1:4" ht="27">
      <c r="A2376" s="461">
        <v>102078</v>
      </c>
      <c r="B2376" s="462" t="s">
        <v>10621</v>
      </c>
      <c r="C2376" s="461" t="s">
        <v>1043</v>
      </c>
      <c r="D2376" s="465">
        <v>5064.34</v>
      </c>
    </row>
    <row r="2377" spans="1:4" ht="27">
      <c r="A2377" s="461">
        <v>102079</v>
      </c>
      <c r="B2377" s="462" t="s">
        <v>10620</v>
      </c>
      <c r="C2377" s="461" t="s">
        <v>1043</v>
      </c>
      <c r="D2377" s="465">
        <v>4930.33</v>
      </c>
    </row>
    <row r="2378" spans="1:4" ht="27">
      <c r="A2378" s="461">
        <v>102080</v>
      </c>
      <c r="B2378" s="462" t="s">
        <v>10619</v>
      </c>
      <c r="C2378" s="461" t="s">
        <v>1043</v>
      </c>
      <c r="D2378" s="465">
        <v>4431.5</v>
      </c>
    </row>
    <row r="2379" spans="1:4" ht="27">
      <c r="A2379" s="461">
        <v>102086</v>
      </c>
      <c r="B2379" s="462" t="s">
        <v>10618</v>
      </c>
      <c r="C2379" s="461" t="s">
        <v>149</v>
      </c>
      <c r="D2379" s="465">
        <v>211.03</v>
      </c>
    </row>
    <row r="2380" spans="1:4" ht="27">
      <c r="A2380" s="461">
        <v>102087</v>
      </c>
      <c r="B2380" s="462" t="s">
        <v>10617</v>
      </c>
      <c r="C2380" s="461" t="s">
        <v>149</v>
      </c>
      <c r="D2380" s="465">
        <v>162.16999999999999</v>
      </c>
    </row>
    <row r="2381" spans="1:4" ht="27">
      <c r="A2381" s="461">
        <v>102088</v>
      </c>
      <c r="B2381" s="462" t="s">
        <v>10616</v>
      </c>
      <c r="C2381" s="461" t="s">
        <v>149</v>
      </c>
      <c r="D2381" s="465">
        <v>177.72</v>
      </c>
    </row>
    <row r="2382" spans="1:4" ht="27">
      <c r="A2382" s="461">
        <v>102089</v>
      </c>
      <c r="B2382" s="462" t="s">
        <v>10615</v>
      </c>
      <c r="C2382" s="461" t="s">
        <v>149</v>
      </c>
      <c r="D2382" s="465">
        <v>196.66</v>
      </c>
    </row>
    <row r="2383" spans="1:4" ht="27">
      <c r="A2383" s="461">
        <v>102090</v>
      </c>
      <c r="B2383" s="462" t="s">
        <v>10614</v>
      </c>
      <c r="C2383" s="461" t="s">
        <v>149</v>
      </c>
      <c r="D2383" s="465">
        <v>141.22999999999999</v>
      </c>
    </row>
    <row r="2384" spans="1:4" ht="27">
      <c r="A2384" s="461">
        <v>102091</v>
      </c>
      <c r="B2384" s="462" t="s">
        <v>10613</v>
      </c>
      <c r="C2384" s="461" t="s">
        <v>149</v>
      </c>
      <c r="D2384" s="465">
        <v>203</v>
      </c>
    </row>
    <row r="2385" spans="1:4" ht="15">
      <c r="A2385" s="461">
        <v>89996</v>
      </c>
      <c r="B2385" s="462" t="s">
        <v>13113</v>
      </c>
      <c r="C2385" s="461" t="s">
        <v>134</v>
      </c>
      <c r="D2385" s="465">
        <v>13.95</v>
      </c>
    </row>
    <row r="2386" spans="1:4" ht="15">
      <c r="A2386" s="461">
        <v>89997</v>
      </c>
      <c r="B2386" s="462" t="s">
        <v>13114</v>
      </c>
      <c r="C2386" s="461" t="s">
        <v>134</v>
      </c>
      <c r="D2386" s="465">
        <v>11.67</v>
      </c>
    </row>
    <row r="2387" spans="1:4" ht="15">
      <c r="A2387" s="461">
        <v>89998</v>
      </c>
      <c r="B2387" s="462" t="s">
        <v>13115</v>
      </c>
      <c r="C2387" s="461" t="s">
        <v>134</v>
      </c>
      <c r="D2387" s="465">
        <v>13.58</v>
      </c>
    </row>
    <row r="2388" spans="1:4" ht="27">
      <c r="A2388" s="461">
        <v>89999</v>
      </c>
      <c r="B2388" s="462" t="s">
        <v>13116</v>
      </c>
      <c r="C2388" s="461" t="s">
        <v>134</v>
      </c>
      <c r="D2388" s="465">
        <v>18.09</v>
      </c>
    </row>
    <row r="2389" spans="1:4" ht="27">
      <c r="A2389" s="461">
        <v>90000</v>
      </c>
      <c r="B2389" s="462" t="s">
        <v>13117</v>
      </c>
      <c r="C2389" s="461" t="s">
        <v>134</v>
      </c>
      <c r="D2389" s="465">
        <v>15.49</v>
      </c>
    </row>
    <row r="2390" spans="1:4" ht="27">
      <c r="A2390" s="461">
        <v>91593</v>
      </c>
      <c r="B2390" s="462" t="s">
        <v>10612</v>
      </c>
      <c r="C2390" s="461" t="s">
        <v>134</v>
      </c>
      <c r="D2390" s="465">
        <v>16.239999999999998</v>
      </c>
    </row>
    <row r="2391" spans="1:4" ht="27">
      <c r="A2391" s="461">
        <v>91594</v>
      </c>
      <c r="B2391" s="462" t="s">
        <v>10611</v>
      </c>
      <c r="C2391" s="461" t="s">
        <v>134</v>
      </c>
      <c r="D2391" s="465">
        <v>16.559999999999999</v>
      </c>
    </row>
    <row r="2392" spans="1:4" ht="27">
      <c r="A2392" s="461">
        <v>91595</v>
      </c>
      <c r="B2392" s="462" t="s">
        <v>10610</v>
      </c>
      <c r="C2392" s="461" t="s">
        <v>134</v>
      </c>
      <c r="D2392" s="465">
        <v>16.98</v>
      </c>
    </row>
    <row r="2393" spans="1:4" ht="27">
      <c r="A2393" s="461">
        <v>91596</v>
      </c>
      <c r="B2393" s="462" t="s">
        <v>10609</v>
      </c>
      <c r="C2393" s="461" t="s">
        <v>134</v>
      </c>
      <c r="D2393" s="465">
        <v>16.47</v>
      </c>
    </row>
    <row r="2394" spans="1:4" ht="27">
      <c r="A2394" s="461">
        <v>91597</v>
      </c>
      <c r="B2394" s="462" t="s">
        <v>10608</v>
      </c>
      <c r="C2394" s="461" t="s">
        <v>134</v>
      </c>
      <c r="D2394" s="465">
        <v>11.39</v>
      </c>
    </row>
    <row r="2395" spans="1:4" ht="27">
      <c r="A2395" s="461">
        <v>91598</v>
      </c>
      <c r="B2395" s="462" t="s">
        <v>10607</v>
      </c>
      <c r="C2395" s="461" t="s">
        <v>134</v>
      </c>
      <c r="D2395" s="465">
        <v>15.94</v>
      </c>
    </row>
    <row r="2396" spans="1:4" ht="27">
      <c r="A2396" s="461">
        <v>91599</v>
      </c>
      <c r="B2396" s="462" t="s">
        <v>10606</v>
      </c>
      <c r="C2396" s="461" t="s">
        <v>134</v>
      </c>
      <c r="D2396" s="465">
        <v>11.73</v>
      </c>
    </row>
    <row r="2397" spans="1:4" ht="27">
      <c r="A2397" s="461">
        <v>91600</v>
      </c>
      <c r="B2397" s="462" t="s">
        <v>10605</v>
      </c>
      <c r="C2397" s="461" t="s">
        <v>134</v>
      </c>
      <c r="D2397" s="465">
        <v>18.32</v>
      </c>
    </row>
    <row r="2398" spans="1:4" ht="27">
      <c r="A2398" s="461">
        <v>91601</v>
      </c>
      <c r="B2398" s="462" t="s">
        <v>10604</v>
      </c>
      <c r="C2398" s="461" t="s">
        <v>134</v>
      </c>
      <c r="D2398" s="465">
        <v>16.3</v>
      </c>
    </row>
    <row r="2399" spans="1:4" ht="27">
      <c r="A2399" s="461">
        <v>91602</v>
      </c>
      <c r="B2399" s="462" t="s">
        <v>10603</v>
      </c>
      <c r="C2399" s="461" t="s">
        <v>134</v>
      </c>
      <c r="D2399" s="465">
        <v>15.65</v>
      </c>
    </row>
    <row r="2400" spans="1:4" ht="27">
      <c r="A2400" s="461">
        <v>91603</v>
      </c>
      <c r="B2400" s="462" t="s">
        <v>10602</v>
      </c>
      <c r="C2400" s="461" t="s">
        <v>134</v>
      </c>
      <c r="D2400" s="465">
        <v>14.76</v>
      </c>
    </row>
    <row r="2401" spans="1:4" ht="40.5">
      <c r="A2401" s="461">
        <v>92759</v>
      </c>
      <c r="B2401" s="462" t="s">
        <v>1187</v>
      </c>
      <c r="C2401" s="461" t="s">
        <v>134</v>
      </c>
      <c r="D2401" s="465">
        <v>17.3</v>
      </c>
    </row>
    <row r="2402" spans="1:4" ht="40.5">
      <c r="A2402" s="461">
        <v>92760</v>
      </c>
      <c r="B2402" s="462" t="s">
        <v>1188</v>
      </c>
      <c r="C2402" s="461" t="s">
        <v>134</v>
      </c>
      <c r="D2402" s="465">
        <v>17.3</v>
      </c>
    </row>
    <row r="2403" spans="1:4" ht="40.5">
      <c r="A2403" s="461">
        <v>92761</v>
      </c>
      <c r="B2403" s="462" t="s">
        <v>1189</v>
      </c>
      <c r="C2403" s="461" t="s">
        <v>134</v>
      </c>
      <c r="D2403" s="465">
        <v>16.940000000000001</v>
      </c>
    </row>
    <row r="2404" spans="1:4" ht="40.5">
      <c r="A2404" s="461">
        <v>92762</v>
      </c>
      <c r="B2404" s="462" t="s">
        <v>1190</v>
      </c>
      <c r="C2404" s="461" t="s">
        <v>134</v>
      </c>
      <c r="D2404" s="465">
        <v>15.48</v>
      </c>
    </row>
    <row r="2405" spans="1:4" ht="40.5">
      <c r="A2405" s="461">
        <v>92763</v>
      </c>
      <c r="B2405" s="462" t="s">
        <v>1191</v>
      </c>
      <c r="C2405" s="461" t="s">
        <v>134</v>
      </c>
      <c r="D2405" s="465">
        <v>13.23</v>
      </c>
    </row>
    <row r="2406" spans="1:4" ht="40.5">
      <c r="A2406" s="461">
        <v>92764</v>
      </c>
      <c r="B2406" s="462" t="s">
        <v>1192</v>
      </c>
      <c r="C2406" s="461" t="s">
        <v>134</v>
      </c>
      <c r="D2406" s="465">
        <v>12.84</v>
      </c>
    </row>
    <row r="2407" spans="1:4" ht="40.5">
      <c r="A2407" s="461">
        <v>92765</v>
      </c>
      <c r="B2407" s="462" t="s">
        <v>1193</v>
      </c>
      <c r="C2407" s="461" t="s">
        <v>134</v>
      </c>
      <c r="D2407" s="465">
        <v>14.76</v>
      </c>
    </row>
    <row r="2408" spans="1:4" ht="40.5">
      <c r="A2408" s="461">
        <v>92766</v>
      </c>
      <c r="B2408" s="462" t="s">
        <v>1194</v>
      </c>
      <c r="C2408" s="461" t="s">
        <v>134</v>
      </c>
      <c r="D2408" s="465">
        <v>14.57</v>
      </c>
    </row>
    <row r="2409" spans="1:4" ht="27">
      <c r="A2409" s="461">
        <v>92767</v>
      </c>
      <c r="B2409" s="462" t="s">
        <v>1195</v>
      </c>
      <c r="C2409" s="461" t="s">
        <v>134</v>
      </c>
      <c r="D2409" s="465">
        <v>17.57</v>
      </c>
    </row>
    <row r="2410" spans="1:4" ht="27">
      <c r="A2410" s="461">
        <v>92768</v>
      </c>
      <c r="B2410" s="462" t="s">
        <v>1196</v>
      </c>
      <c r="C2410" s="461" t="s">
        <v>134</v>
      </c>
      <c r="D2410" s="465">
        <v>16.29</v>
      </c>
    </row>
    <row r="2411" spans="1:4" ht="27">
      <c r="A2411" s="461">
        <v>92769</v>
      </c>
      <c r="B2411" s="462" t="s">
        <v>1197</v>
      </c>
      <c r="C2411" s="461" t="s">
        <v>134</v>
      </c>
      <c r="D2411" s="465">
        <v>16.52</v>
      </c>
    </row>
    <row r="2412" spans="1:4" ht="27">
      <c r="A2412" s="461">
        <v>92770</v>
      </c>
      <c r="B2412" s="462" t="s">
        <v>1198</v>
      </c>
      <c r="C2412" s="461" t="s">
        <v>134</v>
      </c>
      <c r="D2412" s="465">
        <v>16.32</v>
      </c>
    </row>
    <row r="2413" spans="1:4" ht="27">
      <c r="A2413" s="461">
        <v>92771</v>
      </c>
      <c r="B2413" s="462" t="s">
        <v>1199</v>
      </c>
      <c r="C2413" s="461" t="s">
        <v>134</v>
      </c>
      <c r="D2413" s="465">
        <v>14.97</v>
      </c>
    </row>
    <row r="2414" spans="1:4" ht="27">
      <c r="A2414" s="461">
        <v>92772</v>
      </c>
      <c r="B2414" s="462" t="s">
        <v>1200</v>
      </c>
      <c r="C2414" s="461" t="s">
        <v>134</v>
      </c>
      <c r="D2414" s="465">
        <v>12.85</v>
      </c>
    </row>
    <row r="2415" spans="1:4" ht="27">
      <c r="A2415" s="461">
        <v>92773</v>
      </c>
      <c r="B2415" s="462" t="s">
        <v>1201</v>
      </c>
      <c r="C2415" s="461" t="s">
        <v>134</v>
      </c>
      <c r="D2415" s="465">
        <v>12.56</v>
      </c>
    </row>
    <row r="2416" spans="1:4" ht="27">
      <c r="A2416" s="461">
        <v>92774</v>
      </c>
      <c r="B2416" s="462" t="s">
        <v>1202</v>
      </c>
      <c r="C2416" s="461" t="s">
        <v>134</v>
      </c>
      <c r="D2416" s="465">
        <v>14.56</v>
      </c>
    </row>
    <row r="2417" spans="1:4" ht="27">
      <c r="A2417" s="461">
        <v>92775</v>
      </c>
      <c r="B2417" s="462" t="s">
        <v>1203</v>
      </c>
      <c r="C2417" s="461" t="s">
        <v>134</v>
      </c>
      <c r="D2417" s="465">
        <v>19.43</v>
      </c>
    </row>
    <row r="2418" spans="1:4" ht="27">
      <c r="A2418" s="461">
        <v>92776</v>
      </c>
      <c r="B2418" s="462" t="s">
        <v>1204</v>
      </c>
      <c r="C2418" s="461" t="s">
        <v>134</v>
      </c>
      <c r="D2418" s="465">
        <v>18.93</v>
      </c>
    </row>
    <row r="2419" spans="1:4" ht="27">
      <c r="A2419" s="461">
        <v>92777</v>
      </c>
      <c r="B2419" s="462" t="s">
        <v>1205</v>
      </c>
      <c r="C2419" s="461" t="s">
        <v>134</v>
      </c>
      <c r="D2419" s="465">
        <v>18.149999999999999</v>
      </c>
    </row>
    <row r="2420" spans="1:4" ht="27">
      <c r="A2420" s="461">
        <v>92778</v>
      </c>
      <c r="B2420" s="462" t="s">
        <v>1206</v>
      </c>
      <c r="C2420" s="461" t="s">
        <v>134</v>
      </c>
      <c r="D2420" s="465">
        <v>16.38</v>
      </c>
    </row>
    <row r="2421" spans="1:4" ht="27">
      <c r="A2421" s="461">
        <v>92779</v>
      </c>
      <c r="B2421" s="462" t="s">
        <v>1207</v>
      </c>
      <c r="C2421" s="461" t="s">
        <v>134</v>
      </c>
      <c r="D2421" s="465">
        <v>13.89</v>
      </c>
    </row>
    <row r="2422" spans="1:4" ht="27">
      <c r="A2422" s="461">
        <v>92780</v>
      </c>
      <c r="B2422" s="462" t="s">
        <v>1208</v>
      </c>
      <c r="C2422" s="461" t="s">
        <v>134</v>
      </c>
      <c r="D2422" s="465">
        <v>13.29</v>
      </c>
    </row>
    <row r="2423" spans="1:4" ht="27">
      <c r="A2423" s="461">
        <v>92781</v>
      </c>
      <c r="B2423" s="462" t="s">
        <v>1209</v>
      </c>
      <c r="C2423" s="461" t="s">
        <v>134</v>
      </c>
      <c r="D2423" s="465">
        <v>15.05</v>
      </c>
    </row>
    <row r="2424" spans="1:4" ht="27">
      <c r="A2424" s="461">
        <v>92782</v>
      </c>
      <c r="B2424" s="462" t="s">
        <v>1210</v>
      </c>
      <c r="C2424" s="461" t="s">
        <v>134</v>
      </c>
      <c r="D2424" s="465">
        <v>14.75</v>
      </c>
    </row>
    <row r="2425" spans="1:4" ht="27">
      <c r="A2425" s="461">
        <v>92783</v>
      </c>
      <c r="B2425" s="462" t="s">
        <v>1211</v>
      </c>
      <c r="C2425" s="461" t="s">
        <v>134</v>
      </c>
      <c r="D2425" s="465">
        <v>19.38</v>
      </c>
    </row>
    <row r="2426" spans="1:4" ht="27">
      <c r="A2426" s="461">
        <v>92784</v>
      </c>
      <c r="B2426" s="462" t="s">
        <v>1212</v>
      </c>
      <c r="C2426" s="461" t="s">
        <v>134</v>
      </c>
      <c r="D2426" s="465">
        <v>17.760000000000002</v>
      </c>
    </row>
    <row r="2427" spans="1:4" ht="27">
      <c r="A2427" s="461">
        <v>92785</v>
      </c>
      <c r="B2427" s="462" t="s">
        <v>1213</v>
      </c>
      <c r="C2427" s="461" t="s">
        <v>134</v>
      </c>
      <c r="D2427" s="465">
        <v>17.64</v>
      </c>
    </row>
    <row r="2428" spans="1:4" ht="27">
      <c r="A2428" s="461">
        <v>92786</v>
      </c>
      <c r="B2428" s="462" t="s">
        <v>1214</v>
      </c>
      <c r="C2428" s="461" t="s">
        <v>134</v>
      </c>
      <c r="D2428" s="465">
        <v>17.14</v>
      </c>
    </row>
    <row r="2429" spans="1:4" ht="27">
      <c r="A2429" s="461">
        <v>92787</v>
      </c>
      <c r="B2429" s="462" t="s">
        <v>1215</v>
      </c>
      <c r="C2429" s="461" t="s">
        <v>134</v>
      </c>
      <c r="D2429" s="465">
        <v>15.56</v>
      </c>
    </row>
    <row r="2430" spans="1:4" ht="27">
      <c r="A2430" s="461">
        <v>92788</v>
      </c>
      <c r="B2430" s="462" t="s">
        <v>1216</v>
      </c>
      <c r="C2430" s="461" t="s">
        <v>134</v>
      </c>
      <c r="D2430" s="465">
        <v>13.27</v>
      </c>
    </row>
    <row r="2431" spans="1:4" ht="27">
      <c r="A2431" s="461">
        <v>92789</v>
      </c>
      <c r="B2431" s="462" t="s">
        <v>1217</v>
      </c>
      <c r="C2431" s="461" t="s">
        <v>134</v>
      </c>
      <c r="D2431" s="465">
        <v>12.84</v>
      </c>
    </row>
    <row r="2432" spans="1:4" ht="27">
      <c r="A2432" s="461">
        <v>92790</v>
      </c>
      <c r="B2432" s="462" t="s">
        <v>1218</v>
      </c>
      <c r="C2432" s="461" t="s">
        <v>134</v>
      </c>
      <c r="D2432" s="465">
        <v>14.73</v>
      </c>
    </row>
    <row r="2433" spans="1:4" ht="27">
      <c r="A2433" s="461">
        <v>92791</v>
      </c>
      <c r="B2433" s="462" t="s">
        <v>1219</v>
      </c>
      <c r="C2433" s="461" t="s">
        <v>134</v>
      </c>
      <c r="D2433" s="465">
        <v>13.93</v>
      </c>
    </row>
    <row r="2434" spans="1:4" ht="27">
      <c r="A2434" s="461">
        <v>92792</v>
      </c>
      <c r="B2434" s="462" t="s">
        <v>1220</v>
      </c>
      <c r="C2434" s="461" t="s">
        <v>134</v>
      </c>
      <c r="D2434" s="465">
        <v>14.6</v>
      </c>
    </row>
    <row r="2435" spans="1:4" ht="27">
      <c r="A2435" s="461">
        <v>92793</v>
      </c>
      <c r="B2435" s="462" t="s">
        <v>1221</v>
      </c>
      <c r="C2435" s="461" t="s">
        <v>134</v>
      </c>
      <c r="D2435" s="465">
        <v>14.8</v>
      </c>
    </row>
    <row r="2436" spans="1:4" ht="27">
      <c r="A2436" s="461">
        <v>92794</v>
      </c>
      <c r="B2436" s="462" t="s">
        <v>1222</v>
      </c>
      <c r="C2436" s="461" t="s">
        <v>134</v>
      </c>
      <c r="D2436" s="465">
        <v>13.76</v>
      </c>
    </row>
    <row r="2437" spans="1:4" ht="27">
      <c r="A2437" s="461">
        <v>92795</v>
      </c>
      <c r="B2437" s="462" t="s">
        <v>1223</v>
      </c>
      <c r="C2437" s="461" t="s">
        <v>134</v>
      </c>
      <c r="D2437" s="465">
        <v>11.85</v>
      </c>
    </row>
    <row r="2438" spans="1:4" ht="27">
      <c r="A2438" s="461">
        <v>92796</v>
      </c>
      <c r="B2438" s="462" t="s">
        <v>1224</v>
      </c>
      <c r="C2438" s="461" t="s">
        <v>134</v>
      </c>
      <c r="D2438" s="465">
        <v>11.77</v>
      </c>
    </row>
    <row r="2439" spans="1:4" ht="27">
      <c r="A2439" s="461">
        <v>92797</v>
      </c>
      <c r="B2439" s="462" t="s">
        <v>1225</v>
      </c>
      <c r="C2439" s="461" t="s">
        <v>134</v>
      </c>
      <c r="D2439" s="465">
        <v>13.89</v>
      </c>
    </row>
    <row r="2440" spans="1:4" ht="27">
      <c r="A2440" s="461">
        <v>92798</v>
      </c>
      <c r="B2440" s="462" t="s">
        <v>1226</v>
      </c>
      <c r="C2440" s="461" t="s">
        <v>134</v>
      </c>
      <c r="D2440" s="465">
        <v>13.88</v>
      </c>
    </row>
    <row r="2441" spans="1:4" ht="15">
      <c r="A2441" s="461">
        <v>92799</v>
      </c>
      <c r="B2441" s="462" t="s">
        <v>1227</v>
      </c>
      <c r="C2441" s="461" t="s">
        <v>134</v>
      </c>
      <c r="D2441" s="465">
        <v>14.26</v>
      </c>
    </row>
    <row r="2442" spans="1:4" ht="15">
      <c r="A2442" s="461">
        <v>92800</v>
      </c>
      <c r="B2442" s="462" t="s">
        <v>1228</v>
      </c>
      <c r="C2442" s="461" t="s">
        <v>134</v>
      </c>
      <c r="D2442" s="465">
        <v>13.53</v>
      </c>
    </row>
    <row r="2443" spans="1:4" ht="15">
      <c r="A2443" s="461">
        <v>92801</v>
      </c>
      <c r="B2443" s="462" t="s">
        <v>1229</v>
      </c>
      <c r="C2443" s="461" t="s">
        <v>134</v>
      </c>
      <c r="D2443" s="465">
        <v>14.38</v>
      </c>
    </row>
    <row r="2444" spans="1:4" ht="15">
      <c r="A2444" s="461">
        <v>92802</v>
      </c>
      <c r="B2444" s="462" t="s">
        <v>1230</v>
      </c>
      <c r="C2444" s="461" t="s">
        <v>134</v>
      </c>
      <c r="D2444" s="465">
        <v>14.67</v>
      </c>
    </row>
    <row r="2445" spans="1:4" ht="15">
      <c r="A2445" s="461">
        <v>92803</v>
      </c>
      <c r="B2445" s="462" t="s">
        <v>1231</v>
      </c>
      <c r="C2445" s="461" t="s">
        <v>134</v>
      </c>
      <c r="D2445" s="465">
        <v>13.68</v>
      </c>
    </row>
    <row r="2446" spans="1:4" ht="15">
      <c r="A2446" s="461">
        <v>92804</v>
      </c>
      <c r="B2446" s="462" t="s">
        <v>1232</v>
      </c>
      <c r="C2446" s="461" t="s">
        <v>134</v>
      </c>
      <c r="D2446" s="465">
        <v>11.81</v>
      </c>
    </row>
    <row r="2447" spans="1:4" ht="15">
      <c r="A2447" s="461">
        <v>92805</v>
      </c>
      <c r="B2447" s="462" t="s">
        <v>1233</v>
      </c>
      <c r="C2447" s="461" t="s">
        <v>134</v>
      </c>
      <c r="D2447" s="465">
        <v>11.75</v>
      </c>
    </row>
    <row r="2448" spans="1:4" ht="15">
      <c r="A2448" s="461">
        <v>92806</v>
      </c>
      <c r="B2448" s="462" t="s">
        <v>1234</v>
      </c>
      <c r="C2448" s="461" t="s">
        <v>134</v>
      </c>
      <c r="D2448" s="465">
        <v>13.88</v>
      </c>
    </row>
    <row r="2449" spans="1:4" ht="15">
      <c r="A2449" s="461">
        <v>92875</v>
      </c>
      <c r="B2449" s="462" t="s">
        <v>1235</v>
      </c>
      <c r="C2449" s="461" t="s">
        <v>134</v>
      </c>
      <c r="D2449" s="465">
        <v>13.36</v>
      </c>
    </row>
    <row r="2450" spans="1:4" ht="15">
      <c r="A2450" s="461">
        <v>92876</v>
      </c>
      <c r="B2450" s="462" t="s">
        <v>1236</v>
      </c>
      <c r="C2450" s="461" t="s">
        <v>134</v>
      </c>
      <c r="D2450" s="465">
        <v>13.43</v>
      </c>
    </row>
    <row r="2451" spans="1:4" ht="15">
      <c r="A2451" s="461">
        <v>92877</v>
      </c>
      <c r="B2451" s="462" t="s">
        <v>1237</v>
      </c>
      <c r="C2451" s="461" t="s">
        <v>134</v>
      </c>
      <c r="D2451" s="465">
        <v>14.77</v>
      </c>
    </row>
    <row r="2452" spans="1:4" ht="15">
      <c r="A2452" s="461">
        <v>92878</v>
      </c>
      <c r="B2452" s="462" t="s">
        <v>1238</v>
      </c>
      <c r="C2452" s="461" t="s">
        <v>134</v>
      </c>
      <c r="D2452" s="465">
        <v>14.66</v>
      </c>
    </row>
    <row r="2453" spans="1:4" ht="15">
      <c r="A2453" s="461">
        <v>92879</v>
      </c>
      <c r="B2453" s="462" t="s">
        <v>1239</v>
      </c>
      <c r="C2453" s="461" t="s">
        <v>134</v>
      </c>
      <c r="D2453" s="465">
        <v>14.58</v>
      </c>
    </row>
    <row r="2454" spans="1:4" ht="15">
      <c r="A2454" s="461">
        <v>92880</v>
      </c>
      <c r="B2454" s="462" t="s">
        <v>1240</v>
      </c>
      <c r="C2454" s="461" t="s">
        <v>134</v>
      </c>
      <c r="D2454" s="465">
        <v>14.95</v>
      </c>
    </row>
    <row r="2455" spans="1:4" ht="15">
      <c r="A2455" s="461">
        <v>92881</v>
      </c>
      <c r="B2455" s="462" t="s">
        <v>1241</v>
      </c>
      <c r="C2455" s="461" t="s">
        <v>134</v>
      </c>
      <c r="D2455" s="465">
        <v>14.94</v>
      </c>
    </row>
    <row r="2456" spans="1:4" ht="15">
      <c r="A2456" s="461">
        <v>92882</v>
      </c>
      <c r="B2456" s="462" t="s">
        <v>1242</v>
      </c>
      <c r="C2456" s="461" t="s">
        <v>134</v>
      </c>
      <c r="D2456" s="465">
        <v>16.059999999999999</v>
      </c>
    </row>
    <row r="2457" spans="1:4" ht="15">
      <c r="A2457" s="461">
        <v>92883</v>
      </c>
      <c r="B2457" s="462" t="s">
        <v>1243</v>
      </c>
      <c r="C2457" s="461" t="s">
        <v>134</v>
      </c>
      <c r="D2457" s="465">
        <v>15.57</v>
      </c>
    </row>
    <row r="2458" spans="1:4" ht="15">
      <c r="A2458" s="461">
        <v>92884</v>
      </c>
      <c r="B2458" s="462" t="s">
        <v>1244</v>
      </c>
      <c r="C2458" s="461" t="s">
        <v>134</v>
      </c>
      <c r="D2458" s="465">
        <v>16.489999999999998</v>
      </c>
    </row>
    <row r="2459" spans="1:4" ht="15">
      <c r="A2459" s="461">
        <v>92885</v>
      </c>
      <c r="B2459" s="462" t="s">
        <v>1245</v>
      </c>
      <c r="C2459" s="461" t="s">
        <v>134</v>
      </c>
      <c r="D2459" s="465">
        <v>16.04</v>
      </c>
    </row>
    <row r="2460" spans="1:4" ht="15">
      <c r="A2460" s="461">
        <v>92886</v>
      </c>
      <c r="B2460" s="462" t="s">
        <v>1246</v>
      </c>
      <c r="C2460" s="461" t="s">
        <v>134</v>
      </c>
      <c r="D2460" s="465">
        <v>15.65</v>
      </c>
    </row>
    <row r="2461" spans="1:4" ht="15">
      <c r="A2461" s="461">
        <v>92887</v>
      </c>
      <c r="B2461" s="462" t="s">
        <v>1247</v>
      </c>
      <c r="C2461" s="461" t="s">
        <v>134</v>
      </c>
      <c r="D2461" s="465">
        <v>15.82</v>
      </c>
    </row>
    <row r="2462" spans="1:4" ht="15">
      <c r="A2462" s="461">
        <v>92888</v>
      </c>
      <c r="B2462" s="462" t="s">
        <v>1248</v>
      </c>
      <c r="C2462" s="461" t="s">
        <v>134</v>
      </c>
      <c r="D2462" s="465">
        <v>15.63</v>
      </c>
    </row>
    <row r="2463" spans="1:4" ht="27">
      <c r="A2463" s="461">
        <v>92915</v>
      </c>
      <c r="B2463" s="462" t="s">
        <v>1249</v>
      </c>
      <c r="C2463" s="461" t="s">
        <v>134</v>
      </c>
      <c r="D2463" s="465">
        <v>18.37</v>
      </c>
    </row>
    <row r="2464" spans="1:4" ht="27">
      <c r="A2464" s="461">
        <v>92916</v>
      </c>
      <c r="B2464" s="462" t="s">
        <v>1250</v>
      </c>
      <c r="C2464" s="461" t="s">
        <v>134</v>
      </c>
      <c r="D2464" s="465">
        <v>18.12</v>
      </c>
    </row>
    <row r="2465" spans="1:4" ht="27">
      <c r="A2465" s="461">
        <v>92917</v>
      </c>
      <c r="B2465" s="462" t="s">
        <v>1251</v>
      </c>
      <c r="C2465" s="461" t="s">
        <v>134</v>
      </c>
      <c r="D2465" s="465">
        <v>17.55</v>
      </c>
    </row>
    <row r="2466" spans="1:4" ht="27">
      <c r="A2466" s="461">
        <v>92919</v>
      </c>
      <c r="B2466" s="462" t="s">
        <v>1252</v>
      </c>
      <c r="C2466" s="461" t="s">
        <v>134</v>
      </c>
      <c r="D2466" s="465">
        <v>15.93</v>
      </c>
    </row>
    <row r="2467" spans="1:4" ht="27">
      <c r="A2467" s="461">
        <v>92921</v>
      </c>
      <c r="B2467" s="462" t="s">
        <v>1253</v>
      </c>
      <c r="C2467" s="461" t="s">
        <v>134</v>
      </c>
      <c r="D2467" s="465">
        <v>13.56</v>
      </c>
    </row>
    <row r="2468" spans="1:4" ht="27">
      <c r="A2468" s="461">
        <v>92922</v>
      </c>
      <c r="B2468" s="462" t="s">
        <v>1254</v>
      </c>
      <c r="C2468" s="461" t="s">
        <v>134</v>
      </c>
      <c r="D2468" s="465">
        <v>13.07</v>
      </c>
    </row>
    <row r="2469" spans="1:4" ht="27">
      <c r="A2469" s="461">
        <v>92923</v>
      </c>
      <c r="B2469" s="462" t="s">
        <v>1255</v>
      </c>
      <c r="C2469" s="461" t="s">
        <v>134</v>
      </c>
      <c r="D2469" s="465">
        <v>14.91</v>
      </c>
    </row>
    <row r="2470" spans="1:4" ht="27">
      <c r="A2470" s="461">
        <v>92924</v>
      </c>
      <c r="B2470" s="462" t="s">
        <v>1256</v>
      </c>
      <c r="C2470" s="461" t="s">
        <v>134</v>
      </c>
      <c r="D2470" s="465">
        <v>14.66</v>
      </c>
    </row>
    <row r="2471" spans="1:4" ht="27">
      <c r="A2471" s="461">
        <v>95445</v>
      </c>
      <c r="B2471" s="462" t="s">
        <v>13118</v>
      </c>
      <c r="C2471" s="461" t="s">
        <v>134</v>
      </c>
      <c r="D2471" s="465">
        <v>12.8</v>
      </c>
    </row>
    <row r="2472" spans="1:4" ht="27">
      <c r="A2472" s="461">
        <v>95446</v>
      </c>
      <c r="B2472" s="462" t="s">
        <v>13119</v>
      </c>
      <c r="C2472" s="461" t="s">
        <v>134</v>
      </c>
      <c r="D2472" s="465">
        <v>13.99</v>
      </c>
    </row>
    <row r="2473" spans="1:4" ht="27">
      <c r="A2473" s="461">
        <v>95448</v>
      </c>
      <c r="B2473" s="462" t="s">
        <v>10601</v>
      </c>
      <c r="C2473" s="461" t="s">
        <v>134</v>
      </c>
      <c r="D2473" s="465">
        <v>15.26</v>
      </c>
    </row>
    <row r="2474" spans="1:4" ht="15">
      <c r="A2474" s="461">
        <v>95576</v>
      </c>
      <c r="B2474" s="462" t="s">
        <v>13120</v>
      </c>
      <c r="C2474" s="461" t="s">
        <v>134</v>
      </c>
      <c r="D2474" s="465">
        <v>16.579999999999998</v>
      </c>
    </row>
    <row r="2475" spans="1:4" ht="15">
      <c r="A2475" s="461">
        <v>95577</v>
      </c>
      <c r="B2475" s="462" t="s">
        <v>13121</v>
      </c>
      <c r="C2475" s="461" t="s">
        <v>134</v>
      </c>
      <c r="D2475" s="465">
        <v>14.81</v>
      </c>
    </row>
    <row r="2476" spans="1:4" ht="15">
      <c r="A2476" s="461">
        <v>95578</v>
      </c>
      <c r="B2476" s="462" t="s">
        <v>13122</v>
      </c>
      <c r="C2476" s="461" t="s">
        <v>134</v>
      </c>
      <c r="D2476" s="465">
        <v>12.6</v>
      </c>
    </row>
    <row r="2477" spans="1:4" ht="15">
      <c r="A2477" s="461">
        <v>95579</v>
      </c>
      <c r="B2477" s="462" t="s">
        <v>13123</v>
      </c>
      <c r="C2477" s="461" t="s">
        <v>134</v>
      </c>
      <c r="D2477" s="465">
        <v>12.38</v>
      </c>
    </row>
    <row r="2478" spans="1:4" ht="15">
      <c r="A2478" s="461">
        <v>95580</v>
      </c>
      <c r="B2478" s="462" t="s">
        <v>13124</v>
      </c>
      <c r="C2478" s="461" t="s">
        <v>134</v>
      </c>
      <c r="D2478" s="465">
        <v>14.45</v>
      </c>
    </row>
    <row r="2479" spans="1:4" ht="15">
      <c r="A2479" s="461">
        <v>95581</v>
      </c>
      <c r="B2479" s="462" t="s">
        <v>13125</v>
      </c>
      <c r="C2479" s="461" t="s">
        <v>134</v>
      </c>
      <c r="D2479" s="465">
        <v>14.43</v>
      </c>
    </row>
    <row r="2480" spans="1:4" ht="15">
      <c r="A2480" s="461">
        <v>95582</v>
      </c>
      <c r="B2480" s="462" t="s">
        <v>13126</v>
      </c>
      <c r="C2480" s="461" t="s">
        <v>134</v>
      </c>
      <c r="D2480" s="465">
        <v>15.8</v>
      </c>
    </row>
    <row r="2481" spans="1:4" ht="27">
      <c r="A2481" s="461">
        <v>95583</v>
      </c>
      <c r="B2481" s="462" t="s">
        <v>13127</v>
      </c>
      <c r="C2481" s="461" t="s">
        <v>134</v>
      </c>
      <c r="D2481" s="465">
        <v>16.78</v>
      </c>
    </row>
    <row r="2482" spans="1:4" ht="27">
      <c r="A2482" s="461">
        <v>95584</v>
      </c>
      <c r="B2482" s="462" t="s">
        <v>13128</v>
      </c>
      <c r="C2482" s="461" t="s">
        <v>134</v>
      </c>
      <c r="D2482" s="465">
        <v>16.64</v>
      </c>
    </row>
    <row r="2483" spans="1:4" ht="27">
      <c r="A2483" s="461">
        <v>95592</v>
      </c>
      <c r="B2483" s="462" t="s">
        <v>13129</v>
      </c>
      <c r="C2483" s="461" t="s">
        <v>134</v>
      </c>
      <c r="D2483" s="465">
        <v>17.91</v>
      </c>
    </row>
    <row r="2484" spans="1:4" ht="27">
      <c r="A2484" s="461">
        <v>95593</v>
      </c>
      <c r="B2484" s="462" t="s">
        <v>13130</v>
      </c>
      <c r="C2484" s="461" t="s">
        <v>134</v>
      </c>
      <c r="D2484" s="465">
        <v>17.25</v>
      </c>
    </row>
    <row r="2485" spans="1:4" ht="27">
      <c r="A2485" s="461">
        <v>95943</v>
      </c>
      <c r="B2485" s="462" t="s">
        <v>10600</v>
      </c>
      <c r="C2485" s="461" t="s">
        <v>134</v>
      </c>
      <c r="D2485" s="465">
        <v>21.98</v>
      </c>
    </row>
    <row r="2486" spans="1:4" ht="27">
      <c r="A2486" s="461">
        <v>95944</v>
      </c>
      <c r="B2486" s="462" t="s">
        <v>10599</v>
      </c>
      <c r="C2486" s="461" t="s">
        <v>134</v>
      </c>
      <c r="D2486" s="465">
        <v>21.32</v>
      </c>
    </row>
    <row r="2487" spans="1:4" ht="27">
      <c r="A2487" s="461">
        <v>95945</v>
      </c>
      <c r="B2487" s="462" t="s">
        <v>10598</v>
      </c>
      <c r="C2487" s="461" t="s">
        <v>134</v>
      </c>
      <c r="D2487" s="465">
        <v>18.989999999999998</v>
      </c>
    </row>
    <row r="2488" spans="1:4" ht="27">
      <c r="A2488" s="461">
        <v>95946</v>
      </c>
      <c r="B2488" s="462" t="s">
        <v>10597</v>
      </c>
      <c r="C2488" s="461" t="s">
        <v>134</v>
      </c>
      <c r="D2488" s="465">
        <v>16.239999999999998</v>
      </c>
    </row>
    <row r="2489" spans="1:4" ht="27">
      <c r="A2489" s="461">
        <v>95947</v>
      </c>
      <c r="B2489" s="462" t="s">
        <v>10596</v>
      </c>
      <c r="C2489" s="461" t="s">
        <v>134</v>
      </c>
      <c r="D2489" s="465">
        <v>13.24</v>
      </c>
    </row>
    <row r="2490" spans="1:4" ht="27">
      <c r="A2490" s="461">
        <v>95948</v>
      </c>
      <c r="B2490" s="462" t="s">
        <v>10595</v>
      </c>
      <c r="C2490" s="461" t="s">
        <v>134</v>
      </c>
      <c r="D2490" s="465">
        <v>12.41</v>
      </c>
    </row>
    <row r="2491" spans="1:4" ht="27">
      <c r="A2491" s="461">
        <v>96544</v>
      </c>
      <c r="B2491" s="462" t="s">
        <v>1257</v>
      </c>
      <c r="C2491" s="461" t="s">
        <v>134</v>
      </c>
      <c r="D2491" s="465">
        <v>18.920000000000002</v>
      </c>
    </row>
    <row r="2492" spans="1:4" ht="27">
      <c r="A2492" s="461">
        <v>96545</v>
      </c>
      <c r="B2492" s="462" t="s">
        <v>1258</v>
      </c>
      <c r="C2492" s="461" t="s">
        <v>134</v>
      </c>
      <c r="D2492" s="465">
        <v>18.16</v>
      </c>
    </row>
    <row r="2493" spans="1:4" ht="27">
      <c r="A2493" s="461">
        <v>96546</v>
      </c>
      <c r="B2493" s="462" t="s">
        <v>1259</v>
      </c>
      <c r="C2493" s="461" t="s">
        <v>134</v>
      </c>
      <c r="D2493" s="465">
        <v>16.45</v>
      </c>
    </row>
    <row r="2494" spans="1:4" ht="27">
      <c r="A2494" s="461">
        <v>96547</v>
      </c>
      <c r="B2494" s="462" t="s">
        <v>1260</v>
      </c>
      <c r="C2494" s="461" t="s">
        <v>134</v>
      </c>
      <c r="D2494" s="465">
        <v>14</v>
      </c>
    </row>
    <row r="2495" spans="1:4" ht="27">
      <c r="A2495" s="461">
        <v>96548</v>
      </c>
      <c r="B2495" s="462" t="s">
        <v>1261</v>
      </c>
      <c r="C2495" s="461" t="s">
        <v>134</v>
      </c>
      <c r="D2495" s="465">
        <v>13.46</v>
      </c>
    </row>
    <row r="2496" spans="1:4" ht="27">
      <c r="A2496" s="461">
        <v>96549</v>
      </c>
      <c r="B2496" s="462" t="s">
        <v>1262</v>
      </c>
      <c r="C2496" s="461" t="s">
        <v>134</v>
      </c>
      <c r="D2496" s="465">
        <v>15.26</v>
      </c>
    </row>
    <row r="2497" spans="1:4" ht="27">
      <c r="A2497" s="461">
        <v>96550</v>
      </c>
      <c r="B2497" s="462" t="s">
        <v>1263</v>
      </c>
      <c r="C2497" s="461" t="s">
        <v>134</v>
      </c>
      <c r="D2497" s="465">
        <v>14.99</v>
      </c>
    </row>
    <row r="2498" spans="1:4" ht="27">
      <c r="A2498" s="461">
        <v>100064</v>
      </c>
      <c r="B2498" s="462" t="s">
        <v>13131</v>
      </c>
      <c r="C2498" s="461" t="s">
        <v>134</v>
      </c>
      <c r="D2498" s="465">
        <v>16.47</v>
      </c>
    </row>
    <row r="2499" spans="1:4" ht="27">
      <c r="A2499" s="461">
        <v>100066</v>
      </c>
      <c r="B2499" s="462" t="s">
        <v>10594</v>
      </c>
      <c r="C2499" s="461" t="s">
        <v>134</v>
      </c>
      <c r="D2499" s="465">
        <v>16.5</v>
      </c>
    </row>
    <row r="2500" spans="1:4" ht="27">
      <c r="A2500" s="461">
        <v>100067</v>
      </c>
      <c r="B2500" s="462" t="s">
        <v>10593</v>
      </c>
      <c r="C2500" s="461" t="s">
        <v>134</v>
      </c>
      <c r="D2500" s="465">
        <v>15.27</v>
      </c>
    </row>
    <row r="2501" spans="1:4" ht="27">
      <c r="A2501" s="461">
        <v>100068</v>
      </c>
      <c r="B2501" s="462" t="s">
        <v>10592</v>
      </c>
      <c r="C2501" s="461" t="s">
        <v>134</v>
      </c>
      <c r="D2501" s="465">
        <v>12.72</v>
      </c>
    </row>
    <row r="2502" spans="1:4" ht="15">
      <c r="A2502" s="461">
        <v>102920</v>
      </c>
      <c r="B2502" s="462" t="s">
        <v>13132</v>
      </c>
      <c r="C2502" s="461" t="s">
        <v>134</v>
      </c>
      <c r="D2502" s="465">
        <v>11.44</v>
      </c>
    </row>
    <row r="2503" spans="1:4" ht="15">
      <c r="A2503" s="461">
        <v>102921</v>
      </c>
      <c r="B2503" s="462" t="s">
        <v>13133</v>
      </c>
      <c r="C2503" s="461" t="s">
        <v>134</v>
      </c>
      <c r="D2503" s="465">
        <v>11.24</v>
      </c>
    </row>
    <row r="2504" spans="1:4" ht="27">
      <c r="A2504" s="461">
        <v>102922</v>
      </c>
      <c r="B2504" s="462" t="s">
        <v>13134</v>
      </c>
      <c r="C2504" s="461" t="s">
        <v>134</v>
      </c>
      <c r="D2504" s="465">
        <v>11.84</v>
      </c>
    </row>
    <row r="2505" spans="1:4" ht="15">
      <c r="A2505" s="461">
        <v>102923</v>
      </c>
      <c r="B2505" s="462" t="s">
        <v>13135</v>
      </c>
      <c r="C2505" s="461" t="s">
        <v>134</v>
      </c>
      <c r="D2505" s="465">
        <v>11.09</v>
      </c>
    </row>
    <row r="2506" spans="1:4" ht="27">
      <c r="A2506" s="461">
        <v>103088</v>
      </c>
      <c r="B2506" s="462" t="s">
        <v>13136</v>
      </c>
      <c r="C2506" s="461" t="s">
        <v>134</v>
      </c>
      <c r="D2506" s="465">
        <v>12.66</v>
      </c>
    </row>
    <row r="2507" spans="1:4" ht="15">
      <c r="A2507" s="461">
        <v>89993</v>
      </c>
      <c r="B2507" s="462" t="s">
        <v>13137</v>
      </c>
      <c r="C2507" s="461" t="s">
        <v>1043</v>
      </c>
      <c r="D2507" s="465">
        <v>810.31</v>
      </c>
    </row>
    <row r="2508" spans="1:4" ht="27">
      <c r="A2508" s="461">
        <v>89994</v>
      </c>
      <c r="B2508" s="462" t="s">
        <v>13138</v>
      </c>
      <c r="C2508" s="461" t="s">
        <v>1043</v>
      </c>
      <c r="D2508" s="465">
        <v>710.37</v>
      </c>
    </row>
    <row r="2509" spans="1:4" ht="15">
      <c r="A2509" s="461">
        <v>89995</v>
      </c>
      <c r="B2509" s="462" t="s">
        <v>13139</v>
      </c>
      <c r="C2509" s="461" t="s">
        <v>1043</v>
      </c>
      <c r="D2509" s="465">
        <v>784.75</v>
      </c>
    </row>
    <row r="2510" spans="1:4" ht="27">
      <c r="A2510" s="461">
        <v>90278</v>
      </c>
      <c r="B2510" s="462" t="s">
        <v>13140</v>
      </c>
      <c r="C2510" s="461" t="s">
        <v>1043</v>
      </c>
      <c r="D2510" s="465">
        <v>426.96</v>
      </c>
    </row>
    <row r="2511" spans="1:4" ht="27">
      <c r="A2511" s="461">
        <v>90279</v>
      </c>
      <c r="B2511" s="462" t="s">
        <v>13141</v>
      </c>
      <c r="C2511" s="461" t="s">
        <v>1043</v>
      </c>
      <c r="D2511" s="465">
        <v>473.8</v>
      </c>
    </row>
    <row r="2512" spans="1:4" ht="27">
      <c r="A2512" s="461">
        <v>90280</v>
      </c>
      <c r="B2512" s="462" t="s">
        <v>13142</v>
      </c>
      <c r="C2512" s="461" t="s">
        <v>1043</v>
      </c>
      <c r="D2512" s="465">
        <v>531.21</v>
      </c>
    </row>
    <row r="2513" spans="1:4" ht="27">
      <c r="A2513" s="461">
        <v>90281</v>
      </c>
      <c r="B2513" s="462" t="s">
        <v>13143</v>
      </c>
      <c r="C2513" s="461" t="s">
        <v>1043</v>
      </c>
      <c r="D2513" s="465">
        <v>625.29999999999995</v>
      </c>
    </row>
    <row r="2514" spans="1:4" ht="27">
      <c r="A2514" s="461">
        <v>90282</v>
      </c>
      <c r="B2514" s="462" t="s">
        <v>13144</v>
      </c>
      <c r="C2514" s="461" t="s">
        <v>1043</v>
      </c>
      <c r="D2514" s="465">
        <v>419.98</v>
      </c>
    </row>
    <row r="2515" spans="1:4" ht="27">
      <c r="A2515" s="461">
        <v>90283</v>
      </c>
      <c r="B2515" s="462" t="s">
        <v>13145</v>
      </c>
      <c r="C2515" s="461" t="s">
        <v>1043</v>
      </c>
      <c r="D2515" s="465">
        <v>467.13</v>
      </c>
    </row>
    <row r="2516" spans="1:4" ht="27">
      <c r="A2516" s="461">
        <v>90284</v>
      </c>
      <c r="B2516" s="462" t="s">
        <v>13146</v>
      </c>
      <c r="C2516" s="461" t="s">
        <v>1043</v>
      </c>
      <c r="D2516" s="465">
        <v>527.54</v>
      </c>
    </row>
    <row r="2517" spans="1:4" ht="27">
      <c r="A2517" s="461">
        <v>90285</v>
      </c>
      <c r="B2517" s="462" t="s">
        <v>13147</v>
      </c>
      <c r="C2517" s="461" t="s">
        <v>1043</v>
      </c>
      <c r="D2517" s="465">
        <v>626.47</v>
      </c>
    </row>
    <row r="2518" spans="1:4" ht="40.5">
      <c r="A2518" s="461">
        <v>92718</v>
      </c>
      <c r="B2518" s="462" t="s">
        <v>1264</v>
      </c>
      <c r="C2518" s="461" t="s">
        <v>1043</v>
      </c>
      <c r="D2518" s="465">
        <v>715.96</v>
      </c>
    </row>
    <row r="2519" spans="1:4" ht="40.5">
      <c r="A2519" s="461">
        <v>92719</v>
      </c>
      <c r="B2519" s="462" t="s">
        <v>1265</v>
      </c>
      <c r="C2519" s="461" t="s">
        <v>1043</v>
      </c>
      <c r="D2519" s="465">
        <v>590.91999999999996</v>
      </c>
    </row>
    <row r="2520" spans="1:4" ht="40.5">
      <c r="A2520" s="461">
        <v>92720</v>
      </c>
      <c r="B2520" s="462" t="s">
        <v>1266</v>
      </c>
      <c r="C2520" s="461" t="s">
        <v>1043</v>
      </c>
      <c r="D2520" s="465">
        <v>633.80999999999995</v>
      </c>
    </row>
    <row r="2521" spans="1:4" ht="27">
      <c r="A2521" s="461">
        <v>92721</v>
      </c>
      <c r="B2521" s="462" t="s">
        <v>1267</v>
      </c>
      <c r="C2521" s="461" t="s">
        <v>1043</v>
      </c>
      <c r="D2521" s="465">
        <v>583.28</v>
      </c>
    </row>
    <row r="2522" spans="1:4" ht="27">
      <c r="A2522" s="461">
        <v>92722</v>
      </c>
      <c r="B2522" s="462" t="s">
        <v>1268</v>
      </c>
      <c r="C2522" s="461" t="s">
        <v>1043</v>
      </c>
      <c r="D2522" s="465">
        <v>630.63</v>
      </c>
    </row>
    <row r="2523" spans="1:4" ht="40.5">
      <c r="A2523" s="461">
        <v>92723</v>
      </c>
      <c r="B2523" s="462" t="s">
        <v>1269</v>
      </c>
      <c r="C2523" s="461" t="s">
        <v>1043</v>
      </c>
      <c r="D2523" s="465">
        <v>615.59</v>
      </c>
    </row>
    <row r="2524" spans="1:4" ht="40.5">
      <c r="A2524" s="461">
        <v>92724</v>
      </c>
      <c r="B2524" s="462" t="s">
        <v>1270</v>
      </c>
      <c r="C2524" s="461" t="s">
        <v>1043</v>
      </c>
      <c r="D2524" s="465">
        <v>612.80999999999995</v>
      </c>
    </row>
    <row r="2525" spans="1:4" ht="40.5">
      <c r="A2525" s="461">
        <v>92725</v>
      </c>
      <c r="B2525" s="462" t="s">
        <v>1271</v>
      </c>
      <c r="C2525" s="461" t="s">
        <v>1043</v>
      </c>
      <c r="D2525" s="465">
        <v>611.64</v>
      </c>
    </row>
    <row r="2526" spans="1:4" ht="40.5">
      <c r="A2526" s="461">
        <v>92726</v>
      </c>
      <c r="B2526" s="462" t="s">
        <v>1272</v>
      </c>
      <c r="C2526" s="461" t="s">
        <v>1043</v>
      </c>
      <c r="D2526" s="465">
        <v>609.66</v>
      </c>
    </row>
    <row r="2527" spans="1:4" ht="40.5">
      <c r="A2527" s="461">
        <v>92727</v>
      </c>
      <c r="B2527" s="462" t="s">
        <v>1273</v>
      </c>
      <c r="C2527" s="461" t="s">
        <v>1043</v>
      </c>
      <c r="D2527" s="465">
        <v>654.70000000000005</v>
      </c>
    </row>
    <row r="2528" spans="1:4" ht="40.5">
      <c r="A2528" s="461">
        <v>92728</v>
      </c>
      <c r="B2528" s="462" t="s">
        <v>1274</v>
      </c>
      <c r="C2528" s="461" t="s">
        <v>1043</v>
      </c>
      <c r="D2528" s="465">
        <v>634.73</v>
      </c>
    </row>
    <row r="2529" spans="1:4" ht="40.5">
      <c r="A2529" s="461">
        <v>92729</v>
      </c>
      <c r="B2529" s="462" t="s">
        <v>1275</v>
      </c>
      <c r="C2529" s="461" t="s">
        <v>1043</v>
      </c>
      <c r="D2529" s="465">
        <v>626.27</v>
      </c>
    </row>
    <row r="2530" spans="1:4" ht="54">
      <c r="A2530" s="461">
        <v>92730</v>
      </c>
      <c r="B2530" s="462" t="s">
        <v>1276</v>
      </c>
      <c r="C2530" s="461" t="s">
        <v>1043</v>
      </c>
      <c r="D2530" s="465">
        <v>612.19000000000005</v>
      </c>
    </row>
    <row r="2531" spans="1:4" ht="40.5">
      <c r="A2531" s="461">
        <v>92731</v>
      </c>
      <c r="B2531" s="462" t="s">
        <v>1277</v>
      </c>
      <c r="C2531" s="461" t="s">
        <v>1043</v>
      </c>
      <c r="D2531" s="465">
        <v>628.58000000000004</v>
      </c>
    </row>
    <row r="2532" spans="1:4" ht="40.5">
      <c r="A2532" s="461">
        <v>92732</v>
      </c>
      <c r="B2532" s="462" t="s">
        <v>1278</v>
      </c>
      <c r="C2532" s="461" t="s">
        <v>1043</v>
      </c>
      <c r="D2532" s="465">
        <v>614.89</v>
      </c>
    </row>
    <row r="2533" spans="1:4" ht="54">
      <c r="A2533" s="461">
        <v>92733</v>
      </c>
      <c r="B2533" s="462" t="s">
        <v>1279</v>
      </c>
      <c r="C2533" s="461" t="s">
        <v>1043</v>
      </c>
      <c r="D2533" s="465">
        <v>609.04999999999995</v>
      </c>
    </row>
    <row r="2534" spans="1:4" ht="40.5">
      <c r="A2534" s="461">
        <v>92734</v>
      </c>
      <c r="B2534" s="462" t="s">
        <v>1280</v>
      </c>
      <c r="C2534" s="461" t="s">
        <v>1043</v>
      </c>
      <c r="D2534" s="465">
        <v>599.39</v>
      </c>
    </row>
    <row r="2535" spans="1:4" ht="40.5">
      <c r="A2535" s="461">
        <v>92735</v>
      </c>
      <c r="B2535" s="462" t="s">
        <v>1281</v>
      </c>
      <c r="C2535" s="461" t="s">
        <v>1043</v>
      </c>
      <c r="D2535" s="465">
        <v>604.66999999999996</v>
      </c>
    </row>
    <row r="2536" spans="1:4" ht="40.5">
      <c r="A2536" s="461">
        <v>92736</v>
      </c>
      <c r="B2536" s="462" t="s">
        <v>1282</v>
      </c>
      <c r="C2536" s="461" t="s">
        <v>1043</v>
      </c>
      <c r="D2536" s="465">
        <v>594.28</v>
      </c>
    </row>
    <row r="2537" spans="1:4" ht="40.5">
      <c r="A2537" s="461">
        <v>92739</v>
      </c>
      <c r="B2537" s="462" t="s">
        <v>1283</v>
      </c>
      <c r="C2537" s="461" t="s">
        <v>1043</v>
      </c>
      <c r="D2537" s="465">
        <v>579.21</v>
      </c>
    </row>
    <row r="2538" spans="1:4" ht="40.5">
      <c r="A2538" s="461">
        <v>92740</v>
      </c>
      <c r="B2538" s="462" t="s">
        <v>1284</v>
      </c>
      <c r="C2538" s="461" t="s">
        <v>1043</v>
      </c>
      <c r="D2538" s="465">
        <v>574.05999999999995</v>
      </c>
    </row>
    <row r="2539" spans="1:4" ht="40.5">
      <c r="A2539" s="461">
        <v>92741</v>
      </c>
      <c r="B2539" s="462" t="s">
        <v>1285</v>
      </c>
      <c r="C2539" s="461" t="s">
        <v>1043</v>
      </c>
      <c r="D2539" s="465">
        <v>764</v>
      </c>
    </row>
    <row r="2540" spans="1:4" ht="40.5">
      <c r="A2540" s="461">
        <v>92742</v>
      </c>
      <c r="B2540" s="462" t="s">
        <v>1286</v>
      </c>
      <c r="C2540" s="461" t="s">
        <v>1043</v>
      </c>
      <c r="D2540" s="465">
        <v>963.63</v>
      </c>
    </row>
    <row r="2541" spans="1:4" ht="27">
      <c r="A2541" s="461">
        <v>92873</v>
      </c>
      <c r="B2541" s="462" t="s">
        <v>1287</v>
      </c>
      <c r="C2541" s="461" t="s">
        <v>1043</v>
      </c>
      <c r="D2541" s="465">
        <v>154.59</v>
      </c>
    </row>
    <row r="2542" spans="1:4" ht="27">
      <c r="A2542" s="461">
        <v>92874</v>
      </c>
      <c r="B2542" s="462" t="s">
        <v>1288</v>
      </c>
      <c r="C2542" s="461" t="s">
        <v>1043</v>
      </c>
      <c r="D2542" s="465">
        <v>25.66</v>
      </c>
    </row>
    <row r="2543" spans="1:4" ht="27">
      <c r="A2543" s="461">
        <v>94962</v>
      </c>
      <c r="B2543" s="462" t="s">
        <v>13148</v>
      </c>
      <c r="C2543" s="461" t="s">
        <v>1043</v>
      </c>
      <c r="D2543" s="465">
        <v>320.37</v>
      </c>
    </row>
    <row r="2544" spans="1:4" ht="27">
      <c r="A2544" s="461">
        <v>94963</v>
      </c>
      <c r="B2544" s="462" t="s">
        <v>13149</v>
      </c>
      <c r="C2544" s="461" t="s">
        <v>1043</v>
      </c>
      <c r="D2544" s="465">
        <v>360.32</v>
      </c>
    </row>
    <row r="2545" spans="1:4" ht="27">
      <c r="A2545" s="461">
        <v>94964</v>
      </c>
      <c r="B2545" s="462" t="s">
        <v>13150</v>
      </c>
      <c r="C2545" s="461" t="s">
        <v>1043</v>
      </c>
      <c r="D2545" s="465">
        <v>396.56</v>
      </c>
    </row>
    <row r="2546" spans="1:4" ht="27">
      <c r="A2546" s="461">
        <v>94965</v>
      </c>
      <c r="B2546" s="462" t="s">
        <v>13151</v>
      </c>
      <c r="C2546" s="461" t="s">
        <v>1043</v>
      </c>
      <c r="D2546" s="465">
        <v>416.32</v>
      </c>
    </row>
    <row r="2547" spans="1:4" ht="27">
      <c r="A2547" s="461">
        <v>94966</v>
      </c>
      <c r="B2547" s="462" t="s">
        <v>13152</v>
      </c>
      <c r="C2547" s="461" t="s">
        <v>1043</v>
      </c>
      <c r="D2547" s="465">
        <v>432.35</v>
      </c>
    </row>
    <row r="2548" spans="1:4" ht="27">
      <c r="A2548" s="461">
        <v>94967</v>
      </c>
      <c r="B2548" s="462" t="s">
        <v>13153</v>
      </c>
      <c r="C2548" s="461" t="s">
        <v>1043</v>
      </c>
      <c r="D2548" s="465">
        <v>498.39</v>
      </c>
    </row>
    <row r="2549" spans="1:4" ht="27">
      <c r="A2549" s="461">
        <v>94968</v>
      </c>
      <c r="B2549" s="462" t="s">
        <v>13154</v>
      </c>
      <c r="C2549" s="461" t="s">
        <v>1043</v>
      </c>
      <c r="D2549" s="465">
        <v>319.37</v>
      </c>
    </row>
    <row r="2550" spans="1:4" ht="27">
      <c r="A2550" s="461">
        <v>94969</v>
      </c>
      <c r="B2550" s="462" t="s">
        <v>13155</v>
      </c>
      <c r="C2550" s="461" t="s">
        <v>1043</v>
      </c>
      <c r="D2550" s="465">
        <v>357.04</v>
      </c>
    </row>
    <row r="2551" spans="1:4" ht="27">
      <c r="A2551" s="461">
        <v>94970</v>
      </c>
      <c r="B2551" s="462" t="s">
        <v>13156</v>
      </c>
      <c r="C2551" s="461" t="s">
        <v>1043</v>
      </c>
      <c r="D2551" s="465">
        <v>389.2</v>
      </c>
    </row>
    <row r="2552" spans="1:4" ht="27">
      <c r="A2552" s="461">
        <v>94971</v>
      </c>
      <c r="B2552" s="462" t="s">
        <v>13157</v>
      </c>
      <c r="C2552" s="461" t="s">
        <v>1043</v>
      </c>
      <c r="D2552" s="465">
        <v>413.25</v>
      </c>
    </row>
    <row r="2553" spans="1:4" ht="27">
      <c r="A2553" s="461">
        <v>94972</v>
      </c>
      <c r="B2553" s="462" t="s">
        <v>13158</v>
      </c>
      <c r="C2553" s="461" t="s">
        <v>1043</v>
      </c>
      <c r="D2553" s="465">
        <v>429.27</v>
      </c>
    </row>
    <row r="2554" spans="1:4" ht="27">
      <c r="A2554" s="461">
        <v>94973</v>
      </c>
      <c r="B2554" s="462" t="s">
        <v>13159</v>
      </c>
      <c r="C2554" s="461" t="s">
        <v>1043</v>
      </c>
      <c r="D2554" s="465">
        <v>494.33</v>
      </c>
    </row>
    <row r="2555" spans="1:4" ht="27">
      <c r="A2555" s="461">
        <v>94974</v>
      </c>
      <c r="B2555" s="462" t="s">
        <v>13160</v>
      </c>
      <c r="C2555" s="461" t="s">
        <v>1043</v>
      </c>
      <c r="D2555" s="465">
        <v>366.75</v>
      </c>
    </row>
    <row r="2556" spans="1:4" ht="27">
      <c r="A2556" s="461">
        <v>94975</v>
      </c>
      <c r="B2556" s="462" t="s">
        <v>13161</v>
      </c>
      <c r="C2556" s="461" t="s">
        <v>1043</v>
      </c>
      <c r="D2556" s="465">
        <v>402.67</v>
      </c>
    </row>
    <row r="2557" spans="1:4" ht="27">
      <c r="A2557" s="461">
        <v>96555</v>
      </c>
      <c r="B2557" s="462" t="s">
        <v>1289</v>
      </c>
      <c r="C2557" s="461" t="s">
        <v>1043</v>
      </c>
      <c r="D2557" s="465">
        <v>576.63</v>
      </c>
    </row>
    <row r="2558" spans="1:4" ht="27">
      <c r="A2558" s="461">
        <v>96556</v>
      </c>
      <c r="B2558" s="462" t="s">
        <v>1290</v>
      </c>
      <c r="C2558" s="461" t="s">
        <v>1043</v>
      </c>
      <c r="D2558" s="465">
        <v>637.28</v>
      </c>
    </row>
    <row r="2559" spans="1:4" ht="27">
      <c r="A2559" s="461">
        <v>96557</v>
      </c>
      <c r="B2559" s="462" t="s">
        <v>1291</v>
      </c>
      <c r="C2559" s="461" t="s">
        <v>1043</v>
      </c>
      <c r="D2559" s="465">
        <v>668.8</v>
      </c>
    </row>
    <row r="2560" spans="1:4" ht="27">
      <c r="A2560" s="461">
        <v>96558</v>
      </c>
      <c r="B2560" s="462" t="s">
        <v>1292</v>
      </c>
      <c r="C2560" s="461" t="s">
        <v>1043</v>
      </c>
      <c r="D2560" s="465">
        <v>674.28</v>
      </c>
    </row>
    <row r="2561" spans="1:4" ht="40.5">
      <c r="A2561" s="461">
        <v>99235</v>
      </c>
      <c r="B2561" s="462" t="s">
        <v>13162</v>
      </c>
      <c r="C2561" s="461" t="s">
        <v>1043</v>
      </c>
      <c r="D2561" s="465">
        <v>649.62</v>
      </c>
    </row>
    <row r="2562" spans="1:4" ht="40.5">
      <c r="A2562" s="461">
        <v>99431</v>
      </c>
      <c r="B2562" s="462" t="s">
        <v>13163</v>
      </c>
      <c r="C2562" s="461" t="s">
        <v>1043</v>
      </c>
      <c r="D2562" s="465">
        <v>669.12</v>
      </c>
    </row>
    <row r="2563" spans="1:4" ht="40.5">
      <c r="A2563" s="461">
        <v>99432</v>
      </c>
      <c r="B2563" s="462" t="s">
        <v>13164</v>
      </c>
      <c r="C2563" s="461" t="s">
        <v>1043</v>
      </c>
      <c r="D2563" s="465">
        <v>650.12</v>
      </c>
    </row>
    <row r="2564" spans="1:4" ht="40.5">
      <c r="A2564" s="461">
        <v>99433</v>
      </c>
      <c r="B2564" s="462" t="s">
        <v>13165</v>
      </c>
      <c r="C2564" s="461" t="s">
        <v>1043</v>
      </c>
      <c r="D2564" s="465">
        <v>701.41</v>
      </c>
    </row>
    <row r="2565" spans="1:4" ht="40.5">
      <c r="A2565" s="461">
        <v>99434</v>
      </c>
      <c r="B2565" s="462" t="s">
        <v>13166</v>
      </c>
      <c r="C2565" s="461" t="s">
        <v>1043</v>
      </c>
      <c r="D2565" s="465">
        <v>672.05</v>
      </c>
    </row>
    <row r="2566" spans="1:4" ht="40.5">
      <c r="A2566" s="461">
        <v>99435</v>
      </c>
      <c r="B2566" s="462" t="s">
        <v>13167</v>
      </c>
      <c r="C2566" s="461" t="s">
        <v>1043</v>
      </c>
      <c r="D2566" s="465">
        <v>652.13</v>
      </c>
    </row>
    <row r="2567" spans="1:4" ht="40.5">
      <c r="A2567" s="461">
        <v>99436</v>
      </c>
      <c r="B2567" s="462" t="s">
        <v>13168</v>
      </c>
      <c r="C2567" s="461" t="s">
        <v>1043</v>
      </c>
      <c r="D2567" s="465">
        <v>716.74</v>
      </c>
    </row>
    <row r="2568" spans="1:4" ht="40.5">
      <c r="A2568" s="461">
        <v>99437</v>
      </c>
      <c r="B2568" s="462" t="s">
        <v>13169</v>
      </c>
      <c r="C2568" s="461" t="s">
        <v>1043</v>
      </c>
      <c r="D2568" s="465">
        <v>687.86</v>
      </c>
    </row>
    <row r="2569" spans="1:4" ht="40.5">
      <c r="A2569" s="461">
        <v>99438</v>
      </c>
      <c r="B2569" s="462" t="s">
        <v>13170</v>
      </c>
      <c r="C2569" s="461" t="s">
        <v>1043</v>
      </c>
      <c r="D2569" s="465">
        <v>692.07</v>
      </c>
    </row>
    <row r="2570" spans="1:4" ht="40.5">
      <c r="A2570" s="461">
        <v>99439</v>
      </c>
      <c r="B2570" s="462" t="s">
        <v>13171</v>
      </c>
      <c r="C2570" s="461" t="s">
        <v>1043</v>
      </c>
      <c r="D2570" s="465">
        <v>658.26</v>
      </c>
    </row>
    <row r="2571" spans="1:4" ht="27">
      <c r="A2571" s="461">
        <v>102473</v>
      </c>
      <c r="B2571" s="462" t="s">
        <v>13172</v>
      </c>
      <c r="C2571" s="461" t="s">
        <v>1043</v>
      </c>
      <c r="D2571" s="465">
        <v>442.64</v>
      </c>
    </row>
    <row r="2572" spans="1:4" ht="27">
      <c r="A2572" s="461">
        <v>102474</v>
      </c>
      <c r="B2572" s="462" t="s">
        <v>13173</v>
      </c>
      <c r="C2572" s="461" t="s">
        <v>1043</v>
      </c>
      <c r="D2572" s="465">
        <v>480.01</v>
      </c>
    </row>
    <row r="2573" spans="1:4" ht="27">
      <c r="A2573" s="461">
        <v>102475</v>
      </c>
      <c r="B2573" s="462" t="s">
        <v>13174</v>
      </c>
      <c r="C2573" s="461" t="s">
        <v>1043</v>
      </c>
      <c r="D2573" s="465">
        <v>520.74</v>
      </c>
    </row>
    <row r="2574" spans="1:4" ht="27">
      <c r="A2574" s="461">
        <v>102476</v>
      </c>
      <c r="B2574" s="462" t="s">
        <v>13175</v>
      </c>
      <c r="C2574" s="461" t="s">
        <v>1043</v>
      </c>
      <c r="D2574" s="465">
        <v>541.61</v>
      </c>
    </row>
    <row r="2575" spans="1:4" ht="27">
      <c r="A2575" s="461">
        <v>102477</v>
      </c>
      <c r="B2575" s="462" t="s">
        <v>13176</v>
      </c>
      <c r="C2575" s="461" t="s">
        <v>1043</v>
      </c>
      <c r="D2575" s="465">
        <v>572.91</v>
      </c>
    </row>
    <row r="2576" spans="1:4" ht="27">
      <c r="A2576" s="461">
        <v>102478</v>
      </c>
      <c r="B2576" s="462" t="s">
        <v>13177</v>
      </c>
      <c r="C2576" s="461" t="s">
        <v>1043</v>
      </c>
      <c r="D2576" s="465">
        <v>624.79999999999995</v>
      </c>
    </row>
    <row r="2577" spans="1:4" ht="27">
      <c r="A2577" s="461">
        <v>102479</v>
      </c>
      <c r="B2577" s="462" t="s">
        <v>13178</v>
      </c>
      <c r="C2577" s="461" t="s">
        <v>1043</v>
      </c>
      <c r="D2577" s="465">
        <v>442.22</v>
      </c>
    </row>
    <row r="2578" spans="1:4" ht="27">
      <c r="A2578" s="461">
        <v>102480</v>
      </c>
      <c r="B2578" s="462" t="s">
        <v>13179</v>
      </c>
      <c r="C2578" s="461" t="s">
        <v>1043</v>
      </c>
      <c r="D2578" s="465">
        <v>477.17</v>
      </c>
    </row>
    <row r="2579" spans="1:4" ht="27">
      <c r="A2579" s="461">
        <v>102481</v>
      </c>
      <c r="B2579" s="462" t="s">
        <v>13180</v>
      </c>
      <c r="C2579" s="461" t="s">
        <v>1043</v>
      </c>
      <c r="D2579" s="465">
        <v>513.92999999999995</v>
      </c>
    </row>
    <row r="2580" spans="1:4" ht="27">
      <c r="A2580" s="461">
        <v>102482</v>
      </c>
      <c r="B2580" s="462" t="s">
        <v>13181</v>
      </c>
      <c r="C2580" s="461" t="s">
        <v>1043</v>
      </c>
      <c r="D2580" s="465">
        <v>541.5</v>
      </c>
    </row>
    <row r="2581" spans="1:4" ht="27">
      <c r="A2581" s="461">
        <v>102483</v>
      </c>
      <c r="B2581" s="462" t="s">
        <v>13182</v>
      </c>
      <c r="C2581" s="461" t="s">
        <v>1043</v>
      </c>
      <c r="D2581" s="465">
        <v>570.29999999999995</v>
      </c>
    </row>
    <row r="2582" spans="1:4" ht="27">
      <c r="A2582" s="461">
        <v>102484</v>
      </c>
      <c r="B2582" s="462" t="s">
        <v>13183</v>
      </c>
      <c r="C2582" s="461" t="s">
        <v>1043</v>
      </c>
      <c r="D2582" s="465">
        <v>625.9</v>
      </c>
    </row>
    <row r="2583" spans="1:4" ht="27">
      <c r="A2583" s="461">
        <v>102485</v>
      </c>
      <c r="B2583" s="462" t="s">
        <v>13184</v>
      </c>
      <c r="C2583" s="461" t="s">
        <v>1043</v>
      </c>
      <c r="D2583" s="465">
        <v>491.84</v>
      </c>
    </row>
    <row r="2584" spans="1:4" ht="27">
      <c r="A2584" s="461">
        <v>102486</v>
      </c>
      <c r="B2584" s="462" t="s">
        <v>13185</v>
      </c>
      <c r="C2584" s="461" t="s">
        <v>1043</v>
      </c>
      <c r="D2584" s="465">
        <v>523.47</v>
      </c>
    </row>
    <row r="2585" spans="1:4" ht="27">
      <c r="A2585" s="461">
        <v>102487</v>
      </c>
      <c r="B2585" s="462" t="s">
        <v>13186</v>
      </c>
      <c r="C2585" s="461" t="s">
        <v>1043</v>
      </c>
      <c r="D2585" s="465">
        <v>456.22</v>
      </c>
    </row>
    <row r="2586" spans="1:4" ht="40.5">
      <c r="A2586" s="461">
        <v>103183</v>
      </c>
      <c r="B2586" s="462" t="s">
        <v>13187</v>
      </c>
      <c r="C2586" s="461" t="s">
        <v>1043</v>
      </c>
      <c r="D2586" s="465">
        <v>687.2</v>
      </c>
    </row>
    <row r="2587" spans="1:4" ht="40.5">
      <c r="A2587" s="461">
        <v>103184</v>
      </c>
      <c r="B2587" s="462" t="s">
        <v>13188</v>
      </c>
      <c r="C2587" s="461" t="s">
        <v>1043</v>
      </c>
      <c r="D2587" s="465">
        <v>658.12</v>
      </c>
    </row>
    <row r="2588" spans="1:4" ht="27">
      <c r="A2588" s="461">
        <v>101963</v>
      </c>
      <c r="B2588" s="462" t="s">
        <v>10591</v>
      </c>
      <c r="C2588" s="461" t="s">
        <v>149</v>
      </c>
      <c r="D2588" s="465">
        <v>193.52</v>
      </c>
    </row>
    <row r="2589" spans="1:4" ht="27">
      <c r="A2589" s="461">
        <v>101964</v>
      </c>
      <c r="B2589" s="462" t="s">
        <v>10590</v>
      </c>
      <c r="C2589" s="461" t="s">
        <v>149</v>
      </c>
      <c r="D2589" s="465">
        <v>180.16</v>
      </c>
    </row>
    <row r="2590" spans="1:4" ht="27">
      <c r="A2590" s="461">
        <v>101165</v>
      </c>
      <c r="B2590" s="462" t="s">
        <v>10589</v>
      </c>
      <c r="C2590" s="461" t="s">
        <v>1043</v>
      </c>
      <c r="D2590" s="465">
        <v>774.2</v>
      </c>
    </row>
    <row r="2591" spans="1:4" ht="27">
      <c r="A2591" s="461">
        <v>101166</v>
      </c>
      <c r="B2591" s="462" t="s">
        <v>10588</v>
      </c>
      <c r="C2591" s="461" t="s">
        <v>1043</v>
      </c>
      <c r="D2591" s="465">
        <v>580.39</v>
      </c>
    </row>
    <row r="2592" spans="1:4" ht="27">
      <c r="A2592" s="461">
        <v>98575</v>
      </c>
      <c r="B2592" s="462" t="s">
        <v>13189</v>
      </c>
      <c r="C2592" s="461" t="s">
        <v>1</v>
      </c>
      <c r="D2592" s="465">
        <v>78.89</v>
      </c>
    </row>
    <row r="2593" spans="1:4" ht="27">
      <c r="A2593" s="461">
        <v>98576</v>
      </c>
      <c r="B2593" s="462" t="s">
        <v>1293</v>
      </c>
      <c r="C2593" s="461" t="s">
        <v>1</v>
      </c>
      <c r="D2593" s="465">
        <v>21.05</v>
      </c>
    </row>
    <row r="2594" spans="1:4" ht="27">
      <c r="A2594" s="461">
        <v>98577</v>
      </c>
      <c r="B2594" s="462" t="s">
        <v>13190</v>
      </c>
      <c r="C2594" s="461" t="s">
        <v>1</v>
      </c>
      <c r="D2594" s="465">
        <v>33.729999999999997</v>
      </c>
    </row>
    <row r="2595" spans="1:4" ht="15">
      <c r="A2595" s="461">
        <v>93182</v>
      </c>
      <c r="B2595" s="462" t="s">
        <v>1294</v>
      </c>
      <c r="C2595" s="461" t="s">
        <v>1</v>
      </c>
      <c r="D2595" s="465">
        <v>42.15</v>
      </c>
    </row>
    <row r="2596" spans="1:4" ht="15">
      <c r="A2596" s="461">
        <v>93183</v>
      </c>
      <c r="B2596" s="462" t="s">
        <v>1295</v>
      </c>
      <c r="C2596" s="461" t="s">
        <v>1</v>
      </c>
      <c r="D2596" s="465">
        <v>54.91</v>
      </c>
    </row>
    <row r="2597" spans="1:4" ht="15">
      <c r="A2597" s="461">
        <v>93184</v>
      </c>
      <c r="B2597" s="462" t="s">
        <v>1296</v>
      </c>
      <c r="C2597" s="461" t="s">
        <v>1</v>
      </c>
      <c r="D2597" s="465">
        <v>30.79</v>
      </c>
    </row>
    <row r="2598" spans="1:4" ht="15">
      <c r="A2598" s="461">
        <v>93185</v>
      </c>
      <c r="B2598" s="462" t="s">
        <v>1297</v>
      </c>
      <c r="C2598" s="461" t="s">
        <v>1</v>
      </c>
      <c r="D2598" s="465">
        <v>54.2</v>
      </c>
    </row>
    <row r="2599" spans="1:4" ht="15">
      <c r="A2599" s="461">
        <v>93186</v>
      </c>
      <c r="B2599" s="462" t="s">
        <v>1298</v>
      </c>
      <c r="C2599" s="461" t="s">
        <v>1</v>
      </c>
      <c r="D2599" s="465">
        <v>75.489999999999995</v>
      </c>
    </row>
    <row r="2600" spans="1:4" ht="15">
      <c r="A2600" s="461">
        <v>93187</v>
      </c>
      <c r="B2600" s="462" t="s">
        <v>1299</v>
      </c>
      <c r="C2600" s="461" t="s">
        <v>1</v>
      </c>
      <c r="D2600" s="465">
        <v>87.43</v>
      </c>
    </row>
    <row r="2601" spans="1:4" ht="15">
      <c r="A2601" s="461">
        <v>93188</v>
      </c>
      <c r="B2601" s="462" t="s">
        <v>1300</v>
      </c>
      <c r="C2601" s="461" t="s">
        <v>1</v>
      </c>
      <c r="D2601" s="465">
        <v>71.7</v>
      </c>
    </row>
    <row r="2602" spans="1:4" ht="15">
      <c r="A2602" s="461">
        <v>93189</v>
      </c>
      <c r="B2602" s="462" t="s">
        <v>1301</v>
      </c>
      <c r="C2602" s="461" t="s">
        <v>1</v>
      </c>
      <c r="D2602" s="465">
        <v>88.62</v>
      </c>
    </row>
    <row r="2603" spans="1:4" ht="27">
      <c r="A2603" s="461">
        <v>93190</v>
      </c>
      <c r="B2603" s="462" t="s">
        <v>1302</v>
      </c>
      <c r="C2603" s="461" t="s">
        <v>1</v>
      </c>
      <c r="D2603" s="465">
        <v>43.37</v>
      </c>
    </row>
    <row r="2604" spans="1:4" ht="27">
      <c r="A2604" s="461">
        <v>93191</v>
      </c>
      <c r="B2604" s="462" t="s">
        <v>1303</v>
      </c>
      <c r="C2604" s="461" t="s">
        <v>1</v>
      </c>
      <c r="D2604" s="465">
        <v>46.39</v>
      </c>
    </row>
    <row r="2605" spans="1:4" ht="27">
      <c r="A2605" s="461">
        <v>93192</v>
      </c>
      <c r="B2605" s="462" t="s">
        <v>1304</v>
      </c>
      <c r="C2605" s="461" t="s">
        <v>1</v>
      </c>
      <c r="D2605" s="465">
        <v>48.56</v>
      </c>
    </row>
    <row r="2606" spans="1:4" ht="27">
      <c r="A2606" s="461">
        <v>93193</v>
      </c>
      <c r="B2606" s="462" t="s">
        <v>1305</v>
      </c>
      <c r="C2606" s="461" t="s">
        <v>1</v>
      </c>
      <c r="D2606" s="465">
        <v>47.67</v>
      </c>
    </row>
    <row r="2607" spans="1:4" ht="15">
      <c r="A2607" s="461">
        <v>93194</v>
      </c>
      <c r="B2607" s="462" t="s">
        <v>1306</v>
      </c>
      <c r="C2607" s="461" t="s">
        <v>1</v>
      </c>
      <c r="D2607" s="465">
        <v>41.35</v>
      </c>
    </row>
    <row r="2608" spans="1:4" ht="15">
      <c r="A2608" s="461">
        <v>93195</v>
      </c>
      <c r="B2608" s="462" t="s">
        <v>1307</v>
      </c>
      <c r="C2608" s="461" t="s">
        <v>1</v>
      </c>
      <c r="D2608" s="465">
        <v>49.83</v>
      </c>
    </row>
    <row r="2609" spans="1:4" ht="27">
      <c r="A2609" s="461">
        <v>93196</v>
      </c>
      <c r="B2609" s="462" t="s">
        <v>1308</v>
      </c>
      <c r="C2609" s="461" t="s">
        <v>1</v>
      </c>
      <c r="D2609" s="465">
        <v>72.31</v>
      </c>
    </row>
    <row r="2610" spans="1:4" ht="27">
      <c r="A2610" s="461">
        <v>93197</v>
      </c>
      <c r="B2610" s="462" t="s">
        <v>1309</v>
      </c>
      <c r="C2610" s="461" t="s">
        <v>1</v>
      </c>
      <c r="D2610" s="465">
        <v>80.91</v>
      </c>
    </row>
    <row r="2611" spans="1:4" ht="27">
      <c r="A2611" s="461">
        <v>93198</v>
      </c>
      <c r="B2611" s="462" t="s">
        <v>1310</v>
      </c>
      <c r="C2611" s="461" t="s">
        <v>1</v>
      </c>
      <c r="D2611" s="465">
        <v>37.61</v>
      </c>
    </row>
    <row r="2612" spans="1:4" ht="27">
      <c r="A2612" s="461">
        <v>93199</v>
      </c>
      <c r="B2612" s="462" t="s">
        <v>1311</v>
      </c>
      <c r="C2612" s="461" t="s">
        <v>1</v>
      </c>
      <c r="D2612" s="465">
        <v>37.19</v>
      </c>
    </row>
    <row r="2613" spans="1:4" ht="27">
      <c r="A2613" s="461">
        <v>93200</v>
      </c>
      <c r="B2613" s="462" t="s">
        <v>1312</v>
      </c>
      <c r="C2613" s="461" t="s">
        <v>1</v>
      </c>
      <c r="D2613" s="465">
        <v>2.36</v>
      </c>
    </row>
    <row r="2614" spans="1:4" ht="27">
      <c r="A2614" s="461">
        <v>93201</v>
      </c>
      <c r="B2614" s="462" t="s">
        <v>1313</v>
      </c>
      <c r="C2614" s="461" t="s">
        <v>1</v>
      </c>
      <c r="D2614" s="465">
        <v>4.6900000000000004</v>
      </c>
    </row>
    <row r="2615" spans="1:4" ht="15">
      <c r="A2615" s="461">
        <v>93202</v>
      </c>
      <c r="B2615" s="462" t="s">
        <v>1314</v>
      </c>
      <c r="C2615" s="461" t="s">
        <v>1</v>
      </c>
      <c r="D2615" s="465">
        <v>22.19</v>
      </c>
    </row>
    <row r="2616" spans="1:4" ht="27">
      <c r="A2616" s="461">
        <v>93203</v>
      </c>
      <c r="B2616" s="462" t="s">
        <v>1315</v>
      </c>
      <c r="C2616" s="461" t="s">
        <v>1</v>
      </c>
      <c r="D2616" s="465">
        <v>13.98</v>
      </c>
    </row>
    <row r="2617" spans="1:4" ht="15">
      <c r="A2617" s="461">
        <v>93204</v>
      </c>
      <c r="B2617" s="462" t="s">
        <v>1316</v>
      </c>
      <c r="C2617" s="461" t="s">
        <v>1</v>
      </c>
      <c r="D2617" s="465">
        <v>55.29</v>
      </c>
    </row>
    <row r="2618" spans="1:4" ht="27">
      <c r="A2618" s="461">
        <v>93205</v>
      </c>
      <c r="B2618" s="462" t="s">
        <v>1317</v>
      </c>
      <c r="C2618" s="461" t="s">
        <v>1</v>
      </c>
      <c r="D2618" s="465">
        <v>37.630000000000003</v>
      </c>
    </row>
    <row r="2619" spans="1:4" ht="27">
      <c r="A2619" s="461">
        <v>95952</v>
      </c>
      <c r="B2619" s="462" t="s">
        <v>1318</v>
      </c>
      <c r="C2619" s="461" t="s">
        <v>1043</v>
      </c>
      <c r="D2619" s="465">
        <v>2404.83</v>
      </c>
    </row>
    <row r="2620" spans="1:4" ht="40.5">
      <c r="A2620" s="461">
        <v>95953</v>
      </c>
      <c r="B2620" s="462" t="s">
        <v>1319</v>
      </c>
      <c r="C2620" s="461" t="s">
        <v>1043</v>
      </c>
      <c r="D2620" s="465">
        <v>3734.18</v>
      </c>
    </row>
    <row r="2621" spans="1:4" ht="40.5">
      <c r="A2621" s="461">
        <v>95954</v>
      </c>
      <c r="B2621" s="462" t="s">
        <v>1320</v>
      </c>
      <c r="C2621" s="461" t="s">
        <v>1043</v>
      </c>
      <c r="D2621" s="465">
        <v>2691.53</v>
      </c>
    </row>
    <row r="2622" spans="1:4" ht="27">
      <c r="A2622" s="461">
        <v>95955</v>
      </c>
      <c r="B2622" s="462" t="s">
        <v>1321</v>
      </c>
      <c r="C2622" s="461" t="s">
        <v>1043</v>
      </c>
      <c r="D2622" s="465">
        <v>3286.29</v>
      </c>
    </row>
    <row r="2623" spans="1:4" ht="40.5">
      <c r="A2623" s="461">
        <v>95956</v>
      </c>
      <c r="B2623" s="462" t="s">
        <v>1322</v>
      </c>
      <c r="C2623" s="461" t="s">
        <v>1043</v>
      </c>
      <c r="D2623" s="465">
        <v>2590.3200000000002</v>
      </c>
    </row>
    <row r="2624" spans="1:4" ht="27">
      <c r="A2624" s="461">
        <v>95957</v>
      </c>
      <c r="B2624" s="462" t="s">
        <v>1323</v>
      </c>
      <c r="C2624" s="461" t="s">
        <v>1043</v>
      </c>
      <c r="D2624" s="465">
        <v>3452.91</v>
      </c>
    </row>
    <row r="2625" spans="1:4" ht="27">
      <c r="A2625" s="461">
        <v>95969</v>
      </c>
      <c r="B2625" s="462" t="s">
        <v>1324</v>
      </c>
      <c r="C2625" s="461" t="s">
        <v>1043</v>
      </c>
      <c r="D2625" s="465">
        <v>3181.22</v>
      </c>
    </row>
    <row r="2626" spans="1:4" ht="27">
      <c r="A2626" s="461">
        <v>97733</v>
      </c>
      <c r="B2626" s="462" t="s">
        <v>1325</v>
      </c>
      <c r="C2626" s="461" t="s">
        <v>1043</v>
      </c>
      <c r="D2626" s="465">
        <v>2858.43</v>
      </c>
    </row>
    <row r="2627" spans="1:4" ht="27">
      <c r="A2627" s="461">
        <v>97734</v>
      </c>
      <c r="B2627" s="462" t="s">
        <v>1326</v>
      </c>
      <c r="C2627" s="461" t="s">
        <v>1043</v>
      </c>
      <c r="D2627" s="465">
        <v>2422.62</v>
      </c>
    </row>
    <row r="2628" spans="1:4" ht="27">
      <c r="A2628" s="461">
        <v>97735</v>
      </c>
      <c r="B2628" s="462" t="s">
        <v>1327</v>
      </c>
      <c r="C2628" s="461" t="s">
        <v>1043</v>
      </c>
      <c r="D2628" s="465">
        <v>2058.84</v>
      </c>
    </row>
    <row r="2629" spans="1:4" ht="27">
      <c r="A2629" s="461">
        <v>97736</v>
      </c>
      <c r="B2629" s="462" t="s">
        <v>1328</v>
      </c>
      <c r="C2629" s="461" t="s">
        <v>1043</v>
      </c>
      <c r="D2629" s="465">
        <v>1426.46</v>
      </c>
    </row>
    <row r="2630" spans="1:4" ht="27">
      <c r="A2630" s="461">
        <v>97737</v>
      </c>
      <c r="B2630" s="462" t="s">
        <v>1329</v>
      </c>
      <c r="C2630" s="461" t="s">
        <v>1043</v>
      </c>
      <c r="D2630" s="465">
        <v>3046.64</v>
      </c>
    </row>
    <row r="2631" spans="1:4" ht="27">
      <c r="A2631" s="461">
        <v>97738</v>
      </c>
      <c r="B2631" s="462" t="s">
        <v>1330</v>
      </c>
      <c r="C2631" s="461" t="s">
        <v>1043</v>
      </c>
      <c r="D2631" s="465">
        <v>4533.82</v>
      </c>
    </row>
    <row r="2632" spans="1:4" ht="27">
      <c r="A2632" s="461">
        <v>97739</v>
      </c>
      <c r="B2632" s="462" t="s">
        <v>1331</v>
      </c>
      <c r="C2632" s="461" t="s">
        <v>1043</v>
      </c>
      <c r="D2632" s="465">
        <v>2503.0100000000002</v>
      </c>
    </row>
    <row r="2633" spans="1:4" ht="27">
      <c r="A2633" s="461">
        <v>97740</v>
      </c>
      <c r="B2633" s="462" t="s">
        <v>1332</v>
      </c>
      <c r="C2633" s="461" t="s">
        <v>1043</v>
      </c>
      <c r="D2633" s="465">
        <v>1986.26</v>
      </c>
    </row>
    <row r="2634" spans="1:4" ht="27">
      <c r="A2634" s="461">
        <v>98615</v>
      </c>
      <c r="B2634" s="462" t="s">
        <v>1333</v>
      </c>
      <c r="C2634" s="461" t="s">
        <v>149</v>
      </c>
      <c r="D2634" s="465">
        <v>135.46</v>
      </c>
    </row>
    <row r="2635" spans="1:4" ht="27">
      <c r="A2635" s="461">
        <v>98616</v>
      </c>
      <c r="B2635" s="462" t="s">
        <v>1334</v>
      </c>
      <c r="C2635" s="461" t="s">
        <v>149</v>
      </c>
      <c r="D2635" s="465">
        <v>108.53</v>
      </c>
    </row>
    <row r="2636" spans="1:4" ht="27">
      <c r="A2636" s="461">
        <v>98617</v>
      </c>
      <c r="B2636" s="462" t="s">
        <v>1335</v>
      </c>
      <c r="C2636" s="461" t="s">
        <v>149</v>
      </c>
      <c r="D2636" s="465">
        <v>101.38</v>
      </c>
    </row>
    <row r="2637" spans="1:4" ht="27">
      <c r="A2637" s="461">
        <v>98618</v>
      </c>
      <c r="B2637" s="462" t="s">
        <v>1336</v>
      </c>
      <c r="C2637" s="461" t="s">
        <v>149</v>
      </c>
      <c r="D2637" s="465">
        <v>138.6</v>
      </c>
    </row>
    <row r="2638" spans="1:4" ht="27">
      <c r="A2638" s="461">
        <v>98619</v>
      </c>
      <c r="B2638" s="462" t="s">
        <v>1337</v>
      </c>
      <c r="C2638" s="461" t="s">
        <v>149</v>
      </c>
      <c r="D2638" s="465">
        <v>127.73</v>
      </c>
    </row>
    <row r="2639" spans="1:4" ht="27">
      <c r="A2639" s="461">
        <v>98620</v>
      </c>
      <c r="B2639" s="462" t="s">
        <v>1338</v>
      </c>
      <c r="C2639" s="461" t="s">
        <v>149</v>
      </c>
      <c r="D2639" s="465">
        <v>122.24</v>
      </c>
    </row>
    <row r="2640" spans="1:4" ht="27">
      <c r="A2640" s="461">
        <v>98621</v>
      </c>
      <c r="B2640" s="462" t="s">
        <v>1339</v>
      </c>
      <c r="C2640" s="461" t="s">
        <v>149</v>
      </c>
      <c r="D2640" s="465">
        <v>159.26</v>
      </c>
    </row>
    <row r="2641" spans="1:4" ht="27">
      <c r="A2641" s="461">
        <v>98622</v>
      </c>
      <c r="B2641" s="462" t="s">
        <v>1340</v>
      </c>
      <c r="C2641" s="461" t="s">
        <v>149</v>
      </c>
      <c r="D2641" s="465">
        <v>150.5</v>
      </c>
    </row>
    <row r="2642" spans="1:4" ht="27">
      <c r="A2642" s="461">
        <v>98623</v>
      </c>
      <c r="B2642" s="462" t="s">
        <v>1341</v>
      </c>
      <c r="C2642" s="461" t="s">
        <v>149</v>
      </c>
      <c r="D2642" s="465">
        <v>146.04</v>
      </c>
    </row>
    <row r="2643" spans="1:4" ht="27">
      <c r="A2643" s="461">
        <v>98624</v>
      </c>
      <c r="B2643" s="462" t="s">
        <v>1342</v>
      </c>
      <c r="C2643" s="461" t="s">
        <v>149</v>
      </c>
      <c r="D2643" s="465">
        <v>181.3</v>
      </c>
    </row>
    <row r="2644" spans="1:4" ht="27">
      <c r="A2644" s="461">
        <v>98625</v>
      </c>
      <c r="B2644" s="462" t="s">
        <v>1343</v>
      </c>
      <c r="C2644" s="461" t="s">
        <v>149</v>
      </c>
      <c r="D2644" s="465">
        <v>173.89</v>
      </c>
    </row>
    <row r="2645" spans="1:4" ht="27">
      <c r="A2645" s="461">
        <v>98626</v>
      </c>
      <c r="B2645" s="462" t="s">
        <v>1344</v>
      </c>
      <c r="C2645" s="461" t="s">
        <v>149</v>
      </c>
      <c r="D2645" s="465">
        <v>170.04</v>
      </c>
    </row>
    <row r="2646" spans="1:4" ht="15">
      <c r="A2646" s="461">
        <v>98655</v>
      </c>
      <c r="B2646" s="462" t="s">
        <v>1345</v>
      </c>
      <c r="C2646" s="461" t="s">
        <v>1</v>
      </c>
      <c r="D2646" s="465">
        <v>639.79999999999995</v>
      </c>
    </row>
    <row r="2647" spans="1:4" ht="15">
      <c r="A2647" s="461">
        <v>98656</v>
      </c>
      <c r="B2647" s="462" t="s">
        <v>1346</v>
      </c>
      <c r="C2647" s="461" t="s">
        <v>1</v>
      </c>
      <c r="D2647" s="465">
        <v>648.96</v>
      </c>
    </row>
    <row r="2648" spans="1:4" ht="15">
      <c r="A2648" s="461">
        <v>98657</v>
      </c>
      <c r="B2648" s="462" t="s">
        <v>1347</v>
      </c>
      <c r="C2648" s="461" t="s">
        <v>1</v>
      </c>
      <c r="D2648" s="465">
        <v>658.13</v>
      </c>
    </row>
    <row r="2649" spans="1:4" ht="15">
      <c r="A2649" s="461">
        <v>98658</v>
      </c>
      <c r="B2649" s="462" t="s">
        <v>1348</v>
      </c>
      <c r="C2649" s="461" t="s">
        <v>1</v>
      </c>
      <c r="D2649" s="465">
        <v>667.29</v>
      </c>
    </row>
    <row r="2650" spans="1:4" ht="15">
      <c r="A2650" s="461">
        <v>98659</v>
      </c>
      <c r="B2650" s="462" t="s">
        <v>1349</v>
      </c>
      <c r="C2650" s="461" t="s">
        <v>1</v>
      </c>
      <c r="D2650" s="465">
        <v>685.62</v>
      </c>
    </row>
    <row r="2651" spans="1:4" ht="15">
      <c r="A2651" s="461">
        <v>98746</v>
      </c>
      <c r="B2651" s="462" t="s">
        <v>1350</v>
      </c>
      <c r="C2651" s="461" t="s">
        <v>1</v>
      </c>
      <c r="D2651" s="465">
        <v>47.43</v>
      </c>
    </row>
    <row r="2652" spans="1:4" ht="15">
      <c r="A2652" s="461">
        <v>98749</v>
      </c>
      <c r="B2652" s="462" t="s">
        <v>1351</v>
      </c>
      <c r="C2652" s="461" t="s">
        <v>1</v>
      </c>
      <c r="D2652" s="465">
        <v>57.21</v>
      </c>
    </row>
    <row r="2653" spans="1:4" ht="15">
      <c r="A2653" s="461">
        <v>98750</v>
      </c>
      <c r="B2653" s="462" t="s">
        <v>1352</v>
      </c>
      <c r="C2653" s="461" t="s">
        <v>1</v>
      </c>
      <c r="D2653" s="465">
        <v>69.09</v>
      </c>
    </row>
    <row r="2654" spans="1:4" ht="15">
      <c r="A2654" s="461">
        <v>98751</v>
      </c>
      <c r="B2654" s="462" t="s">
        <v>1353</v>
      </c>
      <c r="C2654" s="461" t="s">
        <v>1</v>
      </c>
      <c r="D2654" s="465">
        <v>100.11</v>
      </c>
    </row>
    <row r="2655" spans="1:4" ht="15">
      <c r="A2655" s="461">
        <v>98752</v>
      </c>
      <c r="B2655" s="462" t="s">
        <v>1354</v>
      </c>
      <c r="C2655" s="461" t="s">
        <v>1</v>
      </c>
      <c r="D2655" s="465">
        <v>137.52000000000001</v>
      </c>
    </row>
    <row r="2656" spans="1:4" ht="15">
      <c r="A2656" s="461">
        <v>98753</v>
      </c>
      <c r="B2656" s="462" t="s">
        <v>1355</v>
      </c>
      <c r="C2656" s="461" t="s">
        <v>1</v>
      </c>
      <c r="D2656" s="465">
        <v>184.11</v>
      </c>
    </row>
    <row r="2657" spans="1:4" ht="40.5">
      <c r="A2657" s="461">
        <v>100763</v>
      </c>
      <c r="B2657" s="462" t="s">
        <v>10587</v>
      </c>
      <c r="C2657" s="461" t="s">
        <v>134</v>
      </c>
      <c r="D2657" s="465">
        <v>16.95</v>
      </c>
    </row>
    <row r="2658" spans="1:4" ht="40.5">
      <c r="A2658" s="461">
        <v>100764</v>
      </c>
      <c r="B2658" s="462" t="s">
        <v>10586</v>
      </c>
      <c r="C2658" s="461" t="s">
        <v>134</v>
      </c>
      <c r="D2658" s="465">
        <v>16.89</v>
      </c>
    </row>
    <row r="2659" spans="1:4" ht="40.5">
      <c r="A2659" s="461">
        <v>100765</v>
      </c>
      <c r="B2659" s="462" t="s">
        <v>10585</v>
      </c>
      <c r="C2659" s="461" t="s">
        <v>134</v>
      </c>
      <c r="D2659" s="465">
        <v>16.8</v>
      </c>
    </row>
    <row r="2660" spans="1:4" ht="40.5">
      <c r="A2660" s="461">
        <v>100766</v>
      </c>
      <c r="B2660" s="462" t="s">
        <v>13191</v>
      </c>
      <c r="C2660" s="461" t="s">
        <v>134</v>
      </c>
      <c r="D2660" s="465">
        <v>17.02</v>
      </c>
    </row>
    <row r="2661" spans="1:4" ht="40.5">
      <c r="A2661" s="461">
        <v>100767</v>
      </c>
      <c r="B2661" s="462" t="s">
        <v>10584</v>
      </c>
      <c r="C2661" s="461" t="s">
        <v>134</v>
      </c>
      <c r="D2661" s="465">
        <v>15.68</v>
      </c>
    </row>
    <row r="2662" spans="1:4" ht="40.5">
      <c r="A2662" s="461">
        <v>100768</v>
      </c>
      <c r="B2662" s="462" t="s">
        <v>13192</v>
      </c>
      <c r="C2662" s="461" t="s">
        <v>134</v>
      </c>
      <c r="D2662" s="465">
        <v>19.79</v>
      </c>
    </row>
    <row r="2663" spans="1:4" ht="40.5">
      <c r="A2663" s="461">
        <v>100769</v>
      </c>
      <c r="B2663" s="462" t="s">
        <v>10583</v>
      </c>
      <c r="C2663" s="461" t="s">
        <v>134</v>
      </c>
      <c r="D2663" s="465">
        <v>20.55</v>
      </c>
    </row>
    <row r="2664" spans="1:4" ht="40.5">
      <c r="A2664" s="461">
        <v>100770</v>
      </c>
      <c r="B2664" s="462" t="s">
        <v>13193</v>
      </c>
      <c r="C2664" s="461" t="s">
        <v>134</v>
      </c>
      <c r="D2664" s="465">
        <v>20.14</v>
      </c>
    </row>
    <row r="2665" spans="1:4" ht="40.5">
      <c r="A2665" s="461">
        <v>100771</v>
      </c>
      <c r="B2665" s="462" t="s">
        <v>10582</v>
      </c>
      <c r="C2665" s="461" t="s">
        <v>134</v>
      </c>
      <c r="D2665" s="465">
        <v>26.05</v>
      </c>
    </row>
    <row r="2666" spans="1:4" ht="40.5">
      <c r="A2666" s="461">
        <v>100772</v>
      </c>
      <c r="B2666" s="462" t="s">
        <v>13194</v>
      </c>
      <c r="C2666" s="461" t="s">
        <v>134</v>
      </c>
      <c r="D2666" s="465">
        <v>16.25</v>
      </c>
    </row>
    <row r="2667" spans="1:4" ht="40.5">
      <c r="A2667" s="461">
        <v>100773</v>
      </c>
      <c r="B2667" s="462" t="s">
        <v>10581</v>
      </c>
      <c r="C2667" s="461" t="s">
        <v>134</v>
      </c>
      <c r="D2667" s="465">
        <v>19.78</v>
      </c>
    </row>
    <row r="2668" spans="1:4" ht="40.5">
      <c r="A2668" s="461">
        <v>100774</v>
      </c>
      <c r="B2668" s="462" t="s">
        <v>10580</v>
      </c>
      <c r="C2668" s="461" t="s">
        <v>134</v>
      </c>
      <c r="D2668" s="465">
        <v>13.03</v>
      </c>
    </row>
    <row r="2669" spans="1:4" ht="40.5">
      <c r="A2669" s="461">
        <v>100775</v>
      </c>
      <c r="B2669" s="462" t="s">
        <v>10579</v>
      </c>
      <c r="C2669" s="461" t="s">
        <v>134</v>
      </c>
      <c r="D2669" s="465">
        <v>14.62</v>
      </c>
    </row>
    <row r="2670" spans="1:4" ht="40.5">
      <c r="A2670" s="461">
        <v>100776</v>
      </c>
      <c r="B2670" s="462" t="s">
        <v>10578</v>
      </c>
      <c r="C2670" s="461" t="s">
        <v>134</v>
      </c>
      <c r="D2670" s="465">
        <v>19.88</v>
      </c>
    </row>
    <row r="2671" spans="1:4" ht="40.5">
      <c r="A2671" s="461">
        <v>100777</v>
      </c>
      <c r="B2671" s="462" t="s">
        <v>10577</v>
      </c>
      <c r="C2671" s="461" t="s">
        <v>134</v>
      </c>
      <c r="D2671" s="465">
        <v>14.79</v>
      </c>
    </row>
    <row r="2672" spans="1:4" ht="40.5">
      <c r="A2672" s="461">
        <v>100778</v>
      </c>
      <c r="B2672" s="462" t="s">
        <v>10576</v>
      </c>
      <c r="C2672" s="461" t="s">
        <v>134</v>
      </c>
      <c r="D2672" s="465">
        <v>11.59</v>
      </c>
    </row>
    <row r="2673" spans="1:4" ht="27">
      <c r="A2673" s="461">
        <v>98560</v>
      </c>
      <c r="B2673" s="462" t="s">
        <v>1356</v>
      </c>
      <c r="C2673" s="461" t="s">
        <v>149</v>
      </c>
      <c r="D2673" s="465">
        <v>36.97</v>
      </c>
    </row>
    <row r="2674" spans="1:4" ht="27">
      <c r="A2674" s="461">
        <v>98561</v>
      </c>
      <c r="B2674" s="462" t="s">
        <v>1357</v>
      </c>
      <c r="C2674" s="461" t="s">
        <v>149</v>
      </c>
      <c r="D2674" s="465">
        <v>32.119999999999997</v>
      </c>
    </row>
    <row r="2675" spans="1:4" ht="27">
      <c r="A2675" s="461">
        <v>98562</v>
      </c>
      <c r="B2675" s="462" t="s">
        <v>1358</v>
      </c>
      <c r="C2675" s="461" t="s">
        <v>149</v>
      </c>
      <c r="D2675" s="465">
        <v>33.14</v>
      </c>
    </row>
    <row r="2676" spans="1:4" ht="27">
      <c r="A2676" s="461">
        <v>98555</v>
      </c>
      <c r="B2676" s="462" t="s">
        <v>10575</v>
      </c>
      <c r="C2676" s="461" t="s">
        <v>149</v>
      </c>
      <c r="D2676" s="465">
        <v>18.829999999999998</v>
      </c>
    </row>
    <row r="2677" spans="1:4" ht="27">
      <c r="A2677" s="461">
        <v>98556</v>
      </c>
      <c r="B2677" s="462" t="s">
        <v>10574</v>
      </c>
      <c r="C2677" s="461" t="s">
        <v>149</v>
      </c>
      <c r="D2677" s="465">
        <v>37.5</v>
      </c>
    </row>
    <row r="2678" spans="1:4" ht="27">
      <c r="A2678" s="461">
        <v>98558</v>
      </c>
      <c r="B2678" s="462" t="s">
        <v>10573</v>
      </c>
      <c r="C2678" s="461" t="s">
        <v>53</v>
      </c>
      <c r="D2678" s="465">
        <v>5.88</v>
      </c>
    </row>
    <row r="2679" spans="1:4" ht="15">
      <c r="A2679" s="461">
        <v>98559</v>
      </c>
      <c r="B2679" s="462" t="s">
        <v>1359</v>
      </c>
      <c r="C2679" s="461" t="s">
        <v>1</v>
      </c>
      <c r="D2679" s="465">
        <v>3.88</v>
      </c>
    </row>
    <row r="2680" spans="1:4" ht="27">
      <c r="A2680" s="461">
        <v>98546</v>
      </c>
      <c r="B2680" s="462" t="s">
        <v>1360</v>
      </c>
      <c r="C2680" s="461" t="s">
        <v>149</v>
      </c>
      <c r="D2680" s="465">
        <v>91.76</v>
      </c>
    </row>
    <row r="2681" spans="1:4" ht="27">
      <c r="A2681" s="461">
        <v>98547</v>
      </c>
      <c r="B2681" s="462" t="s">
        <v>1361</v>
      </c>
      <c r="C2681" s="461" t="s">
        <v>149</v>
      </c>
      <c r="D2681" s="465">
        <v>173.78</v>
      </c>
    </row>
    <row r="2682" spans="1:4" ht="27">
      <c r="A2682" s="461">
        <v>98553</v>
      </c>
      <c r="B2682" s="462" t="s">
        <v>10572</v>
      </c>
      <c r="C2682" s="461" t="s">
        <v>149</v>
      </c>
      <c r="D2682" s="465">
        <v>100.49</v>
      </c>
    </row>
    <row r="2683" spans="1:4" ht="27">
      <c r="A2683" s="461">
        <v>98554</v>
      </c>
      <c r="B2683" s="462" t="s">
        <v>10571</v>
      </c>
      <c r="C2683" s="461" t="s">
        <v>149</v>
      </c>
      <c r="D2683" s="465">
        <v>32.86</v>
      </c>
    </row>
    <row r="2684" spans="1:4" ht="15">
      <c r="A2684" s="461">
        <v>98557</v>
      </c>
      <c r="B2684" s="462" t="s">
        <v>1362</v>
      </c>
      <c r="C2684" s="461" t="s">
        <v>149</v>
      </c>
      <c r="D2684" s="465">
        <v>57.84</v>
      </c>
    </row>
    <row r="2685" spans="1:4" ht="27">
      <c r="A2685" s="461">
        <v>98563</v>
      </c>
      <c r="B2685" s="462" t="s">
        <v>1363</v>
      </c>
      <c r="C2685" s="461" t="s">
        <v>149</v>
      </c>
      <c r="D2685" s="465">
        <v>27.92</v>
      </c>
    </row>
    <row r="2686" spans="1:4" ht="27">
      <c r="A2686" s="461">
        <v>98564</v>
      </c>
      <c r="B2686" s="462" t="s">
        <v>1364</v>
      </c>
      <c r="C2686" s="461" t="s">
        <v>149</v>
      </c>
      <c r="D2686" s="465">
        <v>41.69</v>
      </c>
    </row>
    <row r="2687" spans="1:4" ht="27">
      <c r="A2687" s="461">
        <v>98565</v>
      </c>
      <c r="B2687" s="462" t="s">
        <v>1365</v>
      </c>
      <c r="C2687" s="461" t="s">
        <v>149</v>
      </c>
      <c r="D2687" s="465">
        <v>39.85</v>
      </c>
    </row>
    <row r="2688" spans="1:4" ht="27">
      <c r="A2688" s="461">
        <v>98566</v>
      </c>
      <c r="B2688" s="462" t="s">
        <v>1366</v>
      </c>
      <c r="C2688" s="461" t="s">
        <v>149</v>
      </c>
      <c r="D2688" s="465">
        <v>53.62</v>
      </c>
    </row>
    <row r="2689" spans="1:4" ht="27">
      <c r="A2689" s="461">
        <v>98567</v>
      </c>
      <c r="B2689" s="462" t="s">
        <v>1367</v>
      </c>
      <c r="C2689" s="461" t="s">
        <v>149</v>
      </c>
      <c r="D2689" s="465">
        <v>51.14</v>
      </c>
    </row>
    <row r="2690" spans="1:4" ht="27">
      <c r="A2690" s="461">
        <v>98568</v>
      </c>
      <c r="B2690" s="462" t="s">
        <v>1368</v>
      </c>
      <c r="C2690" s="461" t="s">
        <v>149</v>
      </c>
      <c r="D2690" s="465">
        <v>64.900000000000006</v>
      </c>
    </row>
    <row r="2691" spans="1:4" ht="27">
      <c r="A2691" s="461">
        <v>98569</v>
      </c>
      <c r="B2691" s="462" t="s">
        <v>1369</v>
      </c>
      <c r="C2691" s="461" t="s">
        <v>149</v>
      </c>
      <c r="D2691" s="465">
        <v>63.06</v>
      </c>
    </row>
    <row r="2692" spans="1:4" ht="27">
      <c r="A2692" s="461">
        <v>98570</v>
      </c>
      <c r="B2692" s="462" t="s">
        <v>1370</v>
      </c>
      <c r="C2692" s="461" t="s">
        <v>149</v>
      </c>
      <c r="D2692" s="465">
        <v>76.84</v>
      </c>
    </row>
    <row r="2693" spans="1:4" ht="15">
      <c r="A2693" s="461">
        <v>98571</v>
      </c>
      <c r="B2693" s="462" t="s">
        <v>1371</v>
      </c>
      <c r="C2693" s="461" t="s">
        <v>149</v>
      </c>
      <c r="D2693" s="465">
        <v>36.909999999999997</v>
      </c>
    </row>
    <row r="2694" spans="1:4" ht="15">
      <c r="A2694" s="461">
        <v>98572</v>
      </c>
      <c r="B2694" s="462" t="s">
        <v>1372</v>
      </c>
      <c r="C2694" s="461" t="s">
        <v>149</v>
      </c>
      <c r="D2694" s="465">
        <v>45.35</v>
      </c>
    </row>
    <row r="2695" spans="1:4" ht="15">
      <c r="A2695" s="461">
        <v>98573</v>
      </c>
      <c r="B2695" s="462" t="s">
        <v>1373</v>
      </c>
      <c r="C2695" s="461" t="s">
        <v>149</v>
      </c>
      <c r="D2695" s="465">
        <v>58.82</v>
      </c>
    </row>
    <row r="2696" spans="1:4" ht="27">
      <c r="A2696" s="461">
        <v>91831</v>
      </c>
      <c r="B2696" s="462" t="s">
        <v>1374</v>
      </c>
      <c r="C2696" s="461" t="s">
        <v>1</v>
      </c>
      <c r="D2696" s="465">
        <v>6.76</v>
      </c>
    </row>
    <row r="2697" spans="1:4" ht="27">
      <c r="A2697" s="461">
        <v>91833</v>
      </c>
      <c r="B2697" s="462" t="s">
        <v>4265</v>
      </c>
      <c r="C2697" s="461" t="s">
        <v>1</v>
      </c>
      <c r="D2697" s="465">
        <v>7.25</v>
      </c>
    </row>
    <row r="2698" spans="1:4" ht="27">
      <c r="A2698" s="461">
        <v>91834</v>
      </c>
      <c r="B2698" s="462" t="s">
        <v>1375</v>
      </c>
      <c r="C2698" s="461" t="s">
        <v>1</v>
      </c>
      <c r="D2698" s="465">
        <v>7.47</v>
      </c>
    </row>
    <row r="2699" spans="1:4" ht="27">
      <c r="A2699" s="461">
        <v>91835</v>
      </c>
      <c r="B2699" s="462" t="s">
        <v>4266</v>
      </c>
      <c r="C2699" s="461" t="s">
        <v>1</v>
      </c>
      <c r="D2699" s="465">
        <v>8.7100000000000009</v>
      </c>
    </row>
    <row r="2700" spans="1:4" ht="27">
      <c r="A2700" s="461">
        <v>91836</v>
      </c>
      <c r="B2700" s="462" t="s">
        <v>1376</v>
      </c>
      <c r="C2700" s="461" t="s">
        <v>1</v>
      </c>
      <c r="D2700" s="465">
        <v>9.84</v>
      </c>
    </row>
    <row r="2701" spans="1:4" ht="27">
      <c r="A2701" s="461">
        <v>91837</v>
      </c>
      <c r="B2701" s="462" t="s">
        <v>4267</v>
      </c>
      <c r="C2701" s="461" t="s">
        <v>1</v>
      </c>
      <c r="D2701" s="465">
        <v>12.75</v>
      </c>
    </row>
    <row r="2702" spans="1:4" ht="27">
      <c r="A2702" s="461">
        <v>91839</v>
      </c>
      <c r="B2702" s="462" t="s">
        <v>4268</v>
      </c>
      <c r="C2702" s="461" t="s">
        <v>1</v>
      </c>
      <c r="D2702" s="465">
        <v>8</v>
      </c>
    </row>
    <row r="2703" spans="1:4" ht="27">
      <c r="A2703" s="461">
        <v>91840</v>
      </c>
      <c r="B2703" s="462" t="s">
        <v>4269</v>
      </c>
      <c r="C2703" s="461" t="s">
        <v>1</v>
      </c>
      <c r="D2703" s="465">
        <v>9.93</v>
      </c>
    </row>
    <row r="2704" spans="1:4" ht="27">
      <c r="A2704" s="461">
        <v>91841</v>
      </c>
      <c r="B2704" s="462" t="s">
        <v>4270</v>
      </c>
      <c r="C2704" s="461" t="s">
        <v>1</v>
      </c>
      <c r="D2704" s="465">
        <v>9.41</v>
      </c>
    </row>
    <row r="2705" spans="1:4" ht="27">
      <c r="A2705" s="461">
        <v>91842</v>
      </c>
      <c r="B2705" s="462" t="s">
        <v>1377</v>
      </c>
      <c r="C2705" s="461" t="s">
        <v>1</v>
      </c>
      <c r="D2705" s="465">
        <v>4.7</v>
      </c>
    </row>
    <row r="2706" spans="1:4" ht="27">
      <c r="A2706" s="461">
        <v>91843</v>
      </c>
      <c r="B2706" s="462" t="s">
        <v>4271</v>
      </c>
      <c r="C2706" s="461" t="s">
        <v>1</v>
      </c>
      <c r="D2706" s="465">
        <v>5.19</v>
      </c>
    </row>
    <row r="2707" spans="1:4" ht="27">
      <c r="A2707" s="461">
        <v>91844</v>
      </c>
      <c r="B2707" s="462" t="s">
        <v>1378</v>
      </c>
      <c r="C2707" s="461" t="s">
        <v>1</v>
      </c>
      <c r="D2707" s="465">
        <v>5.41</v>
      </c>
    </row>
    <row r="2708" spans="1:4" ht="27">
      <c r="A2708" s="461">
        <v>91845</v>
      </c>
      <c r="B2708" s="462" t="s">
        <v>4272</v>
      </c>
      <c r="C2708" s="461" t="s">
        <v>1</v>
      </c>
      <c r="D2708" s="465">
        <v>6.65</v>
      </c>
    </row>
    <row r="2709" spans="1:4" ht="27">
      <c r="A2709" s="461">
        <v>91846</v>
      </c>
      <c r="B2709" s="462" t="s">
        <v>1379</v>
      </c>
      <c r="C2709" s="461" t="s">
        <v>1</v>
      </c>
      <c r="D2709" s="465">
        <v>7.78</v>
      </c>
    </row>
    <row r="2710" spans="1:4" ht="27">
      <c r="A2710" s="461">
        <v>91847</v>
      </c>
      <c r="B2710" s="462" t="s">
        <v>4273</v>
      </c>
      <c r="C2710" s="461" t="s">
        <v>1</v>
      </c>
      <c r="D2710" s="465">
        <v>10.69</v>
      </c>
    </row>
    <row r="2711" spans="1:4" ht="27">
      <c r="A2711" s="461">
        <v>91849</v>
      </c>
      <c r="B2711" s="462" t="s">
        <v>4274</v>
      </c>
      <c r="C2711" s="461" t="s">
        <v>1</v>
      </c>
      <c r="D2711" s="465">
        <v>5.94</v>
      </c>
    </row>
    <row r="2712" spans="1:4" ht="27">
      <c r="A2712" s="461">
        <v>91850</v>
      </c>
      <c r="B2712" s="462" t="s">
        <v>4275</v>
      </c>
      <c r="C2712" s="461" t="s">
        <v>1</v>
      </c>
      <c r="D2712" s="465">
        <v>7.91</v>
      </c>
    </row>
    <row r="2713" spans="1:4" ht="27">
      <c r="A2713" s="461">
        <v>91851</v>
      </c>
      <c r="B2713" s="462" t="s">
        <v>4276</v>
      </c>
      <c r="C2713" s="461" t="s">
        <v>1</v>
      </c>
      <c r="D2713" s="465">
        <v>7.39</v>
      </c>
    </row>
    <row r="2714" spans="1:4" ht="27">
      <c r="A2714" s="461">
        <v>91852</v>
      </c>
      <c r="B2714" s="462" t="s">
        <v>1380</v>
      </c>
      <c r="C2714" s="461" t="s">
        <v>1</v>
      </c>
      <c r="D2714" s="465">
        <v>6.48</v>
      </c>
    </row>
    <row r="2715" spans="1:4" ht="27">
      <c r="A2715" s="461">
        <v>91853</v>
      </c>
      <c r="B2715" s="462" t="s">
        <v>4277</v>
      </c>
      <c r="C2715" s="461" t="s">
        <v>1</v>
      </c>
      <c r="D2715" s="465">
        <v>6.93</v>
      </c>
    </row>
    <row r="2716" spans="1:4" ht="27">
      <c r="A2716" s="461">
        <v>91854</v>
      </c>
      <c r="B2716" s="462" t="s">
        <v>1381</v>
      </c>
      <c r="C2716" s="461" t="s">
        <v>1</v>
      </c>
      <c r="D2716" s="465">
        <v>7.18</v>
      </c>
    </row>
    <row r="2717" spans="1:4" ht="27">
      <c r="A2717" s="461">
        <v>91855</v>
      </c>
      <c r="B2717" s="462" t="s">
        <v>4278</v>
      </c>
      <c r="C2717" s="461" t="s">
        <v>1</v>
      </c>
      <c r="D2717" s="465">
        <v>8.33</v>
      </c>
    </row>
    <row r="2718" spans="1:4" ht="27">
      <c r="A2718" s="461">
        <v>91856</v>
      </c>
      <c r="B2718" s="462" t="s">
        <v>1382</v>
      </c>
      <c r="C2718" s="461" t="s">
        <v>1</v>
      </c>
      <c r="D2718" s="465">
        <v>9.44</v>
      </c>
    </row>
    <row r="2719" spans="1:4" ht="27">
      <c r="A2719" s="461">
        <v>91857</v>
      </c>
      <c r="B2719" s="462" t="s">
        <v>4279</v>
      </c>
      <c r="C2719" s="461" t="s">
        <v>1</v>
      </c>
      <c r="D2719" s="465">
        <v>12.12</v>
      </c>
    </row>
    <row r="2720" spans="1:4" ht="27">
      <c r="A2720" s="461">
        <v>91859</v>
      </c>
      <c r="B2720" s="462" t="s">
        <v>4280</v>
      </c>
      <c r="C2720" s="461" t="s">
        <v>1</v>
      </c>
      <c r="D2720" s="465">
        <v>7.73</v>
      </c>
    </row>
    <row r="2721" spans="1:4" ht="27">
      <c r="A2721" s="461">
        <v>91860</v>
      </c>
      <c r="B2721" s="462" t="s">
        <v>4281</v>
      </c>
      <c r="C2721" s="461" t="s">
        <v>1</v>
      </c>
      <c r="D2721" s="465">
        <v>9.61</v>
      </c>
    </row>
    <row r="2722" spans="1:4" ht="27">
      <c r="A2722" s="461">
        <v>91861</v>
      </c>
      <c r="B2722" s="462" t="s">
        <v>4282</v>
      </c>
      <c r="C2722" s="461" t="s">
        <v>1</v>
      </c>
      <c r="D2722" s="465">
        <v>9.1300000000000008</v>
      </c>
    </row>
    <row r="2723" spans="1:4" ht="27">
      <c r="A2723" s="461">
        <v>91862</v>
      </c>
      <c r="B2723" s="462" t="s">
        <v>1383</v>
      </c>
      <c r="C2723" s="461" t="s">
        <v>1</v>
      </c>
      <c r="D2723" s="465">
        <v>8.27</v>
      </c>
    </row>
    <row r="2724" spans="1:4" ht="27">
      <c r="A2724" s="461">
        <v>91863</v>
      </c>
      <c r="B2724" s="462" t="s">
        <v>1384</v>
      </c>
      <c r="C2724" s="461" t="s">
        <v>1</v>
      </c>
      <c r="D2724" s="465">
        <v>9.69</v>
      </c>
    </row>
    <row r="2725" spans="1:4" ht="27">
      <c r="A2725" s="461">
        <v>91864</v>
      </c>
      <c r="B2725" s="462" t="s">
        <v>1385</v>
      </c>
      <c r="C2725" s="461" t="s">
        <v>1</v>
      </c>
      <c r="D2725" s="465">
        <v>12.88</v>
      </c>
    </row>
    <row r="2726" spans="1:4" ht="27">
      <c r="A2726" s="461">
        <v>91865</v>
      </c>
      <c r="B2726" s="462" t="s">
        <v>1386</v>
      </c>
      <c r="C2726" s="461" t="s">
        <v>1</v>
      </c>
      <c r="D2726" s="465">
        <v>16.010000000000002</v>
      </c>
    </row>
    <row r="2727" spans="1:4" ht="27">
      <c r="A2727" s="461">
        <v>91866</v>
      </c>
      <c r="B2727" s="462" t="s">
        <v>1387</v>
      </c>
      <c r="C2727" s="461" t="s">
        <v>1</v>
      </c>
      <c r="D2727" s="465">
        <v>6.33</v>
      </c>
    </row>
    <row r="2728" spans="1:4" ht="27">
      <c r="A2728" s="461">
        <v>91867</v>
      </c>
      <c r="B2728" s="462" t="s">
        <v>1388</v>
      </c>
      <c r="C2728" s="461" t="s">
        <v>1</v>
      </c>
      <c r="D2728" s="465">
        <v>7.73</v>
      </c>
    </row>
    <row r="2729" spans="1:4" ht="27">
      <c r="A2729" s="461">
        <v>91868</v>
      </c>
      <c r="B2729" s="462" t="s">
        <v>1389</v>
      </c>
      <c r="C2729" s="461" t="s">
        <v>1</v>
      </c>
      <c r="D2729" s="465">
        <v>10.92</v>
      </c>
    </row>
    <row r="2730" spans="1:4" ht="27">
      <c r="A2730" s="461">
        <v>91869</v>
      </c>
      <c r="B2730" s="462" t="s">
        <v>1390</v>
      </c>
      <c r="C2730" s="461" t="s">
        <v>1</v>
      </c>
      <c r="D2730" s="465">
        <v>14.06</v>
      </c>
    </row>
    <row r="2731" spans="1:4" ht="27">
      <c r="A2731" s="461">
        <v>91870</v>
      </c>
      <c r="B2731" s="462" t="s">
        <v>1391</v>
      </c>
      <c r="C2731" s="461" t="s">
        <v>1</v>
      </c>
      <c r="D2731" s="465">
        <v>8.61</v>
      </c>
    </row>
    <row r="2732" spans="1:4" ht="27">
      <c r="A2732" s="461">
        <v>91871</v>
      </c>
      <c r="B2732" s="462" t="s">
        <v>1392</v>
      </c>
      <c r="C2732" s="461" t="s">
        <v>1</v>
      </c>
      <c r="D2732" s="465">
        <v>10.07</v>
      </c>
    </row>
    <row r="2733" spans="1:4" ht="27">
      <c r="A2733" s="461">
        <v>91872</v>
      </c>
      <c r="B2733" s="462" t="s">
        <v>1393</v>
      </c>
      <c r="C2733" s="461" t="s">
        <v>1</v>
      </c>
      <c r="D2733" s="465">
        <v>13.24</v>
      </c>
    </row>
    <row r="2734" spans="1:4" ht="27">
      <c r="A2734" s="461">
        <v>91873</v>
      </c>
      <c r="B2734" s="462" t="s">
        <v>1394</v>
      </c>
      <c r="C2734" s="461" t="s">
        <v>1</v>
      </c>
      <c r="D2734" s="465">
        <v>16.350000000000001</v>
      </c>
    </row>
    <row r="2735" spans="1:4" ht="27">
      <c r="A2735" s="461">
        <v>93008</v>
      </c>
      <c r="B2735" s="462" t="s">
        <v>13195</v>
      </c>
      <c r="C2735" s="461" t="s">
        <v>1</v>
      </c>
      <c r="D2735" s="465">
        <v>14.21</v>
      </c>
    </row>
    <row r="2736" spans="1:4" ht="27">
      <c r="A2736" s="461">
        <v>93009</v>
      </c>
      <c r="B2736" s="462" t="s">
        <v>13196</v>
      </c>
      <c r="C2736" s="461" t="s">
        <v>1</v>
      </c>
      <c r="D2736" s="465">
        <v>21.34</v>
      </c>
    </row>
    <row r="2737" spans="1:4" ht="27">
      <c r="A2737" s="461">
        <v>93010</v>
      </c>
      <c r="B2737" s="462" t="s">
        <v>13197</v>
      </c>
      <c r="C2737" s="461" t="s">
        <v>1</v>
      </c>
      <c r="D2737" s="465">
        <v>29.99</v>
      </c>
    </row>
    <row r="2738" spans="1:4" ht="27">
      <c r="A2738" s="461">
        <v>93011</v>
      </c>
      <c r="B2738" s="462" t="s">
        <v>13198</v>
      </c>
      <c r="C2738" s="461" t="s">
        <v>1</v>
      </c>
      <c r="D2738" s="465">
        <v>36.81</v>
      </c>
    </row>
    <row r="2739" spans="1:4" ht="27">
      <c r="A2739" s="461">
        <v>93012</v>
      </c>
      <c r="B2739" s="462" t="s">
        <v>13199</v>
      </c>
      <c r="C2739" s="461" t="s">
        <v>1</v>
      </c>
      <c r="D2739" s="465">
        <v>56.07</v>
      </c>
    </row>
    <row r="2740" spans="1:4" ht="27">
      <c r="A2740" s="461">
        <v>95726</v>
      </c>
      <c r="B2740" s="462" t="s">
        <v>1395</v>
      </c>
      <c r="C2740" s="461" t="s">
        <v>1</v>
      </c>
      <c r="D2740" s="465">
        <v>5.75</v>
      </c>
    </row>
    <row r="2741" spans="1:4" ht="27">
      <c r="A2741" s="461">
        <v>95727</v>
      </c>
      <c r="B2741" s="462" t="s">
        <v>1396</v>
      </c>
      <c r="C2741" s="461" t="s">
        <v>1</v>
      </c>
      <c r="D2741" s="465">
        <v>6.54</v>
      </c>
    </row>
    <row r="2742" spans="1:4" ht="27">
      <c r="A2742" s="461">
        <v>95728</v>
      </c>
      <c r="B2742" s="462" t="s">
        <v>1397</v>
      </c>
      <c r="C2742" s="461" t="s">
        <v>1</v>
      </c>
      <c r="D2742" s="465">
        <v>8.2899999999999991</v>
      </c>
    </row>
    <row r="2743" spans="1:4" ht="27">
      <c r="A2743" s="461">
        <v>95729</v>
      </c>
      <c r="B2743" s="462" t="s">
        <v>1398</v>
      </c>
      <c r="C2743" s="461" t="s">
        <v>1</v>
      </c>
      <c r="D2743" s="465">
        <v>7.25</v>
      </c>
    </row>
    <row r="2744" spans="1:4" ht="27">
      <c r="A2744" s="461">
        <v>95730</v>
      </c>
      <c r="B2744" s="462" t="s">
        <v>1399</v>
      </c>
      <c r="C2744" s="461" t="s">
        <v>1</v>
      </c>
      <c r="D2744" s="465">
        <v>8.0399999999999991</v>
      </c>
    </row>
    <row r="2745" spans="1:4" ht="27">
      <c r="A2745" s="461">
        <v>95731</v>
      </c>
      <c r="B2745" s="462" t="s">
        <v>1400</v>
      </c>
      <c r="C2745" s="461" t="s">
        <v>1</v>
      </c>
      <c r="D2745" s="465">
        <v>9.7899999999999991</v>
      </c>
    </row>
    <row r="2746" spans="1:4" ht="27">
      <c r="A2746" s="461">
        <v>95732</v>
      </c>
      <c r="B2746" s="462" t="s">
        <v>1401</v>
      </c>
      <c r="C2746" s="461" t="s">
        <v>53</v>
      </c>
      <c r="D2746" s="465">
        <v>3.5</v>
      </c>
    </row>
    <row r="2747" spans="1:4" ht="27">
      <c r="A2747" s="461">
        <v>95745</v>
      </c>
      <c r="B2747" s="462" t="s">
        <v>1402</v>
      </c>
      <c r="C2747" s="461" t="s">
        <v>1</v>
      </c>
      <c r="D2747" s="465">
        <v>19.03</v>
      </c>
    </row>
    <row r="2748" spans="1:4" ht="27">
      <c r="A2748" s="461">
        <v>95746</v>
      </c>
      <c r="B2748" s="462" t="s">
        <v>1403</v>
      </c>
      <c r="C2748" s="461" t="s">
        <v>1</v>
      </c>
      <c r="D2748" s="465">
        <v>23.64</v>
      </c>
    </row>
    <row r="2749" spans="1:4" ht="27">
      <c r="A2749" s="461">
        <v>95747</v>
      </c>
      <c r="B2749" s="462" t="s">
        <v>1404</v>
      </c>
      <c r="C2749" s="461" t="s">
        <v>1</v>
      </c>
      <c r="D2749" s="465">
        <v>39.67</v>
      </c>
    </row>
    <row r="2750" spans="1:4" ht="27">
      <c r="A2750" s="461">
        <v>95748</v>
      </c>
      <c r="B2750" s="462" t="s">
        <v>1405</v>
      </c>
      <c r="C2750" s="461" t="s">
        <v>1</v>
      </c>
      <c r="D2750" s="465">
        <v>42.52</v>
      </c>
    </row>
    <row r="2751" spans="1:4" ht="27">
      <c r="A2751" s="461">
        <v>95749</v>
      </c>
      <c r="B2751" s="462" t="s">
        <v>1406</v>
      </c>
      <c r="C2751" s="461" t="s">
        <v>1</v>
      </c>
      <c r="D2751" s="465">
        <v>23.85</v>
      </c>
    </row>
    <row r="2752" spans="1:4" ht="27">
      <c r="A2752" s="461">
        <v>95750</v>
      </c>
      <c r="B2752" s="462" t="s">
        <v>1407</v>
      </c>
      <c r="C2752" s="461" t="s">
        <v>1</v>
      </c>
      <c r="D2752" s="465">
        <v>28.35</v>
      </c>
    </row>
    <row r="2753" spans="1:4" ht="27">
      <c r="A2753" s="461">
        <v>95751</v>
      </c>
      <c r="B2753" s="462" t="s">
        <v>1408</v>
      </c>
      <c r="C2753" s="461" t="s">
        <v>1</v>
      </c>
      <c r="D2753" s="465">
        <v>44.24</v>
      </c>
    </row>
    <row r="2754" spans="1:4" ht="27">
      <c r="A2754" s="461">
        <v>95752</v>
      </c>
      <c r="B2754" s="462" t="s">
        <v>1409</v>
      </c>
      <c r="C2754" s="461" t="s">
        <v>1</v>
      </c>
      <c r="D2754" s="465">
        <v>46.9</v>
      </c>
    </row>
    <row r="2755" spans="1:4" ht="27">
      <c r="A2755" s="461">
        <v>97667</v>
      </c>
      <c r="B2755" s="462" t="s">
        <v>13200</v>
      </c>
      <c r="C2755" s="461" t="s">
        <v>1</v>
      </c>
      <c r="D2755" s="465">
        <v>6.16</v>
      </c>
    </row>
    <row r="2756" spans="1:4" ht="27">
      <c r="A2756" s="461">
        <v>97668</v>
      </c>
      <c r="B2756" s="462" t="s">
        <v>13201</v>
      </c>
      <c r="C2756" s="461" t="s">
        <v>1</v>
      </c>
      <c r="D2756" s="465">
        <v>8.7799999999999994</v>
      </c>
    </row>
    <row r="2757" spans="1:4" ht="27">
      <c r="A2757" s="461">
        <v>97669</v>
      </c>
      <c r="B2757" s="462" t="s">
        <v>13202</v>
      </c>
      <c r="C2757" s="461" t="s">
        <v>1</v>
      </c>
      <c r="D2757" s="465">
        <v>12.96</v>
      </c>
    </row>
    <row r="2758" spans="1:4" ht="27">
      <c r="A2758" s="461">
        <v>97670</v>
      </c>
      <c r="B2758" s="462" t="s">
        <v>13203</v>
      </c>
      <c r="C2758" s="461" t="s">
        <v>1</v>
      </c>
      <c r="D2758" s="465">
        <v>16.72</v>
      </c>
    </row>
    <row r="2759" spans="1:4" ht="27">
      <c r="A2759" s="461">
        <v>91874</v>
      </c>
      <c r="B2759" s="462" t="s">
        <v>1410</v>
      </c>
      <c r="C2759" s="461" t="s">
        <v>53</v>
      </c>
      <c r="D2759" s="465">
        <v>3.64</v>
      </c>
    </row>
    <row r="2760" spans="1:4" ht="27">
      <c r="A2760" s="461">
        <v>91875</v>
      </c>
      <c r="B2760" s="462" t="s">
        <v>1411</v>
      </c>
      <c r="C2760" s="461" t="s">
        <v>53</v>
      </c>
      <c r="D2760" s="465">
        <v>4.82</v>
      </c>
    </row>
    <row r="2761" spans="1:4" ht="27">
      <c r="A2761" s="461">
        <v>91876</v>
      </c>
      <c r="B2761" s="462" t="s">
        <v>1412</v>
      </c>
      <c r="C2761" s="461" t="s">
        <v>53</v>
      </c>
      <c r="D2761" s="465">
        <v>6.38</v>
      </c>
    </row>
    <row r="2762" spans="1:4" ht="27">
      <c r="A2762" s="461">
        <v>91877</v>
      </c>
      <c r="B2762" s="462" t="s">
        <v>1413</v>
      </c>
      <c r="C2762" s="461" t="s">
        <v>53</v>
      </c>
      <c r="D2762" s="465">
        <v>8.5299999999999994</v>
      </c>
    </row>
    <row r="2763" spans="1:4" ht="27">
      <c r="A2763" s="461">
        <v>91878</v>
      </c>
      <c r="B2763" s="462" t="s">
        <v>1414</v>
      </c>
      <c r="C2763" s="461" t="s">
        <v>53</v>
      </c>
      <c r="D2763" s="465">
        <v>4.6399999999999997</v>
      </c>
    </row>
    <row r="2764" spans="1:4" ht="27">
      <c r="A2764" s="461">
        <v>91879</v>
      </c>
      <c r="B2764" s="462" t="s">
        <v>1415</v>
      </c>
      <c r="C2764" s="461" t="s">
        <v>53</v>
      </c>
      <c r="D2764" s="465">
        <v>5.8</v>
      </c>
    </row>
    <row r="2765" spans="1:4" ht="27">
      <c r="A2765" s="461">
        <v>91880</v>
      </c>
      <c r="B2765" s="462" t="s">
        <v>1416</v>
      </c>
      <c r="C2765" s="461" t="s">
        <v>53</v>
      </c>
      <c r="D2765" s="465">
        <v>7.39</v>
      </c>
    </row>
    <row r="2766" spans="1:4" ht="27">
      <c r="A2766" s="461">
        <v>91881</v>
      </c>
      <c r="B2766" s="462" t="s">
        <v>1417</v>
      </c>
      <c r="C2766" s="461" t="s">
        <v>53</v>
      </c>
      <c r="D2766" s="465">
        <v>9.5399999999999991</v>
      </c>
    </row>
    <row r="2767" spans="1:4" ht="27">
      <c r="A2767" s="461">
        <v>91882</v>
      </c>
      <c r="B2767" s="462" t="s">
        <v>1418</v>
      </c>
      <c r="C2767" s="461" t="s">
        <v>53</v>
      </c>
      <c r="D2767" s="465">
        <v>5.72</v>
      </c>
    </row>
    <row r="2768" spans="1:4" ht="27">
      <c r="A2768" s="461">
        <v>91884</v>
      </c>
      <c r="B2768" s="462" t="s">
        <v>1419</v>
      </c>
      <c r="C2768" s="461" t="s">
        <v>53</v>
      </c>
      <c r="D2768" s="465">
        <v>6.63</v>
      </c>
    </row>
    <row r="2769" spans="1:4" ht="27">
      <c r="A2769" s="461">
        <v>91885</v>
      </c>
      <c r="B2769" s="462" t="s">
        <v>1420</v>
      </c>
      <c r="C2769" s="461" t="s">
        <v>53</v>
      </c>
      <c r="D2769" s="465">
        <v>7.87</v>
      </c>
    </row>
    <row r="2770" spans="1:4" ht="27">
      <c r="A2770" s="461">
        <v>91886</v>
      </c>
      <c r="B2770" s="462" t="s">
        <v>1421</v>
      </c>
      <c r="C2770" s="461" t="s">
        <v>53</v>
      </c>
      <c r="D2770" s="465">
        <v>9.64</v>
      </c>
    </row>
    <row r="2771" spans="1:4" ht="27">
      <c r="A2771" s="461">
        <v>91887</v>
      </c>
      <c r="B2771" s="462" t="s">
        <v>1422</v>
      </c>
      <c r="C2771" s="461" t="s">
        <v>53</v>
      </c>
      <c r="D2771" s="465">
        <v>6.88</v>
      </c>
    </row>
    <row r="2772" spans="1:4" ht="27">
      <c r="A2772" s="461">
        <v>91889</v>
      </c>
      <c r="B2772" s="462" t="s">
        <v>1423</v>
      </c>
      <c r="C2772" s="461" t="s">
        <v>53</v>
      </c>
      <c r="D2772" s="465">
        <v>6.6</v>
      </c>
    </row>
    <row r="2773" spans="1:4" ht="27">
      <c r="A2773" s="461">
        <v>91890</v>
      </c>
      <c r="B2773" s="462" t="s">
        <v>1424</v>
      </c>
      <c r="C2773" s="461" t="s">
        <v>53</v>
      </c>
      <c r="D2773" s="465">
        <v>8.1300000000000008</v>
      </c>
    </row>
    <row r="2774" spans="1:4" ht="27">
      <c r="A2774" s="461">
        <v>91892</v>
      </c>
      <c r="B2774" s="462" t="s">
        <v>1425</v>
      </c>
      <c r="C2774" s="461" t="s">
        <v>53</v>
      </c>
      <c r="D2774" s="465">
        <v>9.98</v>
      </c>
    </row>
    <row r="2775" spans="1:4" ht="27">
      <c r="A2775" s="461">
        <v>91893</v>
      </c>
      <c r="B2775" s="462" t="s">
        <v>1426</v>
      </c>
      <c r="C2775" s="461" t="s">
        <v>53</v>
      </c>
      <c r="D2775" s="465">
        <v>11.16</v>
      </c>
    </row>
    <row r="2776" spans="1:4" ht="27">
      <c r="A2776" s="461">
        <v>91895</v>
      </c>
      <c r="B2776" s="462" t="s">
        <v>4283</v>
      </c>
      <c r="C2776" s="461" t="s">
        <v>53</v>
      </c>
      <c r="D2776" s="465">
        <v>13.04</v>
      </c>
    </row>
    <row r="2777" spans="1:4" ht="27">
      <c r="A2777" s="461">
        <v>91896</v>
      </c>
      <c r="B2777" s="462" t="s">
        <v>1427</v>
      </c>
      <c r="C2777" s="461" t="s">
        <v>53</v>
      </c>
      <c r="D2777" s="465">
        <v>13.57</v>
      </c>
    </row>
    <row r="2778" spans="1:4" ht="27">
      <c r="A2778" s="461">
        <v>91898</v>
      </c>
      <c r="B2778" s="462" t="s">
        <v>1428</v>
      </c>
      <c r="C2778" s="461" t="s">
        <v>53</v>
      </c>
      <c r="D2778" s="465">
        <v>15.59</v>
      </c>
    </row>
    <row r="2779" spans="1:4" ht="27">
      <c r="A2779" s="461">
        <v>91899</v>
      </c>
      <c r="B2779" s="462" t="s">
        <v>1429</v>
      </c>
      <c r="C2779" s="461" t="s">
        <v>53</v>
      </c>
      <c r="D2779" s="465">
        <v>8.34</v>
      </c>
    </row>
    <row r="2780" spans="1:4" ht="27">
      <c r="A2780" s="461">
        <v>91901</v>
      </c>
      <c r="B2780" s="462" t="s">
        <v>1430</v>
      </c>
      <c r="C2780" s="461" t="s">
        <v>53</v>
      </c>
      <c r="D2780" s="465">
        <v>8.06</v>
      </c>
    </row>
    <row r="2781" spans="1:4" ht="27">
      <c r="A2781" s="461">
        <v>91902</v>
      </c>
      <c r="B2781" s="462" t="s">
        <v>1431</v>
      </c>
      <c r="C2781" s="461" t="s">
        <v>53</v>
      </c>
      <c r="D2781" s="465">
        <v>9.58</v>
      </c>
    </row>
    <row r="2782" spans="1:4" ht="27">
      <c r="A2782" s="461">
        <v>91904</v>
      </c>
      <c r="B2782" s="462" t="s">
        <v>1432</v>
      </c>
      <c r="C2782" s="461" t="s">
        <v>53</v>
      </c>
      <c r="D2782" s="465">
        <v>11.43</v>
      </c>
    </row>
    <row r="2783" spans="1:4" ht="27">
      <c r="A2783" s="461">
        <v>91905</v>
      </c>
      <c r="B2783" s="462" t="s">
        <v>1433</v>
      </c>
      <c r="C2783" s="461" t="s">
        <v>53</v>
      </c>
      <c r="D2783" s="465">
        <v>12.62</v>
      </c>
    </row>
    <row r="2784" spans="1:4" ht="27">
      <c r="A2784" s="461">
        <v>91907</v>
      </c>
      <c r="B2784" s="462" t="s">
        <v>4284</v>
      </c>
      <c r="C2784" s="461" t="s">
        <v>53</v>
      </c>
      <c r="D2784" s="465">
        <v>14.5</v>
      </c>
    </row>
    <row r="2785" spans="1:4" ht="27">
      <c r="A2785" s="461">
        <v>91908</v>
      </c>
      <c r="B2785" s="462" t="s">
        <v>1434</v>
      </c>
      <c r="C2785" s="461" t="s">
        <v>53</v>
      </c>
      <c r="D2785" s="465">
        <v>15.06</v>
      </c>
    </row>
    <row r="2786" spans="1:4" ht="27">
      <c r="A2786" s="461">
        <v>91910</v>
      </c>
      <c r="B2786" s="462" t="s">
        <v>1435</v>
      </c>
      <c r="C2786" s="461" t="s">
        <v>53</v>
      </c>
      <c r="D2786" s="465">
        <v>17.079999999999998</v>
      </c>
    </row>
    <row r="2787" spans="1:4" ht="27">
      <c r="A2787" s="461">
        <v>91911</v>
      </c>
      <c r="B2787" s="462" t="s">
        <v>1436</v>
      </c>
      <c r="C2787" s="461" t="s">
        <v>53</v>
      </c>
      <c r="D2787" s="465">
        <v>10</v>
      </c>
    </row>
    <row r="2788" spans="1:4" ht="27">
      <c r="A2788" s="461">
        <v>91913</v>
      </c>
      <c r="B2788" s="462" t="s">
        <v>1437</v>
      </c>
      <c r="C2788" s="461" t="s">
        <v>53</v>
      </c>
      <c r="D2788" s="465">
        <v>9.7200000000000006</v>
      </c>
    </row>
    <row r="2789" spans="1:4" ht="27">
      <c r="A2789" s="461">
        <v>91914</v>
      </c>
      <c r="B2789" s="462" t="s">
        <v>1438</v>
      </c>
      <c r="C2789" s="461" t="s">
        <v>53</v>
      </c>
      <c r="D2789" s="465">
        <v>10.87</v>
      </c>
    </row>
    <row r="2790" spans="1:4" ht="27">
      <c r="A2790" s="461">
        <v>91916</v>
      </c>
      <c r="B2790" s="462" t="s">
        <v>1439</v>
      </c>
      <c r="C2790" s="461" t="s">
        <v>53</v>
      </c>
      <c r="D2790" s="465">
        <v>12.72</v>
      </c>
    </row>
    <row r="2791" spans="1:4" ht="27">
      <c r="A2791" s="461">
        <v>91917</v>
      </c>
      <c r="B2791" s="462" t="s">
        <v>1440</v>
      </c>
      <c r="C2791" s="461" t="s">
        <v>53</v>
      </c>
      <c r="D2791" s="465">
        <v>13.38</v>
      </c>
    </row>
    <row r="2792" spans="1:4" ht="27">
      <c r="A2792" s="461">
        <v>91919</v>
      </c>
      <c r="B2792" s="462" t="s">
        <v>4285</v>
      </c>
      <c r="C2792" s="461" t="s">
        <v>53</v>
      </c>
      <c r="D2792" s="465">
        <v>15.26</v>
      </c>
    </row>
    <row r="2793" spans="1:4" ht="27">
      <c r="A2793" s="461">
        <v>91920</v>
      </c>
      <c r="B2793" s="462" t="s">
        <v>1441</v>
      </c>
      <c r="C2793" s="461" t="s">
        <v>53</v>
      </c>
      <c r="D2793" s="465">
        <v>15.23</v>
      </c>
    </row>
    <row r="2794" spans="1:4" ht="27">
      <c r="A2794" s="461">
        <v>91922</v>
      </c>
      <c r="B2794" s="462" t="s">
        <v>1442</v>
      </c>
      <c r="C2794" s="461" t="s">
        <v>53</v>
      </c>
      <c r="D2794" s="465">
        <v>17.25</v>
      </c>
    </row>
    <row r="2795" spans="1:4" ht="27">
      <c r="A2795" s="461">
        <v>93013</v>
      </c>
      <c r="B2795" s="462" t="s">
        <v>13204</v>
      </c>
      <c r="C2795" s="461" t="s">
        <v>53</v>
      </c>
      <c r="D2795" s="465">
        <v>11.12</v>
      </c>
    </row>
    <row r="2796" spans="1:4" ht="27">
      <c r="A2796" s="461">
        <v>93014</v>
      </c>
      <c r="B2796" s="462" t="s">
        <v>13205</v>
      </c>
      <c r="C2796" s="461" t="s">
        <v>53</v>
      </c>
      <c r="D2796" s="465">
        <v>13.77</v>
      </c>
    </row>
    <row r="2797" spans="1:4" ht="27">
      <c r="A2797" s="461">
        <v>93015</v>
      </c>
      <c r="B2797" s="462" t="s">
        <v>13206</v>
      </c>
      <c r="C2797" s="461" t="s">
        <v>53</v>
      </c>
      <c r="D2797" s="465">
        <v>21.44</v>
      </c>
    </row>
    <row r="2798" spans="1:4" ht="27">
      <c r="A2798" s="461">
        <v>93016</v>
      </c>
      <c r="B2798" s="462" t="s">
        <v>13207</v>
      </c>
      <c r="C2798" s="461" t="s">
        <v>53</v>
      </c>
      <c r="D2798" s="465">
        <v>26.28</v>
      </c>
    </row>
    <row r="2799" spans="1:4" ht="27">
      <c r="A2799" s="461">
        <v>93017</v>
      </c>
      <c r="B2799" s="462" t="s">
        <v>13208</v>
      </c>
      <c r="C2799" s="461" t="s">
        <v>53</v>
      </c>
      <c r="D2799" s="465">
        <v>40.130000000000003</v>
      </c>
    </row>
    <row r="2800" spans="1:4" ht="40.5">
      <c r="A2800" s="461">
        <v>93018</v>
      </c>
      <c r="B2800" s="462" t="s">
        <v>13209</v>
      </c>
      <c r="C2800" s="461" t="s">
        <v>53</v>
      </c>
      <c r="D2800" s="465">
        <v>17.03</v>
      </c>
    </row>
    <row r="2801" spans="1:4" ht="27">
      <c r="A2801" s="461">
        <v>93020</v>
      </c>
      <c r="B2801" s="462" t="s">
        <v>13210</v>
      </c>
      <c r="C2801" s="461" t="s">
        <v>53</v>
      </c>
      <c r="D2801" s="465">
        <v>22.11</v>
      </c>
    </row>
    <row r="2802" spans="1:4" ht="40.5">
      <c r="A2802" s="461">
        <v>93022</v>
      </c>
      <c r="B2802" s="462" t="s">
        <v>13211</v>
      </c>
      <c r="C2802" s="461" t="s">
        <v>53</v>
      </c>
      <c r="D2802" s="465">
        <v>38.22</v>
      </c>
    </row>
    <row r="2803" spans="1:4" ht="27">
      <c r="A2803" s="461">
        <v>93024</v>
      </c>
      <c r="B2803" s="462" t="s">
        <v>13212</v>
      </c>
      <c r="C2803" s="461" t="s">
        <v>53</v>
      </c>
      <c r="D2803" s="465">
        <v>40</v>
      </c>
    </row>
    <row r="2804" spans="1:4" ht="27">
      <c r="A2804" s="461">
        <v>93026</v>
      </c>
      <c r="B2804" s="462" t="s">
        <v>13213</v>
      </c>
      <c r="C2804" s="461" t="s">
        <v>53</v>
      </c>
      <c r="D2804" s="465">
        <v>66.77</v>
      </c>
    </row>
    <row r="2805" spans="1:4" ht="27">
      <c r="A2805" s="461">
        <v>95733</v>
      </c>
      <c r="B2805" s="462" t="s">
        <v>1443</v>
      </c>
      <c r="C2805" s="461" t="s">
        <v>53</v>
      </c>
      <c r="D2805" s="465">
        <v>4.59</v>
      </c>
    </row>
    <row r="2806" spans="1:4" ht="27">
      <c r="A2806" s="461">
        <v>95734</v>
      </c>
      <c r="B2806" s="462" t="s">
        <v>1444</v>
      </c>
      <c r="C2806" s="461" t="s">
        <v>53</v>
      </c>
      <c r="D2806" s="465">
        <v>6.11</v>
      </c>
    </row>
    <row r="2807" spans="1:4" ht="27">
      <c r="A2807" s="461">
        <v>95735</v>
      </c>
      <c r="B2807" s="462" t="s">
        <v>1445</v>
      </c>
      <c r="C2807" s="461" t="s">
        <v>53</v>
      </c>
      <c r="D2807" s="465">
        <v>5.04</v>
      </c>
    </row>
    <row r="2808" spans="1:4" ht="27">
      <c r="A2808" s="461">
        <v>95736</v>
      </c>
      <c r="B2808" s="462" t="s">
        <v>1446</v>
      </c>
      <c r="C2808" s="461" t="s">
        <v>53</v>
      </c>
      <c r="D2808" s="465">
        <v>5.94</v>
      </c>
    </row>
    <row r="2809" spans="1:4" ht="27">
      <c r="A2809" s="461">
        <v>95738</v>
      </c>
      <c r="B2809" s="462" t="s">
        <v>1447</v>
      </c>
      <c r="C2809" s="461" t="s">
        <v>53</v>
      </c>
      <c r="D2809" s="465">
        <v>7.21</v>
      </c>
    </row>
    <row r="2810" spans="1:4" ht="27">
      <c r="A2810" s="461">
        <v>95753</v>
      </c>
      <c r="B2810" s="462" t="s">
        <v>1448</v>
      </c>
      <c r="C2810" s="461" t="s">
        <v>53</v>
      </c>
      <c r="D2810" s="465">
        <v>5.69</v>
      </c>
    </row>
    <row r="2811" spans="1:4" ht="27">
      <c r="A2811" s="461">
        <v>95754</v>
      </c>
      <c r="B2811" s="462" t="s">
        <v>1449</v>
      </c>
      <c r="C2811" s="461" t="s">
        <v>53</v>
      </c>
      <c r="D2811" s="465">
        <v>7.06</v>
      </c>
    </row>
    <row r="2812" spans="1:4" ht="27">
      <c r="A2812" s="461">
        <v>95755</v>
      </c>
      <c r="B2812" s="462" t="s">
        <v>1450</v>
      </c>
      <c r="C2812" s="461" t="s">
        <v>53</v>
      </c>
      <c r="D2812" s="465">
        <v>10.33</v>
      </c>
    </row>
    <row r="2813" spans="1:4" ht="27">
      <c r="A2813" s="461">
        <v>95756</v>
      </c>
      <c r="B2813" s="462" t="s">
        <v>1451</v>
      </c>
      <c r="C2813" s="461" t="s">
        <v>53</v>
      </c>
      <c r="D2813" s="465">
        <v>13.87</v>
      </c>
    </row>
    <row r="2814" spans="1:4" ht="27">
      <c r="A2814" s="461">
        <v>95757</v>
      </c>
      <c r="B2814" s="462" t="s">
        <v>1452</v>
      </c>
      <c r="C2814" s="461" t="s">
        <v>53</v>
      </c>
      <c r="D2814" s="465">
        <v>8.36</v>
      </c>
    </row>
    <row r="2815" spans="1:4" ht="27">
      <c r="A2815" s="461">
        <v>95758</v>
      </c>
      <c r="B2815" s="462" t="s">
        <v>1453</v>
      </c>
      <c r="C2815" s="461" t="s">
        <v>53</v>
      </c>
      <c r="D2815" s="465">
        <v>9.42</v>
      </c>
    </row>
    <row r="2816" spans="1:4" ht="27">
      <c r="A2816" s="461">
        <v>95759</v>
      </c>
      <c r="B2816" s="462" t="s">
        <v>1454</v>
      </c>
      <c r="C2816" s="461" t="s">
        <v>53</v>
      </c>
      <c r="D2816" s="465">
        <v>12.25</v>
      </c>
    </row>
    <row r="2817" spans="1:4" ht="27">
      <c r="A2817" s="461">
        <v>95760</v>
      </c>
      <c r="B2817" s="462" t="s">
        <v>1455</v>
      </c>
      <c r="C2817" s="461" t="s">
        <v>53</v>
      </c>
      <c r="D2817" s="465">
        <v>15.27</v>
      </c>
    </row>
    <row r="2818" spans="1:4" ht="27">
      <c r="A2818" s="461">
        <v>97559</v>
      </c>
      <c r="B2818" s="462" t="s">
        <v>4286</v>
      </c>
      <c r="C2818" s="461" t="s">
        <v>53</v>
      </c>
      <c r="D2818" s="465">
        <v>7.92</v>
      </c>
    </row>
    <row r="2819" spans="1:4" ht="27">
      <c r="A2819" s="461">
        <v>97562</v>
      </c>
      <c r="B2819" s="462" t="s">
        <v>4287</v>
      </c>
      <c r="C2819" s="461" t="s">
        <v>53</v>
      </c>
      <c r="D2819" s="465">
        <v>9.3699999999999992</v>
      </c>
    </row>
    <row r="2820" spans="1:4" ht="27">
      <c r="A2820" s="461">
        <v>97564</v>
      </c>
      <c r="B2820" s="462" t="s">
        <v>4288</v>
      </c>
      <c r="C2820" s="461" t="s">
        <v>53</v>
      </c>
      <c r="D2820" s="465">
        <v>10.66</v>
      </c>
    </row>
    <row r="2821" spans="1:4" ht="27">
      <c r="A2821" s="461">
        <v>91924</v>
      </c>
      <c r="B2821" s="462" t="s">
        <v>1456</v>
      </c>
      <c r="C2821" s="461" t="s">
        <v>1</v>
      </c>
      <c r="D2821" s="465">
        <v>2.68</v>
      </c>
    </row>
    <row r="2822" spans="1:4" ht="27">
      <c r="A2822" s="461">
        <v>91925</v>
      </c>
      <c r="B2822" s="462" t="s">
        <v>1457</v>
      </c>
      <c r="C2822" s="461" t="s">
        <v>1</v>
      </c>
      <c r="D2822" s="465">
        <v>3.97</v>
      </c>
    </row>
    <row r="2823" spans="1:4" ht="27">
      <c r="A2823" s="461">
        <v>91926</v>
      </c>
      <c r="B2823" s="462" t="s">
        <v>1458</v>
      </c>
      <c r="C2823" s="461" t="s">
        <v>1</v>
      </c>
      <c r="D2823" s="465">
        <v>3.98</v>
      </c>
    </row>
    <row r="2824" spans="1:4" ht="27">
      <c r="A2824" s="461">
        <v>91927</v>
      </c>
      <c r="B2824" s="462" t="s">
        <v>1459</v>
      </c>
      <c r="C2824" s="461" t="s">
        <v>1</v>
      </c>
      <c r="D2824" s="465">
        <v>5.41</v>
      </c>
    </row>
    <row r="2825" spans="1:4" ht="27">
      <c r="A2825" s="461">
        <v>91928</v>
      </c>
      <c r="B2825" s="462" t="s">
        <v>1460</v>
      </c>
      <c r="C2825" s="461" t="s">
        <v>1</v>
      </c>
      <c r="D2825" s="465">
        <v>6.64</v>
      </c>
    </row>
    <row r="2826" spans="1:4" ht="27">
      <c r="A2826" s="461">
        <v>91929</v>
      </c>
      <c r="B2826" s="462" t="s">
        <v>1461</v>
      </c>
      <c r="C2826" s="461" t="s">
        <v>1</v>
      </c>
      <c r="D2826" s="465">
        <v>7.64</v>
      </c>
    </row>
    <row r="2827" spans="1:4" ht="27">
      <c r="A2827" s="461">
        <v>91930</v>
      </c>
      <c r="B2827" s="462" t="s">
        <v>1462</v>
      </c>
      <c r="C2827" s="461" t="s">
        <v>1</v>
      </c>
      <c r="D2827" s="465">
        <v>9.1300000000000008</v>
      </c>
    </row>
    <row r="2828" spans="1:4" ht="27">
      <c r="A2828" s="461">
        <v>91931</v>
      </c>
      <c r="B2828" s="462" t="s">
        <v>1463</v>
      </c>
      <c r="C2828" s="461" t="s">
        <v>1</v>
      </c>
      <c r="D2828" s="465">
        <v>10.34</v>
      </c>
    </row>
    <row r="2829" spans="1:4" ht="27">
      <c r="A2829" s="461">
        <v>91932</v>
      </c>
      <c r="B2829" s="462" t="s">
        <v>1464</v>
      </c>
      <c r="C2829" s="461" t="s">
        <v>1</v>
      </c>
      <c r="D2829" s="465">
        <v>15.2</v>
      </c>
    </row>
    <row r="2830" spans="1:4" ht="27">
      <c r="A2830" s="461">
        <v>91933</v>
      </c>
      <c r="B2830" s="462" t="s">
        <v>1465</v>
      </c>
      <c r="C2830" s="461" t="s">
        <v>1</v>
      </c>
      <c r="D2830" s="465">
        <v>16.329999999999998</v>
      </c>
    </row>
    <row r="2831" spans="1:4" ht="27">
      <c r="A2831" s="461">
        <v>91934</v>
      </c>
      <c r="B2831" s="462" t="s">
        <v>1466</v>
      </c>
      <c r="C2831" s="461" t="s">
        <v>1</v>
      </c>
      <c r="D2831" s="465">
        <v>23.29</v>
      </c>
    </row>
    <row r="2832" spans="1:4" ht="27">
      <c r="A2832" s="461">
        <v>91935</v>
      </c>
      <c r="B2832" s="462" t="s">
        <v>1467</v>
      </c>
      <c r="C2832" s="461" t="s">
        <v>1</v>
      </c>
      <c r="D2832" s="465">
        <v>24.94</v>
      </c>
    </row>
    <row r="2833" spans="1:4" ht="27">
      <c r="A2833" s="461">
        <v>92979</v>
      </c>
      <c r="B2833" s="462" t="s">
        <v>1468</v>
      </c>
      <c r="C2833" s="461" t="s">
        <v>1</v>
      </c>
      <c r="D2833" s="465">
        <v>11.13</v>
      </c>
    </row>
    <row r="2834" spans="1:4" ht="27">
      <c r="A2834" s="461">
        <v>92980</v>
      </c>
      <c r="B2834" s="462" t="s">
        <v>1469</v>
      </c>
      <c r="C2834" s="461" t="s">
        <v>1</v>
      </c>
      <c r="D2834" s="465">
        <v>12.1</v>
      </c>
    </row>
    <row r="2835" spans="1:4" ht="27">
      <c r="A2835" s="461">
        <v>92981</v>
      </c>
      <c r="B2835" s="462" t="s">
        <v>1470</v>
      </c>
      <c r="C2835" s="461" t="s">
        <v>1</v>
      </c>
      <c r="D2835" s="465">
        <v>17.11</v>
      </c>
    </row>
    <row r="2836" spans="1:4" ht="27">
      <c r="A2836" s="461">
        <v>92982</v>
      </c>
      <c r="B2836" s="462" t="s">
        <v>1471</v>
      </c>
      <c r="C2836" s="461" t="s">
        <v>1</v>
      </c>
      <c r="D2836" s="465">
        <v>18.53</v>
      </c>
    </row>
    <row r="2837" spans="1:4" ht="27">
      <c r="A2837" s="461">
        <v>92984</v>
      </c>
      <c r="B2837" s="462" t="s">
        <v>13214</v>
      </c>
      <c r="C2837" s="461" t="s">
        <v>1</v>
      </c>
      <c r="D2837" s="465">
        <v>29.31</v>
      </c>
    </row>
    <row r="2838" spans="1:4" ht="27">
      <c r="A2838" s="461">
        <v>92986</v>
      </c>
      <c r="B2838" s="462" t="s">
        <v>13215</v>
      </c>
      <c r="C2838" s="461" t="s">
        <v>1</v>
      </c>
      <c r="D2838" s="465">
        <v>39.909999999999997</v>
      </c>
    </row>
    <row r="2839" spans="1:4" ht="27">
      <c r="A2839" s="461">
        <v>92988</v>
      </c>
      <c r="B2839" s="462" t="s">
        <v>13216</v>
      </c>
      <c r="C2839" s="461" t="s">
        <v>1</v>
      </c>
      <c r="D2839" s="465">
        <v>56.31</v>
      </c>
    </row>
    <row r="2840" spans="1:4" ht="27">
      <c r="A2840" s="461">
        <v>92990</v>
      </c>
      <c r="B2840" s="462" t="s">
        <v>13217</v>
      </c>
      <c r="C2840" s="461" t="s">
        <v>1</v>
      </c>
      <c r="D2840" s="465">
        <v>77.489999999999995</v>
      </c>
    </row>
    <row r="2841" spans="1:4" ht="27">
      <c r="A2841" s="461">
        <v>92992</v>
      </c>
      <c r="B2841" s="462" t="s">
        <v>13218</v>
      </c>
      <c r="C2841" s="461" t="s">
        <v>1</v>
      </c>
      <c r="D2841" s="465">
        <v>102.56</v>
      </c>
    </row>
    <row r="2842" spans="1:4" ht="27">
      <c r="A2842" s="461">
        <v>92994</v>
      </c>
      <c r="B2842" s="462" t="s">
        <v>13219</v>
      </c>
      <c r="C2842" s="461" t="s">
        <v>1</v>
      </c>
      <c r="D2842" s="465">
        <v>132.99</v>
      </c>
    </row>
    <row r="2843" spans="1:4" ht="27">
      <c r="A2843" s="461">
        <v>92996</v>
      </c>
      <c r="B2843" s="462" t="s">
        <v>13220</v>
      </c>
      <c r="C2843" s="461" t="s">
        <v>1</v>
      </c>
      <c r="D2843" s="465">
        <v>164.48</v>
      </c>
    </row>
    <row r="2844" spans="1:4" ht="27">
      <c r="A2844" s="461">
        <v>92998</v>
      </c>
      <c r="B2844" s="462" t="s">
        <v>13221</v>
      </c>
      <c r="C2844" s="461" t="s">
        <v>1</v>
      </c>
      <c r="D2844" s="465">
        <v>201.36</v>
      </c>
    </row>
    <row r="2845" spans="1:4" ht="27">
      <c r="A2845" s="461">
        <v>93000</v>
      </c>
      <c r="B2845" s="462" t="s">
        <v>13222</v>
      </c>
      <c r="C2845" s="461" t="s">
        <v>1</v>
      </c>
      <c r="D2845" s="465">
        <v>264.61</v>
      </c>
    </row>
    <row r="2846" spans="1:4" ht="27">
      <c r="A2846" s="461">
        <v>93002</v>
      </c>
      <c r="B2846" s="462" t="s">
        <v>13223</v>
      </c>
      <c r="C2846" s="461" t="s">
        <v>1</v>
      </c>
      <c r="D2846" s="465">
        <v>330.8</v>
      </c>
    </row>
    <row r="2847" spans="1:4" ht="27">
      <c r="A2847" s="461">
        <v>101884</v>
      </c>
      <c r="B2847" s="462" t="s">
        <v>10570</v>
      </c>
      <c r="C2847" s="461" t="s">
        <v>1</v>
      </c>
      <c r="D2847" s="465">
        <v>10.95</v>
      </c>
    </row>
    <row r="2848" spans="1:4" ht="27">
      <c r="A2848" s="461">
        <v>101885</v>
      </c>
      <c r="B2848" s="462" t="s">
        <v>10569</v>
      </c>
      <c r="C2848" s="461" t="s">
        <v>1</v>
      </c>
      <c r="D2848" s="465">
        <v>11.92</v>
      </c>
    </row>
    <row r="2849" spans="1:4" ht="27">
      <c r="A2849" s="461">
        <v>101886</v>
      </c>
      <c r="B2849" s="462" t="s">
        <v>10568</v>
      </c>
      <c r="C2849" s="461" t="s">
        <v>1</v>
      </c>
      <c r="D2849" s="465">
        <v>16.899999999999999</v>
      </c>
    </row>
    <row r="2850" spans="1:4" ht="27">
      <c r="A2850" s="461">
        <v>101887</v>
      </c>
      <c r="B2850" s="462" t="s">
        <v>10567</v>
      </c>
      <c r="C2850" s="461" t="s">
        <v>1</v>
      </c>
      <c r="D2850" s="465">
        <v>18.32</v>
      </c>
    </row>
    <row r="2851" spans="1:4" ht="27">
      <c r="A2851" s="461">
        <v>101888</v>
      </c>
      <c r="B2851" s="462" t="s">
        <v>10566</v>
      </c>
      <c r="C2851" s="461" t="s">
        <v>1</v>
      </c>
      <c r="D2851" s="465">
        <v>27.15</v>
      </c>
    </row>
    <row r="2852" spans="1:4" ht="27">
      <c r="A2852" s="461">
        <v>101889</v>
      </c>
      <c r="B2852" s="462" t="s">
        <v>10565</v>
      </c>
      <c r="C2852" s="461" t="s">
        <v>1</v>
      </c>
      <c r="D2852" s="465">
        <v>27.94</v>
      </c>
    </row>
    <row r="2853" spans="1:4" ht="27">
      <c r="A2853" s="461">
        <v>91936</v>
      </c>
      <c r="B2853" s="462" t="s">
        <v>1472</v>
      </c>
      <c r="C2853" s="461" t="s">
        <v>53</v>
      </c>
      <c r="D2853" s="465">
        <v>10.72</v>
      </c>
    </row>
    <row r="2854" spans="1:4" ht="27">
      <c r="A2854" s="461">
        <v>91937</v>
      </c>
      <c r="B2854" s="462" t="s">
        <v>1473</v>
      </c>
      <c r="C2854" s="461" t="s">
        <v>53</v>
      </c>
      <c r="D2854" s="465">
        <v>8.9499999999999993</v>
      </c>
    </row>
    <row r="2855" spans="1:4" ht="27">
      <c r="A2855" s="461">
        <v>91939</v>
      </c>
      <c r="B2855" s="462" t="s">
        <v>1474</v>
      </c>
      <c r="C2855" s="461" t="s">
        <v>53</v>
      </c>
      <c r="D2855" s="465">
        <v>20.73</v>
      </c>
    </row>
    <row r="2856" spans="1:4" ht="27">
      <c r="A2856" s="461">
        <v>91940</v>
      </c>
      <c r="B2856" s="462" t="s">
        <v>1475</v>
      </c>
      <c r="C2856" s="461" t="s">
        <v>53</v>
      </c>
      <c r="D2856" s="465">
        <v>11.29</v>
      </c>
    </row>
    <row r="2857" spans="1:4" ht="27">
      <c r="A2857" s="461">
        <v>91941</v>
      </c>
      <c r="B2857" s="462" t="s">
        <v>1476</v>
      </c>
      <c r="C2857" s="461" t="s">
        <v>53</v>
      </c>
      <c r="D2857" s="465">
        <v>7.75</v>
      </c>
    </row>
    <row r="2858" spans="1:4" ht="27">
      <c r="A2858" s="461">
        <v>91942</v>
      </c>
      <c r="B2858" s="462" t="s">
        <v>1477</v>
      </c>
      <c r="C2858" s="461" t="s">
        <v>53</v>
      </c>
      <c r="D2858" s="465">
        <v>25.77</v>
      </c>
    </row>
    <row r="2859" spans="1:4" ht="27">
      <c r="A2859" s="461">
        <v>91943</v>
      </c>
      <c r="B2859" s="462" t="s">
        <v>1478</v>
      </c>
      <c r="C2859" s="461" t="s">
        <v>53</v>
      </c>
      <c r="D2859" s="465">
        <v>14.9</v>
      </c>
    </row>
    <row r="2860" spans="1:4" ht="27">
      <c r="A2860" s="461">
        <v>91944</v>
      </c>
      <c r="B2860" s="462" t="s">
        <v>1479</v>
      </c>
      <c r="C2860" s="461" t="s">
        <v>53</v>
      </c>
      <c r="D2860" s="465">
        <v>10.85</v>
      </c>
    </row>
    <row r="2861" spans="1:4" ht="27">
      <c r="A2861" s="461">
        <v>92865</v>
      </c>
      <c r="B2861" s="462" t="s">
        <v>1480</v>
      </c>
      <c r="C2861" s="461" t="s">
        <v>53</v>
      </c>
      <c r="D2861" s="465">
        <v>8.67</v>
      </c>
    </row>
    <row r="2862" spans="1:4" ht="27">
      <c r="A2862" s="461">
        <v>92866</v>
      </c>
      <c r="B2862" s="462" t="s">
        <v>1481</v>
      </c>
      <c r="C2862" s="461" t="s">
        <v>53</v>
      </c>
      <c r="D2862" s="465">
        <v>6.66</v>
      </c>
    </row>
    <row r="2863" spans="1:4" ht="27">
      <c r="A2863" s="461">
        <v>92867</v>
      </c>
      <c r="B2863" s="462" t="s">
        <v>1482</v>
      </c>
      <c r="C2863" s="461" t="s">
        <v>53</v>
      </c>
      <c r="D2863" s="465">
        <v>20.25</v>
      </c>
    </row>
    <row r="2864" spans="1:4" ht="27">
      <c r="A2864" s="461">
        <v>92868</v>
      </c>
      <c r="B2864" s="462" t="s">
        <v>1483</v>
      </c>
      <c r="C2864" s="461" t="s">
        <v>53</v>
      </c>
      <c r="D2864" s="465">
        <v>10.81</v>
      </c>
    </row>
    <row r="2865" spans="1:4" ht="27">
      <c r="A2865" s="461">
        <v>92869</v>
      </c>
      <c r="B2865" s="462" t="s">
        <v>1484</v>
      </c>
      <c r="C2865" s="461" t="s">
        <v>53</v>
      </c>
      <c r="D2865" s="465">
        <v>7.27</v>
      </c>
    </row>
    <row r="2866" spans="1:4" ht="27">
      <c r="A2866" s="461">
        <v>92870</v>
      </c>
      <c r="B2866" s="462" t="s">
        <v>1485</v>
      </c>
      <c r="C2866" s="461" t="s">
        <v>53</v>
      </c>
      <c r="D2866" s="465">
        <v>25.05</v>
      </c>
    </row>
    <row r="2867" spans="1:4" ht="27">
      <c r="A2867" s="461">
        <v>92871</v>
      </c>
      <c r="B2867" s="462" t="s">
        <v>1486</v>
      </c>
      <c r="C2867" s="461" t="s">
        <v>53</v>
      </c>
      <c r="D2867" s="465">
        <v>14.18</v>
      </c>
    </row>
    <row r="2868" spans="1:4" ht="27">
      <c r="A2868" s="461">
        <v>92872</v>
      </c>
      <c r="B2868" s="462" t="s">
        <v>1487</v>
      </c>
      <c r="C2868" s="461" t="s">
        <v>53</v>
      </c>
      <c r="D2868" s="465">
        <v>10.130000000000001</v>
      </c>
    </row>
    <row r="2869" spans="1:4" ht="27">
      <c r="A2869" s="461">
        <v>95777</v>
      </c>
      <c r="B2869" s="462" t="s">
        <v>1488</v>
      </c>
      <c r="C2869" s="461" t="s">
        <v>53</v>
      </c>
      <c r="D2869" s="465">
        <v>22.54</v>
      </c>
    </row>
    <row r="2870" spans="1:4" ht="27">
      <c r="A2870" s="461">
        <v>95778</v>
      </c>
      <c r="B2870" s="462" t="s">
        <v>1489</v>
      </c>
      <c r="C2870" s="461" t="s">
        <v>53</v>
      </c>
      <c r="D2870" s="465">
        <v>23.15</v>
      </c>
    </row>
    <row r="2871" spans="1:4" ht="27">
      <c r="A2871" s="461">
        <v>95779</v>
      </c>
      <c r="B2871" s="462" t="s">
        <v>1490</v>
      </c>
      <c r="C2871" s="461" t="s">
        <v>53</v>
      </c>
      <c r="D2871" s="465">
        <v>21.09</v>
      </c>
    </row>
    <row r="2872" spans="1:4" ht="27">
      <c r="A2872" s="461">
        <v>95780</v>
      </c>
      <c r="B2872" s="462" t="s">
        <v>1491</v>
      </c>
      <c r="C2872" s="461" t="s">
        <v>53</v>
      </c>
      <c r="D2872" s="465">
        <v>25.89</v>
      </c>
    </row>
    <row r="2873" spans="1:4" ht="27">
      <c r="A2873" s="461">
        <v>95781</v>
      </c>
      <c r="B2873" s="462" t="s">
        <v>1492</v>
      </c>
      <c r="C2873" s="461" t="s">
        <v>53</v>
      </c>
      <c r="D2873" s="465">
        <v>26.34</v>
      </c>
    </row>
    <row r="2874" spans="1:4" ht="27">
      <c r="A2874" s="461">
        <v>95782</v>
      </c>
      <c r="B2874" s="462" t="s">
        <v>1493</v>
      </c>
      <c r="C2874" s="461" t="s">
        <v>53</v>
      </c>
      <c r="D2874" s="465">
        <v>27.54</v>
      </c>
    </row>
    <row r="2875" spans="1:4" ht="27">
      <c r="A2875" s="461">
        <v>95785</v>
      </c>
      <c r="B2875" s="462" t="s">
        <v>1494</v>
      </c>
      <c r="C2875" s="461" t="s">
        <v>53</v>
      </c>
      <c r="D2875" s="465">
        <v>31.53</v>
      </c>
    </row>
    <row r="2876" spans="1:4" ht="27">
      <c r="A2876" s="461">
        <v>95787</v>
      </c>
      <c r="B2876" s="462" t="s">
        <v>1495</v>
      </c>
      <c r="C2876" s="461" t="s">
        <v>53</v>
      </c>
      <c r="D2876" s="465">
        <v>22.55</v>
      </c>
    </row>
    <row r="2877" spans="1:4" ht="27">
      <c r="A2877" s="461">
        <v>95789</v>
      </c>
      <c r="B2877" s="462" t="s">
        <v>1496</v>
      </c>
      <c r="C2877" s="461" t="s">
        <v>53</v>
      </c>
      <c r="D2877" s="465">
        <v>28.46</v>
      </c>
    </row>
    <row r="2878" spans="1:4" ht="27">
      <c r="A2878" s="461">
        <v>95791</v>
      </c>
      <c r="B2878" s="462" t="s">
        <v>1497</v>
      </c>
      <c r="C2878" s="461" t="s">
        <v>53</v>
      </c>
      <c r="D2878" s="465">
        <v>37.299999999999997</v>
      </c>
    </row>
    <row r="2879" spans="1:4" ht="27">
      <c r="A2879" s="461">
        <v>95795</v>
      </c>
      <c r="B2879" s="462" t="s">
        <v>1498</v>
      </c>
      <c r="C2879" s="461" t="s">
        <v>53</v>
      </c>
      <c r="D2879" s="465">
        <v>26.02</v>
      </c>
    </row>
    <row r="2880" spans="1:4" ht="27">
      <c r="A2880" s="461">
        <v>95796</v>
      </c>
      <c r="B2880" s="462" t="s">
        <v>1499</v>
      </c>
      <c r="C2880" s="461" t="s">
        <v>53</v>
      </c>
      <c r="D2880" s="465">
        <v>33.5</v>
      </c>
    </row>
    <row r="2881" spans="1:4" ht="27">
      <c r="A2881" s="461">
        <v>95797</v>
      </c>
      <c r="B2881" s="462" t="s">
        <v>1500</v>
      </c>
      <c r="C2881" s="461" t="s">
        <v>53</v>
      </c>
      <c r="D2881" s="465">
        <v>43.2</v>
      </c>
    </row>
    <row r="2882" spans="1:4" ht="27">
      <c r="A2882" s="461">
        <v>95801</v>
      </c>
      <c r="B2882" s="462" t="s">
        <v>1501</v>
      </c>
      <c r="C2882" s="461" t="s">
        <v>53</v>
      </c>
      <c r="D2882" s="465">
        <v>31.45</v>
      </c>
    </row>
    <row r="2883" spans="1:4" ht="27">
      <c r="A2883" s="461">
        <v>95802</v>
      </c>
      <c r="B2883" s="462" t="s">
        <v>1502</v>
      </c>
      <c r="C2883" s="461" t="s">
        <v>53</v>
      </c>
      <c r="D2883" s="465">
        <v>35.21</v>
      </c>
    </row>
    <row r="2884" spans="1:4" ht="27">
      <c r="A2884" s="461">
        <v>95803</v>
      </c>
      <c r="B2884" s="462" t="s">
        <v>1503</v>
      </c>
      <c r="C2884" s="461" t="s">
        <v>53</v>
      </c>
      <c r="D2884" s="465">
        <v>47.59</v>
      </c>
    </row>
    <row r="2885" spans="1:4" ht="27">
      <c r="A2885" s="461">
        <v>95804</v>
      </c>
      <c r="B2885" s="462" t="s">
        <v>1504</v>
      </c>
      <c r="C2885" s="461" t="s">
        <v>53</v>
      </c>
      <c r="D2885" s="465">
        <v>19.63</v>
      </c>
    </row>
    <row r="2886" spans="1:4" ht="27">
      <c r="A2886" s="461">
        <v>95805</v>
      </c>
      <c r="B2886" s="462" t="s">
        <v>1505</v>
      </c>
      <c r="C2886" s="461" t="s">
        <v>53</v>
      </c>
      <c r="D2886" s="465">
        <v>19.79</v>
      </c>
    </row>
    <row r="2887" spans="1:4" ht="27">
      <c r="A2887" s="461">
        <v>95806</v>
      </c>
      <c r="B2887" s="462" t="s">
        <v>1506</v>
      </c>
      <c r="C2887" s="461" t="s">
        <v>53</v>
      </c>
      <c r="D2887" s="465">
        <v>20.45</v>
      </c>
    </row>
    <row r="2888" spans="1:4" ht="27">
      <c r="A2888" s="461">
        <v>95807</v>
      </c>
      <c r="B2888" s="462" t="s">
        <v>1507</v>
      </c>
      <c r="C2888" s="461" t="s">
        <v>53</v>
      </c>
      <c r="D2888" s="465">
        <v>22.45</v>
      </c>
    </row>
    <row r="2889" spans="1:4" ht="27">
      <c r="A2889" s="461">
        <v>95808</v>
      </c>
      <c r="B2889" s="462" t="s">
        <v>1508</v>
      </c>
      <c r="C2889" s="461" t="s">
        <v>53</v>
      </c>
      <c r="D2889" s="465">
        <v>22.95</v>
      </c>
    </row>
    <row r="2890" spans="1:4" ht="27">
      <c r="A2890" s="461">
        <v>95809</v>
      </c>
      <c r="B2890" s="462" t="s">
        <v>1509</v>
      </c>
      <c r="C2890" s="461" t="s">
        <v>53</v>
      </c>
      <c r="D2890" s="465">
        <v>25.32</v>
      </c>
    </row>
    <row r="2891" spans="1:4" ht="27">
      <c r="A2891" s="461">
        <v>95810</v>
      </c>
      <c r="B2891" s="462" t="s">
        <v>1510</v>
      </c>
      <c r="C2891" s="461" t="s">
        <v>53</v>
      </c>
      <c r="D2891" s="465">
        <v>13.13</v>
      </c>
    </row>
    <row r="2892" spans="1:4" ht="27">
      <c r="A2892" s="461">
        <v>95811</v>
      </c>
      <c r="B2892" s="462" t="s">
        <v>1511</v>
      </c>
      <c r="C2892" s="461" t="s">
        <v>53</v>
      </c>
      <c r="D2892" s="465">
        <v>13.61</v>
      </c>
    </row>
    <row r="2893" spans="1:4" ht="27">
      <c r="A2893" s="461">
        <v>95812</v>
      </c>
      <c r="B2893" s="462" t="s">
        <v>1512</v>
      </c>
      <c r="C2893" s="461" t="s">
        <v>53</v>
      </c>
      <c r="D2893" s="465">
        <v>15.99</v>
      </c>
    </row>
    <row r="2894" spans="1:4" ht="27">
      <c r="A2894" s="461">
        <v>95813</v>
      </c>
      <c r="B2894" s="462" t="s">
        <v>1513</v>
      </c>
      <c r="C2894" s="461" t="s">
        <v>53</v>
      </c>
      <c r="D2894" s="465">
        <v>15.6</v>
      </c>
    </row>
    <row r="2895" spans="1:4" ht="27">
      <c r="A2895" s="461">
        <v>95814</v>
      </c>
      <c r="B2895" s="462" t="s">
        <v>1514</v>
      </c>
      <c r="C2895" s="461" t="s">
        <v>53</v>
      </c>
      <c r="D2895" s="465">
        <v>16.329999999999998</v>
      </c>
    </row>
    <row r="2896" spans="1:4" ht="27">
      <c r="A2896" s="461">
        <v>95815</v>
      </c>
      <c r="B2896" s="462" t="s">
        <v>1515</v>
      </c>
      <c r="C2896" s="461" t="s">
        <v>53</v>
      </c>
      <c r="D2896" s="465">
        <v>20.99</v>
      </c>
    </row>
    <row r="2897" spans="1:4" ht="27">
      <c r="A2897" s="461">
        <v>95816</v>
      </c>
      <c r="B2897" s="462" t="s">
        <v>1516</v>
      </c>
      <c r="C2897" s="461" t="s">
        <v>53</v>
      </c>
      <c r="D2897" s="465">
        <v>27.62</v>
      </c>
    </row>
    <row r="2898" spans="1:4" ht="27">
      <c r="A2898" s="461">
        <v>95817</v>
      </c>
      <c r="B2898" s="462" t="s">
        <v>1517</v>
      </c>
      <c r="C2898" s="461" t="s">
        <v>53</v>
      </c>
      <c r="D2898" s="465">
        <v>28.19</v>
      </c>
    </row>
    <row r="2899" spans="1:4" ht="27">
      <c r="A2899" s="461">
        <v>95818</v>
      </c>
      <c r="B2899" s="462" t="s">
        <v>1518</v>
      </c>
      <c r="C2899" s="461" t="s">
        <v>53</v>
      </c>
      <c r="D2899" s="465">
        <v>34.47</v>
      </c>
    </row>
    <row r="2900" spans="1:4" ht="27">
      <c r="A2900" s="461">
        <v>97881</v>
      </c>
      <c r="B2900" s="462" t="s">
        <v>11401</v>
      </c>
      <c r="C2900" s="461" t="s">
        <v>53</v>
      </c>
      <c r="D2900" s="465">
        <v>122.17</v>
      </c>
    </row>
    <row r="2901" spans="1:4" ht="27">
      <c r="A2901" s="461">
        <v>97882</v>
      </c>
      <c r="B2901" s="462" t="s">
        <v>11402</v>
      </c>
      <c r="C2901" s="461" t="s">
        <v>53</v>
      </c>
      <c r="D2901" s="465">
        <v>192.46</v>
      </c>
    </row>
    <row r="2902" spans="1:4" ht="27">
      <c r="A2902" s="461">
        <v>97883</v>
      </c>
      <c r="B2902" s="462" t="s">
        <v>11403</v>
      </c>
      <c r="C2902" s="461" t="s">
        <v>53</v>
      </c>
      <c r="D2902" s="465">
        <v>371.08</v>
      </c>
    </row>
    <row r="2903" spans="1:4" ht="27">
      <c r="A2903" s="461">
        <v>97884</v>
      </c>
      <c r="B2903" s="462" t="s">
        <v>11404</v>
      </c>
      <c r="C2903" s="461" t="s">
        <v>53</v>
      </c>
      <c r="D2903" s="465">
        <v>729.53</v>
      </c>
    </row>
    <row r="2904" spans="1:4" ht="27">
      <c r="A2904" s="461">
        <v>97885</v>
      </c>
      <c r="B2904" s="462" t="s">
        <v>11405</v>
      </c>
      <c r="C2904" s="461" t="s">
        <v>53</v>
      </c>
      <c r="D2904" s="465">
        <v>1131.98</v>
      </c>
    </row>
    <row r="2905" spans="1:4" ht="27">
      <c r="A2905" s="461">
        <v>97886</v>
      </c>
      <c r="B2905" s="462" t="s">
        <v>11406</v>
      </c>
      <c r="C2905" s="461" t="s">
        <v>53</v>
      </c>
      <c r="D2905" s="465">
        <v>152.6</v>
      </c>
    </row>
    <row r="2906" spans="1:4" ht="27">
      <c r="A2906" s="461">
        <v>97887</v>
      </c>
      <c r="B2906" s="462" t="s">
        <v>11407</v>
      </c>
      <c r="C2906" s="461" t="s">
        <v>53</v>
      </c>
      <c r="D2906" s="465">
        <v>241.59</v>
      </c>
    </row>
    <row r="2907" spans="1:4" ht="27">
      <c r="A2907" s="461">
        <v>97888</v>
      </c>
      <c r="B2907" s="462" t="s">
        <v>11408</v>
      </c>
      <c r="C2907" s="461" t="s">
        <v>53</v>
      </c>
      <c r="D2907" s="465">
        <v>471.94</v>
      </c>
    </row>
    <row r="2908" spans="1:4" ht="27">
      <c r="A2908" s="461">
        <v>97889</v>
      </c>
      <c r="B2908" s="462" t="s">
        <v>11409</v>
      </c>
      <c r="C2908" s="461" t="s">
        <v>53</v>
      </c>
      <c r="D2908" s="465">
        <v>631.33000000000004</v>
      </c>
    </row>
    <row r="2909" spans="1:4" ht="27">
      <c r="A2909" s="461">
        <v>97890</v>
      </c>
      <c r="B2909" s="462" t="s">
        <v>11410</v>
      </c>
      <c r="C2909" s="461" t="s">
        <v>53</v>
      </c>
      <c r="D2909" s="465">
        <v>740.93</v>
      </c>
    </row>
    <row r="2910" spans="1:4" ht="27">
      <c r="A2910" s="461">
        <v>97891</v>
      </c>
      <c r="B2910" s="462" t="s">
        <v>11411</v>
      </c>
      <c r="C2910" s="461" t="s">
        <v>53</v>
      </c>
      <c r="D2910" s="465">
        <v>169.39</v>
      </c>
    </row>
    <row r="2911" spans="1:4" ht="27">
      <c r="A2911" s="461">
        <v>97892</v>
      </c>
      <c r="B2911" s="462" t="s">
        <v>11412</v>
      </c>
      <c r="C2911" s="461" t="s">
        <v>53</v>
      </c>
      <c r="D2911" s="465">
        <v>319.27</v>
      </c>
    </row>
    <row r="2912" spans="1:4" ht="27">
      <c r="A2912" s="461">
        <v>97893</v>
      </c>
      <c r="B2912" s="462" t="s">
        <v>11413</v>
      </c>
      <c r="C2912" s="461" t="s">
        <v>53</v>
      </c>
      <c r="D2912" s="465">
        <v>436.64</v>
      </c>
    </row>
    <row r="2913" spans="1:4" ht="27">
      <c r="A2913" s="461">
        <v>97894</v>
      </c>
      <c r="B2913" s="462" t="s">
        <v>11414</v>
      </c>
      <c r="C2913" s="461" t="s">
        <v>53</v>
      </c>
      <c r="D2913" s="465">
        <v>505</v>
      </c>
    </row>
    <row r="2914" spans="1:4" ht="27">
      <c r="A2914" s="461">
        <v>93653</v>
      </c>
      <c r="B2914" s="462" t="s">
        <v>10564</v>
      </c>
      <c r="C2914" s="461" t="s">
        <v>53</v>
      </c>
      <c r="D2914" s="465">
        <v>11.28</v>
      </c>
    </row>
    <row r="2915" spans="1:4" ht="27">
      <c r="A2915" s="461">
        <v>93654</v>
      </c>
      <c r="B2915" s="462" t="s">
        <v>10563</v>
      </c>
      <c r="C2915" s="461" t="s">
        <v>53</v>
      </c>
      <c r="D2915" s="465">
        <v>11.71</v>
      </c>
    </row>
    <row r="2916" spans="1:4" ht="27">
      <c r="A2916" s="461">
        <v>93655</v>
      </c>
      <c r="B2916" s="462" t="s">
        <v>10562</v>
      </c>
      <c r="C2916" s="461" t="s">
        <v>53</v>
      </c>
      <c r="D2916" s="465">
        <v>12.6</v>
      </c>
    </row>
    <row r="2917" spans="1:4" ht="27">
      <c r="A2917" s="461">
        <v>93656</v>
      </c>
      <c r="B2917" s="462" t="s">
        <v>10561</v>
      </c>
      <c r="C2917" s="461" t="s">
        <v>53</v>
      </c>
      <c r="D2917" s="465">
        <v>12.6</v>
      </c>
    </row>
    <row r="2918" spans="1:4" ht="27">
      <c r="A2918" s="461">
        <v>93657</v>
      </c>
      <c r="B2918" s="462" t="s">
        <v>10560</v>
      </c>
      <c r="C2918" s="461" t="s">
        <v>53</v>
      </c>
      <c r="D2918" s="465">
        <v>13.67</v>
      </c>
    </row>
    <row r="2919" spans="1:4" ht="27">
      <c r="A2919" s="461">
        <v>93658</v>
      </c>
      <c r="B2919" s="462" t="s">
        <v>10559</v>
      </c>
      <c r="C2919" s="461" t="s">
        <v>53</v>
      </c>
      <c r="D2919" s="465">
        <v>19.79</v>
      </c>
    </row>
    <row r="2920" spans="1:4" ht="27">
      <c r="A2920" s="461">
        <v>93659</v>
      </c>
      <c r="B2920" s="462" t="s">
        <v>10558</v>
      </c>
      <c r="C2920" s="461" t="s">
        <v>53</v>
      </c>
      <c r="D2920" s="465">
        <v>21.92</v>
      </c>
    </row>
    <row r="2921" spans="1:4" ht="27">
      <c r="A2921" s="461">
        <v>93660</v>
      </c>
      <c r="B2921" s="462" t="s">
        <v>11415</v>
      </c>
      <c r="C2921" s="461" t="s">
        <v>53</v>
      </c>
      <c r="D2921" s="465">
        <v>57.13</v>
      </c>
    </row>
    <row r="2922" spans="1:4" ht="27">
      <c r="A2922" s="461">
        <v>93661</v>
      </c>
      <c r="B2922" s="462" t="s">
        <v>10557</v>
      </c>
      <c r="C2922" s="461" t="s">
        <v>53</v>
      </c>
      <c r="D2922" s="465">
        <v>57.99</v>
      </c>
    </row>
    <row r="2923" spans="1:4" ht="27">
      <c r="A2923" s="461">
        <v>93662</v>
      </c>
      <c r="B2923" s="462" t="s">
        <v>10556</v>
      </c>
      <c r="C2923" s="461" t="s">
        <v>53</v>
      </c>
      <c r="D2923" s="465">
        <v>59.77</v>
      </c>
    </row>
    <row r="2924" spans="1:4" ht="27">
      <c r="A2924" s="461">
        <v>93663</v>
      </c>
      <c r="B2924" s="462" t="s">
        <v>10555</v>
      </c>
      <c r="C2924" s="461" t="s">
        <v>53</v>
      </c>
      <c r="D2924" s="465">
        <v>59.77</v>
      </c>
    </row>
    <row r="2925" spans="1:4" ht="27">
      <c r="A2925" s="461">
        <v>93664</v>
      </c>
      <c r="B2925" s="462" t="s">
        <v>10554</v>
      </c>
      <c r="C2925" s="461" t="s">
        <v>53</v>
      </c>
      <c r="D2925" s="465">
        <v>61.92</v>
      </c>
    </row>
    <row r="2926" spans="1:4" ht="27">
      <c r="A2926" s="461">
        <v>93665</v>
      </c>
      <c r="B2926" s="462" t="s">
        <v>10553</v>
      </c>
      <c r="C2926" s="461" t="s">
        <v>53</v>
      </c>
      <c r="D2926" s="465">
        <v>64.37</v>
      </c>
    </row>
    <row r="2927" spans="1:4" ht="27">
      <c r="A2927" s="461">
        <v>93666</v>
      </c>
      <c r="B2927" s="462" t="s">
        <v>10552</v>
      </c>
      <c r="C2927" s="461" t="s">
        <v>53</v>
      </c>
      <c r="D2927" s="465">
        <v>68.64</v>
      </c>
    </row>
    <row r="2928" spans="1:4" ht="27">
      <c r="A2928" s="461">
        <v>93667</v>
      </c>
      <c r="B2928" s="462" t="s">
        <v>10551</v>
      </c>
      <c r="C2928" s="461" t="s">
        <v>53</v>
      </c>
      <c r="D2928" s="465">
        <v>71.13</v>
      </c>
    </row>
    <row r="2929" spans="1:4" ht="27">
      <c r="A2929" s="461">
        <v>93668</v>
      </c>
      <c r="B2929" s="462" t="s">
        <v>10550</v>
      </c>
      <c r="C2929" s="461" t="s">
        <v>53</v>
      </c>
      <c r="D2929" s="465">
        <v>72.41</v>
      </c>
    </row>
    <row r="2930" spans="1:4" ht="27">
      <c r="A2930" s="461">
        <v>93669</v>
      </c>
      <c r="B2930" s="462" t="s">
        <v>10549</v>
      </c>
      <c r="C2930" s="461" t="s">
        <v>53</v>
      </c>
      <c r="D2930" s="465">
        <v>75.08</v>
      </c>
    </row>
    <row r="2931" spans="1:4" ht="27">
      <c r="A2931" s="461">
        <v>93670</v>
      </c>
      <c r="B2931" s="462" t="s">
        <v>10548</v>
      </c>
      <c r="C2931" s="461" t="s">
        <v>53</v>
      </c>
      <c r="D2931" s="465">
        <v>75.08</v>
      </c>
    </row>
    <row r="2932" spans="1:4" ht="27">
      <c r="A2932" s="461">
        <v>93671</v>
      </c>
      <c r="B2932" s="462" t="s">
        <v>10547</v>
      </c>
      <c r="C2932" s="461" t="s">
        <v>53</v>
      </c>
      <c r="D2932" s="465">
        <v>78.3</v>
      </c>
    </row>
    <row r="2933" spans="1:4" ht="27">
      <c r="A2933" s="461">
        <v>93672</v>
      </c>
      <c r="B2933" s="462" t="s">
        <v>10546</v>
      </c>
      <c r="C2933" s="461" t="s">
        <v>53</v>
      </c>
      <c r="D2933" s="465">
        <v>83.2</v>
      </c>
    </row>
    <row r="2934" spans="1:4" ht="27">
      <c r="A2934" s="461">
        <v>93673</v>
      </c>
      <c r="B2934" s="462" t="s">
        <v>10545</v>
      </c>
      <c r="C2934" s="461" t="s">
        <v>53</v>
      </c>
      <c r="D2934" s="465">
        <v>89.6</v>
      </c>
    </row>
    <row r="2935" spans="1:4" ht="27">
      <c r="A2935" s="461">
        <v>97359</v>
      </c>
      <c r="B2935" s="462" t="s">
        <v>10544</v>
      </c>
      <c r="C2935" s="461" t="s">
        <v>53</v>
      </c>
      <c r="D2935" s="465">
        <v>2865.94</v>
      </c>
    </row>
    <row r="2936" spans="1:4" ht="27">
      <c r="A2936" s="461">
        <v>97360</v>
      </c>
      <c r="B2936" s="462" t="s">
        <v>10543</v>
      </c>
      <c r="C2936" s="461" t="s">
        <v>53</v>
      </c>
      <c r="D2936" s="465">
        <v>5531.42</v>
      </c>
    </row>
    <row r="2937" spans="1:4" ht="27">
      <c r="A2937" s="461">
        <v>97361</v>
      </c>
      <c r="B2937" s="462" t="s">
        <v>10542</v>
      </c>
      <c r="C2937" s="461" t="s">
        <v>53</v>
      </c>
      <c r="D2937" s="465">
        <v>7375.23</v>
      </c>
    </row>
    <row r="2938" spans="1:4" ht="27">
      <c r="A2938" s="461">
        <v>97362</v>
      </c>
      <c r="B2938" s="462" t="s">
        <v>10541</v>
      </c>
      <c r="C2938" s="461" t="s">
        <v>53</v>
      </c>
      <c r="D2938" s="465">
        <v>1991.1</v>
      </c>
    </row>
    <row r="2939" spans="1:4" ht="40.5">
      <c r="A2939" s="461">
        <v>101875</v>
      </c>
      <c r="B2939" s="462" t="s">
        <v>10540</v>
      </c>
      <c r="C2939" s="461" t="s">
        <v>53</v>
      </c>
      <c r="D2939" s="465">
        <v>420.37</v>
      </c>
    </row>
    <row r="2940" spans="1:4" ht="27">
      <c r="A2940" s="461">
        <v>101876</v>
      </c>
      <c r="B2940" s="462" t="s">
        <v>10539</v>
      </c>
      <c r="C2940" s="461" t="s">
        <v>53</v>
      </c>
      <c r="D2940" s="465">
        <v>63.2</v>
      </c>
    </row>
    <row r="2941" spans="1:4" ht="27">
      <c r="A2941" s="461">
        <v>101877</v>
      </c>
      <c r="B2941" s="462" t="s">
        <v>10538</v>
      </c>
      <c r="C2941" s="461" t="s">
        <v>53</v>
      </c>
      <c r="D2941" s="465">
        <v>43.28</v>
      </c>
    </row>
    <row r="2942" spans="1:4" ht="40.5">
      <c r="A2942" s="461">
        <v>101878</v>
      </c>
      <c r="B2942" s="462" t="s">
        <v>10537</v>
      </c>
      <c r="C2942" s="461" t="s">
        <v>53</v>
      </c>
      <c r="D2942" s="465">
        <v>568.37</v>
      </c>
    </row>
    <row r="2943" spans="1:4" ht="40.5">
      <c r="A2943" s="461">
        <v>101879</v>
      </c>
      <c r="B2943" s="462" t="s">
        <v>10536</v>
      </c>
      <c r="C2943" s="461" t="s">
        <v>53</v>
      </c>
      <c r="D2943" s="465">
        <v>611.54999999999995</v>
      </c>
    </row>
    <row r="2944" spans="1:4" ht="40.5">
      <c r="A2944" s="461">
        <v>101880</v>
      </c>
      <c r="B2944" s="462" t="s">
        <v>10535</v>
      </c>
      <c r="C2944" s="461" t="s">
        <v>53</v>
      </c>
      <c r="D2944" s="465">
        <v>703.47</v>
      </c>
    </row>
    <row r="2945" spans="1:4" ht="40.5">
      <c r="A2945" s="461">
        <v>101881</v>
      </c>
      <c r="B2945" s="462" t="s">
        <v>10534</v>
      </c>
      <c r="C2945" s="461" t="s">
        <v>53</v>
      </c>
      <c r="D2945" s="465">
        <v>1017.18</v>
      </c>
    </row>
    <row r="2946" spans="1:4" ht="40.5">
      <c r="A2946" s="461">
        <v>101882</v>
      </c>
      <c r="B2946" s="462" t="s">
        <v>10533</v>
      </c>
      <c r="C2946" s="461" t="s">
        <v>53</v>
      </c>
      <c r="D2946" s="465">
        <v>1449.57</v>
      </c>
    </row>
    <row r="2947" spans="1:4" ht="40.5">
      <c r="A2947" s="461">
        <v>101883</v>
      </c>
      <c r="B2947" s="462" t="s">
        <v>10532</v>
      </c>
      <c r="C2947" s="461" t="s">
        <v>53</v>
      </c>
      <c r="D2947" s="465">
        <v>582.62</v>
      </c>
    </row>
    <row r="2948" spans="1:4" ht="27">
      <c r="A2948" s="461">
        <v>101890</v>
      </c>
      <c r="B2948" s="462" t="s">
        <v>10531</v>
      </c>
      <c r="C2948" s="461" t="s">
        <v>53</v>
      </c>
      <c r="D2948" s="465">
        <v>15.34</v>
      </c>
    </row>
    <row r="2949" spans="1:4" ht="27">
      <c r="A2949" s="461">
        <v>101891</v>
      </c>
      <c r="B2949" s="462" t="s">
        <v>10530</v>
      </c>
      <c r="C2949" s="461" t="s">
        <v>53</v>
      </c>
      <c r="D2949" s="465">
        <v>26.17</v>
      </c>
    </row>
    <row r="2950" spans="1:4" ht="27">
      <c r="A2950" s="461">
        <v>101892</v>
      </c>
      <c r="B2950" s="462" t="s">
        <v>10529</v>
      </c>
      <c r="C2950" s="461" t="s">
        <v>53</v>
      </c>
      <c r="D2950" s="465">
        <v>71.239999999999995</v>
      </c>
    </row>
    <row r="2951" spans="1:4" ht="27">
      <c r="A2951" s="461">
        <v>101893</v>
      </c>
      <c r="B2951" s="462" t="s">
        <v>10528</v>
      </c>
      <c r="C2951" s="461" t="s">
        <v>53</v>
      </c>
      <c r="D2951" s="465">
        <v>90.55</v>
      </c>
    </row>
    <row r="2952" spans="1:4" ht="27">
      <c r="A2952" s="461">
        <v>101894</v>
      </c>
      <c r="B2952" s="462" t="s">
        <v>10527</v>
      </c>
      <c r="C2952" s="461" t="s">
        <v>53</v>
      </c>
      <c r="D2952" s="465">
        <v>147.36000000000001</v>
      </c>
    </row>
    <row r="2953" spans="1:4" ht="27">
      <c r="A2953" s="461">
        <v>101895</v>
      </c>
      <c r="B2953" s="462" t="s">
        <v>10526</v>
      </c>
      <c r="C2953" s="461" t="s">
        <v>53</v>
      </c>
      <c r="D2953" s="465">
        <v>413.82</v>
      </c>
    </row>
    <row r="2954" spans="1:4" ht="27">
      <c r="A2954" s="461">
        <v>101896</v>
      </c>
      <c r="B2954" s="462" t="s">
        <v>10525</v>
      </c>
      <c r="C2954" s="461" t="s">
        <v>53</v>
      </c>
      <c r="D2954" s="465">
        <v>630.89</v>
      </c>
    </row>
    <row r="2955" spans="1:4" ht="27">
      <c r="A2955" s="461">
        <v>101897</v>
      </c>
      <c r="B2955" s="462" t="s">
        <v>10524</v>
      </c>
      <c r="C2955" s="461" t="s">
        <v>53</v>
      </c>
      <c r="D2955" s="465">
        <v>1020.08</v>
      </c>
    </row>
    <row r="2956" spans="1:4" ht="27">
      <c r="A2956" s="461">
        <v>101898</v>
      </c>
      <c r="B2956" s="462" t="s">
        <v>10523</v>
      </c>
      <c r="C2956" s="461" t="s">
        <v>53</v>
      </c>
      <c r="D2956" s="465">
        <v>1373.36</v>
      </c>
    </row>
    <row r="2957" spans="1:4" ht="27">
      <c r="A2957" s="461">
        <v>101899</v>
      </c>
      <c r="B2957" s="462" t="s">
        <v>10522</v>
      </c>
      <c r="C2957" s="461" t="s">
        <v>53</v>
      </c>
      <c r="D2957" s="465">
        <v>2213.6799999999998</v>
      </c>
    </row>
    <row r="2958" spans="1:4" ht="27">
      <c r="A2958" s="461">
        <v>101900</v>
      </c>
      <c r="B2958" s="462" t="s">
        <v>10521</v>
      </c>
      <c r="C2958" s="461" t="s">
        <v>53</v>
      </c>
      <c r="D2958" s="465">
        <v>4647.63</v>
      </c>
    </row>
    <row r="2959" spans="1:4" ht="15">
      <c r="A2959" s="461">
        <v>101901</v>
      </c>
      <c r="B2959" s="462" t="s">
        <v>10520</v>
      </c>
      <c r="C2959" s="461" t="s">
        <v>53</v>
      </c>
      <c r="D2959" s="465">
        <v>151.43</v>
      </c>
    </row>
    <row r="2960" spans="1:4" ht="15">
      <c r="A2960" s="461">
        <v>101902</v>
      </c>
      <c r="B2960" s="462" t="s">
        <v>10519</v>
      </c>
      <c r="C2960" s="461" t="s">
        <v>53</v>
      </c>
      <c r="D2960" s="465">
        <v>186.68</v>
      </c>
    </row>
    <row r="2961" spans="1:4" ht="15">
      <c r="A2961" s="461">
        <v>101903</v>
      </c>
      <c r="B2961" s="462" t="s">
        <v>10518</v>
      </c>
      <c r="C2961" s="461" t="s">
        <v>53</v>
      </c>
      <c r="D2961" s="465">
        <v>390.23</v>
      </c>
    </row>
    <row r="2962" spans="1:4" ht="15">
      <c r="A2962" s="461">
        <v>101904</v>
      </c>
      <c r="B2962" s="462" t="s">
        <v>10517</v>
      </c>
      <c r="C2962" s="461" t="s">
        <v>53</v>
      </c>
      <c r="D2962" s="465">
        <v>1449.12</v>
      </c>
    </row>
    <row r="2963" spans="1:4" ht="27">
      <c r="A2963" s="461">
        <v>101938</v>
      </c>
      <c r="B2963" s="462" t="s">
        <v>10516</v>
      </c>
      <c r="C2963" s="461" t="s">
        <v>53</v>
      </c>
      <c r="D2963" s="465">
        <v>85.03</v>
      </c>
    </row>
    <row r="2964" spans="1:4" ht="27">
      <c r="A2964" s="461">
        <v>101946</v>
      </c>
      <c r="B2964" s="462" t="s">
        <v>10515</v>
      </c>
      <c r="C2964" s="461" t="s">
        <v>53</v>
      </c>
      <c r="D2964" s="465">
        <v>120.44</v>
      </c>
    </row>
    <row r="2965" spans="1:4" ht="27">
      <c r="A2965" s="461">
        <v>91945</v>
      </c>
      <c r="B2965" s="462" t="s">
        <v>1519</v>
      </c>
      <c r="C2965" s="461" t="s">
        <v>53</v>
      </c>
      <c r="D2965" s="465">
        <v>7.39</v>
      </c>
    </row>
    <row r="2966" spans="1:4" ht="27">
      <c r="A2966" s="461">
        <v>91946</v>
      </c>
      <c r="B2966" s="462" t="s">
        <v>1520</v>
      </c>
      <c r="C2966" s="461" t="s">
        <v>53</v>
      </c>
      <c r="D2966" s="465">
        <v>6.26</v>
      </c>
    </row>
    <row r="2967" spans="1:4" ht="27">
      <c r="A2967" s="461">
        <v>91947</v>
      </c>
      <c r="B2967" s="462" t="s">
        <v>1521</v>
      </c>
      <c r="C2967" s="461" t="s">
        <v>53</v>
      </c>
      <c r="D2967" s="465">
        <v>5.55</v>
      </c>
    </row>
    <row r="2968" spans="1:4" ht="27">
      <c r="A2968" s="461">
        <v>91949</v>
      </c>
      <c r="B2968" s="462" t="s">
        <v>1522</v>
      </c>
      <c r="C2968" s="461" t="s">
        <v>53</v>
      </c>
      <c r="D2968" s="465">
        <v>11.5</v>
      </c>
    </row>
    <row r="2969" spans="1:4" ht="27">
      <c r="A2969" s="461">
        <v>91950</v>
      </c>
      <c r="B2969" s="462" t="s">
        <v>1523</v>
      </c>
      <c r="C2969" s="461" t="s">
        <v>53</v>
      </c>
      <c r="D2969" s="465">
        <v>10.14</v>
      </c>
    </row>
    <row r="2970" spans="1:4" ht="27">
      <c r="A2970" s="461">
        <v>91951</v>
      </c>
      <c r="B2970" s="462" t="s">
        <v>1524</v>
      </c>
      <c r="C2970" s="461" t="s">
        <v>53</v>
      </c>
      <c r="D2970" s="465">
        <v>9.32</v>
      </c>
    </row>
    <row r="2971" spans="1:4" ht="27">
      <c r="A2971" s="461">
        <v>91952</v>
      </c>
      <c r="B2971" s="462" t="s">
        <v>1525</v>
      </c>
      <c r="C2971" s="461" t="s">
        <v>53</v>
      </c>
      <c r="D2971" s="465">
        <v>13.77</v>
      </c>
    </row>
    <row r="2972" spans="1:4" ht="27">
      <c r="A2972" s="461">
        <v>91953</v>
      </c>
      <c r="B2972" s="462" t="s">
        <v>1526</v>
      </c>
      <c r="C2972" s="461" t="s">
        <v>53</v>
      </c>
      <c r="D2972" s="465">
        <v>20.03</v>
      </c>
    </row>
    <row r="2973" spans="1:4" ht="27">
      <c r="A2973" s="461">
        <v>91954</v>
      </c>
      <c r="B2973" s="462" t="s">
        <v>1527</v>
      </c>
      <c r="C2973" s="461" t="s">
        <v>53</v>
      </c>
      <c r="D2973" s="465">
        <v>18.46</v>
      </c>
    </row>
    <row r="2974" spans="1:4" ht="27">
      <c r="A2974" s="461">
        <v>91955</v>
      </c>
      <c r="B2974" s="462" t="s">
        <v>1528</v>
      </c>
      <c r="C2974" s="461" t="s">
        <v>53</v>
      </c>
      <c r="D2974" s="465">
        <v>24.72</v>
      </c>
    </row>
    <row r="2975" spans="1:4" ht="27">
      <c r="A2975" s="461">
        <v>91956</v>
      </c>
      <c r="B2975" s="462" t="s">
        <v>1529</v>
      </c>
      <c r="C2975" s="461" t="s">
        <v>53</v>
      </c>
      <c r="D2975" s="465">
        <v>30.12</v>
      </c>
    </row>
    <row r="2976" spans="1:4" ht="27">
      <c r="A2976" s="461">
        <v>91957</v>
      </c>
      <c r="B2976" s="462" t="s">
        <v>1530</v>
      </c>
      <c r="C2976" s="461" t="s">
        <v>53</v>
      </c>
      <c r="D2976" s="465">
        <v>36.380000000000003</v>
      </c>
    </row>
    <row r="2977" spans="1:4" ht="27">
      <c r="A2977" s="461">
        <v>91958</v>
      </c>
      <c r="B2977" s="462" t="s">
        <v>1531</v>
      </c>
      <c r="C2977" s="461" t="s">
        <v>53</v>
      </c>
      <c r="D2977" s="465">
        <v>25.47</v>
      </c>
    </row>
    <row r="2978" spans="1:4" ht="27">
      <c r="A2978" s="461">
        <v>91959</v>
      </c>
      <c r="B2978" s="462" t="s">
        <v>1532</v>
      </c>
      <c r="C2978" s="461" t="s">
        <v>53</v>
      </c>
      <c r="D2978" s="465">
        <v>31.73</v>
      </c>
    </row>
    <row r="2979" spans="1:4" ht="27">
      <c r="A2979" s="461">
        <v>91960</v>
      </c>
      <c r="B2979" s="462" t="s">
        <v>1533</v>
      </c>
      <c r="C2979" s="461" t="s">
        <v>53</v>
      </c>
      <c r="D2979" s="465">
        <v>34.82</v>
      </c>
    </row>
    <row r="2980" spans="1:4" ht="27">
      <c r="A2980" s="461">
        <v>91961</v>
      </c>
      <c r="B2980" s="462" t="s">
        <v>1534</v>
      </c>
      <c r="C2980" s="461" t="s">
        <v>53</v>
      </c>
      <c r="D2980" s="465">
        <v>41.08</v>
      </c>
    </row>
    <row r="2981" spans="1:4" ht="27">
      <c r="A2981" s="461">
        <v>91962</v>
      </c>
      <c r="B2981" s="462" t="s">
        <v>1535</v>
      </c>
      <c r="C2981" s="461" t="s">
        <v>53</v>
      </c>
      <c r="D2981" s="465">
        <v>46.52</v>
      </c>
    </row>
    <row r="2982" spans="1:4" ht="27">
      <c r="A2982" s="461">
        <v>91963</v>
      </c>
      <c r="B2982" s="462" t="s">
        <v>1536</v>
      </c>
      <c r="C2982" s="461" t="s">
        <v>53</v>
      </c>
      <c r="D2982" s="465">
        <v>52.78</v>
      </c>
    </row>
    <row r="2983" spans="1:4" ht="27">
      <c r="A2983" s="461">
        <v>91964</v>
      </c>
      <c r="B2983" s="462" t="s">
        <v>1537</v>
      </c>
      <c r="C2983" s="461" t="s">
        <v>53</v>
      </c>
      <c r="D2983" s="465">
        <v>41.83</v>
      </c>
    </row>
    <row r="2984" spans="1:4" ht="27">
      <c r="A2984" s="461">
        <v>91965</v>
      </c>
      <c r="B2984" s="462" t="s">
        <v>1538</v>
      </c>
      <c r="C2984" s="461" t="s">
        <v>53</v>
      </c>
      <c r="D2984" s="465">
        <v>48.09</v>
      </c>
    </row>
    <row r="2985" spans="1:4" ht="27">
      <c r="A2985" s="461">
        <v>91966</v>
      </c>
      <c r="B2985" s="462" t="s">
        <v>1539</v>
      </c>
      <c r="C2985" s="461" t="s">
        <v>53</v>
      </c>
      <c r="D2985" s="465">
        <v>37.17</v>
      </c>
    </row>
    <row r="2986" spans="1:4" ht="27">
      <c r="A2986" s="461">
        <v>91967</v>
      </c>
      <c r="B2986" s="462" t="s">
        <v>1540</v>
      </c>
      <c r="C2986" s="461" t="s">
        <v>53</v>
      </c>
      <c r="D2986" s="465">
        <v>43.43</v>
      </c>
    </row>
    <row r="2987" spans="1:4" ht="27">
      <c r="A2987" s="461">
        <v>91968</v>
      </c>
      <c r="B2987" s="462" t="s">
        <v>1541</v>
      </c>
      <c r="C2987" s="461" t="s">
        <v>53</v>
      </c>
      <c r="D2987" s="465">
        <v>51.18</v>
      </c>
    </row>
    <row r="2988" spans="1:4" ht="27">
      <c r="A2988" s="461">
        <v>91969</v>
      </c>
      <c r="B2988" s="462" t="s">
        <v>1542</v>
      </c>
      <c r="C2988" s="461" t="s">
        <v>53</v>
      </c>
      <c r="D2988" s="465">
        <v>57.44</v>
      </c>
    </row>
    <row r="2989" spans="1:4" ht="27">
      <c r="A2989" s="461">
        <v>91970</v>
      </c>
      <c r="B2989" s="462" t="s">
        <v>1543</v>
      </c>
      <c r="C2989" s="461" t="s">
        <v>53</v>
      </c>
      <c r="D2989" s="465">
        <v>53.76</v>
      </c>
    </row>
    <row r="2990" spans="1:4" ht="27">
      <c r="A2990" s="461">
        <v>91971</v>
      </c>
      <c r="B2990" s="462" t="s">
        <v>1544</v>
      </c>
      <c r="C2990" s="461" t="s">
        <v>53</v>
      </c>
      <c r="D2990" s="465">
        <v>63.9</v>
      </c>
    </row>
    <row r="2991" spans="1:4" ht="27">
      <c r="A2991" s="461">
        <v>91972</v>
      </c>
      <c r="B2991" s="462" t="s">
        <v>1545</v>
      </c>
      <c r="C2991" s="461" t="s">
        <v>53</v>
      </c>
      <c r="D2991" s="465">
        <v>58.46</v>
      </c>
    </row>
    <row r="2992" spans="1:4" ht="27">
      <c r="A2992" s="461">
        <v>91973</v>
      </c>
      <c r="B2992" s="462" t="s">
        <v>1546</v>
      </c>
      <c r="C2992" s="461" t="s">
        <v>53</v>
      </c>
      <c r="D2992" s="465">
        <v>68.599999999999994</v>
      </c>
    </row>
    <row r="2993" spans="1:4" ht="27">
      <c r="A2993" s="461">
        <v>91974</v>
      </c>
      <c r="B2993" s="462" t="s">
        <v>1547</v>
      </c>
      <c r="C2993" s="461" t="s">
        <v>53</v>
      </c>
      <c r="D2993" s="465">
        <v>49.07</v>
      </c>
    </row>
    <row r="2994" spans="1:4" ht="27">
      <c r="A2994" s="461">
        <v>91975</v>
      </c>
      <c r="B2994" s="462" t="s">
        <v>1548</v>
      </c>
      <c r="C2994" s="461" t="s">
        <v>53</v>
      </c>
      <c r="D2994" s="465">
        <v>59.21</v>
      </c>
    </row>
    <row r="2995" spans="1:4" ht="27">
      <c r="A2995" s="461">
        <v>91976</v>
      </c>
      <c r="B2995" s="462" t="s">
        <v>1549</v>
      </c>
      <c r="C2995" s="461" t="s">
        <v>53</v>
      </c>
      <c r="D2995" s="465">
        <v>72.55</v>
      </c>
    </row>
    <row r="2996" spans="1:4" ht="27">
      <c r="A2996" s="461">
        <v>91977</v>
      </c>
      <c r="B2996" s="462" t="s">
        <v>1550</v>
      </c>
      <c r="C2996" s="461" t="s">
        <v>53</v>
      </c>
      <c r="D2996" s="465">
        <v>82.69</v>
      </c>
    </row>
    <row r="2997" spans="1:4" ht="27">
      <c r="A2997" s="461">
        <v>91978</v>
      </c>
      <c r="B2997" s="462" t="s">
        <v>1551</v>
      </c>
      <c r="C2997" s="461" t="s">
        <v>53</v>
      </c>
      <c r="D2997" s="465">
        <v>30.06</v>
      </c>
    </row>
    <row r="2998" spans="1:4" ht="27">
      <c r="A2998" s="461">
        <v>91979</v>
      </c>
      <c r="B2998" s="462" t="s">
        <v>1552</v>
      </c>
      <c r="C2998" s="461" t="s">
        <v>53</v>
      </c>
      <c r="D2998" s="465">
        <v>36.32</v>
      </c>
    </row>
    <row r="2999" spans="1:4" ht="27">
      <c r="A2999" s="461">
        <v>91980</v>
      </c>
      <c r="B2999" s="462" t="s">
        <v>1553</v>
      </c>
      <c r="C2999" s="461" t="s">
        <v>53</v>
      </c>
      <c r="D2999" s="465">
        <v>29.01</v>
      </c>
    </row>
    <row r="3000" spans="1:4" ht="27">
      <c r="A3000" s="461">
        <v>91981</v>
      </c>
      <c r="B3000" s="462" t="s">
        <v>1554</v>
      </c>
      <c r="C3000" s="461" t="s">
        <v>53</v>
      </c>
      <c r="D3000" s="465">
        <v>35.270000000000003</v>
      </c>
    </row>
    <row r="3001" spans="1:4" ht="27">
      <c r="A3001" s="461">
        <v>91982</v>
      </c>
      <c r="B3001" s="462" t="s">
        <v>1555</v>
      </c>
      <c r="C3001" s="461" t="s">
        <v>53</v>
      </c>
      <c r="D3001" s="465">
        <v>74.3</v>
      </c>
    </row>
    <row r="3002" spans="1:4" ht="27">
      <c r="A3002" s="461">
        <v>91983</v>
      </c>
      <c r="B3002" s="462" t="s">
        <v>1556</v>
      </c>
      <c r="C3002" s="461" t="s">
        <v>53</v>
      </c>
      <c r="D3002" s="465">
        <v>80.56</v>
      </c>
    </row>
    <row r="3003" spans="1:4" ht="27">
      <c r="A3003" s="461">
        <v>91984</v>
      </c>
      <c r="B3003" s="462" t="s">
        <v>1557</v>
      </c>
      <c r="C3003" s="461" t="s">
        <v>53</v>
      </c>
      <c r="D3003" s="465">
        <v>12.8</v>
      </c>
    </row>
    <row r="3004" spans="1:4" ht="27">
      <c r="A3004" s="461">
        <v>91985</v>
      </c>
      <c r="B3004" s="462" t="s">
        <v>1558</v>
      </c>
      <c r="C3004" s="461" t="s">
        <v>53</v>
      </c>
      <c r="D3004" s="465">
        <v>19.059999999999999</v>
      </c>
    </row>
    <row r="3005" spans="1:4" ht="27">
      <c r="A3005" s="461">
        <v>91986</v>
      </c>
      <c r="B3005" s="462" t="s">
        <v>1559</v>
      </c>
      <c r="C3005" s="461" t="s">
        <v>53</v>
      </c>
      <c r="D3005" s="465">
        <v>28.19</v>
      </c>
    </row>
    <row r="3006" spans="1:4" ht="27">
      <c r="A3006" s="461">
        <v>91987</v>
      </c>
      <c r="B3006" s="462" t="s">
        <v>1560</v>
      </c>
      <c r="C3006" s="461" t="s">
        <v>53</v>
      </c>
      <c r="D3006" s="465">
        <v>34.450000000000003</v>
      </c>
    </row>
    <row r="3007" spans="1:4" ht="27">
      <c r="A3007" s="461">
        <v>91988</v>
      </c>
      <c r="B3007" s="462" t="s">
        <v>1561</v>
      </c>
      <c r="C3007" s="461" t="s">
        <v>53</v>
      </c>
      <c r="D3007" s="465">
        <v>16.32</v>
      </c>
    </row>
    <row r="3008" spans="1:4" ht="27">
      <c r="A3008" s="461">
        <v>91989</v>
      </c>
      <c r="B3008" s="462" t="s">
        <v>1562</v>
      </c>
      <c r="C3008" s="461" t="s">
        <v>53</v>
      </c>
      <c r="D3008" s="465">
        <v>22.58</v>
      </c>
    </row>
    <row r="3009" spans="1:4" ht="27">
      <c r="A3009" s="461">
        <v>91990</v>
      </c>
      <c r="B3009" s="462" t="s">
        <v>1563</v>
      </c>
      <c r="C3009" s="461" t="s">
        <v>53</v>
      </c>
      <c r="D3009" s="465">
        <v>24.01</v>
      </c>
    </row>
    <row r="3010" spans="1:4" ht="27">
      <c r="A3010" s="461">
        <v>91991</v>
      </c>
      <c r="B3010" s="462" t="s">
        <v>1564</v>
      </c>
      <c r="C3010" s="461" t="s">
        <v>53</v>
      </c>
      <c r="D3010" s="465">
        <v>25.91</v>
      </c>
    </row>
    <row r="3011" spans="1:4" ht="27">
      <c r="A3011" s="461">
        <v>91992</v>
      </c>
      <c r="B3011" s="462" t="s">
        <v>1565</v>
      </c>
      <c r="C3011" s="461" t="s">
        <v>53</v>
      </c>
      <c r="D3011" s="465">
        <v>30.27</v>
      </c>
    </row>
    <row r="3012" spans="1:4" ht="27">
      <c r="A3012" s="461">
        <v>91993</v>
      </c>
      <c r="B3012" s="462" t="s">
        <v>1566</v>
      </c>
      <c r="C3012" s="461" t="s">
        <v>53</v>
      </c>
      <c r="D3012" s="465">
        <v>32.17</v>
      </c>
    </row>
    <row r="3013" spans="1:4" ht="27">
      <c r="A3013" s="461">
        <v>91994</v>
      </c>
      <c r="B3013" s="462" t="s">
        <v>1567</v>
      </c>
      <c r="C3013" s="461" t="s">
        <v>53</v>
      </c>
      <c r="D3013" s="465">
        <v>17.48</v>
      </c>
    </row>
    <row r="3014" spans="1:4" ht="27">
      <c r="A3014" s="461">
        <v>91995</v>
      </c>
      <c r="B3014" s="462" t="s">
        <v>1568</v>
      </c>
      <c r="C3014" s="461" t="s">
        <v>53</v>
      </c>
      <c r="D3014" s="465">
        <v>19.38</v>
      </c>
    </row>
    <row r="3015" spans="1:4" ht="27">
      <c r="A3015" s="461">
        <v>91996</v>
      </c>
      <c r="B3015" s="462" t="s">
        <v>1569</v>
      </c>
      <c r="C3015" s="461" t="s">
        <v>53</v>
      </c>
      <c r="D3015" s="465">
        <v>23.74</v>
      </c>
    </row>
    <row r="3016" spans="1:4" ht="27">
      <c r="A3016" s="461">
        <v>91997</v>
      </c>
      <c r="B3016" s="462" t="s">
        <v>1570</v>
      </c>
      <c r="C3016" s="461" t="s">
        <v>53</v>
      </c>
      <c r="D3016" s="465">
        <v>25.64</v>
      </c>
    </row>
    <row r="3017" spans="1:4" ht="27">
      <c r="A3017" s="461">
        <v>91998</v>
      </c>
      <c r="B3017" s="462" t="s">
        <v>1571</v>
      </c>
      <c r="C3017" s="461" t="s">
        <v>53</v>
      </c>
      <c r="D3017" s="465">
        <v>14.94</v>
      </c>
    </row>
    <row r="3018" spans="1:4" ht="27">
      <c r="A3018" s="461">
        <v>91999</v>
      </c>
      <c r="B3018" s="462" t="s">
        <v>1572</v>
      </c>
      <c r="C3018" s="461" t="s">
        <v>53</v>
      </c>
      <c r="D3018" s="465">
        <v>16.84</v>
      </c>
    </row>
    <row r="3019" spans="1:4" ht="27">
      <c r="A3019" s="461">
        <v>92000</v>
      </c>
      <c r="B3019" s="462" t="s">
        <v>1573</v>
      </c>
      <c r="C3019" s="461" t="s">
        <v>53</v>
      </c>
      <c r="D3019" s="465">
        <v>21.2</v>
      </c>
    </row>
    <row r="3020" spans="1:4" ht="27">
      <c r="A3020" s="461">
        <v>92001</v>
      </c>
      <c r="B3020" s="462" t="s">
        <v>1574</v>
      </c>
      <c r="C3020" s="461" t="s">
        <v>53</v>
      </c>
      <c r="D3020" s="465">
        <v>23.1</v>
      </c>
    </row>
    <row r="3021" spans="1:4" ht="27">
      <c r="A3021" s="461">
        <v>92002</v>
      </c>
      <c r="B3021" s="462" t="s">
        <v>1575</v>
      </c>
      <c r="C3021" s="461" t="s">
        <v>53</v>
      </c>
      <c r="D3021" s="465">
        <v>32.86</v>
      </c>
    </row>
    <row r="3022" spans="1:4" ht="27">
      <c r="A3022" s="461">
        <v>92003</v>
      </c>
      <c r="B3022" s="462" t="s">
        <v>1576</v>
      </c>
      <c r="C3022" s="461" t="s">
        <v>53</v>
      </c>
      <c r="D3022" s="465">
        <v>36.659999999999997</v>
      </c>
    </row>
    <row r="3023" spans="1:4" ht="27">
      <c r="A3023" s="461">
        <v>92004</v>
      </c>
      <c r="B3023" s="462" t="s">
        <v>1577</v>
      </c>
      <c r="C3023" s="461" t="s">
        <v>53</v>
      </c>
      <c r="D3023" s="465">
        <v>39.119999999999997</v>
      </c>
    </row>
    <row r="3024" spans="1:4" ht="27">
      <c r="A3024" s="461">
        <v>92005</v>
      </c>
      <c r="B3024" s="462" t="s">
        <v>1578</v>
      </c>
      <c r="C3024" s="461" t="s">
        <v>53</v>
      </c>
      <c r="D3024" s="465">
        <v>42.92</v>
      </c>
    </row>
    <row r="3025" spans="1:4" ht="27">
      <c r="A3025" s="461">
        <v>92006</v>
      </c>
      <c r="B3025" s="462" t="s">
        <v>1579</v>
      </c>
      <c r="C3025" s="461" t="s">
        <v>53</v>
      </c>
      <c r="D3025" s="465">
        <v>27.79</v>
      </c>
    </row>
    <row r="3026" spans="1:4" ht="27">
      <c r="A3026" s="461">
        <v>92007</v>
      </c>
      <c r="B3026" s="462" t="s">
        <v>1580</v>
      </c>
      <c r="C3026" s="461" t="s">
        <v>53</v>
      </c>
      <c r="D3026" s="465">
        <v>31.59</v>
      </c>
    </row>
    <row r="3027" spans="1:4" ht="27">
      <c r="A3027" s="461">
        <v>92008</v>
      </c>
      <c r="B3027" s="462" t="s">
        <v>1581</v>
      </c>
      <c r="C3027" s="461" t="s">
        <v>53</v>
      </c>
      <c r="D3027" s="465">
        <v>34.049999999999997</v>
      </c>
    </row>
    <row r="3028" spans="1:4" ht="27">
      <c r="A3028" s="461">
        <v>92009</v>
      </c>
      <c r="B3028" s="462" t="s">
        <v>1582</v>
      </c>
      <c r="C3028" s="461" t="s">
        <v>53</v>
      </c>
      <c r="D3028" s="465">
        <v>37.85</v>
      </c>
    </row>
    <row r="3029" spans="1:4" ht="27">
      <c r="A3029" s="461">
        <v>92010</v>
      </c>
      <c r="B3029" s="462" t="s">
        <v>1583</v>
      </c>
      <c r="C3029" s="461" t="s">
        <v>53</v>
      </c>
      <c r="D3029" s="465">
        <v>48.24</v>
      </c>
    </row>
    <row r="3030" spans="1:4" ht="27">
      <c r="A3030" s="461">
        <v>92011</v>
      </c>
      <c r="B3030" s="462" t="s">
        <v>1584</v>
      </c>
      <c r="C3030" s="461" t="s">
        <v>53</v>
      </c>
      <c r="D3030" s="465">
        <v>53.94</v>
      </c>
    </row>
    <row r="3031" spans="1:4" ht="27">
      <c r="A3031" s="461">
        <v>92012</v>
      </c>
      <c r="B3031" s="462" t="s">
        <v>1585</v>
      </c>
      <c r="C3031" s="461" t="s">
        <v>53</v>
      </c>
      <c r="D3031" s="465">
        <v>54.5</v>
      </c>
    </row>
    <row r="3032" spans="1:4" ht="27">
      <c r="A3032" s="461">
        <v>92013</v>
      </c>
      <c r="B3032" s="462" t="s">
        <v>1586</v>
      </c>
      <c r="C3032" s="461" t="s">
        <v>53</v>
      </c>
      <c r="D3032" s="465">
        <v>60.2</v>
      </c>
    </row>
    <row r="3033" spans="1:4" ht="27">
      <c r="A3033" s="461">
        <v>92014</v>
      </c>
      <c r="B3033" s="462" t="s">
        <v>1587</v>
      </c>
      <c r="C3033" s="461" t="s">
        <v>53</v>
      </c>
      <c r="D3033" s="465">
        <v>40.630000000000003</v>
      </c>
    </row>
    <row r="3034" spans="1:4" ht="27">
      <c r="A3034" s="461">
        <v>92015</v>
      </c>
      <c r="B3034" s="462" t="s">
        <v>1588</v>
      </c>
      <c r="C3034" s="461" t="s">
        <v>53</v>
      </c>
      <c r="D3034" s="465">
        <v>46.33</v>
      </c>
    </row>
    <row r="3035" spans="1:4" ht="27">
      <c r="A3035" s="461">
        <v>92016</v>
      </c>
      <c r="B3035" s="462" t="s">
        <v>1589</v>
      </c>
      <c r="C3035" s="461" t="s">
        <v>53</v>
      </c>
      <c r="D3035" s="465">
        <v>46.89</v>
      </c>
    </row>
    <row r="3036" spans="1:4" ht="27">
      <c r="A3036" s="461">
        <v>92017</v>
      </c>
      <c r="B3036" s="462" t="s">
        <v>1590</v>
      </c>
      <c r="C3036" s="461" t="s">
        <v>53</v>
      </c>
      <c r="D3036" s="465">
        <v>52.59</v>
      </c>
    </row>
    <row r="3037" spans="1:4" ht="27">
      <c r="A3037" s="461">
        <v>92018</v>
      </c>
      <c r="B3037" s="462" t="s">
        <v>1591</v>
      </c>
      <c r="C3037" s="461" t="s">
        <v>53</v>
      </c>
      <c r="D3037" s="465">
        <v>53.82</v>
      </c>
    </row>
    <row r="3038" spans="1:4" ht="27">
      <c r="A3038" s="461">
        <v>92019</v>
      </c>
      <c r="B3038" s="462" t="s">
        <v>1592</v>
      </c>
      <c r="C3038" s="461" t="s">
        <v>53</v>
      </c>
      <c r="D3038" s="465">
        <v>63.96</v>
      </c>
    </row>
    <row r="3039" spans="1:4" ht="27">
      <c r="A3039" s="461">
        <v>92020</v>
      </c>
      <c r="B3039" s="462" t="s">
        <v>1593</v>
      </c>
      <c r="C3039" s="461" t="s">
        <v>53</v>
      </c>
      <c r="D3039" s="465">
        <v>79.680000000000007</v>
      </c>
    </row>
    <row r="3040" spans="1:4" ht="27">
      <c r="A3040" s="461">
        <v>92021</v>
      </c>
      <c r="B3040" s="462" t="s">
        <v>1594</v>
      </c>
      <c r="C3040" s="461" t="s">
        <v>53</v>
      </c>
      <c r="D3040" s="465">
        <v>89.82</v>
      </c>
    </row>
    <row r="3041" spans="1:4" ht="27">
      <c r="A3041" s="461">
        <v>92022</v>
      </c>
      <c r="B3041" s="462" t="s">
        <v>1595</v>
      </c>
      <c r="C3041" s="461" t="s">
        <v>53</v>
      </c>
      <c r="D3041" s="465">
        <v>29.14</v>
      </c>
    </row>
    <row r="3042" spans="1:4" ht="27">
      <c r="A3042" s="461">
        <v>92023</v>
      </c>
      <c r="B3042" s="462" t="s">
        <v>1596</v>
      </c>
      <c r="C3042" s="461" t="s">
        <v>53</v>
      </c>
      <c r="D3042" s="465">
        <v>35.4</v>
      </c>
    </row>
    <row r="3043" spans="1:4" ht="27">
      <c r="A3043" s="461">
        <v>92024</v>
      </c>
      <c r="B3043" s="462" t="s">
        <v>1597</v>
      </c>
      <c r="C3043" s="461" t="s">
        <v>53</v>
      </c>
      <c r="D3043" s="465">
        <v>44.56</v>
      </c>
    </row>
    <row r="3044" spans="1:4" ht="27">
      <c r="A3044" s="461">
        <v>92025</v>
      </c>
      <c r="B3044" s="462" t="s">
        <v>1598</v>
      </c>
      <c r="C3044" s="461" t="s">
        <v>53</v>
      </c>
      <c r="D3044" s="465">
        <v>50.82</v>
      </c>
    </row>
    <row r="3045" spans="1:4" ht="27">
      <c r="A3045" s="461">
        <v>92026</v>
      </c>
      <c r="B3045" s="462" t="s">
        <v>1599</v>
      </c>
      <c r="C3045" s="461" t="s">
        <v>53</v>
      </c>
      <c r="D3045" s="465">
        <v>40.85</v>
      </c>
    </row>
    <row r="3046" spans="1:4" ht="27">
      <c r="A3046" s="461">
        <v>92027</v>
      </c>
      <c r="B3046" s="462" t="s">
        <v>1600</v>
      </c>
      <c r="C3046" s="461" t="s">
        <v>53</v>
      </c>
      <c r="D3046" s="465">
        <v>47.11</v>
      </c>
    </row>
    <row r="3047" spans="1:4" ht="27">
      <c r="A3047" s="461">
        <v>92028</v>
      </c>
      <c r="B3047" s="462" t="s">
        <v>1601</v>
      </c>
      <c r="C3047" s="461" t="s">
        <v>53</v>
      </c>
      <c r="D3047" s="465">
        <v>33.840000000000003</v>
      </c>
    </row>
    <row r="3048" spans="1:4" ht="27">
      <c r="A3048" s="461">
        <v>92029</v>
      </c>
      <c r="B3048" s="462" t="s">
        <v>1602</v>
      </c>
      <c r="C3048" s="461" t="s">
        <v>53</v>
      </c>
      <c r="D3048" s="465">
        <v>40.1</v>
      </c>
    </row>
    <row r="3049" spans="1:4" ht="27">
      <c r="A3049" s="461">
        <v>92030</v>
      </c>
      <c r="B3049" s="462" t="s">
        <v>1603</v>
      </c>
      <c r="C3049" s="461" t="s">
        <v>53</v>
      </c>
      <c r="D3049" s="465">
        <v>49.22</v>
      </c>
    </row>
    <row r="3050" spans="1:4" ht="27">
      <c r="A3050" s="461">
        <v>92031</v>
      </c>
      <c r="B3050" s="462" t="s">
        <v>1604</v>
      </c>
      <c r="C3050" s="461" t="s">
        <v>53</v>
      </c>
      <c r="D3050" s="465">
        <v>55.48</v>
      </c>
    </row>
    <row r="3051" spans="1:4" ht="27">
      <c r="A3051" s="461">
        <v>92032</v>
      </c>
      <c r="B3051" s="462" t="s">
        <v>1605</v>
      </c>
      <c r="C3051" s="461" t="s">
        <v>53</v>
      </c>
      <c r="D3051" s="465">
        <v>50.2</v>
      </c>
    </row>
    <row r="3052" spans="1:4" ht="27">
      <c r="A3052" s="461">
        <v>92033</v>
      </c>
      <c r="B3052" s="462" t="s">
        <v>1606</v>
      </c>
      <c r="C3052" s="461" t="s">
        <v>53</v>
      </c>
      <c r="D3052" s="465">
        <v>56.46</v>
      </c>
    </row>
    <row r="3053" spans="1:4" ht="27">
      <c r="A3053" s="461">
        <v>92034</v>
      </c>
      <c r="B3053" s="462" t="s">
        <v>1607</v>
      </c>
      <c r="C3053" s="461" t="s">
        <v>53</v>
      </c>
      <c r="D3053" s="465">
        <v>45.54</v>
      </c>
    </row>
    <row r="3054" spans="1:4" ht="40.5">
      <c r="A3054" s="461">
        <v>92035</v>
      </c>
      <c r="B3054" s="462" t="s">
        <v>1608</v>
      </c>
      <c r="C3054" s="461" t="s">
        <v>53</v>
      </c>
      <c r="D3054" s="465">
        <v>51.8</v>
      </c>
    </row>
    <row r="3055" spans="1:4" ht="27">
      <c r="A3055" s="461">
        <v>97583</v>
      </c>
      <c r="B3055" s="462" t="s">
        <v>10514</v>
      </c>
      <c r="C3055" s="461" t="s">
        <v>53</v>
      </c>
      <c r="D3055" s="465">
        <v>105.09</v>
      </c>
    </row>
    <row r="3056" spans="1:4" ht="27">
      <c r="A3056" s="461">
        <v>97584</v>
      </c>
      <c r="B3056" s="462" t="s">
        <v>10513</v>
      </c>
      <c r="C3056" s="461" t="s">
        <v>53</v>
      </c>
      <c r="D3056" s="465">
        <v>150.58000000000001</v>
      </c>
    </row>
    <row r="3057" spans="1:4" ht="27">
      <c r="A3057" s="461">
        <v>97585</v>
      </c>
      <c r="B3057" s="462" t="s">
        <v>10512</v>
      </c>
      <c r="C3057" s="461" t="s">
        <v>53</v>
      </c>
      <c r="D3057" s="465">
        <v>143.31</v>
      </c>
    </row>
    <row r="3058" spans="1:4" ht="27">
      <c r="A3058" s="461">
        <v>97586</v>
      </c>
      <c r="B3058" s="462" t="s">
        <v>10511</v>
      </c>
      <c r="C3058" s="461" t="s">
        <v>53</v>
      </c>
      <c r="D3058" s="465">
        <v>198.24</v>
      </c>
    </row>
    <row r="3059" spans="1:4" ht="27">
      <c r="A3059" s="461">
        <v>97587</v>
      </c>
      <c r="B3059" s="462" t="s">
        <v>10510</v>
      </c>
      <c r="C3059" s="461" t="s">
        <v>53</v>
      </c>
      <c r="D3059" s="465">
        <v>371.56</v>
      </c>
    </row>
    <row r="3060" spans="1:4" ht="27">
      <c r="A3060" s="461">
        <v>97589</v>
      </c>
      <c r="B3060" s="462" t="s">
        <v>10509</v>
      </c>
      <c r="C3060" s="461" t="s">
        <v>53</v>
      </c>
      <c r="D3060" s="465">
        <v>32.24</v>
      </c>
    </row>
    <row r="3061" spans="1:4" ht="27">
      <c r="A3061" s="461">
        <v>97590</v>
      </c>
      <c r="B3061" s="462" t="s">
        <v>10508</v>
      </c>
      <c r="C3061" s="461" t="s">
        <v>53</v>
      </c>
      <c r="D3061" s="465">
        <v>108.14</v>
      </c>
    </row>
    <row r="3062" spans="1:4" ht="27">
      <c r="A3062" s="461">
        <v>97591</v>
      </c>
      <c r="B3062" s="462" t="s">
        <v>10507</v>
      </c>
      <c r="C3062" s="461" t="s">
        <v>53</v>
      </c>
      <c r="D3062" s="465">
        <v>135.01</v>
      </c>
    </row>
    <row r="3063" spans="1:4" ht="27">
      <c r="A3063" s="461">
        <v>97592</v>
      </c>
      <c r="B3063" s="462" t="s">
        <v>10506</v>
      </c>
      <c r="C3063" s="461" t="s">
        <v>53</v>
      </c>
      <c r="D3063" s="465">
        <v>31.52</v>
      </c>
    </row>
    <row r="3064" spans="1:4" ht="27">
      <c r="A3064" s="461">
        <v>97593</v>
      </c>
      <c r="B3064" s="462" t="s">
        <v>10505</v>
      </c>
      <c r="C3064" s="461" t="s">
        <v>53</v>
      </c>
      <c r="D3064" s="465">
        <v>168.47</v>
      </c>
    </row>
    <row r="3065" spans="1:4" ht="27">
      <c r="A3065" s="461">
        <v>97594</v>
      </c>
      <c r="B3065" s="462" t="s">
        <v>10504</v>
      </c>
      <c r="C3065" s="461" t="s">
        <v>53</v>
      </c>
      <c r="D3065" s="465">
        <v>138.44999999999999</v>
      </c>
    </row>
    <row r="3066" spans="1:4" ht="27">
      <c r="A3066" s="461">
        <v>97595</v>
      </c>
      <c r="B3066" s="462" t="s">
        <v>10503</v>
      </c>
      <c r="C3066" s="461" t="s">
        <v>53</v>
      </c>
      <c r="D3066" s="465">
        <v>122.06</v>
      </c>
    </row>
    <row r="3067" spans="1:4" ht="27">
      <c r="A3067" s="461">
        <v>97596</v>
      </c>
      <c r="B3067" s="462" t="s">
        <v>10502</v>
      </c>
      <c r="C3067" s="461" t="s">
        <v>53</v>
      </c>
      <c r="D3067" s="465">
        <v>81.05</v>
      </c>
    </row>
    <row r="3068" spans="1:4" ht="27">
      <c r="A3068" s="461">
        <v>97597</v>
      </c>
      <c r="B3068" s="462" t="s">
        <v>10501</v>
      </c>
      <c r="C3068" s="461" t="s">
        <v>53</v>
      </c>
      <c r="D3068" s="465">
        <v>84.5</v>
      </c>
    </row>
    <row r="3069" spans="1:4" ht="27">
      <c r="A3069" s="461">
        <v>97598</v>
      </c>
      <c r="B3069" s="462" t="s">
        <v>10500</v>
      </c>
      <c r="C3069" s="461" t="s">
        <v>53</v>
      </c>
      <c r="D3069" s="465">
        <v>79.260000000000005</v>
      </c>
    </row>
    <row r="3070" spans="1:4" ht="27">
      <c r="A3070" s="461">
        <v>97599</v>
      </c>
      <c r="B3070" s="462" t="s">
        <v>10499</v>
      </c>
      <c r="C3070" s="461" t="s">
        <v>53</v>
      </c>
      <c r="D3070" s="465">
        <v>23.97</v>
      </c>
    </row>
    <row r="3071" spans="1:4" ht="15">
      <c r="A3071" s="461">
        <v>97609</v>
      </c>
      <c r="B3071" s="462" t="s">
        <v>10498</v>
      </c>
      <c r="C3071" s="461" t="s">
        <v>53</v>
      </c>
      <c r="D3071" s="465">
        <v>14.41</v>
      </c>
    </row>
    <row r="3072" spans="1:4" ht="15">
      <c r="A3072" s="461">
        <v>97610</v>
      </c>
      <c r="B3072" s="462" t="s">
        <v>10497</v>
      </c>
      <c r="C3072" s="461" t="s">
        <v>53</v>
      </c>
      <c r="D3072" s="465">
        <v>15.42</v>
      </c>
    </row>
    <row r="3073" spans="1:4" ht="27">
      <c r="A3073" s="461">
        <v>97611</v>
      </c>
      <c r="B3073" s="462" t="s">
        <v>10496</v>
      </c>
      <c r="C3073" s="461" t="s">
        <v>53</v>
      </c>
      <c r="D3073" s="465">
        <v>17.13</v>
      </c>
    </row>
    <row r="3074" spans="1:4" ht="27">
      <c r="A3074" s="461">
        <v>97612</v>
      </c>
      <c r="B3074" s="462" t="s">
        <v>10495</v>
      </c>
      <c r="C3074" s="461" t="s">
        <v>53</v>
      </c>
      <c r="D3074" s="465">
        <v>18.46</v>
      </c>
    </row>
    <row r="3075" spans="1:4" ht="27">
      <c r="A3075" s="461">
        <v>97613</v>
      </c>
      <c r="B3075" s="462" t="s">
        <v>10494</v>
      </c>
      <c r="C3075" s="461" t="s">
        <v>53</v>
      </c>
      <c r="D3075" s="465">
        <v>22.87</v>
      </c>
    </row>
    <row r="3076" spans="1:4" ht="27">
      <c r="A3076" s="461">
        <v>97614</v>
      </c>
      <c r="B3076" s="462" t="s">
        <v>10493</v>
      </c>
      <c r="C3076" s="461" t="s">
        <v>53</v>
      </c>
      <c r="D3076" s="465">
        <v>38.78</v>
      </c>
    </row>
    <row r="3077" spans="1:4" ht="27">
      <c r="A3077" s="461">
        <v>97615</v>
      </c>
      <c r="B3077" s="462" t="s">
        <v>10492</v>
      </c>
      <c r="C3077" s="461" t="s">
        <v>53</v>
      </c>
      <c r="D3077" s="465">
        <v>58.26</v>
      </c>
    </row>
    <row r="3078" spans="1:4" ht="27">
      <c r="A3078" s="461">
        <v>97616</v>
      </c>
      <c r="B3078" s="462" t="s">
        <v>10491</v>
      </c>
      <c r="C3078" s="461" t="s">
        <v>53</v>
      </c>
      <c r="D3078" s="465">
        <v>68.41</v>
      </c>
    </row>
    <row r="3079" spans="1:4" ht="27">
      <c r="A3079" s="461">
        <v>97617</v>
      </c>
      <c r="B3079" s="462" t="s">
        <v>10490</v>
      </c>
      <c r="C3079" s="461" t="s">
        <v>53</v>
      </c>
      <c r="D3079" s="465">
        <v>68.2</v>
      </c>
    </row>
    <row r="3080" spans="1:4" ht="27">
      <c r="A3080" s="461">
        <v>97618</v>
      </c>
      <c r="B3080" s="462" t="s">
        <v>10489</v>
      </c>
      <c r="C3080" s="461" t="s">
        <v>53</v>
      </c>
      <c r="D3080" s="465">
        <v>60.13</v>
      </c>
    </row>
    <row r="3081" spans="1:4" ht="15">
      <c r="A3081" s="461">
        <v>100902</v>
      </c>
      <c r="B3081" s="462" t="s">
        <v>10488</v>
      </c>
      <c r="C3081" s="461" t="s">
        <v>53</v>
      </c>
      <c r="D3081" s="465">
        <v>23.58</v>
      </c>
    </row>
    <row r="3082" spans="1:4" ht="15">
      <c r="A3082" s="461">
        <v>100903</v>
      </c>
      <c r="B3082" s="462" t="s">
        <v>10487</v>
      </c>
      <c r="C3082" s="461" t="s">
        <v>53</v>
      </c>
      <c r="D3082" s="465">
        <v>28.05</v>
      </c>
    </row>
    <row r="3083" spans="1:4" ht="27">
      <c r="A3083" s="461">
        <v>100904</v>
      </c>
      <c r="B3083" s="462" t="s">
        <v>10486</v>
      </c>
      <c r="C3083" s="461" t="s">
        <v>53</v>
      </c>
      <c r="D3083" s="465">
        <v>105.09</v>
      </c>
    </row>
    <row r="3084" spans="1:4" ht="27">
      <c r="A3084" s="461">
        <v>100905</v>
      </c>
      <c r="B3084" s="462" t="s">
        <v>10485</v>
      </c>
      <c r="C3084" s="461" t="s">
        <v>53</v>
      </c>
      <c r="D3084" s="465">
        <v>286.62</v>
      </c>
    </row>
    <row r="3085" spans="1:4" ht="27">
      <c r="A3085" s="461">
        <v>100906</v>
      </c>
      <c r="B3085" s="462" t="s">
        <v>10484</v>
      </c>
      <c r="C3085" s="461" t="s">
        <v>53</v>
      </c>
      <c r="D3085" s="465">
        <v>396.48</v>
      </c>
    </row>
    <row r="3086" spans="1:4" ht="27">
      <c r="A3086" s="461">
        <v>100919</v>
      </c>
      <c r="B3086" s="462" t="s">
        <v>10483</v>
      </c>
      <c r="C3086" s="461" t="s">
        <v>53</v>
      </c>
      <c r="D3086" s="465">
        <v>43.98</v>
      </c>
    </row>
    <row r="3087" spans="1:4" ht="27">
      <c r="A3087" s="461">
        <v>100920</v>
      </c>
      <c r="B3087" s="462" t="s">
        <v>10482</v>
      </c>
      <c r="C3087" s="461" t="s">
        <v>53</v>
      </c>
      <c r="D3087" s="465">
        <v>73.33</v>
      </c>
    </row>
    <row r="3088" spans="1:4" ht="27">
      <c r="A3088" s="461">
        <v>100921</v>
      </c>
      <c r="B3088" s="462" t="s">
        <v>10481</v>
      </c>
      <c r="C3088" s="461" t="s">
        <v>53</v>
      </c>
      <c r="D3088" s="465">
        <v>71.23</v>
      </c>
    </row>
    <row r="3089" spans="1:4" ht="27">
      <c r="A3089" s="461">
        <v>100922</v>
      </c>
      <c r="B3089" s="462" t="s">
        <v>10480</v>
      </c>
      <c r="C3089" s="461" t="s">
        <v>53</v>
      </c>
      <c r="D3089" s="465">
        <v>51.62</v>
      </c>
    </row>
    <row r="3090" spans="1:4" ht="27">
      <c r="A3090" s="461">
        <v>100923</v>
      </c>
      <c r="B3090" s="462" t="s">
        <v>10479</v>
      </c>
      <c r="C3090" s="461" t="s">
        <v>53</v>
      </c>
      <c r="D3090" s="465">
        <v>61.43</v>
      </c>
    </row>
    <row r="3091" spans="1:4" ht="27">
      <c r="A3091" s="461">
        <v>101489</v>
      </c>
      <c r="B3091" s="462" t="s">
        <v>10478</v>
      </c>
      <c r="C3091" s="461" t="s">
        <v>53</v>
      </c>
      <c r="D3091" s="465">
        <v>1153.1099999999999</v>
      </c>
    </row>
    <row r="3092" spans="1:4" ht="27">
      <c r="A3092" s="461">
        <v>101490</v>
      </c>
      <c r="B3092" s="462" t="s">
        <v>10477</v>
      </c>
      <c r="C3092" s="461" t="s">
        <v>53</v>
      </c>
      <c r="D3092" s="465">
        <v>1247.82</v>
      </c>
    </row>
    <row r="3093" spans="1:4" ht="27">
      <c r="A3093" s="461">
        <v>101491</v>
      </c>
      <c r="B3093" s="462" t="s">
        <v>10476</v>
      </c>
      <c r="C3093" s="461" t="s">
        <v>53</v>
      </c>
      <c r="D3093" s="465">
        <v>1295.8900000000001</v>
      </c>
    </row>
    <row r="3094" spans="1:4" ht="27">
      <c r="A3094" s="461">
        <v>101492</v>
      </c>
      <c r="B3094" s="462" t="s">
        <v>10475</v>
      </c>
      <c r="C3094" s="461" t="s">
        <v>53</v>
      </c>
      <c r="D3094" s="465">
        <v>1436.91</v>
      </c>
    </row>
    <row r="3095" spans="1:4" ht="27">
      <c r="A3095" s="461">
        <v>101493</v>
      </c>
      <c r="B3095" s="462" t="s">
        <v>10474</v>
      </c>
      <c r="C3095" s="461" t="s">
        <v>53</v>
      </c>
      <c r="D3095" s="465">
        <v>1142.54</v>
      </c>
    </row>
    <row r="3096" spans="1:4" ht="27">
      <c r="A3096" s="461">
        <v>101494</v>
      </c>
      <c r="B3096" s="462" t="s">
        <v>10473</v>
      </c>
      <c r="C3096" s="461" t="s">
        <v>53</v>
      </c>
      <c r="D3096" s="465">
        <v>1237.25</v>
      </c>
    </row>
    <row r="3097" spans="1:4" ht="27">
      <c r="A3097" s="461">
        <v>101495</v>
      </c>
      <c r="B3097" s="462" t="s">
        <v>10472</v>
      </c>
      <c r="C3097" s="461" t="s">
        <v>53</v>
      </c>
      <c r="D3097" s="465">
        <v>1285.32</v>
      </c>
    </row>
    <row r="3098" spans="1:4" ht="27">
      <c r="A3098" s="461">
        <v>101496</v>
      </c>
      <c r="B3098" s="462" t="s">
        <v>10471</v>
      </c>
      <c r="C3098" s="461" t="s">
        <v>53</v>
      </c>
      <c r="D3098" s="465">
        <v>1426.34</v>
      </c>
    </row>
    <row r="3099" spans="1:4" ht="27">
      <c r="A3099" s="461">
        <v>101497</v>
      </c>
      <c r="B3099" s="462" t="s">
        <v>10470</v>
      </c>
      <c r="C3099" s="461" t="s">
        <v>53</v>
      </c>
      <c r="D3099" s="465">
        <v>1383.67</v>
      </c>
    </row>
    <row r="3100" spans="1:4" ht="27">
      <c r="A3100" s="461">
        <v>101498</v>
      </c>
      <c r="B3100" s="462" t="s">
        <v>10469</v>
      </c>
      <c r="C3100" s="461" t="s">
        <v>53</v>
      </c>
      <c r="D3100" s="465">
        <v>1527.03</v>
      </c>
    </row>
    <row r="3101" spans="1:4" ht="27">
      <c r="A3101" s="461">
        <v>101499</v>
      </c>
      <c r="B3101" s="462" t="s">
        <v>10468</v>
      </c>
      <c r="C3101" s="461" t="s">
        <v>53</v>
      </c>
      <c r="D3101" s="465">
        <v>1599.79</v>
      </c>
    </row>
    <row r="3102" spans="1:4" ht="27">
      <c r="A3102" s="461">
        <v>101500</v>
      </c>
      <c r="B3102" s="462" t="s">
        <v>10467</v>
      </c>
      <c r="C3102" s="461" t="s">
        <v>53</v>
      </c>
      <c r="D3102" s="465">
        <v>1800.7</v>
      </c>
    </row>
    <row r="3103" spans="1:4" ht="27">
      <c r="A3103" s="461">
        <v>101501</v>
      </c>
      <c r="B3103" s="462" t="s">
        <v>10466</v>
      </c>
      <c r="C3103" s="461" t="s">
        <v>53</v>
      </c>
      <c r="D3103" s="465">
        <v>1379.05</v>
      </c>
    </row>
    <row r="3104" spans="1:4" ht="27">
      <c r="A3104" s="461">
        <v>101502</v>
      </c>
      <c r="B3104" s="462" t="s">
        <v>10465</v>
      </c>
      <c r="C3104" s="461" t="s">
        <v>53</v>
      </c>
      <c r="D3104" s="465">
        <v>1522.41</v>
      </c>
    </row>
    <row r="3105" spans="1:4" ht="27">
      <c r="A3105" s="461">
        <v>101503</v>
      </c>
      <c r="B3105" s="462" t="s">
        <v>10464</v>
      </c>
      <c r="C3105" s="461" t="s">
        <v>53</v>
      </c>
      <c r="D3105" s="465">
        <v>1595.17</v>
      </c>
    </row>
    <row r="3106" spans="1:4" ht="27">
      <c r="A3106" s="461">
        <v>101504</v>
      </c>
      <c r="B3106" s="462" t="s">
        <v>10463</v>
      </c>
      <c r="C3106" s="461" t="s">
        <v>53</v>
      </c>
      <c r="D3106" s="465">
        <v>1796.08</v>
      </c>
    </row>
    <row r="3107" spans="1:4" ht="27">
      <c r="A3107" s="461">
        <v>101505</v>
      </c>
      <c r="B3107" s="462" t="s">
        <v>10462</v>
      </c>
      <c r="C3107" s="461" t="s">
        <v>53</v>
      </c>
      <c r="D3107" s="465">
        <v>1495.26</v>
      </c>
    </row>
    <row r="3108" spans="1:4" ht="27">
      <c r="A3108" s="461">
        <v>101506</v>
      </c>
      <c r="B3108" s="462" t="s">
        <v>10461</v>
      </c>
      <c r="C3108" s="461" t="s">
        <v>53</v>
      </c>
      <c r="D3108" s="465">
        <v>1686.4</v>
      </c>
    </row>
    <row r="3109" spans="1:4" ht="27">
      <c r="A3109" s="461">
        <v>101507</v>
      </c>
      <c r="B3109" s="462" t="s">
        <v>10460</v>
      </c>
      <c r="C3109" s="461" t="s">
        <v>53</v>
      </c>
      <c r="D3109" s="465">
        <v>1783.42</v>
      </c>
    </row>
    <row r="3110" spans="1:4" ht="27">
      <c r="A3110" s="461">
        <v>101508</v>
      </c>
      <c r="B3110" s="462" t="s">
        <v>10459</v>
      </c>
      <c r="C3110" s="461" t="s">
        <v>53</v>
      </c>
      <c r="D3110" s="465">
        <v>2043.16</v>
      </c>
    </row>
    <row r="3111" spans="1:4" ht="27">
      <c r="A3111" s="461">
        <v>101509</v>
      </c>
      <c r="B3111" s="462" t="s">
        <v>10458</v>
      </c>
      <c r="C3111" s="461" t="s">
        <v>53</v>
      </c>
      <c r="D3111" s="465">
        <v>1631.19</v>
      </c>
    </row>
    <row r="3112" spans="1:4" ht="27">
      <c r="A3112" s="461">
        <v>101510</v>
      </c>
      <c r="B3112" s="462" t="s">
        <v>10457</v>
      </c>
      <c r="C3112" s="461" t="s">
        <v>53</v>
      </c>
      <c r="D3112" s="465">
        <v>1822.33</v>
      </c>
    </row>
    <row r="3113" spans="1:4" ht="27">
      <c r="A3113" s="461">
        <v>101511</v>
      </c>
      <c r="B3113" s="462" t="s">
        <v>10456</v>
      </c>
      <c r="C3113" s="461" t="s">
        <v>53</v>
      </c>
      <c r="D3113" s="465">
        <v>1919.35</v>
      </c>
    </row>
    <row r="3114" spans="1:4" ht="27">
      <c r="A3114" s="461">
        <v>101512</v>
      </c>
      <c r="B3114" s="462" t="s">
        <v>10455</v>
      </c>
      <c r="C3114" s="461" t="s">
        <v>53</v>
      </c>
      <c r="D3114" s="465">
        <v>2179.09</v>
      </c>
    </row>
    <row r="3115" spans="1:4" ht="27">
      <c r="A3115" s="461">
        <v>101513</v>
      </c>
      <c r="B3115" s="462" t="s">
        <v>10454</v>
      </c>
      <c r="C3115" s="461" t="s">
        <v>53</v>
      </c>
      <c r="D3115" s="465">
        <v>657.41</v>
      </c>
    </row>
    <row r="3116" spans="1:4" ht="27">
      <c r="A3116" s="461">
        <v>101514</v>
      </c>
      <c r="B3116" s="462" t="s">
        <v>10453</v>
      </c>
      <c r="C3116" s="461" t="s">
        <v>53</v>
      </c>
      <c r="D3116" s="465">
        <v>771.06</v>
      </c>
    </row>
    <row r="3117" spans="1:4" ht="27">
      <c r="A3117" s="461">
        <v>101515</v>
      </c>
      <c r="B3117" s="462" t="s">
        <v>10452</v>
      </c>
      <c r="C3117" s="461" t="s">
        <v>53</v>
      </c>
      <c r="D3117" s="465">
        <v>828.75</v>
      </c>
    </row>
    <row r="3118" spans="1:4" ht="27">
      <c r="A3118" s="461">
        <v>101516</v>
      </c>
      <c r="B3118" s="462" t="s">
        <v>10451</v>
      </c>
      <c r="C3118" s="461" t="s">
        <v>53</v>
      </c>
      <c r="D3118" s="465">
        <v>968.67</v>
      </c>
    </row>
    <row r="3119" spans="1:4" ht="27">
      <c r="A3119" s="461">
        <v>101517</v>
      </c>
      <c r="B3119" s="462" t="s">
        <v>10450</v>
      </c>
      <c r="C3119" s="461" t="s">
        <v>53</v>
      </c>
      <c r="D3119" s="465">
        <v>646.82000000000005</v>
      </c>
    </row>
    <row r="3120" spans="1:4" ht="27">
      <c r="A3120" s="461">
        <v>101518</v>
      </c>
      <c r="B3120" s="462" t="s">
        <v>10449</v>
      </c>
      <c r="C3120" s="461" t="s">
        <v>53</v>
      </c>
      <c r="D3120" s="465">
        <v>760.47</v>
      </c>
    </row>
    <row r="3121" spans="1:4" ht="27">
      <c r="A3121" s="461">
        <v>101519</v>
      </c>
      <c r="B3121" s="462" t="s">
        <v>10448</v>
      </c>
      <c r="C3121" s="461" t="s">
        <v>53</v>
      </c>
      <c r="D3121" s="465">
        <v>818.16</v>
      </c>
    </row>
    <row r="3122" spans="1:4" ht="27">
      <c r="A3122" s="461">
        <v>101520</v>
      </c>
      <c r="B3122" s="462" t="s">
        <v>10447</v>
      </c>
      <c r="C3122" s="461" t="s">
        <v>53</v>
      </c>
      <c r="D3122" s="465">
        <v>958.08</v>
      </c>
    </row>
    <row r="3123" spans="1:4" ht="27">
      <c r="A3123" s="461">
        <v>101521</v>
      </c>
      <c r="B3123" s="462" t="s">
        <v>10446</v>
      </c>
      <c r="C3123" s="461" t="s">
        <v>53</v>
      </c>
      <c r="D3123" s="465">
        <v>903.49</v>
      </c>
    </row>
    <row r="3124" spans="1:4" ht="27">
      <c r="A3124" s="461">
        <v>101522</v>
      </c>
      <c r="B3124" s="462" t="s">
        <v>10445</v>
      </c>
      <c r="C3124" s="461" t="s">
        <v>53</v>
      </c>
      <c r="D3124" s="465">
        <v>1073.97</v>
      </c>
    </row>
    <row r="3125" spans="1:4" ht="27">
      <c r="A3125" s="461">
        <v>101523</v>
      </c>
      <c r="B3125" s="462" t="s">
        <v>10444</v>
      </c>
      <c r="C3125" s="461" t="s">
        <v>53</v>
      </c>
      <c r="D3125" s="465">
        <v>1160.49</v>
      </c>
    </row>
    <row r="3126" spans="1:4" ht="27">
      <c r="A3126" s="461">
        <v>101524</v>
      </c>
      <c r="B3126" s="462" t="s">
        <v>10443</v>
      </c>
      <c r="C3126" s="461" t="s">
        <v>53</v>
      </c>
      <c r="D3126" s="465">
        <v>1370.37</v>
      </c>
    </row>
    <row r="3127" spans="1:4" ht="27">
      <c r="A3127" s="461">
        <v>101525</v>
      </c>
      <c r="B3127" s="462" t="s">
        <v>10442</v>
      </c>
      <c r="C3127" s="461" t="s">
        <v>53</v>
      </c>
      <c r="D3127" s="465">
        <v>898.85</v>
      </c>
    </row>
    <row r="3128" spans="1:4" ht="27">
      <c r="A3128" s="461">
        <v>101526</v>
      </c>
      <c r="B3128" s="462" t="s">
        <v>10441</v>
      </c>
      <c r="C3128" s="461" t="s">
        <v>53</v>
      </c>
      <c r="D3128" s="465">
        <v>1069.33</v>
      </c>
    </row>
    <row r="3129" spans="1:4" ht="27">
      <c r="A3129" s="461">
        <v>101527</v>
      </c>
      <c r="B3129" s="462" t="s">
        <v>10440</v>
      </c>
      <c r="C3129" s="461" t="s">
        <v>53</v>
      </c>
      <c r="D3129" s="465">
        <v>1155.8499999999999</v>
      </c>
    </row>
    <row r="3130" spans="1:4" ht="27">
      <c r="A3130" s="461">
        <v>101528</v>
      </c>
      <c r="B3130" s="462" t="s">
        <v>10439</v>
      </c>
      <c r="C3130" s="461" t="s">
        <v>53</v>
      </c>
      <c r="D3130" s="465">
        <v>1365.73</v>
      </c>
    </row>
    <row r="3131" spans="1:4" ht="27">
      <c r="A3131" s="461">
        <v>101529</v>
      </c>
      <c r="B3131" s="462" t="s">
        <v>10438</v>
      </c>
      <c r="C3131" s="461" t="s">
        <v>53</v>
      </c>
      <c r="D3131" s="465">
        <v>1032.23</v>
      </c>
    </row>
    <row r="3132" spans="1:4" ht="27">
      <c r="A3132" s="461">
        <v>101530</v>
      </c>
      <c r="B3132" s="462" t="s">
        <v>10437</v>
      </c>
      <c r="C3132" s="461" t="s">
        <v>53</v>
      </c>
      <c r="D3132" s="465">
        <v>1259.53</v>
      </c>
    </row>
    <row r="3133" spans="1:4" ht="27">
      <c r="A3133" s="461">
        <v>101531</v>
      </c>
      <c r="B3133" s="462" t="s">
        <v>10436</v>
      </c>
      <c r="C3133" s="461" t="s">
        <v>53</v>
      </c>
      <c r="D3133" s="465">
        <v>1374.9</v>
      </c>
    </row>
    <row r="3134" spans="1:4" ht="27">
      <c r="A3134" s="461">
        <v>101532</v>
      </c>
      <c r="B3134" s="462" t="s">
        <v>10435</v>
      </c>
      <c r="C3134" s="461" t="s">
        <v>53</v>
      </c>
      <c r="D3134" s="465">
        <v>1654.74</v>
      </c>
    </row>
    <row r="3135" spans="1:4" ht="27">
      <c r="A3135" s="461">
        <v>101533</v>
      </c>
      <c r="B3135" s="462" t="s">
        <v>10434</v>
      </c>
      <c r="C3135" s="461" t="s">
        <v>53</v>
      </c>
      <c r="D3135" s="465">
        <v>1168.1400000000001</v>
      </c>
    </row>
    <row r="3136" spans="1:4" ht="27">
      <c r="A3136" s="461">
        <v>101534</v>
      </c>
      <c r="B3136" s="462" t="s">
        <v>10433</v>
      </c>
      <c r="C3136" s="461" t="s">
        <v>53</v>
      </c>
      <c r="D3136" s="465">
        <v>1395.44</v>
      </c>
    </row>
    <row r="3137" spans="1:4" ht="27">
      <c r="A3137" s="461">
        <v>101535</v>
      </c>
      <c r="B3137" s="462" t="s">
        <v>10432</v>
      </c>
      <c r="C3137" s="461" t="s">
        <v>53</v>
      </c>
      <c r="D3137" s="465">
        <v>1510.81</v>
      </c>
    </row>
    <row r="3138" spans="1:4" ht="27">
      <c r="A3138" s="461">
        <v>101536</v>
      </c>
      <c r="B3138" s="462" t="s">
        <v>10431</v>
      </c>
      <c r="C3138" s="461" t="s">
        <v>53</v>
      </c>
      <c r="D3138" s="465">
        <v>1790.65</v>
      </c>
    </row>
    <row r="3139" spans="1:4" ht="27">
      <c r="A3139" s="461">
        <v>101537</v>
      </c>
      <c r="B3139" s="462" t="s">
        <v>10430</v>
      </c>
      <c r="C3139" s="461" t="s">
        <v>53</v>
      </c>
      <c r="D3139" s="465">
        <v>113.37</v>
      </c>
    </row>
    <row r="3140" spans="1:4" ht="27">
      <c r="A3140" s="461">
        <v>101538</v>
      </c>
      <c r="B3140" s="462" t="s">
        <v>10429</v>
      </c>
      <c r="C3140" s="461" t="s">
        <v>53</v>
      </c>
      <c r="D3140" s="465">
        <v>49.12</v>
      </c>
    </row>
    <row r="3141" spans="1:4" ht="27">
      <c r="A3141" s="461">
        <v>101539</v>
      </c>
      <c r="B3141" s="462" t="s">
        <v>10428</v>
      </c>
      <c r="C3141" s="461" t="s">
        <v>53</v>
      </c>
      <c r="D3141" s="465">
        <v>78.599999999999994</v>
      </c>
    </row>
    <row r="3142" spans="1:4" ht="27">
      <c r="A3142" s="461">
        <v>101540</v>
      </c>
      <c r="B3142" s="462" t="s">
        <v>10427</v>
      </c>
      <c r="C3142" s="461" t="s">
        <v>53</v>
      </c>
      <c r="D3142" s="465">
        <v>135.36000000000001</v>
      </c>
    </row>
    <row r="3143" spans="1:4" ht="27">
      <c r="A3143" s="461">
        <v>101541</v>
      </c>
      <c r="B3143" s="462" t="s">
        <v>10426</v>
      </c>
      <c r="C3143" s="461" t="s">
        <v>53</v>
      </c>
      <c r="D3143" s="465">
        <v>175.89</v>
      </c>
    </row>
    <row r="3144" spans="1:4" ht="27">
      <c r="A3144" s="461">
        <v>101542</v>
      </c>
      <c r="B3144" s="462" t="s">
        <v>10425</v>
      </c>
      <c r="C3144" s="461" t="s">
        <v>53</v>
      </c>
      <c r="D3144" s="465">
        <v>36.31</v>
      </c>
    </row>
    <row r="3145" spans="1:4" ht="27">
      <c r="A3145" s="461">
        <v>101543</v>
      </c>
      <c r="B3145" s="462" t="s">
        <v>10424</v>
      </c>
      <c r="C3145" s="461" t="s">
        <v>53</v>
      </c>
      <c r="D3145" s="465">
        <v>63.12</v>
      </c>
    </row>
    <row r="3146" spans="1:4" ht="27">
      <c r="A3146" s="461">
        <v>101544</v>
      </c>
      <c r="B3146" s="462" t="s">
        <v>10423</v>
      </c>
      <c r="C3146" s="461" t="s">
        <v>53</v>
      </c>
      <c r="D3146" s="465">
        <v>102.26</v>
      </c>
    </row>
    <row r="3147" spans="1:4" ht="27">
      <c r="A3147" s="461">
        <v>101545</v>
      </c>
      <c r="B3147" s="462" t="s">
        <v>10422</v>
      </c>
      <c r="C3147" s="461" t="s">
        <v>53</v>
      </c>
      <c r="D3147" s="465">
        <v>150.63</v>
      </c>
    </row>
    <row r="3148" spans="1:4" ht="15">
      <c r="A3148" s="461">
        <v>101546</v>
      </c>
      <c r="B3148" s="462" t="s">
        <v>10421</v>
      </c>
      <c r="C3148" s="461" t="s">
        <v>53</v>
      </c>
      <c r="D3148" s="465">
        <v>32.299999999999997</v>
      </c>
    </row>
    <row r="3149" spans="1:4" ht="15">
      <c r="A3149" s="461">
        <v>101547</v>
      </c>
      <c r="B3149" s="462" t="s">
        <v>10420</v>
      </c>
      <c r="C3149" s="461" t="s">
        <v>53</v>
      </c>
      <c r="D3149" s="465">
        <v>102.57</v>
      </c>
    </row>
    <row r="3150" spans="1:4" ht="15">
      <c r="A3150" s="461">
        <v>101548</v>
      </c>
      <c r="B3150" s="462" t="s">
        <v>10419</v>
      </c>
      <c r="C3150" s="461" t="s">
        <v>53</v>
      </c>
      <c r="D3150" s="465">
        <v>7.51</v>
      </c>
    </row>
    <row r="3151" spans="1:4" ht="27">
      <c r="A3151" s="461">
        <v>101549</v>
      </c>
      <c r="B3151" s="462" t="s">
        <v>10418</v>
      </c>
      <c r="C3151" s="461" t="s">
        <v>53</v>
      </c>
      <c r="D3151" s="465">
        <v>13.49</v>
      </c>
    </row>
    <row r="3152" spans="1:4" ht="27">
      <c r="A3152" s="461">
        <v>101553</v>
      </c>
      <c r="B3152" s="462" t="s">
        <v>10417</v>
      </c>
      <c r="C3152" s="461" t="s">
        <v>53</v>
      </c>
      <c r="D3152" s="465">
        <v>17.36</v>
      </c>
    </row>
    <row r="3153" spans="1:4" ht="27">
      <c r="A3153" s="461">
        <v>101554</v>
      </c>
      <c r="B3153" s="462" t="s">
        <v>10416</v>
      </c>
      <c r="C3153" s="461" t="s">
        <v>53</v>
      </c>
      <c r="D3153" s="465">
        <v>11.79</v>
      </c>
    </row>
    <row r="3154" spans="1:4" ht="27">
      <c r="A3154" s="461">
        <v>101555</v>
      </c>
      <c r="B3154" s="462" t="s">
        <v>10415</v>
      </c>
      <c r="C3154" s="461" t="s">
        <v>53</v>
      </c>
      <c r="D3154" s="465">
        <v>6.72</v>
      </c>
    </row>
    <row r="3155" spans="1:4" ht="27">
      <c r="A3155" s="461">
        <v>101556</v>
      </c>
      <c r="B3155" s="462" t="s">
        <v>10414</v>
      </c>
      <c r="C3155" s="461" t="s">
        <v>53</v>
      </c>
      <c r="D3155" s="465">
        <v>5.91</v>
      </c>
    </row>
    <row r="3156" spans="1:4" ht="27">
      <c r="A3156" s="461">
        <v>101560</v>
      </c>
      <c r="B3156" s="462" t="s">
        <v>10413</v>
      </c>
      <c r="C3156" s="461" t="s">
        <v>1</v>
      </c>
      <c r="D3156" s="465">
        <v>11.97</v>
      </c>
    </row>
    <row r="3157" spans="1:4" ht="27">
      <c r="A3157" s="461">
        <v>101561</v>
      </c>
      <c r="B3157" s="462" t="s">
        <v>10412</v>
      </c>
      <c r="C3157" s="461" t="s">
        <v>1</v>
      </c>
      <c r="D3157" s="465">
        <v>18.34</v>
      </c>
    </row>
    <row r="3158" spans="1:4" ht="27">
      <c r="A3158" s="461">
        <v>101562</v>
      </c>
      <c r="B3158" s="462" t="s">
        <v>10411</v>
      </c>
      <c r="C3158" s="461" t="s">
        <v>1</v>
      </c>
      <c r="D3158" s="465">
        <v>27.9</v>
      </c>
    </row>
    <row r="3159" spans="1:4" ht="27">
      <c r="A3159" s="461">
        <v>101563</v>
      </c>
      <c r="B3159" s="462" t="s">
        <v>10410</v>
      </c>
      <c r="C3159" s="461" t="s">
        <v>1</v>
      </c>
      <c r="D3159" s="465">
        <v>38.450000000000003</v>
      </c>
    </row>
    <row r="3160" spans="1:4" ht="27">
      <c r="A3160" s="461">
        <v>101564</v>
      </c>
      <c r="B3160" s="462" t="s">
        <v>10409</v>
      </c>
      <c r="C3160" s="461" t="s">
        <v>1</v>
      </c>
      <c r="D3160" s="465">
        <v>54.78</v>
      </c>
    </row>
    <row r="3161" spans="1:4" ht="27">
      <c r="A3161" s="461">
        <v>101565</v>
      </c>
      <c r="B3161" s="462" t="s">
        <v>10408</v>
      </c>
      <c r="C3161" s="461" t="s">
        <v>1</v>
      </c>
      <c r="D3161" s="465">
        <v>75.87</v>
      </c>
    </row>
    <row r="3162" spans="1:4" ht="27">
      <c r="A3162" s="461">
        <v>101567</v>
      </c>
      <c r="B3162" s="462" t="s">
        <v>10407</v>
      </c>
      <c r="C3162" s="461" t="s">
        <v>1</v>
      </c>
      <c r="D3162" s="465">
        <v>100.77</v>
      </c>
    </row>
    <row r="3163" spans="1:4" ht="27">
      <c r="A3163" s="461">
        <v>101568</v>
      </c>
      <c r="B3163" s="462" t="s">
        <v>10406</v>
      </c>
      <c r="C3163" s="461" t="s">
        <v>1</v>
      </c>
      <c r="D3163" s="465">
        <v>131.15</v>
      </c>
    </row>
    <row r="3164" spans="1:4" ht="27">
      <c r="A3164" s="461">
        <v>101626</v>
      </c>
      <c r="B3164" s="462" t="s">
        <v>10405</v>
      </c>
      <c r="C3164" s="461" t="s">
        <v>53</v>
      </c>
      <c r="D3164" s="465">
        <v>218.3</v>
      </c>
    </row>
    <row r="3165" spans="1:4" ht="27">
      <c r="A3165" s="461">
        <v>101627</v>
      </c>
      <c r="B3165" s="462" t="s">
        <v>10404</v>
      </c>
      <c r="C3165" s="461" t="s">
        <v>53</v>
      </c>
      <c r="D3165" s="465">
        <v>342.68</v>
      </c>
    </row>
    <row r="3166" spans="1:4" ht="27">
      <c r="A3166" s="461">
        <v>101628</v>
      </c>
      <c r="B3166" s="462" t="s">
        <v>10403</v>
      </c>
      <c r="C3166" s="461" t="s">
        <v>53</v>
      </c>
      <c r="D3166" s="465">
        <v>160.76</v>
      </c>
    </row>
    <row r="3167" spans="1:4" ht="27">
      <c r="A3167" s="461">
        <v>101629</v>
      </c>
      <c r="B3167" s="462" t="s">
        <v>10402</v>
      </c>
      <c r="C3167" s="461" t="s">
        <v>53</v>
      </c>
      <c r="D3167" s="465">
        <v>190.4</v>
      </c>
    </row>
    <row r="3168" spans="1:4" ht="15">
      <c r="A3168" s="461">
        <v>101630</v>
      </c>
      <c r="B3168" s="462" t="s">
        <v>10401</v>
      </c>
      <c r="C3168" s="461" t="s">
        <v>53</v>
      </c>
      <c r="D3168" s="465">
        <v>63.98</v>
      </c>
    </row>
    <row r="3169" spans="1:4" ht="27">
      <c r="A3169" s="461">
        <v>101631</v>
      </c>
      <c r="B3169" s="462" t="s">
        <v>10400</v>
      </c>
      <c r="C3169" s="461" t="s">
        <v>53</v>
      </c>
      <c r="D3169" s="465">
        <v>25.68</v>
      </c>
    </row>
    <row r="3170" spans="1:4" ht="27">
      <c r="A3170" s="461">
        <v>101632</v>
      </c>
      <c r="B3170" s="462" t="s">
        <v>10399</v>
      </c>
      <c r="C3170" s="461" t="s">
        <v>53</v>
      </c>
      <c r="D3170" s="465">
        <v>49.29</v>
      </c>
    </row>
    <row r="3171" spans="1:4" ht="27">
      <c r="A3171" s="461">
        <v>101633</v>
      </c>
      <c r="B3171" s="462" t="s">
        <v>10398</v>
      </c>
      <c r="C3171" s="461" t="s">
        <v>53</v>
      </c>
      <c r="D3171" s="465">
        <v>104.22</v>
      </c>
    </row>
    <row r="3172" spans="1:4" ht="27">
      <c r="A3172" s="461">
        <v>101636</v>
      </c>
      <c r="B3172" s="462" t="s">
        <v>10397</v>
      </c>
      <c r="C3172" s="461" t="s">
        <v>53</v>
      </c>
      <c r="D3172" s="465">
        <v>149.51</v>
      </c>
    </row>
    <row r="3173" spans="1:4" ht="27">
      <c r="A3173" s="461">
        <v>101637</v>
      </c>
      <c r="B3173" s="462" t="s">
        <v>10396</v>
      </c>
      <c r="C3173" s="461" t="s">
        <v>53</v>
      </c>
      <c r="D3173" s="465">
        <v>142.19</v>
      </c>
    </row>
    <row r="3174" spans="1:4" ht="15">
      <c r="A3174" s="461">
        <v>101640</v>
      </c>
      <c r="B3174" s="462" t="s">
        <v>10395</v>
      </c>
      <c r="C3174" s="461" t="s">
        <v>53</v>
      </c>
      <c r="D3174" s="465">
        <v>61.72</v>
      </c>
    </row>
    <row r="3175" spans="1:4" ht="15">
      <c r="A3175" s="461">
        <v>101641</v>
      </c>
      <c r="B3175" s="462" t="s">
        <v>10394</v>
      </c>
      <c r="C3175" s="461" t="s">
        <v>53</v>
      </c>
      <c r="D3175" s="465">
        <v>32</v>
      </c>
    </row>
    <row r="3176" spans="1:4" ht="15">
      <c r="A3176" s="461">
        <v>101642</v>
      </c>
      <c r="B3176" s="462" t="s">
        <v>10393</v>
      </c>
      <c r="C3176" s="461" t="s">
        <v>53</v>
      </c>
      <c r="D3176" s="465">
        <v>16.09</v>
      </c>
    </row>
    <row r="3177" spans="1:4" ht="15">
      <c r="A3177" s="461">
        <v>101643</v>
      </c>
      <c r="B3177" s="462" t="s">
        <v>10392</v>
      </c>
      <c r="C3177" s="461" t="s">
        <v>53</v>
      </c>
      <c r="D3177" s="465">
        <v>27.94</v>
      </c>
    </row>
    <row r="3178" spans="1:4" ht="15">
      <c r="A3178" s="461">
        <v>101644</v>
      </c>
      <c r="B3178" s="462" t="s">
        <v>10391</v>
      </c>
      <c r="C3178" s="461" t="s">
        <v>53</v>
      </c>
      <c r="D3178" s="465">
        <v>37.78</v>
      </c>
    </row>
    <row r="3179" spans="1:4" ht="15">
      <c r="A3179" s="461">
        <v>101645</v>
      </c>
      <c r="B3179" s="462" t="s">
        <v>10390</v>
      </c>
      <c r="C3179" s="461" t="s">
        <v>53</v>
      </c>
      <c r="D3179" s="465">
        <v>17.920000000000002</v>
      </c>
    </row>
    <row r="3180" spans="1:4" ht="15">
      <c r="A3180" s="461">
        <v>101646</v>
      </c>
      <c r="B3180" s="462" t="s">
        <v>10389</v>
      </c>
      <c r="C3180" s="461" t="s">
        <v>53</v>
      </c>
      <c r="D3180" s="465">
        <v>23.78</v>
      </c>
    </row>
    <row r="3181" spans="1:4" ht="15">
      <c r="A3181" s="461">
        <v>101647</v>
      </c>
      <c r="B3181" s="462" t="s">
        <v>10388</v>
      </c>
      <c r="C3181" s="461" t="s">
        <v>53</v>
      </c>
      <c r="D3181" s="465">
        <v>43.62</v>
      </c>
    </row>
    <row r="3182" spans="1:4" ht="15">
      <c r="A3182" s="461">
        <v>101648</v>
      </c>
      <c r="B3182" s="462" t="s">
        <v>10387</v>
      </c>
      <c r="C3182" s="461" t="s">
        <v>53</v>
      </c>
      <c r="D3182" s="465">
        <v>33.75</v>
      </c>
    </row>
    <row r="3183" spans="1:4" ht="15">
      <c r="A3183" s="461">
        <v>101649</v>
      </c>
      <c r="B3183" s="462" t="s">
        <v>10386</v>
      </c>
      <c r="C3183" s="461" t="s">
        <v>53</v>
      </c>
      <c r="D3183" s="465">
        <v>38.880000000000003</v>
      </c>
    </row>
    <row r="3184" spans="1:4" ht="15">
      <c r="A3184" s="461">
        <v>101650</v>
      </c>
      <c r="B3184" s="462" t="s">
        <v>10385</v>
      </c>
      <c r="C3184" s="461" t="s">
        <v>53</v>
      </c>
      <c r="D3184" s="465">
        <v>45.18</v>
      </c>
    </row>
    <row r="3185" spans="1:4" ht="27">
      <c r="A3185" s="461">
        <v>101651</v>
      </c>
      <c r="B3185" s="462" t="s">
        <v>10384</v>
      </c>
      <c r="C3185" s="461" t="s">
        <v>53</v>
      </c>
      <c r="D3185" s="465">
        <v>56.37</v>
      </c>
    </row>
    <row r="3186" spans="1:4" ht="27">
      <c r="A3186" s="461">
        <v>101652</v>
      </c>
      <c r="B3186" s="462" t="s">
        <v>10383</v>
      </c>
      <c r="C3186" s="461" t="s">
        <v>53</v>
      </c>
      <c r="D3186" s="465">
        <v>617.58000000000004</v>
      </c>
    </row>
    <row r="3187" spans="1:4" ht="40.5">
      <c r="A3187" s="461">
        <v>101653</v>
      </c>
      <c r="B3187" s="462" t="s">
        <v>10382</v>
      </c>
      <c r="C3187" s="461" t="s">
        <v>53</v>
      </c>
      <c r="D3187" s="465">
        <v>292.36</v>
      </c>
    </row>
    <row r="3188" spans="1:4" ht="27">
      <c r="A3188" s="461">
        <v>101654</v>
      </c>
      <c r="B3188" s="462" t="s">
        <v>10381</v>
      </c>
      <c r="C3188" s="461" t="s">
        <v>53</v>
      </c>
      <c r="D3188" s="465">
        <v>261.08</v>
      </c>
    </row>
    <row r="3189" spans="1:4" ht="27">
      <c r="A3189" s="461">
        <v>101655</v>
      </c>
      <c r="B3189" s="462" t="s">
        <v>10380</v>
      </c>
      <c r="C3189" s="461" t="s">
        <v>53</v>
      </c>
      <c r="D3189" s="465">
        <v>428.81</v>
      </c>
    </row>
    <row r="3190" spans="1:4" ht="27">
      <c r="A3190" s="461">
        <v>101656</v>
      </c>
      <c r="B3190" s="462" t="s">
        <v>10379</v>
      </c>
      <c r="C3190" s="461" t="s">
        <v>53</v>
      </c>
      <c r="D3190" s="465">
        <v>467.97</v>
      </c>
    </row>
    <row r="3191" spans="1:4" ht="27">
      <c r="A3191" s="461">
        <v>101657</v>
      </c>
      <c r="B3191" s="462" t="s">
        <v>10378</v>
      </c>
      <c r="C3191" s="461" t="s">
        <v>53</v>
      </c>
      <c r="D3191" s="465">
        <v>551.39</v>
      </c>
    </row>
    <row r="3192" spans="1:4" ht="27">
      <c r="A3192" s="461">
        <v>101658</v>
      </c>
      <c r="B3192" s="462" t="s">
        <v>10377</v>
      </c>
      <c r="C3192" s="461" t="s">
        <v>53</v>
      </c>
      <c r="D3192" s="465">
        <v>722.92</v>
      </c>
    </row>
    <row r="3193" spans="1:4" ht="27">
      <c r="A3193" s="461">
        <v>101659</v>
      </c>
      <c r="B3193" s="462" t="s">
        <v>10376</v>
      </c>
      <c r="C3193" s="461" t="s">
        <v>53</v>
      </c>
      <c r="D3193" s="465">
        <v>829.61</v>
      </c>
    </row>
    <row r="3194" spans="1:4" ht="27">
      <c r="A3194" s="461">
        <v>101660</v>
      </c>
      <c r="B3194" s="462" t="s">
        <v>10375</v>
      </c>
      <c r="C3194" s="461" t="s">
        <v>53</v>
      </c>
      <c r="D3194" s="465">
        <v>1333.22</v>
      </c>
    </row>
    <row r="3195" spans="1:4" ht="27">
      <c r="A3195" s="461">
        <v>101661</v>
      </c>
      <c r="B3195" s="462" t="s">
        <v>10374</v>
      </c>
      <c r="C3195" s="461" t="s">
        <v>53</v>
      </c>
      <c r="D3195" s="465">
        <v>90.75</v>
      </c>
    </row>
    <row r="3196" spans="1:4" ht="27">
      <c r="A3196" s="461">
        <v>101662</v>
      </c>
      <c r="B3196" s="462" t="s">
        <v>10373</v>
      </c>
      <c r="C3196" s="461" t="s">
        <v>53</v>
      </c>
      <c r="D3196" s="465">
        <v>835.94</v>
      </c>
    </row>
    <row r="3197" spans="1:4" ht="27">
      <c r="A3197" s="461">
        <v>101663</v>
      </c>
      <c r="B3197" s="462" t="s">
        <v>10372</v>
      </c>
      <c r="C3197" s="461" t="s">
        <v>53</v>
      </c>
      <c r="D3197" s="465">
        <v>20.81</v>
      </c>
    </row>
    <row r="3198" spans="1:4" ht="27">
      <c r="A3198" s="461">
        <v>101664</v>
      </c>
      <c r="B3198" s="462" t="s">
        <v>10371</v>
      </c>
      <c r="C3198" s="461" t="s">
        <v>53</v>
      </c>
      <c r="D3198" s="465">
        <v>21.98</v>
      </c>
    </row>
    <row r="3199" spans="1:4" ht="27">
      <c r="A3199" s="461">
        <v>101665</v>
      </c>
      <c r="B3199" s="462" t="s">
        <v>10370</v>
      </c>
      <c r="C3199" s="461" t="s">
        <v>53</v>
      </c>
      <c r="D3199" s="465">
        <v>27.03</v>
      </c>
    </row>
    <row r="3200" spans="1:4" ht="27">
      <c r="A3200" s="461">
        <v>101666</v>
      </c>
      <c r="B3200" s="462" t="s">
        <v>10369</v>
      </c>
      <c r="C3200" s="461" t="s">
        <v>53</v>
      </c>
      <c r="D3200" s="465">
        <v>440.98</v>
      </c>
    </row>
    <row r="3201" spans="1:4" ht="27">
      <c r="A3201" s="461">
        <v>102085</v>
      </c>
      <c r="B3201" s="462" t="s">
        <v>10368</v>
      </c>
      <c r="C3201" s="461" t="s">
        <v>53</v>
      </c>
      <c r="D3201" s="465">
        <v>241.07</v>
      </c>
    </row>
    <row r="3202" spans="1:4" ht="40.5">
      <c r="A3202" s="461">
        <v>100578</v>
      </c>
      <c r="B3202" s="462" t="s">
        <v>10367</v>
      </c>
      <c r="C3202" s="461" t="s">
        <v>53</v>
      </c>
      <c r="D3202" s="465">
        <v>383.34</v>
      </c>
    </row>
    <row r="3203" spans="1:4" ht="40.5">
      <c r="A3203" s="461">
        <v>100579</v>
      </c>
      <c r="B3203" s="462" t="s">
        <v>10366</v>
      </c>
      <c r="C3203" s="461" t="s">
        <v>53</v>
      </c>
      <c r="D3203" s="465">
        <v>420.81</v>
      </c>
    </row>
    <row r="3204" spans="1:4" ht="40.5">
      <c r="A3204" s="461">
        <v>100580</v>
      </c>
      <c r="B3204" s="462" t="s">
        <v>10365</v>
      </c>
      <c r="C3204" s="461" t="s">
        <v>53</v>
      </c>
      <c r="D3204" s="465">
        <v>455.02</v>
      </c>
    </row>
    <row r="3205" spans="1:4" ht="40.5">
      <c r="A3205" s="461">
        <v>100581</v>
      </c>
      <c r="B3205" s="462" t="s">
        <v>10364</v>
      </c>
      <c r="C3205" s="461" t="s">
        <v>53</v>
      </c>
      <c r="D3205" s="465">
        <v>439.37</v>
      </c>
    </row>
    <row r="3206" spans="1:4" ht="40.5">
      <c r="A3206" s="461">
        <v>100582</v>
      </c>
      <c r="B3206" s="462" t="s">
        <v>10363</v>
      </c>
      <c r="C3206" s="461" t="s">
        <v>53</v>
      </c>
      <c r="D3206" s="465">
        <v>500.9</v>
      </c>
    </row>
    <row r="3207" spans="1:4" ht="40.5">
      <c r="A3207" s="461">
        <v>100583</v>
      </c>
      <c r="B3207" s="462" t="s">
        <v>10362</v>
      </c>
      <c r="C3207" s="461" t="s">
        <v>53</v>
      </c>
      <c r="D3207" s="465">
        <v>459.09</v>
      </c>
    </row>
    <row r="3208" spans="1:4" ht="40.5">
      <c r="A3208" s="461">
        <v>100584</v>
      </c>
      <c r="B3208" s="462" t="s">
        <v>10361</v>
      </c>
      <c r="C3208" s="461" t="s">
        <v>53</v>
      </c>
      <c r="D3208" s="465">
        <v>496.17</v>
      </c>
    </row>
    <row r="3209" spans="1:4" ht="40.5">
      <c r="A3209" s="461">
        <v>100585</v>
      </c>
      <c r="B3209" s="462" t="s">
        <v>10360</v>
      </c>
      <c r="C3209" s="461" t="s">
        <v>53</v>
      </c>
      <c r="D3209" s="465">
        <v>497.54</v>
      </c>
    </row>
    <row r="3210" spans="1:4" ht="40.5">
      <c r="A3210" s="461">
        <v>100586</v>
      </c>
      <c r="B3210" s="462" t="s">
        <v>10359</v>
      </c>
      <c r="C3210" s="461" t="s">
        <v>53</v>
      </c>
      <c r="D3210" s="465">
        <v>556.70000000000005</v>
      </c>
    </row>
    <row r="3211" spans="1:4" ht="40.5">
      <c r="A3211" s="461">
        <v>100587</v>
      </c>
      <c r="B3211" s="462" t="s">
        <v>10358</v>
      </c>
      <c r="C3211" s="461" t="s">
        <v>53</v>
      </c>
      <c r="D3211" s="465">
        <v>537.12</v>
      </c>
    </row>
    <row r="3212" spans="1:4" ht="40.5">
      <c r="A3212" s="461">
        <v>100588</v>
      </c>
      <c r="B3212" s="462" t="s">
        <v>10357</v>
      </c>
      <c r="C3212" s="461" t="s">
        <v>53</v>
      </c>
      <c r="D3212" s="465">
        <v>583.14</v>
      </c>
    </row>
    <row r="3213" spans="1:4" ht="40.5">
      <c r="A3213" s="461">
        <v>100589</v>
      </c>
      <c r="B3213" s="462" t="s">
        <v>10356</v>
      </c>
      <c r="C3213" s="461" t="s">
        <v>53</v>
      </c>
      <c r="D3213" s="465">
        <v>588.54999999999995</v>
      </c>
    </row>
    <row r="3214" spans="1:4" ht="40.5">
      <c r="A3214" s="461">
        <v>100590</v>
      </c>
      <c r="B3214" s="462" t="s">
        <v>10355</v>
      </c>
      <c r="C3214" s="461" t="s">
        <v>53</v>
      </c>
      <c r="D3214" s="465">
        <v>633.80999999999995</v>
      </c>
    </row>
    <row r="3215" spans="1:4" ht="40.5">
      <c r="A3215" s="461">
        <v>100591</v>
      </c>
      <c r="B3215" s="462" t="s">
        <v>10354</v>
      </c>
      <c r="C3215" s="461" t="s">
        <v>53</v>
      </c>
      <c r="D3215" s="465">
        <v>588.9</v>
      </c>
    </row>
    <row r="3216" spans="1:4" ht="40.5">
      <c r="A3216" s="461">
        <v>100592</v>
      </c>
      <c r="B3216" s="462" t="s">
        <v>10353</v>
      </c>
      <c r="C3216" s="461" t="s">
        <v>53</v>
      </c>
      <c r="D3216" s="465">
        <v>626.44000000000005</v>
      </c>
    </row>
    <row r="3217" spans="1:4" ht="40.5">
      <c r="A3217" s="461">
        <v>100593</v>
      </c>
      <c r="B3217" s="462" t="s">
        <v>10352</v>
      </c>
      <c r="C3217" s="461" t="s">
        <v>53</v>
      </c>
      <c r="D3217" s="465">
        <v>630.57000000000005</v>
      </c>
    </row>
    <row r="3218" spans="1:4" ht="40.5">
      <c r="A3218" s="461">
        <v>100594</v>
      </c>
      <c r="B3218" s="462" t="s">
        <v>10351</v>
      </c>
      <c r="C3218" s="461" t="s">
        <v>53</v>
      </c>
      <c r="D3218" s="465">
        <v>694.4</v>
      </c>
    </row>
    <row r="3219" spans="1:4" ht="40.5">
      <c r="A3219" s="461">
        <v>100595</v>
      </c>
      <c r="B3219" s="462" t="s">
        <v>10350</v>
      </c>
      <c r="C3219" s="461" t="s">
        <v>53</v>
      </c>
      <c r="D3219" s="465">
        <v>755.47</v>
      </c>
    </row>
    <row r="3220" spans="1:4" ht="40.5">
      <c r="A3220" s="461">
        <v>100596</v>
      </c>
      <c r="B3220" s="462" t="s">
        <v>10349</v>
      </c>
      <c r="C3220" s="461" t="s">
        <v>53</v>
      </c>
      <c r="D3220" s="465">
        <v>841.77</v>
      </c>
    </row>
    <row r="3221" spans="1:4" ht="40.5">
      <c r="A3221" s="461">
        <v>100597</v>
      </c>
      <c r="B3221" s="462" t="s">
        <v>10348</v>
      </c>
      <c r="C3221" s="461" t="s">
        <v>53</v>
      </c>
      <c r="D3221" s="465">
        <v>868.05</v>
      </c>
    </row>
    <row r="3222" spans="1:4" ht="40.5">
      <c r="A3222" s="461">
        <v>100598</v>
      </c>
      <c r="B3222" s="462" t="s">
        <v>10347</v>
      </c>
      <c r="C3222" s="461" t="s">
        <v>53</v>
      </c>
      <c r="D3222" s="465">
        <v>939.21</v>
      </c>
    </row>
    <row r="3223" spans="1:4" ht="40.5">
      <c r="A3223" s="461">
        <v>100599</v>
      </c>
      <c r="B3223" s="462" t="s">
        <v>10346</v>
      </c>
      <c r="C3223" s="461" t="s">
        <v>53</v>
      </c>
      <c r="D3223" s="465">
        <v>404.88</v>
      </c>
    </row>
    <row r="3224" spans="1:4" ht="40.5">
      <c r="A3224" s="461">
        <v>100600</v>
      </c>
      <c r="B3224" s="462" t="s">
        <v>10345</v>
      </c>
      <c r="C3224" s="461" t="s">
        <v>53</v>
      </c>
      <c r="D3224" s="465">
        <v>476.29</v>
      </c>
    </row>
    <row r="3225" spans="1:4" ht="40.5">
      <c r="A3225" s="461">
        <v>100601</v>
      </c>
      <c r="B3225" s="462" t="s">
        <v>10344</v>
      </c>
      <c r="C3225" s="461" t="s">
        <v>53</v>
      </c>
      <c r="D3225" s="465">
        <v>599.74</v>
      </c>
    </row>
    <row r="3226" spans="1:4" ht="40.5">
      <c r="A3226" s="461">
        <v>100602</v>
      </c>
      <c r="B3226" s="462" t="s">
        <v>10343</v>
      </c>
      <c r="C3226" s="461" t="s">
        <v>53</v>
      </c>
      <c r="D3226" s="465">
        <v>753.72</v>
      </c>
    </row>
    <row r="3227" spans="1:4" ht="40.5">
      <c r="A3227" s="461">
        <v>100603</v>
      </c>
      <c r="B3227" s="462" t="s">
        <v>10342</v>
      </c>
      <c r="C3227" s="461" t="s">
        <v>53</v>
      </c>
      <c r="D3227" s="465">
        <v>1148.83</v>
      </c>
    </row>
    <row r="3228" spans="1:4" ht="40.5">
      <c r="A3228" s="461">
        <v>100604</v>
      </c>
      <c r="B3228" s="462" t="s">
        <v>10341</v>
      </c>
      <c r="C3228" s="461" t="s">
        <v>53</v>
      </c>
      <c r="D3228" s="465">
        <v>506.39</v>
      </c>
    </row>
    <row r="3229" spans="1:4" ht="40.5">
      <c r="A3229" s="461">
        <v>100605</v>
      </c>
      <c r="B3229" s="462" t="s">
        <v>10340</v>
      </c>
      <c r="C3229" s="461" t="s">
        <v>53</v>
      </c>
      <c r="D3229" s="465">
        <v>789.88</v>
      </c>
    </row>
    <row r="3230" spans="1:4" ht="40.5">
      <c r="A3230" s="461">
        <v>100606</v>
      </c>
      <c r="B3230" s="462" t="s">
        <v>10339</v>
      </c>
      <c r="C3230" s="461" t="s">
        <v>53</v>
      </c>
      <c r="D3230" s="465">
        <v>1192.72</v>
      </c>
    </row>
    <row r="3231" spans="1:4" ht="40.5">
      <c r="A3231" s="461">
        <v>100607</v>
      </c>
      <c r="B3231" s="462" t="s">
        <v>10338</v>
      </c>
      <c r="C3231" s="461" t="s">
        <v>53</v>
      </c>
      <c r="D3231" s="465">
        <v>520.67999999999995</v>
      </c>
    </row>
    <row r="3232" spans="1:4" ht="40.5">
      <c r="A3232" s="461">
        <v>100608</v>
      </c>
      <c r="B3232" s="462" t="s">
        <v>10337</v>
      </c>
      <c r="C3232" s="461" t="s">
        <v>53</v>
      </c>
      <c r="D3232" s="465">
        <v>807.7</v>
      </c>
    </row>
    <row r="3233" spans="1:4" ht="40.5">
      <c r="A3233" s="461">
        <v>100609</v>
      </c>
      <c r="B3233" s="462" t="s">
        <v>10336</v>
      </c>
      <c r="C3233" s="461" t="s">
        <v>53</v>
      </c>
      <c r="D3233" s="465">
        <v>1216.0899999999999</v>
      </c>
    </row>
    <row r="3234" spans="1:4" ht="40.5">
      <c r="A3234" s="461">
        <v>100610</v>
      </c>
      <c r="B3234" s="462" t="s">
        <v>10335</v>
      </c>
      <c r="C3234" s="461" t="s">
        <v>53</v>
      </c>
      <c r="D3234" s="465">
        <v>534.98</v>
      </c>
    </row>
    <row r="3235" spans="1:4" ht="40.5">
      <c r="A3235" s="461">
        <v>100611</v>
      </c>
      <c r="B3235" s="462" t="s">
        <v>10334</v>
      </c>
      <c r="C3235" s="461" t="s">
        <v>53</v>
      </c>
      <c r="D3235" s="465">
        <v>663.79</v>
      </c>
    </row>
    <row r="3236" spans="1:4" ht="40.5">
      <c r="A3236" s="461">
        <v>100612</v>
      </c>
      <c r="B3236" s="462" t="s">
        <v>10333</v>
      </c>
      <c r="C3236" s="461" t="s">
        <v>53</v>
      </c>
      <c r="D3236" s="465">
        <v>825.21</v>
      </c>
    </row>
    <row r="3237" spans="1:4" ht="40.5">
      <c r="A3237" s="461">
        <v>100613</v>
      </c>
      <c r="B3237" s="462" t="s">
        <v>10332</v>
      </c>
      <c r="C3237" s="461" t="s">
        <v>53</v>
      </c>
      <c r="D3237" s="465">
        <v>1238.8599999999999</v>
      </c>
    </row>
    <row r="3238" spans="1:4" ht="40.5">
      <c r="A3238" s="461">
        <v>100614</v>
      </c>
      <c r="B3238" s="462" t="s">
        <v>10331</v>
      </c>
      <c r="C3238" s="461" t="s">
        <v>53</v>
      </c>
      <c r="D3238" s="465">
        <v>695.29</v>
      </c>
    </row>
    <row r="3239" spans="1:4" ht="40.5">
      <c r="A3239" s="461">
        <v>100615</v>
      </c>
      <c r="B3239" s="462" t="s">
        <v>10330</v>
      </c>
      <c r="C3239" s="461" t="s">
        <v>53</v>
      </c>
      <c r="D3239" s="465">
        <v>859.95</v>
      </c>
    </row>
    <row r="3240" spans="1:4" ht="40.5">
      <c r="A3240" s="461">
        <v>100616</v>
      </c>
      <c r="B3240" s="462" t="s">
        <v>10329</v>
      </c>
      <c r="C3240" s="461" t="s">
        <v>53</v>
      </c>
      <c r="D3240" s="465">
        <v>1286.56</v>
      </c>
    </row>
    <row r="3241" spans="1:4" ht="40.5">
      <c r="A3241" s="461">
        <v>100617</v>
      </c>
      <c r="B3241" s="462" t="s">
        <v>10328</v>
      </c>
      <c r="C3241" s="461" t="s">
        <v>53</v>
      </c>
      <c r="D3241" s="465">
        <v>894.5</v>
      </c>
    </row>
    <row r="3242" spans="1:4" ht="40.5">
      <c r="A3242" s="461">
        <v>100618</v>
      </c>
      <c r="B3242" s="462" t="s">
        <v>10327</v>
      </c>
      <c r="C3242" s="461" t="s">
        <v>53</v>
      </c>
      <c r="D3242" s="465">
        <v>1339.41</v>
      </c>
    </row>
    <row r="3243" spans="1:4" ht="27">
      <c r="A3243" s="461">
        <v>100619</v>
      </c>
      <c r="B3243" s="462" t="s">
        <v>10326</v>
      </c>
      <c r="C3243" s="461" t="s">
        <v>53</v>
      </c>
      <c r="D3243" s="465">
        <v>594.71</v>
      </c>
    </row>
    <row r="3244" spans="1:4" ht="27">
      <c r="A3244" s="461">
        <v>100620</v>
      </c>
      <c r="B3244" s="462" t="s">
        <v>10325</v>
      </c>
      <c r="C3244" s="461" t="s">
        <v>53</v>
      </c>
      <c r="D3244" s="465">
        <v>3884.17</v>
      </c>
    </row>
    <row r="3245" spans="1:4" ht="27">
      <c r="A3245" s="461">
        <v>100621</v>
      </c>
      <c r="B3245" s="462" t="s">
        <v>10324</v>
      </c>
      <c r="C3245" s="461" t="s">
        <v>53</v>
      </c>
      <c r="D3245" s="465">
        <v>4433.72</v>
      </c>
    </row>
    <row r="3246" spans="1:4" ht="27">
      <c r="A3246" s="461">
        <v>100622</v>
      </c>
      <c r="B3246" s="462" t="s">
        <v>10323</v>
      </c>
      <c r="C3246" s="461" t="s">
        <v>53</v>
      </c>
      <c r="D3246" s="465">
        <v>2822.22</v>
      </c>
    </row>
    <row r="3247" spans="1:4" ht="27">
      <c r="A3247" s="461">
        <v>100623</v>
      </c>
      <c r="B3247" s="462" t="s">
        <v>10322</v>
      </c>
      <c r="C3247" s="461" t="s">
        <v>53</v>
      </c>
      <c r="D3247" s="465">
        <v>3039.88</v>
      </c>
    </row>
    <row r="3248" spans="1:4" ht="27">
      <c r="A3248" s="461">
        <v>97600</v>
      </c>
      <c r="B3248" s="462" t="s">
        <v>10321</v>
      </c>
      <c r="C3248" s="461" t="s">
        <v>53</v>
      </c>
      <c r="D3248" s="465">
        <v>353.12</v>
      </c>
    </row>
    <row r="3249" spans="1:4" ht="27">
      <c r="A3249" s="461">
        <v>97601</v>
      </c>
      <c r="B3249" s="462" t="s">
        <v>10320</v>
      </c>
      <c r="C3249" s="461" t="s">
        <v>53</v>
      </c>
      <c r="D3249" s="465">
        <v>364.97</v>
      </c>
    </row>
    <row r="3250" spans="1:4" ht="27">
      <c r="A3250" s="461">
        <v>97605</v>
      </c>
      <c r="B3250" s="462" t="s">
        <v>10319</v>
      </c>
      <c r="C3250" s="461" t="s">
        <v>53</v>
      </c>
      <c r="D3250" s="465">
        <v>108.46</v>
      </c>
    </row>
    <row r="3251" spans="1:4" ht="27">
      <c r="A3251" s="461">
        <v>97606</v>
      </c>
      <c r="B3251" s="462" t="s">
        <v>10318</v>
      </c>
      <c r="C3251" s="461" t="s">
        <v>53</v>
      </c>
      <c r="D3251" s="465">
        <v>111.18</v>
      </c>
    </row>
    <row r="3252" spans="1:4" ht="27">
      <c r="A3252" s="461">
        <v>97607</v>
      </c>
      <c r="B3252" s="462" t="s">
        <v>10317</v>
      </c>
      <c r="C3252" s="461" t="s">
        <v>53</v>
      </c>
      <c r="D3252" s="465">
        <v>131.78</v>
      </c>
    </row>
    <row r="3253" spans="1:4" ht="27">
      <c r="A3253" s="461">
        <v>97608</v>
      </c>
      <c r="B3253" s="462" t="s">
        <v>10316</v>
      </c>
      <c r="C3253" s="461" t="s">
        <v>53</v>
      </c>
      <c r="D3253" s="465">
        <v>134.5</v>
      </c>
    </row>
    <row r="3254" spans="1:4" ht="40.5">
      <c r="A3254" s="461">
        <v>102102</v>
      </c>
      <c r="B3254" s="462" t="s">
        <v>11416</v>
      </c>
      <c r="C3254" s="461" t="s">
        <v>53</v>
      </c>
      <c r="D3254" s="465">
        <v>11650.01</v>
      </c>
    </row>
    <row r="3255" spans="1:4" ht="40.5">
      <c r="A3255" s="461">
        <v>102103</v>
      </c>
      <c r="B3255" s="462" t="s">
        <v>11417</v>
      </c>
      <c r="C3255" s="461" t="s">
        <v>53</v>
      </c>
      <c r="D3255" s="465">
        <v>12983.01</v>
      </c>
    </row>
    <row r="3256" spans="1:4" ht="40.5">
      <c r="A3256" s="461">
        <v>102104</v>
      </c>
      <c r="B3256" s="462" t="s">
        <v>11418</v>
      </c>
      <c r="C3256" s="461" t="s">
        <v>53</v>
      </c>
      <c r="D3256" s="465">
        <v>16704.599999999999</v>
      </c>
    </row>
    <row r="3257" spans="1:4" ht="40.5">
      <c r="A3257" s="461">
        <v>102105</v>
      </c>
      <c r="B3257" s="462" t="s">
        <v>11419</v>
      </c>
      <c r="C3257" s="461" t="s">
        <v>53</v>
      </c>
      <c r="D3257" s="465">
        <v>20571.78</v>
      </c>
    </row>
    <row r="3258" spans="1:4" ht="40.5">
      <c r="A3258" s="461">
        <v>102106</v>
      </c>
      <c r="B3258" s="462" t="s">
        <v>11420</v>
      </c>
      <c r="C3258" s="461" t="s">
        <v>53</v>
      </c>
      <c r="D3258" s="465">
        <v>25856.14</v>
      </c>
    </row>
    <row r="3259" spans="1:4" ht="40.5">
      <c r="A3259" s="461">
        <v>102107</v>
      </c>
      <c r="B3259" s="462" t="s">
        <v>11421</v>
      </c>
      <c r="C3259" s="461" t="s">
        <v>53</v>
      </c>
      <c r="D3259" s="465">
        <v>36151.46</v>
      </c>
    </row>
    <row r="3260" spans="1:4" ht="40.5">
      <c r="A3260" s="461">
        <v>102108</v>
      </c>
      <c r="B3260" s="462" t="s">
        <v>11422</v>
      </c>
      <c r="C3260" s="461" t="s">
        <v>53</v>
      </c>
      <c r="D3260" s="465">
        <v>42127.96</v>
      </c>
    </row>
    <row r="3261" spans="1:4" ht="27">
      <c r="A3261" s="461">
        <v>102109</v>
      </c>
      <c r="B3261" s="462" t="s">
        <v>11423</v>
      </c>
      <c r="C3261" s="461" t="s">
        <v>53</v>
      </c>
      <c r="D3261" s="465">
        <v>62.89</v>
      </c>
    </row>
    <row r="3262" spans="1:4" ht="27">
      <c r="A3262" s="461">
        <v>102110</v>
      </c>
      <c r="B3262" s="462" t="s">
        <v>11424</v>
      </c>
      <c r="C3262" s="461" t="s">
        <v>53</v>
      </c>
      <c r="D3262" s="465">
        <v>222.49</v>
      </c>
    </row>
    <row r="3263" spans="1:4" ht="40.5">
      <c r="A3263" s="461">
        <v>93128</v>
      </c>
      <c r="B3263" s="462" t="s">
        <v>1609</v>
      </c>
      <c r="C3263" s="461" t="s">
        <v>53</v>
      </c>
      <c r="D3263" s="465">
        <v>115.68</v>
      </c>
    </row>
    <row r="3264" spans="1:4" ht="40.5">
      <c r="A3264" s="461">
        <v>93137</v>
      </c>
      <c r="B3264" s="462" t="s">
        <v>1610</v>
      </c>
      <c r="C3264" s="461" t="s">
        <v>53</v>
      </c>
      <c r="D3264" s="465">
        <v>138.63</v>
      </c>
    </row>
    <row r="3265" spans="1:4" ht="40.5">
      <c r="A3265" s="461">
        <v>93138</v>
      </c>
      <c r="B3265" s="462" t="s">
        <v>1611</v>
      </c>
      <c r="C3265" s="461" t="s">
        <v>53</v>
      </c>
      <c r="D3265" s="465">
        <v>131.62</v>
      </c>
    </row>
    <row r="3266" spans="1:4" ht="40.5">
      <c r="A3266" s="461">
        <v>93139</v>
      </c>
      <c r="B3266" s="462" t="s">
        <v>1612</v>
      </c>
      <c r="C3266" s="461" t="s">
        <v>53</v>
      </c>
      <c r="D3266" s="465">
        <v>170.5</v>
      </c>
    </row>
    <row r="3267" spans="1:4" ht="40.5">
      <c r="A3267" s="461">
        <v>93140</v>
      </c>
      <c r="B3267" s="462" t="s">
        <v>1613</v>
      </c>
      <c r="C3267" s="461" t="s">
        <v>53</v>
      </c>
      <c r="D3267" s="465">
        <v>160.16999999999999</v>
      </c>
    </row>
    <row r="3268" spans="1:4" ht="27">
      <c r="A3268" s="461">
        <v>93141</v>
      </c>
      <c r="B3268" s="462" t="s">
        <v>1614</v>
      </c>
      <c r="C3268" s="461" t="s">
        <v>53</v>
      </c>
      <c r="D3268" s="465">
        <v>147.02000000000001</v>
      </c>
    </row>
    <row r="3269" spans="1:4" ht="27">
      <c r="A3269" s="461">
        <v>93142</v>
      </c>
      <c r="B3269" s="462" t="s">
        <v>1615</v>
      </c>
      <c r="C3269" s="461" t="s">
        <v>53</v>
      </c>
      <c r="D3269" s="465">
        <v>162.4</v>
      </c>
    </row>
    <row r="3270" spans="1:4" ht="27">
      <c r="A3270" s="461">
        <v>93143</v>
      </c>
      <c r="B3270" s="462" t="s">
        <v>1616</v>
      </c>
      <c r="C3270" s="461" t="s">
        <v>53</v>
      </c>
      <c r="D3270" s="465">
        <v>148.91999999999999</v>
      </c>
    </row>
    <row r="3271" spans="1:4" ht="27">
      <c r="A3271" s="461">
        <v>93144</v>
      </c>
      <c r="B3271" s="462" t="s">
        <v>1617</v>
      </c>
      <c r="C3271" s="461" t="s">
        <v>53</v>
      </c>
      <c r="D3271" s="465">
        <v>209.45</v>
      </c>
    </row>
    <row r="3272" spans="1:4" ht="40.5">
      <c r="A3272" s="461">
        <v>93145</v>
      </c>
      <c r="B3272" s="462" t="s">
        <v>1618</v>
      </c>
      <c r="C3272" s="461" t="s">
        <v>53</v>
      </c>
      <c r="D3272" s="465">
        <v>181.19</v>
      </c>
    </row>
    <row r="3273" spans="1:4" ht="40.5">
      <c r="A3273" s="461">
        <v>93146</v>
      </c>
      <c r="B3273" s="462" t="s">
        <v>1619</v>
      </c>
      <c r="C3273" s="461" t="s">
        <v>53</v>
      </c>
      <c r="D3273" s="465">
        <v>197.14</v>
      </c>
    </row>
    <row r="3274" spans="1:4" ht="40.5">
      <c r="A3274" s="461">
        <v>93147</v>
      </c>
      <c r="B3274" s="462" t="s">
        <v>1620</v>
      </c>
      <c r="C3274" s="461" t="s">
        <v>53</v>
      </c>
      <c r="D3274" s="465">
        <v>225.73</v>
      </c>
    </row>
    <row r="3275" spans="1:4" ht="27">
      <c r="A3275" s="461">
        <v>96971</v>
      </c>
      <c r="B3275" s="462" t="s">
        <v>1621</v>
      </c>
      <c r="C3275" s="461" t="s">
        <v>1</v>
      </c>
      <c r="D3275" s="465">
        <v>27.7</v>
      </c>
    </row>
    <row r="3276" spans="1:4" ht="27">
      <c r="A3276" s="461">
        <v>96972</v>
      </c>
      <c r="B3276" s="462" t="s">
        <v>1622</v>
      </c>
      <c r="C3276" s="461" t="s">
        <v>1</v>
      </c>
      <c r="D3276" s="465">
        <v>38.82</v>
      </c>
    </row>
    <row r="3277" spans="1:4" ht="27">
      <c r="A3277" s="461">
        <v>96973</v>
      </c>
      <c r="B3277" s="462" t="s">
        <v>1623</v>
      </c>
      <c r="C3277" s="461" t="s">
        <v>1</v>
      </c>
      <c r="D3277" s="465">
        <v>49.83</v>
      </c>
    </row>
    <row r="3278" spans="1:4" ht="27">
      <c r="A3278" s="461">
        <v>96974</v>
      </c>
      <c r="B3278" s="462" t="s">
        <v>1624</v>
      </c>
      <c r="C3278" s="461" t="s">
        <v>1</v>
      </c>
      <c r="D3278" s="465">
        <v>64.64</v>
      </c>
    </row>
    <row r="3279" spans="1:4" ht="27">
      <c r="A3279" s="461">
        <v>96975</v>
      </c>
      <c r="B3279" s="462" t="s">
        <v>1625</v>
      </c>
      <c r="C3279" s="461" t="s">
        <v>1</v>
      </c>
      <c r="D3279" s="465">
        <v>84.86</v>
      </c>
    </row>
    <row r="3280" spans="1:4" ht="27">
      <c r="A3280" s="461">
        <v>96976</v>
      </c>
      <c r="B3280" s="462" t="s">
        <v>1626</v>
      </c>
      <c r="C3280" s="461" t="s">
        <v>1</v>
      </c>
      <c r="D3280" s="465">
        <v>112.13</v>
      </c>
    </row>
    <row r="3281" spans="1:4" ht="27">
      <c r="A3281" s="461">
        <v>96977</v>
      </c>
      <c r="B3281" s="462" t="s">
        <v>1627</v>
      </c>
      <c r="C3281" s="461" t="s">
        <v>1</v>
      </c>
      <c r="D3281" s="465">
        <v>46.92</v>
      </c>
    </row>
    <row r="3282" spans="1:4" ht="27">
      <c r="A3282" s="461">
        <v>96978</v>
      </c>
      <c r="B3282" s="462" t="s">
        <v>1628</v>
      </c>
      <c r="C3282" s="461" t="s">
        <v>1</v>
      </c>
      <c r="D3282" s="465">
        <v>65.87</v>
      </c>
    </row>
    <row r="3283" spans="1:4" ht="27">
      <c r="A3283" s="461">
        <v>96979</v>
      </c>
      <c r="B3283" s="462" t="s">
        <v>1629</v>
      </c>
      <c r="C3283" s="461" t="s">
        <v>1</v>
      </c>
      <c r="D3283" s="465">
        <v>92.42</v>
      </c>
    </row>
    <row r="3284" spans="1:4" ht="15">
      <c r="A3284" s="461">
        <v>96984</v>
      </c>
      <c r="B3284" s="462" t="s">
        <v>1630</v>
      </c>
      <c r="C3284" s="461" t="s">
        <v>53</v>
      </c>
      <c r="D3284" s="465">
        <v>46.02</v>
      </c>
    </row>
    <row r="3285" spans="1:4" ht="15">
      <c r="A3285" s="461">
        <v>96985</v>
      </c>
      <c r="B3285" s="462" t="s">
        <v>1631</v>
      </c>
      <c r="C3285" s="461" t="s">
        <v>53</v>
      </c>
      <c r="D3285" s="465">
        <v>56.31</v>
      </c>
    </row>
    <row r="3286" spans="1:4" ht="15">
      <c r="A3286" s="461">
        <v>96986</v>
      </c>
      <c r="B3286" s="462" t="s">
        <v>1632</v>
      </c>
      <c r="C3286" s="461" t="s">
        <v>53</v>
      </c>
      <c r="D3286" s="465">
        <v>84.04</v>
      </c>
    </row>
    <row r="3287" spans="1:4" ht="15">
      <c r="A3287" s="461">
        <v>96987</v>
      </c>
      <c r="B3287" s="462" t="s">
        <v>1633</v>
      </c>
      <c r="C3287" s="461" t="s">
        <v>53</v>
      </c>
      <c r="D3287" s="465">
        <v>93.79</v>
      </c>
    </row>
    <row r="3288" spans="1:4" ht="15">
      <c r="A3288" s="461">
        <v>96988</v>
      </c>
      <c r="B3288" s="462" t="s">
        <v>1634</v>
      </c>
      <c r="C3288" s="461" t="s">
        <v>53</v>
      </c>
      <c r="D3288" s="465">
        <v>166.43</v>
      </c>
    </row>
    <row r="3289" spans="1:4" ht="15">
      <c r="A3289" s="461">
        <v>96989</v>
      </c>
      <c r="B3289" s="462" t="s">
        <v>1635</v>
      </c>
      <c r="C3289" s="461" t="s">
        <v>53</v>
      </c>
      <c r="D3289" s="465">
        <v>139.38</v>
      </c>
    </row>
    <row r="3290" spans="1:4" ht="15">
      <c r="A3290" s="461">
        <v>98463</v>
      </c>
      <c r="B3290" s="462" t="s">
        <v>1636</v>
      </c>
      <c r="C3290" s="461" t="s">
        <v>53</v>
      </c>
      <c r="D3290" s="465">
        <v>19.38</v>
      </c>
    </row>
    <row r="3291" spans="1:4" ht="40.5">
      <c r="A3291" s="461">
        <v>103490</v>
      </c>
      <c r="B3291" s="462" t="s">
        <v>13224</v>
      </c>
      <c r="C3291" s="461" t="s">
        <v>1043</v>
      </c>
      <c r="D3291" s="465">
        <v>2528.6999999999998</v>
      </c>
    </row>
    <row r="3292" spans="1:4" ht="27">
      <c r="A3292" s="461">
        <v>103491</v>
      </c>
      <c r="B3292" s="462" t="s">
        <v>13225</v>
      </c>
      <c r="C3292" s="461" t="s">
        <v>1043</v>
      </c>
      <c r="D3292" s="465">
        <v>608.1</v>
      </c>
    </row>
    <row r="3293" spans="1:4" ht="40.5">
      <c r="A3293" s="461">
        <v>96765</v>
      </c>
      <c r="B3293" s="462" t="s">
        <v>10315</v>
      </c>
      <c r="C3293" s="461" t="s">
        <v>53</v>
      </c>
      <c r="D3293" s="465">
        <v>1316.62</v>
      </c>
    </row>
    <row r="3294" spans="1:4" ht="27">
      <c r="A3294" s="461">
        <v>101905</v>
      </c>
      <c r="B3294" s="462" t="s">
        <v>10314</v>
      </c>
      <c r="C3294" s="461" t="s">
        <v>53</v>
      </c>
      <c r="D3294" s="465">
        <v>177.39</v>
      </c>
    </row>
    <row r="3295" spans="1:4" ht="27">
      <c r="A3295" s="461">
        <v>101906</v>
      </c>
      <c r="B3295" s="462" t="s">
        <v>10313</v>
      </c>
      <c r="C3295" s="461" t="s">
        <v>53</v>
      </c>
      <c r="D3295" s="465">
        <v>525.66999999999996</v>
      </c>
    </row>
    <row r="3296" spans="1:4" ht="27">
      <c r="A3296" s="461">
        <v>101907</v>
      </c>
      <c r="B3296" s="462" t="s">
        <v>10312</v>
      </c>
      <c r="C3296" s="461" t="s">
        <v>53</v>
      </c>
      <c r="D3296" s="465">
        <v>568.1</v>
      </c>
    </row>
    <row r="3297" spans="1:4" ht="27">
      <c r="A3297" s="461">
        <v>101908</v>
      </c>
      <c r="B3297" s="462" t="s">
        <v>10311</v>
      </c>
      <c r="C3297" s="461" t="s">
        <v>53</v>
      </c>
      <c r="D3297" s="465">
        <v>172.09</v>
      </c>
    </row>
    <row r="3298" spans="1:4" ht="27">
      <c r="A3298" s="461">
        <v>101909</v>
      </c>
      <c r="B3298" s="462" t="s">
        <v>10310</v>
      </c>
      <c r="C3298" s="461" t="s">
        <v>53</v>
      </c>
      <c r="D3298" s="465">
        <v>200.38</v>
      </c>
    </row>
    <row r="3299" spans="1:4" ht="27">
      <c r="A3299" s="461">
        <v>101910</v>
      </c>
      <c r="B3299" s="462" t="s">
        <v>10309</v>
      </c>
      <c r="C3299" s="461" t="s">
        <v>53</v>
      </c>
      <c r="D3299" s="465">
        <v>235.73</v>
      </c>
    </row>
    <row r="3300" spans="1:4" ht="27">
      <c r="A3300" s="461">
        <v>101911</v>
      </c>
      <c r="B3300" s="462" t="s">
        <v>10308</v>
      </c>
      <c r="C3300" s="461" t="s">
        <v>53</v>
      </c>
      <c r="D3300" s="465">
        <v>271.08999999999997</v>
      </c>
    </row>
    <row r="3301" spans="1:4" ht="40.5">
      <c r="A3301" s="461">
        <v>101912</v>
      </c>
      <c r="B3301" s="462" t="s">
        <v>10307</v>
      </c>
      <c r="C3301" s="461" t="s">
        <v>53</v>
      </c>
      <c r="D3301" s="465">
        <v>1679.12</v>
      </c>
    </row>
    <row r="3302" spans="1:4" ht="15">
      <c r="A3302" s="461">
        <v>101913</v>
      </c>
      <c r="B3302" s="462" t="s">
        <v>10306</v>
      </c>
      <c r="C3302" s="461" t="s">
        <v>53</v>
      </c>
      <c r="D3302" s="465">
        <v>473.73</v>
      </c>
    </row>
    <row r="3303" spans="1:4" ht="15">
      <c r="A3303" s="461">
        <v>101914</v>
      </c>
      <c r="B3303" s="462" t="s">
        <v>10305</v>
      </c>
      <c r="C3303" s="461" t="s">
        <v>53</v>
      </c>
      <c r="D3303" s="465">
        <v>423.16</v>
      </c>
    </row>
    <row r="3304" spans="1:4" ht="40.5">
      <c r="A3304" s="461">
        <v>101915</v>
      </c>
      <c r="B3304" s="462" t="s">
        <v>10304</v>
      </c>
      <c r="C3304" s="461" t="s">
        <v>53</v>
      </c>
      <c r="D3304" s="465">
        <v>366.2</v>
      </c>
    </row>
    <row r="3305" spans="1:4" ht="27">
      <c r="A3305" s="461">
        <v>101916</v>
      </c>
      <c r="B3305" s="462" t="s">
        <v>10303</v>
      </c>
      <c r="C3305" s="461" t="s">
        <v>53</v>
      </c>
      <c r="D3305" s="465">
        <v>2923.27</v>
      </c>
    </row>
    <row r="3306" spans="1:4" ht="27">
      <c r="A3306" s="461">
        <v>101917</v>
      </c>
      <c r="B3306" s="462" t="s">
        <v>10302</v>
      </c>
      <c r="C3306" s="461" t="s">
        <v>53</v>
      </c>
      <c r="D3306" s="465">
        <v>120.45</v>
      </c>
    </row>
    <row r="3307" spans="1:4" ht="27">
      <c r="A3307" s="461">
        <v>98261</v>
      </c>
      <c r="B3307" s="462" t="s">
        <v>10301</v>
      </c>
      <c r="C3307" s="461" t="s">
        <v>1</v>
      </c>
      <c r="D3307" s="465">
        <v>3.25</v>
      </c>
    </row>
    <row r="3308" spans="1:4" ht="27">
      <c r="A3308" s="461">
        <v>98262</v>
      </c>
      <c r="B3308" s="462" t="s">
        <v>10300</v>
      </c>
      <c r="C3308" s="461" t="s">
        <v>1</v>
      </c>
      <c r="D3308" s="465">
        <v>4.1900000000000004</v>
      </c>
    </row>
    <row r="3309" spans="1:4" ht="27">
      <c r="A3309" s="461">
        <v>98263</v>
      </c>
      <c r="B3309" s="462" t="s">
        <v>10299</v>
      </c>
      <c r="C3309" s="461" t="s">
        <v>1</v>
      </c>
      <c r="D3309" s="465">
        <v>5.36</v>
      </c>
    </row>
    <row r="3310" spans="1:4" ht="27">
      <c r="A3310" s="461">
        <v>98264</v>
      </c>
      <c r="B3310" s="462" t="s">
        <v>10298</v>
      </c>
      <c r="C3310" s="461" t="s">
        <v>1</v>
      </c>
      <c r="D3310" s="465">
        <v>6.25</v>
      </c>
    </row>
    <row r="3311" spans="1:4" ht="27">
      <c r="A3311" s="461">
        <v>98265</v>
      </c>
      <c r="B3311" s="462" t="s">
        <v>10297</v>
      </c>
      <c r="C3311" s="461" t="s">
        <v>1</v>
      </c>
      <c r="D3311" s="465">
        <v>7.65</v>
      </c>
    </row>
    <row r="3312" spans="1:4" ht="27">
      <c r="A3312" s="461">
        <v>98266</v>
      </c>
      <c r="B3312" s="462" t="s">
        <v>10296</v>
      </c>
      <c r="C3312" s="461" t="s">
        <v>1</v>
      </c>
      <c r="D3312" s="465">
        <v>8.4700000000000006</v>
      </c>
    </row>
    <row r="3313" spans="1:4" ht="27">
      <c r="A3313" s="461">
        <v>98267</v>
      </c>
      <c r="B3313" s="462" t="s">
        <v>10295</v>
      </c>
      <c r="C3313" s="461" t="s">
        <v>1</v>
      </c>
      <c r="D3313" s="465">
        <v>14.99</v>
      </c>
    </row>
    <row r="3314" spans="1:4" ht="27">
      <c r="A3314" s="461">
        <v>98268</v>
      </c>
      <c r="B3314" s="462" t="s">
        <v>10294</v>
      </c>
      <c r="C3314" s="461" t="s">
        <v>1</v>
      </c>
      <c r="D3314" s="465">
        <v>26.48</v>
      </c>
    </row>
    <row r="3315" spans="1:4" ht="27">
      <c r="A3315" s="461">
        <v>98269</v>
      </c>
      <c r="B3315" s="462" t="s">
        <v>10293</v>
      </c>
      <c r="C3315" s="461" t="s">
        <v>1</v>
      </c>
      <c r="D3315" s="465">
        <v>35.11</v>
      </c>
    </row>
    <row r="3316" spans="1:4" ht="27">
      <c r="A3316" s="461">
        <v>98270</v>
      </c>
      <c r="B3316" s="462" t="s">
        <v>10292</v>
      </c>
      <c r="C3316" s="461" t="s">
        <v>1</v>
      </c>
      <c r="D3316" s="465">
        <v>59.7</v>
      </c>
    </row>
    <row r="3317" spans="1:4" ht="27">
      <c r="A3317" s="461">
        <v>98271</v>
      </c>
      <c r="B3317" s="462" t="s">
        <v>10291</v>
      </c>
      <c r="C3317" s="461" t="s">
        <v>1</v>
      </c>
      <c r="D3317" s="465">
        <v>95.15</v>
      </c>
    </row>
    <row r="3318" spans="1:4" ht="27">
      <c r="A3318" s="461">
        <v>98272</v>
      </c>
      <c r="B3318" s="462" t="s">
        <v>10290</v>
      </c>
      <c r="C3318" s="461" t="s">
        <v>1</v>
      </c>
      <c r="D3318" s="465">
        <v>229.11</v>
      </c>
    </row>
    <row r="3319" spans="1:4" ht="27">
      <c r="A3319" s="461">
        <v>98273</v>
      </c>
      <c r="B3319" s="462" t="s">
        <v>10289</v>
      </c>
      <c r="C3319" s="461" t="s">
        <v>1</v>
      </c>
      <c r="D3319" s="465">
        <v>4.16</v>
      </c>
    </row>
    <row r="3320" spans="1:4" ht="27">
      <c r="A3320" s="461">
        <v>98274</v>
      </c>
      <c r="B3320" s="462" t="s">
        <v>10288</v>
      </c>
      <c r="C3320" s="461" t="s">
        <v>1</v>
      </c>
      <c r="D3320" s="465">
        <v>5.56</v>
      </c>
    </row>
    <row r="3321" spans="1:4" ht="27">
      <c r="A3321" s="461">
        <v>98275</v>
      </c>
      <c r="B3321" s="462" t="s">
        <v>10287</v>
      </c>
      <c r="C3321" s="461" t="s">
        <v>1</v>
      </c>
      <c r="D3321" s="465">
        <v>6.38</v>
      </c>
    </row>
    <row r="3322" spans="1:4" ht="27">
      <c r="A3322" s="461">
        <v>98276</v>
      </c>
      <c r="B3322" s="462" t="s">
        <v>10286</v>
      </c>
      <c r="C3322" s="461" t="s">
        <v>1</v>
      </c>
      <c r="D3322" s="465">
        <v>12.9</v>
      </c>
    </row>
    <row r="3323" spans="1:4" ht="27">
      <c r="A3323" s="461">
        <v>98277</v>
      </c>
      <c r="B3323" s="462" t="s">
        <v>10285</v>
      </c>
      <c r="C3323" s="461" t="s">
        <v>1</v>
      </c>
      <c r="D3323" s="465">
        <v>24.38</v>
      </c>
    </row>
    <row r="3324" spans="1:4" ht="27">
      <c r="A3324" s="461">
        <v>98278</v>
      </c>
      <c r="B3324" s="462" t="s">
        <v>10284</v>
      </c>
      <c r="C3324" s="461" t="s">
        <v>1</v>
      </c>
      <c r="D3324" s="465">
        <v>33.020000000000003</v>
      </c>
    </row>
    <row r="3325" spans="1:4" ht="27">
      <c r="A3325" s="461">
        <v>98279</v>
      </c>
      <c r="B3325" s="462" t="s">
        <v>10283</v>
      </c>
      <c r="C3325" s="461" t="s">
        <v>1</v>
      </c>
      <c r="D3325" s="465">
        <v>57.6</v>
      </c>
    </row>
    <row r="3326" spans="1:4" ht="27">
      <c r="A3326" s="461">
        <v>98280</v>
      </c>
      <c r="B3326" s="462" t="s">
        <v>10282</v>
      </c>
      <c r="C3326" s="461" t="s">
        <v>1</v>
      </c>
      <c r="D3326" s="465">
        <v>5.94</v>
      </c>
    </row>
    <row r="3327" spans="1:4" ht="27">
      <c r="A3327" s="461">
        <v>98281</v>
      </c>
      <c r="B3327" s="462" t="s">
        <v>10281</v>
      </c>
      <c r="C3327" s="461" t="s">
        <v>1</v>
      </c>
      <c r="D3327" s="465">
        <v>6.88</v>
      </c>
    </row>
    <row r="3328" spans="1:4" ht="27">
      <c r="A3328" s="461">
        <v>98282</v>
      </c>
      <c r="B3328" s="462" t="s">
        <v>10280</v>
      </c>
      <c r="C3328" s="461" t="s">
        <v>1</v>
      </c>
      <c r="D3328" s="465">
        <v>8.0399999999999991</v>
      </c>
    </row>
    <row r="3329" spans="1:4" ht="27">
      <c r="A3329" s="461">
        <v>98283</v>
      </c>
      <c r="B3329" s="462" t="s">
        <v>10279</v>
      </c>
      <c r="C3329" s="461" t="s">
        <v>1</v>
      </c>
      <c r="D3329" s="465">
        <v>8.94</v>
      </c>
    </row>
    <row r="3330" spans="1:4" ht="27">
      <c r="A3330" s="461">
        <v>98284</v>
      </c>
      <c r="B3330" s="462" t="s">
        <v>10278</v>
      </c>
      <c r="C3330" s="461" t="s">
        <v>1</v>
      </c>
      <c r="D3330" s="465">
        <v>10.34</v>
      </c>
    </row>
    <row r="3331" spans="1:4" ht="27">
      <c r="A3331" s="461">
        <v>98285</v>
      </c>
      <c r="B3331" s="462" t="s">
        <v>10277</v>
      </c>
      <c r="C3331" s="461" t="s">
        <v>1</v>
      </c>
      <c r="D3331" s="465">
        <v>11.16</v>
      </c>
    </row>
    <row r="3332" spans="1:4" ht="27">
      <c r="A3332" s="461">
        <v>98286</v>
      </c>
      <c r="B3332" s="462" t="s">
        <v>10276</v>
      </c>
      <c r="C3332" s="461" t="s">
        <v>1</v>
      </c>
      <c r="D3332" s="465">
        <v>17.68</v>
      </c>
    </row>
    <row r="3333" spans="1:4" ht="27">
      <c r="A3333" s="461">
        <v>98287</v>
      </c>
      <c r="B3333" s="462" t="s">
        <v>10275</v>
      </c>
      <c r="C3333" s="461" t="s">
        <v>1</v>
      </c>
      <c r="D3333" s="465">
        <v>1.63</v>
      </c>
    </row>
    <row r="3334" spans="1:4" ht="27">
      <c r="A3334" s="461">
        <v>98288</v>
      </c>
      <c r="B3334" s="462" t="s">
        <v>10274</v>
      </c>
      <c r="C3334" s="461" t="s">
        <v>1</v>
      </c>
      <c r="D3334" s="465">
        <v>2.57</v>
      </c>
    </row>
    <row r="3335" spans="1:4" ht="27">
      <c r="A3335" s="461">
        <v>98289</v>
      </c>
      <c r="B3335" s="462" t="s">
        <v>10273</v>
      </c>
      <c r="C3335" s="461" t="s">
        <v>1</v>
      </c>
      <c r="D3335" s="465">
        <v>3.74</v>
      </c>
    </row>
    <row r="3336" spans="1:4" ht="27">
      <c r="A3336" s="461">
        <v>98290</v>
      </c>
      <c r="B3336" s="462" t="s">
        <v>10272</v>
      </c>
      <c r="C3336" s="461" t="s">
        <v>1</v>
      </c>
      <c r="D3336" s="465">
        <v>4.6399999999999997</v>
      </c>
    </row>
    <row r="3337" spans="1:4" ht="27">
      <c r="A3337" s="461">
        <v>98291</v>
      </c>
      <c r="B3337" s="462" t="s">
        <v>10271</v>
      </c>
      <c r="C3337" s="461" t="s">
        <v>1</v>
      </c>
      <c r="D3337" s="465">
        <v>6.04</v>
      </c>
    </row>
    <row r="3338" spans="1:4" ht="27">
      <c r="A3338" s="461">
        <v>98292</v>
      </c>
      <c r="B3338" s="462" t="s">
        <v>10270</v>
      </c>
      <c r="C3338" s="461" t="s">
        <v>1</v>
      </c>
      <c r="D3338" s="465">
        <v>6.86</v>
      </c>
    </row>
    <row r="3339" spans="1:4" ht="27">
      <c r="A3339" s="461">
        <v>98293</v>
      </c>
      <c r="B3339" s="462" t="s">
        <v>10269</v>
      </c>
      <c r="C3339" s="461" t="s">
        <v>1</v>
      </c>
      <c r="D3339" s="465">
        <v>13.37</v>
      </c>
    </row>
    <row r="3340" spans="1:4" ht="27">
      <c r="A3340" s="461">
        <v>98400</v>
      </c>
      <c r="B3340" s="462" t="s">
        <v>10268</v>
      </c>
      <c r="C3340" s="461" t="s">
        <v>1</v>
      </c>
      <c r="D3340" s="465">
        <v>18.510000000000002</v>
      </c>
    </row>
    <row r="3341" spans="1:4" ht="27">
      <c r="A3341" s="461">
        <v>98401</v>
      </c>
      <c r="B3341" s="462" t="s">
        <v>10267</v>
      </c>
      <c r="C3341" s="461" t="s">
        <v>1</v>
      </c>
      <c r="D3341" s="465">
        <v>30.29</v>
      </c>
    </row>
    <row r="3342" spans="1:4" ht="27">
      <c r="A3342" s="461">
        <v>98402</v>
      </c>
      <c r="B3342" s="462" t="s">
        <v>10266</v>
      </c>
      <c r="C3342" s="461" t="s">
        <v>1</v>
      </c>
      <c r="D3342" s="465">
        <v>40.15</v>
      </c>
    </row>
    <row r="3343" spans="1:4" ht="27">
      <c r="A3343" s="461">
        <v>100556</v>
      </c>
      <c r="B3343" s="462" t="s">
        <v>10265</v>
      </c>
      <c r="C3343" s="461" t="s">
        <v>53</v>
      </c>
      <c r="D3343" s="465">
        <v>36.99</v>
      </c>
    </row>
    <row r="3344" spans="1:4" ht="27">
      <c r="A3344" s="461">
        <v>100557</v>
      </c>
      <c r="B3344" s="462" t="s">
        <v>10264</v>
      </c>
      <c r="C3344" s="461" t="s">
        <v>53</v>
      </c>
      <c r="D3344" s="465">
        <v>502.85</v>
      </c>
    </row>
    <row r="3345" spans="1:4" ht="27">
      <c r="A3345" s="461">
        <v>100560</v>
      </c>
      <c r="B3345" s="462" t="s">
        <v>10263</v>
      </c>
      <c r="C3345" s="461" t="s">
        <v>53</v>
      </c>
      <c r="D3345" s="465">
        <v>100.77</v>
      </c>
    </row>
    <row r="3346" spans="1:4" ht="27">
      <c r="A3346" s="461">
        <v>100561</v>
      </c>
      <c r="B3346" s="462" t="s">
        <v>10262</v>
      </c>
      <c r="C3346" s="461" t="s">
        <v>53</v>
      </c>
      <c r="D3346" s="465">
        <v>191.43</v>
      </c>
    </row>
    <row r="3347" spans="1:4" ht="27">
      <c r="A3347" s="461">
        <v>100562</v>
      </c>
      <c r="B3347" s="462" t="s">
        <v>10261</v>
      </c>
      <c r="C3347" s="461" t="s">
        <v>53</v>
      </c>
      <c r="D3347" s="465">
        <v>301.08</v>
      </c>
    </row>
    <row r="3348" spans="1:4" ht="27">
      <c r="A3348" s="461">
        <v>100563</v>
      </c>
      <c r="B3348" s="462" t="s">
        <v>10260</v>
      </c>
      <c r="C3348" s="461" t="s">
        <v>53</v>
      </c>
      <c r="D3348" s="465">
        <v>437.93</v>
      </c>
    </row>
    <row r="3349" spans="1:4" ht="27">
      <c r="A3349" s="461">
        <v>101795</v>
      </c>
      <c r="B3349" s="462" t="s">
        <v>11425</v>
      </c>
      <c r="C3349" s="461" t="s">
        <v>53</v>
      </c>
      <c r="D3349" s="465">
        <v>468.9</v>
      </c>
    </row>
    <row r="3350" spans="1:4" ht="27">
      <c r="A3350" s="461">
        <v>101798</v>
      </c>
      <c r="B3350" s="462" t="s">
        <v>11426</v>
      </c>
      <c r="C3350" s="461" t="s">
        <v>53</v>
      </c>
      <c r="D3350" s="465">
        <v>370.77</v>
      </c>
    </row>
    <row r="3351" spans="1:4" ht="27">
      <c r="A3351" s="461">
        <v>101799</v>
      </c>
      <c r="B3351" s="462" t="s">
        <v>11427</v>
      </c>
      <c r="C3351" s="461" t="s">
        <v>53</v>
      </c>
      <c r="D3351" s="465">
        <v>911.33</v>
      </c>
    </row>
    <row r="3352" spans="1:4" ht="15">
      <c r="A3352" s="461">
        <v>98397</v>
      </c>
      <c r="B3352" s="462" t="s">
        <v>1637</v>
      </c>
      <c r="C3352" s="461" t="s">
        <v>149</v>
      </c>
      <c r="D3352" s="465">
        <v>9.15</v>
      </c>
    </row>
    <row r="3353" spans="1:4" ht="27">
      <c r="A3353" s="461">
        <v>103244</v>
      </c>
      <c r="B3353" s="462" t="s">
        <v>13226</v>
      </c>
      <c r="C3353" s="461" t="s">
        <v>53</v>
      </c>
      <c r="D3353" s="465">
        <v>2252.0500000000002</v>
      </c>
    </row>
    <row r="3354" spans="1:4" ht="27">
      <c r="A3354" s="461">
        <v>103245</v>
      </c>
      <c r="B3354" s="462" t="s">
        <v>13227</v>
      </c>
      <c r="C3354" s="461" t="s">
        <v>53</v>
      </c>
      <c r="D3354" s="465">
        <v>1771.16</v>
      </c>
    </row>
    <row r="3355" spans="1:4" ht="27">
      <c r="A3355" s="461">
        <v>103246</v>
      </c>
      <c r="B3355" s="462" t="s">
        <v>13228</v>
      </c>
      <c r="C3355" s="461" t="s">
        <v>53</v>
      </c>
      <c r="D3355" s="465">
        <v>1933.79</v>
      </c>
    </row>
    <row r="3356" spans="1:4" ht="27">
      <c r="A3356" s="461">
        <v>103247</v>
      </c>
      <c r="B3356" s="462" t="s">
        <v>13229</v>
      </c>
      <c r="C3356" s="461" t="s">
        <v>53</v>
      </c>
      <c r="D3356" s="465">
        <v>2502.16</v>
      </c>
    </row>
    <row r="3357" spans="1:4" ht="27">
      <c r="A3357" s="461">
        <v>103248</v>
      </c>
      <c r="B3357" s="462" t="s">
        <v>13230</v>
      </c>
      <c r="C3357" s="461" t="s">
        <v>53</v>
      </c>
      <c r="D3357" s="465">
        <v>2040.27</v>
      </c>
    </row>
    <row r="3358" spans="1:4" ht="27">
      <c r="A3358" s="461">
        <v>103249</v>
      </c>
      <c r="B3358" s="462" t="s">
        <v>13231</v>
      </c>
      <c r="C3358" s="461" t="s">
        <v>53</v>
      </c>
      <c r="D3358" s="465">
        <v>2193.75</v>
      </c>
    </row>
    <row r="3359" spans="1:4" ht="27">
      <c r="A3359" s="461">
        <v>103250</v>
      </c>
      <c r="B3359" s="462" t="s">
        <v>13232</v>
      </c>
      <c r="C3359" s="461" t="s">
        <v>53</v>
      </c>
      <c r="D3359" s="465">
        <v>3642.69</v>
      </c>
    </row>
    <row r="3360" spans="1:4" ht="27">
      <c r="A3360" s="461">
        <v>103251</v>
      </c>
      <c r="B3360" s="462" t="s">
        <v>13233</v>
      </c>
      <c r="C3360" s="461" t="s">
        <v>53</v>
      </c>
      <c r="D3360" s="465">
        <v>2871.26</v>
      </c>
    </row>
    <row r="3361" spans="1:4" ht="27">
      <c r="A3361" s="461">
        <v>103252</v>
      </c>
      <c r="B3361" s="462" t="s">
        <v>13234</v>
      </c>
      <c r="C3361" s="461" t="s">
        <v>53</v>
      </c>
      <c r="D3361" s="465">
        <v>3182.35</v>
      </c>
    </row>
    <row r="3362" spans="1:4" ht="27">
      <c r="A3362" s="461">
        <v>103253</v>
      </c>
      <c r="B3362" s="462" t="s">
        <v>13235</v>
      </c>
      <c r="C3362" s="461" t="s">
        <v>53</v>
      </c>
      <c r="D3362" s="465">
        <v>4973.78</v>
      </c>
    </row>
    <row r="3363" spans="1:4" ht="27">
      <c r="A3363" s="461">
        <v>103254</v>
      </c>
      <c r="B3363" s="462" t="s">
        <v>13236</v>
      </c>
      <c r="C3363" s="461" t="s">
        <v>53</v>
      </c>
      <c r="D3363" s="465">
        <v>3712.57</v>
      </c>
    </row>
    <row r="3364" spans="1:4" ht="27">
      <c r="A3364" s="461">
        <v>103255</v>
      </c>
      <c r="B3364" s="462" t="s">
        <v>13237</v>
      </c>
      <c r="C3364" s="461" t="s">
        <v>53</v>
      </c>
      <c r="D3364" s="465">
        <v>4157.5600000000004</v>
      </c>
    </row>
    <row r="3365" spans="1:4" ht="27">
      <c r="A3365" s="461">
        <v>103256</v>
      </c>
      <c r="B3365" s="462" t="s">
        <v>13238</v>
      </c>
      <c r="C3365" s="461" t="s">
        <v>53</v>
      </c>
      <c r="D3365" s="465">
        <v>9239.59</v>
      </c>
    </row>
    <row r="3366" spans="1:4" ht="27">
      <c r="A3366" s="461">
        <v>103257</v>
      </c>
      <c r="B3366" s="462" t="s">
        <v>13239</v>
      </c>
      <c r="C3366" s="461" t="s">
        <v>53</v>
      </c>
      <c r="D3366" s="465">
        <v>5258</v>
      </c>
    </row>
    <row r="3367" spans="1:4" ht="27">
      <c r="A3367" s="461">
        <v>103258</v>
      </c>
      <c r="B3367" s="462" t="s">
        <v>13240</v>
      </c>
      <c r="C3367" s="461" t="s">
        <v>53</v>
      </c>
      <c r="D3367" s="465">
        <v>10333.950000000001</v>
      </c>
    </row>
    <row r="3368" spans="1:4" ht="27">
      <c r="A3368" s="461">
        <v>103259</v>
      </c>
      <c r="B3368" s="462" t="s">
        <v>13241</v>
      </c>
      <c r="C3368" s="461" t="s">
        <v>53</v>
      </c>
      <c r="D3368" s="465">
        <v>5545.39</v>
      </c>
    </row>
    <row r="3369" spans="1:4" ht="27">
      <c r="A3369" s="461">
        <v>103260</v>
      </c>
      <c r="B3369" s="462" t="s">
        <v>13242</v>
      </c>
      <c r="C3369" s="461" t="s">
        <v>53</v>
      </c>
      <c r="D3369" s="465">
        <v>5697.78</v>
      </c>
    </row>
    <row r="3370" spans="1:4" ht="27">
      <c r="A3370" s="461">
        <v>103261</v>
      </c>
      <c r="B3370" s="462" t="s">
        <v>13243</v>
      </c>
      <c r="C3370" s="461" t="s">
        <v>53</v>
      </c>
      <c r="D3370" s="465">
        <v>11658.8</v>
      </c>
    </row>
    <row r="3371" spans="1:4" ht="27">
      <c r="A3371" s="461">
        <v>103262</v>
      </c>
      <c r="B3371" s="462" t="s">
        <v>13244</v>
      </c>
      <c r="C3371" s="461" t="s">
        <v>53</v>
      </c>
      <c r="D3371" s="465">
        <v>7295.77</v>
      </c>
    </row>
    <row r="3372" spans="1:4" ht="27">
      <c r="A3372" s="461">
        <v>103263</v>
      </c>
      <c r="B3372" s="462" t="s">
        <v>13245</v>
      </c>
      <c r="C3372" s="461" t="s">
        <v>53</v>
      </c>
      <c r="D3372" s="465">
        <v>16122.61</v>
      </c>
    </row>
    <row r="3373" spans="1:4" ht="27">
      <c r="A3373" s="461">
        <v>103264</v>
      </c>
      <c r="B3373" s="462" t="s">
        <v>13246</v>
      </c>
      <c r="C3373" s="461" t="s">
        <v>53</v>
      </c>
      <c r="D3373" s="465">
        <v>8979.08</v>
      </c>
    </row>
    <row r="3374" spans="1:4" ht="27">
      <c r="A3374" s="461">
        <v>103265</v>
      </c>
      <c r="B3374" s="462" t="s">
        <v>13247</v>
      </c>
      <c r="C3374" s="461" t="s">
        <v>53</v>
      </c>
      <c r="D3374" s="465">
        <v>19466.36</v>
      </c>
    </row>
    <row r="3375" spans="1:4" ht="27">
      <c r="A3375" s="461">
        <v>103266</v>
      </c>
      <c r="B3375" s="462" t="s">
        <v>13248</v>
      </c>
      <c r="C3375" s="461" t="s">
        <v>53</v>
      </c>
      <c r="D3375" s="465">
        <v>10044.64</v>
      </c>
    </row>
    <row r="3376" spans="1:4" ht="27">
      <c r="A3376" s="461">
        <v>103267</v>
      </c>
      <c r="B3376" s="462" t="s">
        <v>13249</v>
      </c>
      <c r="C3376" s="461" t="s">
        <v>53</v>
      </c>
      <c r="D3376" s="465">
        <v>5755.38</v>
      </c>
    </row>
    <row r="3377" spans="1:4" ht="27">
      <c r="A3377" s="461">
        <v>103268</v>
      </c>
      <c r="B3377" s="462" t="s">
        <v>13250</v>
      </c>
      <c r="C3377" s="461" t="s">
        <v>53</v>
      </c>
      <c r="D3377" s="465">
        <v>6840.76</v>
      </c>
    </row>
    <row r="3378" spans="1:4" ht="27">
      <c r="A3378" s="461">
        <v>103269</v>
      </c>
      <c r="B3378" s="462" t="s">
        <v>13251</v>
      </c>
      <c r="C3378" s="461" t="s">
        <v>53</v>
      </c>
      <c r="D3378" s="465">
        <v>7082.66</v>
      </c>
    </row>
    <row r="3379" spans="1:4" ht="27">
      <c r="A3379" s="461">
        <v>103270</v>
      </c>
      <c r="B3379" s="462" t="s">
        <v>13252</v>
      </c>
      <c r="C3379" s="461" t="s">
        <v>53</v>
      </c>
      <c r="D3379" s="465">
        <v>7353.8</v>
      </c>
    </row>
    <row r="3380" spans="1:4" ht="27">
      <c r="A3380" s="461">
        <v>103271</v>
      </c>
      <c r="B3380" s="462" t="s">
        <v>13253</v>
      </c>
      <c r="C3380" s="461" t="s">
        <v>53</v>
      </c>
      <c r="D3380" s="465">
        <v>10430.89</v>
      </c>
    </row>
    <row r="3381" spans="1:4" ht="27">
      <c r="A3381" s="461">
        <v>103272</v>
      </c>
      <c r="B3381" s="462" t="s">
        <v>13254</v>
      </c>
      <c r="C3381" s="461" t="s">
        <v>53</v>
      </c>
      <c r="D3381" s="465">
        <v>10775.69</v>
      </c>
    </row>
    <row r="3382" spans="1:4" ht="27">
      <c r="A3382" s="461">
        <v>103273</v>
      </c>
      <c r="B3382" s="462" t="s">
        <v>13255</v>
      </c>
      <c r="C3382" s="461" t="s">
        <v>53</v>
      </c>
      <c r="D3382" s="465">
        <v>10997.42</v>
      </c>
    </row>
    <row r="3383" spans="1:4" ht="27">
      <c r="A3383" s="461">
        <v>103274</v>
      </c>
      <c r="B3383" s="462" t="s">
        <v>13256</v>
      </c>
      <c r="C3383" s="461" t="s">
        <v>53</v>
      </c>
      <c r="D3383" s="465">
        <v>12619.09</v>
      </c>
    </row>
    <row r="3384" spans="1:4" ht="27">
      <c r="A3384" s="461">
        <v>103275</v>
      </c>
      <c r="B3384" s="462" t="s">
        <v>13257</v>
      </c>
      <c r="C3384" s="461" t="s">
        <v>53</v>
      </c>
      <c r="D3384" s="465">
        <v>12552.88</v>
      </c>
    </row>
    <row r="3385" spans="1:4" ht="27">
      <c r="A3385" s="461">
        <v>103276</v>
      </c>
      <c r="B3385" s="462" t="s">
        <v>13258</v>
      </c>
      <c r="C3385" s="461" t="s">
        <v>53</v>
      </c>
      <c r="D3385" s="465">
        <v>13180.09</v>
      </c>
    </row>
    <row r="3386" spans="1:4" ht="15">
      <c r="A3386" s="461">
        <v>103277</v>
      </c>
      <c r="B3386" s="462" t="s">
        <v>13259</v>
      </c>
      <c r="C3386" s="461" t="s">
        <v>53</v>
      </c>
      <c r="D3386" s="465">
        <v>24383.360000000001</v>
      </c>
    </row>
    <row r="3387" spans="1:4" ht="15">
      <c r="A3387" s="461">
        <v>103278</v>
      </c>
      <c r="B3387" s="462" t="s">
        <v>13260</v>
      </c>
      <c r="C3387" s="461" t="s">
        <v>53</v>
      </c>
      <c r="D3387" s="465">
        <v>31271.17</v>
      </c>
    </row>
    <row r="3388" spans="1:4" ht="27">
      <c r="A3388" s="461">
        <v>103288</v>
      </c>
      <c r="B3388" s="462" t="s">
        <v>13261</v>
      </c>
      <c r="C3388" s="461" t="s">
        <v>53</v>
      </c>
      <c r="D3388" s="465">
        <v>12.44</v>
      </c>
    </row>
    <row r="3389" spans="1:4" ht="27">
      <c r="A3389" s="461">
        <v>103289</v>
      </c>
      <c r="B3389" s="462" t="s">
        <v>13262</v>
      </c>
      <c r="C3389" s="461" t="s">
        <v>1</v>
      </c>
      <c r="D3389" s="465">
        <v>35.090000000000003</v>
      </c>
    </row>
    <row r="3390" spans="1:4" ht="27">
      <c r="A3390" s="461">
        <v>103290</v>
      </c>
      <c r="B3390" s="462" t="s">
        <v>13263</v>
      </c>
      <c r="C3390" s="461" t="s">
        <v>1</v>
      </c>
      <c r="D3390" s="465">
        <v>58.02</v>
      </c>
    </row>
    <row r="3391" spans="1:4" ht="27">
      <c r="A3391" s="461">
        <v>103291</v>
      </c>
      <c r="B3391" s="462" t="s">
        <v>13264</v>
      </c>
      <c r="C3391" s="461" t="s">
        <v>1</v>
      </c>
      <c r="D3391" s="465">
        <v>72.430000000000007</v>
      </c>
    </row>
    <row r="3392" spans="1:4" ht="27">
      <c r="A3392" s="461">
        <v>103292</v>
      </c>
      <c r="B3392" s="462" t="s">
        <v>13265</v>
      </c>
      <c r="C3392" s="461" t="s">
        <v>1</v>
      </c>
      <c r="D3392" s="465">
        <v>87.88</v>
      </c>
    </row>
    <row r="3393" spans="1:4" ht="40.5">
      <c r="A3393" s="461">
        <v>101936</v>
      </c>
      <c r="B3393" s="462" t="s">
        <v>10259</v>
      </c>
      <c r="C3393" s="461" t="s">
        <v>53</v>
      </c>
      <c r="D3393" s="465">
        <v>5962.02</v>
      </c>
    </row>
    <row r="3394" spans="1:4" ht="40.5">
      <c r="A3394" s="461">
        <v>101937</v>
      </c>
      <c r="B3394" s="462" t="s">
        <v>10258</v>
      </c>
      <c r="C3394" s="461" t="s">
        <v>53</v>
      </c>
      <c r="D3394" s="465">
        <v>10644.48</v>
      </c>
    </row>
    <row r="3395" spans="1:4" ht="27">
      <c r="A3395" s="461">
        <v>98294</v>
      </c>
      <c r="B3395" s="462" t="s">
        <v>10257</v>
      </c>
      <c r="C3395" s="461" t="s">
        <v>1</v>
      </c>
      <c r="D3395" s="465">
        <v>2.36</v>
      </c>
    </row>
    <row r="3396" spans="1:4" ht="27">
      <c r="A3396" s="461">
        <v>98295</v>
      </c>
      <c r="B3396" s="462" t="s">
        <v>10256</v>
      </c>
      <c r="C3396" s="461" t="s">
        <v>1</v>
      </c>
      <c r="D3396" s="465">
        <v>1.87</v>
      </c>
    </row>
    <row r="3397" spans="1:4" ht="27">
      <c r="A3397" s="461">
        <v>98296</v>
      </c>
      <c r="B3397" s="462" t="s">
        <v>10255</v>
      </c>
      <c r="C3397" s="461" t="s">
        <v>1</v>
      </c>
      <c r="D3397" s="465">
        <v>3.6</v>
      </c>
    </row>
    <row r="3398" spans="1:4" ht="27">
      <c r="A3398" s="461">
        <v>98297</v>
      </c>
      <c r="B3398" s="462" t="s">
        <v>10254</v>
      </c>
      <c r="C3398" s="461" t="s">
        <v>1</v>
      </c>
      <c r="D3398" s="465">
        <v>2.82</v>
      </c>
    </row>
    <row r="3399" spans="1:4" ht="15">
      <c r="A3399" s="461">
        <v>98301</v>
      </c>
      <c r="B3399" s="462" t="s">
        <v>10253</v>
      </c>
      <c r="C3399" s="461" t="s">
        <v>53</v>
      </c>
      <c r="D3399" s="465">
        <v>489.63</v>
      </c>
    </row>
    <row r="3400" spans="1:4" ht="15">
      <c r="A3400" s="461">
        <v>98302</v>
      </c>
      <c r="B3400" s="462" t="s">
        <v>10252</v>
      </c>
      <c r="C3400" s="461" t="s">
        <v>53</v>
      </c>
      <c r="D3400" s="465">
        <v>693.47</v>
      </c>
    </row>
    <row r="3401" spans="1:4" ht="15">
      <c r="A3401" s="461">
        <v>98304</v>
      </c>
      <c r="B3401" s="462" t="s">
        <v>10251</v>
      </c>
      <c r="C3401" s="461" t="s">
        <v>53</v>
      </c>
      <c r="D3401" s="465">
        <v>1072.73</v>
      </c>
    </row>
    <row r="3402" spans="1:4" ht="15">
      <c r="A3402" s="461">
        <v>98307</v>
      </c>
      <c r="B3402" s="462" t="s">
        <v>10250</v>
      </c>
      <c r="C3402" s="461" t="s">
        <v>53</v>
      </c>
      <c r="D3402" s="465">
        <v>38.229999999999997</v>
      </c>
    </row>
    <row r="3403" spans="1:4" ht="15">
      <c r="A3403" s="461">
        <v>98308</v>
      </c>
      <c r="B3403" s="462" t="s">
        <v>10249</v>
      </c>
      <c r="C3403" s="461" t="s">
        <v>53</v>
      </c>
      <c r="D3403" s="465">
        <v>24.76</v>
      </c>
    </row>
    <row r="3404" spans="1:4" ht="15">
      <c r="A3404" s="461">
        <v>98593</v>
      </c>
      <c r="B3404" s="462" t="s">
        <v>10248</v>
      </c>
      <c r="C3404" s="461" t="s">
        <v>53</v>
      </c>
      <c r="D3404" s="465">
        <v>829.27</v>
      </c>
    </row>
    <row r="3405" spans="1:4" ht="27">
      <c r="A3405" s="461">
        <v>89355</v>
      </c>
      <c r="B3405" s="462" t="s">
        <v>1638</v>
      </c>
      <c r="C3405" s="461" t="s">
        <v>1</v>
      </c>
      <c r="D3405" s="465">
        <v>14.14</v>
      </c>
    </row>
    <row r="3406" spans="1:4" ht="27">
      <c r="A3406" s="461">
        <v>89356</v>
      </c>
      <c r="B3406" s="462" t="s">
        <v>1639</v>
      </c>
      <c r="C3406" s="461" t="s">
        <v>1</v>
      </c>
      <c r="D3406" s="465">
        <v>16.75</v>
      </c>
    </row>
    <row r="3407" spans="1:4" ht="27">
      <c r="A3407" s="461">
        <v>89357</v>
      </c>
      <c r="B3407" s="462" t="s">
        <v>1640</v>
      </c>
      <c r="C3407" s="461" t="s">
        <v>1</v>
      </c>
      <c r="D3407" s="465">
        <v>24.45</v>
      </c>
    </row>
    <row r="3408" spans="1:4" ht="27">
      <c r="A3408" s="461">
        <v>89401</v>
      </c>
      <c r="B3408" s="462" t="s">
        <v>1641</v>
      </c>
      <c r="C3408" s="461" t="s">
        <v>1</v>
      </c>
      <c r="D3408" s="465">
        <v>6.59</v>
      </c>
    </row>
    <row r="3409" spans="1:4" ht="27">
      <c r="A3409" s="461">
        <v>89402</v>
      </c>
      <c r="B3409" s="462" t="s">
        <v>1642</v>
      </c>
      <c r="C3409" s="461" t="s">
        <v>1</v>
      </c>
      <c r="D3409" s="465">
        <v>8.07</v>
      </c>
    </row>
    <row r="3410" spans="1:4" ht="27">
      <c r="A3410" s="461">
        <v>89403</v>
      </c>
      <c r="B3410" s="462" t="s">
        <v>1643</v>
      </c>
      <c r="C3410" s="461" t="s">
        <v>1</v>
      </c>
      <c r="D3410" s="465">
        <v>14.05</v>
      </c>
    </row>
    <row r="3411" spans="1:4" ht="27">
      <c r="A3411" s="461">
        <v>89446</v>
      </c>
      <c r="B3411" s="462" t="s">
        <v>1644</v>
      </c>
      <c r="C3411" s="461" t="s">
        <v>1</v>
      </c>
      <c r="D3411" s="465">
        <v>4.76</v>
      </c>
    </row>
    <row r="3412" spans="1:4" ht="27">
      <c r="A3412" s="461">
        <v>89447</v>
      </c>
      <c r="B3412" s="462" t="s">
        <v>1645</v>
      </c>
      <c r="C3412" s="461" t="s">
        <v>1</v>
      </c>
      <c r="D3412" s="465">
        <v>10.18</v>
      </c>
    </row>
    <row r="3413" spans="1:4" ht="27">
      <c r="A3413" s="461">
        <v>89448</v>
      </c>
      <c r="B3413" s="462" t="s">
        <v>1646</v>
      </c>
      <c r="C3413" s="461" t="s">
        <v>1</v>
      </c>
      <c r="D3413" s="465">
        <v>14.65</v>
      </c>
    </row>
    <row r="3414" spans="1:4" ht="27">
      <c r="A3414" s="461">
        <v>89449</v>
      </c>
      <c r="B3414" s="462" t="s">
        <v>1647</v>
      </c>
      <c r="C3414" s="461" t="s">
        <v>1</v>
      </c>
      <c r="D3414" s="465">
        <v>16.87</v>
      </c>
    </row>
    <row r="3415" spans="1:4" ht="27">
      <c r="A3415" s="461">
        <v>89450</v>
      </c>
      <c r="B3415" s="462" t="s">
        <v>1648</v>
      </c>
      <c r="C3415" s="461" t="s">
        <v>1</v>
      </c>
      <c r="D3415" s="465">
        <v>27.95</v>
      </c>
    </row>
    <row r="3416" spans="1:4" ht="27">
      <c r="A3416" s="461">
        <v>89451</v>
      </c>
      <c r="B3416" s="462" t="s">
        <v>1649</v>
      </c>
      <c r="C3416" s="461" t="s">
        <v>1</v>
      </c>
      <c r="D3416" s="465">
        <v>46.32</v>
      </c>
    </row>
    <row r="3417" spans="1:4" ht="27">
      <c r="A3417" s="461">
        <v>89452</v>
      </c>
      <c r="B3417" s="462" t="s">
        <v>1650</v>
      </c>
      <c r="C3417" s="461" t="s">
        <v>1</v>
      </c>
      <c r="D3417" s="465">
        <v>57.69</v>
      </c>
    </row>
    <row r="3418" spans="1:4" ht="27">
      <c r="A3418" s="461">
        <v>89508</v>
      </c>
      <c r="B3418" s="462" t="s">
        <v>1651</v>
      </c>
      <c r="C3418" s="461" t="s">
        <v>1</v>
      </c>
      <c r="D3418" s="465">
        <v>21.83</v>
      </c>
    </row>
    <row r="3419" spans="1:4" ht="27">
      <c r="A3419" s="461">
        <v>89509</v>
      </c>
      <c r="B3419" s="462" t="s">
        <v>1652</v>
      </c>
      <c r="C3419" s="461" t="s">
        <v>1</v>
      </c>
      <c r="D3419" s="465">
        <v>29.75</v>
      </c>
    </row>
    <row r="3420" spans="1:4" ht="27">
      <c r="A3420" s="461">
        <v>89511</v>
      </c>
      <c r="B3420" s="462" t="s">
        <v>1653</v>
      </c>
      <c r="C3420" s="461" t="s">
        <v>1</v>
      </c>
      <c r="D3420" s="465">
        <v>43.22</v>
      </c>
    </row>
    <row r="3421" spans="1:4" ht="27">
      <c r="A3421" s="461">
        <v>89512</v>
      </c>
      <c r="B3421" s="462" t="s">
        <v>1654</v>
      </c>
      <c r="C3421" s="461" t="s">
        <v>1</v>
      </c>
      <c r="D3421" s="465">
        <v>70.19</v>
      </c>
    </row>
    <row r="3422" spans="1:4" ht="27">
      <c r="A3422" s="461">
        <v>89576</v>
      </c>
      <c r="B3422" s="462" t="s">
        <v>1655</v>
      </c>
      <c r="C3422" s="461" t="s">
        <v>1</v>
      </c>
      <c r="D3422" s="465">
        <v>29.6</v>
      </c>
    </row>
    <row r="3423" spans="1:4" ht="27">
      <c r="A3423" s="461">
        <v>89578</v>
      </c>
      <c r="B3423" s="462" t="s">
        <v>1656</v>
      </c>
      <c r="C3423" s="461" t="s">
        <v>1</v>
      </c>
      <c r="D3423" s="465">
        <v>51.3</v>
      </c>
    </row>
    <row r="3424" spans="1:4" ht="27">
      <c r="A3424" s="461">
        <v>89580</v>
      </c>
      <c r="B3424" s="462" t="s">
        <v>1657</v>
      </c>
      <c r="C3424" s="461" t="s">
        <v>1</v>
      </c>
      <c r="D3424" s="465">
        <v>102.04</v>
      </c>
    </row>
    <row r="3425" spans="1:4" ht="27">
      <c r="A3425" s="461">
        <v>89633</v>
      </c>
      <c r="B3425" s="462" t="s">
        <v>1658</v>
      </c>
      <c r="C3425" s="461" t="s">
        <v>1</v>
      </c>
      <c r="D3425" s="465">
        <v>19.510000000000002</v>
      </c>
    </row>
    <row r="3426" spans="1:4" ht="27">
      <c r="A3426" s="461">
        <v>89634</v>
      </c>
      <c r="B3426" s="462" t="s">
        <v>1659</v>
      </c>
      <c r="C3426" s="461" t="s">
        <v>1</v>
      </c>
      <c r="D3426" s="465">
        <v>30.07</v>
      </c>
    </row>
    <row r="3427" spans="1:4" ht="27">
      <c r="A3427" s="461">
        <v>89635</v>
      </c>
      <c r="B3427" s="462" t="s">
        <v>1660</v>
      </c>
      <c r="C3427" s="461" t="s">
        <v>1</v>
      </c>
      <c r="D3427" s="465">
        <v>43.47</v>
      </c>
    </row>
    <row r="3428" spans="1:4" ht="27">
      <c r="A3428" s="461">
        <v>89636</v>
      </c>
      <c r="B3428" s="462" t="s">
        <v>1661</v>
      </c>
      <c r="C3428" s="461" t="s">
        <v>1</v>
      </c>
      <c r="D3428" s="465">
        <v>53.02</v>
      </c>
    </row>
    <row r="3429" spans="1:4" ht="27">
      <c r="A3429" s="461">
        <v>89711</v>
      </c>
      <c r="B3429" s="462" t="s">
        <v>1662</v>
      </c>
      <c r="C3429" s="461" t="s">
        <v>1</v>
      </c>
      <c r="D3429" s="465">
        <v>17.04</v>
      </c>
    </row>
    <row r="3430" spans="1:4" ht="27">
      <c r="A3430" s="461">
        <v>89712</v>
      </c>
      <c r="B3430" s="462" t="s">
        <v>1663</v>
      </c>
      <c r="C3430" s="461" t="s">
        <v>1</v>
      </c>
      <c r="D3430" s="465">
        <v>26.6</v>
      </c>
    </row>
    <row r="3431" spans="1:4" ht="27">
      <c r="A3431" s="461">
        <v>89713</v>
      </c>
      <c r="B3431" s="462" t="s">
        <v>1664</v>
      </c>
      <c r="C3431" s="461" t="s">
        <v>1</v>
      </c>
      <c r="D3431" s="465">
        <v>40.619999999999997</v>
      </c>
    </row>
    <row r="3432" spans="1:4" ht="27">
      <c r="A3432" s="461">
        <v>89714</v>
      </c>
      <c r="B3432" s="462" t="s">
        <v>1665</v>
      </c>
      <c r="C3432" s="461" t="s">
        <v>1</v>
      </c>
      <c r="D3432" s="465">
        <v>51.35</v>
      </c>
    </row>
    <row r="3433" spans="1:4" ht="27">
      <c r="A3433" s="461">
        <v>89716</v>
      </c>
      <c r="B3433" s="462" t="s">
        <v>1666</v>
      </c>
      <c r="C3433" s="461" t="s">
        <v>1</v>
      </c>
      <c r="D3433" s="465">
        <v>22.22</v>
      </c>
    </row>
    <row r="3434" spans="1:4" ht="27">
      <c r="A3434" s="461">
        <v>89717</v>
      </c>
      <c r="B3434" s="462" t="s">
        <v>1667</v>
      </c>
      <c r="C3434" s="461" t="s">
        <v>1</v>
      </c>
      <c r="D3434" s="465">
        <v>34.24</v>
      </c>
    </row>
    <row r="3435" spans="1:4" ht="27">
      <c r="A3435" s="461">
        <v>89770</v>
      </c>
      <c r="B3435" s="462" t="s">
        <v>1668</v>
      </c>
      <c r="C3435" s="461" t="s">
        <v>1</v>
      </c>
      <c r="D3435" s="465">
        <v>38.07</v>
      </c>
    </row>
    <row r="3436" spans="1:4" ht="27">
      <c r="A3436" s="461">
        <v>89771</v>
      </c>
      <c r="B3436" s="462" t="s">
        <v>1669</v>
      </c>
      <c r="C3436" s="461" t="s">
        <v>1</v>
      </c>
      <c r="D3436" s="465">
        <v>52.05</v>
      </c>
    </row>
    <row r="3437" spans="1:4" ht="27">
      <c r="A3437" s="461">
        <v>89773</v>
      </c>
      <c r="B3437" s="462" t="s">
        <v>1670</v>
      </c>
      <c r="C3437" s="461" t="s">
        <v>1</v>
      </c>
      <c r="D3437" s="465">
        <v>121.31</v>
      </c>
    </row>
    <row r="3438" spans="1:4" ht="27">
      <c r="A3438" s="461">
        <v>89775</v>
      </c>
      <c r="B3438" s="462" t="s">
        <v>1671</v>
      </c>
      <c r="C3438" s="461" t="s">
        <v>1</v>
      </c>
      <c r="D3438" s="465">
        <v>191.72</v>
      </c>
    </row>
    <row r="3439" spans="1:4" ht="27">
      <c r="A3439" s="461">
        <v>89798</v>
      </c>
      <c r="B3439" s="462" t="s">
        <v>1672</v>
      </c>
      <c r="C3439" s="461" t="s">
        <v>1</v>
      </c>
      <c r="D3439" s="465">
        <v>13.99</v>
      </c>
    </row>
    <row r="3440" spans="1:4" ht="27">
      <c r="A3440" s="461">
        <v>89799</v>
      </c>
      <c r="B3440" s="462" t="s">
        <v>1673</v>
      </c>
      <c r="C3440" s="461" t="s">
        <v>1</v>
      </c>
      <c r="D3440" s="465">
        <v>22.14</v>
      </c>
    </row>
    <row r="3441" spans="1:4" ht="27">
      <c r="A3441" s="461">
        <v>89800</v>
      </c>
      <c r="B3441" s="462" t="s">
        <v>1674</v>
      </c>
      <c r="C3441" s="461" t="s">
        <v>1</v>
      </c>
      <c r="D3441" s="465">
        <v>26.78</v>
      </c>
    </row>
    <row r="3442" spans="1:4" ht="27">
      <c r="A3442" s="461">
        <v>89848</v>
      </c>
      <c r="B3442" s="462" t="s">
        <v>1675</v>
      </c>
      <c r="C3442" s="461" t="s">
        <v>1</v>
      </c>
      <c r="D3442" s="465">
        <v>30.94</v>
      </c>
    </row>
    <row r="3443" spans="1:4" ht="27">
      <c r="A3443" s="461">
        <v>89849</v>
      </c>
      <c r="B3443" s="462" t="s">
        <v>1676</v>
      </c>
      <c r="C3443" s="461" t="s">
        <v>1</v>
      </c>
      <c r="D3443" s="465">
        <v>64.739999999999995</v>
      </c>
    </row>
    <row r="3444" spans="1:4" ht="27">
      <c r="A3444" s="461">
        <v>89865</v>
      </c>
      <c r="B3444" s="462" t="s">
        <v>1677</v>
      </c>
      <c r="C3444" s="461" t="s">
        <v>1</v>
      </c>
      <c r="D3444" s="465">
        <v>10.63</v>
      </c>
    </row>
    <row r="3445" spans="1:4" ht="40.5">
      <c r="A3445" s="461">
        <v>91784</v>
      </c>
      <c r="B3445" s="462" t="s">
        <v>1678</v>
      </c>
      <c r="C3445" s="461" t="s">
        <v>1</v>
      </c>
      <c r="D3445" s="465">
        <v>34.340000000000003</v>
      </c>
    </row>
    <row r="3446" spans="1:4" ht="40.5">
      <c r="A3446" s="461">
        <v>91785</v>
      </c>
      <c r="B3446" s="462" t="s">
        <v>1679</v>
      </c>
      <c r="C3446" s="461" t="s">
        <v>1</v>
      </c>
      <c r="D3446" s="465">
        <v>34.090000000000003</v>
      </c>
    </row>
    <row r="3447" spans="1:4" ht="40.5">
      <c r="A3447" s="461">
        <v>91786</v>
      </c>
      <c r="B3447" s="462" t="s">
        <v>1680</v>
      </c>
      <c r="C3447" s="461" t="s">
        <v>1</v>
      </c>
      <c r="D3447" s="465">
        <v>25.78</v>
      </c>
    </row>
    <row r="3448" spans="1:4" ht="40.5">
      <c r="A3448" s="461">
        <v>91787</v>
      </c>
      <c r="B3448" s="462" t="s">
        <v>1681</v>
      </c>
      <c r="C3448" s="461" t="s">
        <v>1</v>
      </c>
      <c r="D3448" s="465">
        <v>30.69</v>
      </c>
    </row>
    <row r="3449" spans="1:4" ht="40.5">
      <c r="A3449" s="461">
        <v>91788</v>
      </c>
      <c r="B3449" s="462" t="s">
        <v>1682</v>
      </c>
      <c r="C3449" s="461" t="s">
        <v>1</v>
      </c>
      <c r="D3449" s="465">
        <v>38.770000000000003</v>
      </c>
    </row>
    <row r="3450" spans="1:4" ht="40.5">
      <c r="A3450" s="461">
        <v>91789</v>
      </c>
      <c r="B3450" s="462" t="s">
        <v>1683</v>
      </c>
      <c r="C3450" s="461" t="s">
        <v>1</v>
      </c>
      <c r="D3450" s="465">
        <v>52.19</v>
      </c>
    </row>
    <row r="3451" spans="1:4" ht="40.5">
      <c r="A3451" s="461">
        <v>91790</v>
      </c>
      <c r="B3451" s="462" t="s">
        <v>1684</v>
      </c>
      <c r="C3451" s="461" t="s">
        <v>1</v>
      </c>
      <c r="D3451" s="465">
        <v>76.8</v>
      </c>
    </row>
    <row r="3452" spans="1:4" ht="40.5">
      <c r="A3452" s="461">
        <v>91791</v>
      </c>
      <c r="B3452" s="462" t="s">
        <v>1685</v>
      </c>
      <c r="C3452" s="461" t="s">
        <v>1</v>
      </c>
      <c r="D3452" s="465">
        <v>108.72</v>
      </c>
    </row>
    <row r="3453" spans="1:4" ht="40.5">
      <c r="A3453" s="461">
        <v>91792</v>
      </c>
      <c r="B3453" s="462" t="s">
        <v>1686</v>
      </c>
      <c r="C3453" s="461" t="s">
        <v>1</v>
      </c>
      <c r="D3453" s="465">
        <v>49.25</v>
      </c>
    </row>
    <row r="3454" spans="1:4" ht="40.5">
      <c r="A3454" s="461">
        <v>91793</v>
      </c>
      <c r="B3454" s="462" t="s">
        <v>1687</v>
      </c>
      <c r="C3454" s="461" t="s">
        <v>1</v>
      </c>
      <c r="D3454" s="465">
        <v>82.7</v>
      </c>
    </row>
    <row r="3455" spans="1:4" ht="40.5">
      <c r="A3455" s="461">
        <v>91794</v>
      </c>
      <c r="B3455" s="462" t="s">
        <v>1688</v>
      </c>
      <c r="C3455" s="461" t="s">
        <v>1</v>
      </c>
      <c r="D3455" s="465">
        <v>42.8</v>
      </c>
    </row>
    <row r="3456" spans="1:4" ht="40.5">
      <c r="A3456" s="461">
        <v>91795</v>
      </c>
      <c r="B3456" s="462" t="s">
        <v>1689</v>
      </c>
      <c r="C3456" s="461" t="s">
        <v>1</v>
      </c>
      <c r="D3456" s="465">
        <v>69.72</v>
      </c>
    </row>
    <row r="3457" spans="1:4" ht="40.5">
      <c r="A3457" s="461">
        <v>91796</v>
      </c>
      <c r="B3457" s="462" t="s">
        <v>1690</v>
      </c>
      <c r="C3457" s="461" t="s">
        <v>1</v>
      </c>
      <c r="D3457" s="465">
        <v>77.209999999999994</v>
      </c>
    </row>
    <row r="3458" spans="1:4" ht="27">
      <c r="A3458" s="461">
        <v>92275</v>
      </c>
      <c r="B3458" s="462" t="s">
        <v>1691</v>
      </c>
      <c r="C3458" s="461" t="s">
        <v>1</v>
      </c>
      <c r="D3458" s="465">
        <v>63.59</v>
      </c>
    </row>
    <row r="3459" spans="1:4" ht="27">
      <c r="A3459" s="461">
        <v>92276</v>
      </c>
      <c r="B3459" s="462" t="s">
        <v>1692</v>
      </c>
      <c r="C3459" s="461" t="s">
        <v>1</v>
      </c>
      <c r="D3459" s="465">
        <v>80.58</v>
      </c>
    </row>
    <row r="3460" spans="1:4" ht="27">
      <c r="A3460" s="461">
        <v>92277</v>
      </c>
      <c r="B3460" s="462" t="s">
        <v>1693</v>
      </c>
      <c r="C3460" s="461" t="s">
        <v>1</v>
      </c>
      <c r="D3460" s="465">
        <v>116.52</v>
      </c>
    </row>
    <row r="3461" spans="1:4" ht="27">
      <c r="A3461" s="461">
        <v>92278</v>
      </c>
      <c r="B3461" s="462" t="s">
        <v>1694</v>
      </c>
      <c r="C3461" s="461" t="s">
        <v>1</v>
      </c>
      <c r="D3461" s="465">
        <v>156.93</v>
      </c>
    </row>
    <row r="3462" spans="1:4" ht="27">
      <c r="A3462" s="461">
        <v>92279</v>
      </c>
      <c r="B3462" s="462" t="s">
        <v>1695</v>
      </c>
      <c r="C3462" s="461" t="s">
        <v>1</v>
      </c>
      <c r="D3462" s="465">
        <v>227.03</v>
      </c>
    </row>
    <row r="3463" spans="1:4" ht="27">
      <c r="A3463" s="461">
        <v>92280</v>
      </c>
      <c r="B3463" s="462" t="s">
        <v>1696</v>
      </c>
      <c r="C3463" s="461" t="s">
        <v>1</v>
      </c>
      <c r="D3463" s="465">
        <v>319.14</v>
      </c>
    </row>
    <row r="3464" spans="1:4" ht="27">
      <c r="A3464" s="461">
        <v>92281</v>
      </c>
      <c r="B3464" s="462" t="s">
        <v>1697</v>
      </c>
      <c r="C3464" s="461" t="s">
        <v>1</v>
      </c>
      <c r="D3464" s="465">
        <v>158.71</v>
      </c>
    </row>
    <row r="3465" spans="1:4" ht="27">
      <c r="A3465" s="461">
        <v>92282</v>
      </c>
      <c r="B3465" s="462" t="s">
        <v>1698</v>
      </c>
      <c r="C3465" s="461" t="s">
        <v>1</v>
      </c>
      <c r="D3465" s="465">
        <v>179.57</v>
      </c>
    </row>
    <row r="3466" spans="1:4" ht="27">
      <c r="A3466" s="461">
        <v>92283</v>
      </c>
      <c r="B3466" s="462" t="s">
        <v>1699</v>
      </c>
      <c r="C3466" s="461" t="s">
        <v>1</v>
      </c>
      <c r="D3466" s="465">
        <v>241.75</v>
      </c>
    </row>
    <row r="3467" spans="1:4" ht="27">
      <c r="A3467" s="461">
        <v>92284</v>
      </c>
      <c r="B3467" s="462" t="s">
        <v>1700</v>
      </c>
      <c r="C3467" s="461" t="s">
        <v>1</v>
      </c>
      <c r="D3467" s="465">
        <v>299.77999999999997</v>
      </c>
    </row>
    <row r="3468" spans="1:4" ht="27">
      <c r="A3468" s="461">
        <v>92285</v>
      </c>
      <c r="B3468" s="462" t="s">
        <v>1701</v>
      </c>
      <c r="C3468" s="461" t="s">
        <v>1</v>
      </c>
      <c r="D3468" s="465">
        <v>397.81</v>
      </c>
    </row>
    <row r="3469" spans="1:4" ht="27">
      <c r="A3469" s="461">
        <v>92286</v>
      </c>
      <c r="B3469" s="462" t="s">
        <v>1702</v>
      </c>
      <c r="C3469" s="461" t="s">
        <v>1</v>
      </c>
      <c r="D3469" s="465">
        <v>492.33</v>
      </c>
    </row>
    <row r="3470" spans="1:4" ht="27">
      <c r="A3470" s="461">
        <v>92305</v>
      </c>
      <c r="B3470" s="462" t="s">
        <v>1703</v>
      </c>
      <c r="C3470" s="461" t="s">
        <v>1</v>
      </c>
      <c r="D3470" s="465">
        <v>40.21</v>
      </c>
    </row>
    <row r="3471" spans="1:4" ht="27">
      <c r="A3471" s="461">
        <v>92306</v>
      </c>
      <c r="B3471" s="462" t="s">
        <v>1704</v>
      </c>
      <c r="C3471" s="461" t="s">
        <v>1</v>
      </c>
      <c r="D3471" s="465">
        <v>66.819999999999993</v>
      </c>
    </row>
    <row r="3472" spans="1:4" ht="27">
      <c r="A3472" s="461">
        <v>92307</v>
      </c>
      <c r="B3472" s="462" t="s">
        <v>1705</v>
      </c>
      <c r="C3472" s="461" t="s">
        <v>1</v>
      </c>
      <c r="D3472" s="465">
        <v>84.04</v>
      </c>
    </row>
    <row r="3473" spans="1:4" ht="27">
      <c r="A3473" s="461">
        <v>92308</v>
      </c>
      <c r="B3473" s="462" t="s">
        <v>1706</v>
      </c>
      <c r="C3473" s="461" t="s">
        <v>1</v>
      </c>
      <c r="D3473" s="465">
        <v>61.65</v>
      </c>
    </row>
    <row r="3474" spans="1:4" ht="27">
      <c r="A3474" s="461">
        <v>92309</v>
      </c>
      <c r="B3474" s="462" t="s">
        <v>1707</v>
      </c>
      <c r="C3474" s="461" t="s">
        <v>1</v>
      </c>
      <c r="D3474" s="465">
        <v>163.56</v>
      </c>
    </row>
    <row r="3475" spans="1:4" ht="27">
      <c r="A3475" s="461">
        <v>92310</v>
      </c>
      <c r="B3475" s="462" t="s">
        <v>1708</v>
      </c>
      <c r="C3475" s="461" t="s">
        <v>1</v>
      </c>
      <c r="D3475" s="465">
        <v>184.69</v>
      </c>
    </row>
    <row r="3476" spans="1:4" ht="27">
      <c r="A3476" s="461">
        <v>92320</v>
      </c>
      <c r="B3476" s="462" t="s">
        <v>1709</v>
      </c>
      <c r="C3476" s="461" t="s">
        <v>1</v>
      </c>
      <c r="D3476" s="465">
        <v>47.28</v>
      </c>
    </row>
    <row r="3477" spans="1:4" ht="27">
      <c r="A3477" s="461">
        <v>92321</v>
      </c>
      <c r="B3477" s="462" t="s">
        <v>1710</v>
      </c>
      <c r="C3477" s="461" t="s">
        <v>1</v>
      </c>
      <c r="D3477" s="465">
        <v>78.98</v>
      </c>
    </row>
    <row r="3478" spans="1:4" ht="27">
      <c r="A3478" s="461">
        <v>92322</v>
      </c>
      <c r="B3478" s="462" t="s">
        <v>1711</v>
      </c>
      <c r="C3478" s="461" t="s">
        <v>1</v>
      </c>
      <c r="D3478" s="465">
        <v>100.62</v>
      </c>
    </row>
    <row r="3479" spans="1:4" ht="27">
      <c r="A3479" s="461">
        <v>92323</v>
      </c>
      <c r="B3479" s="462" t="s">
        <v>1712</v>
      </c>
      <c r="C3479" s="461" t="s">
        <v>1</v>
      </c>
      <c r="D3479" s="465">
        <v>67.03</v>
      </c>
    </row>
    <row r="3480" spans="1:4" ht="27">
      <c r="A3480" s="461">
        <v>92324</v>
      </c>
      <c r="B3480" s="462" t="s">
        <v>1713</v>
      </c>
      <c r="C3480" s="461" t="s">
        <v>1</v>
      </c>
      <c r="D3480" s="465">
        <v>174.03</v>
      </c>
    </row>
    <row r="3481" spans="1:4" ht="27">
      <c r="A3481" s="461">
        <v>92325</v>
      </c>
      <c r="B3481" s="462" t="s">
        <v>1714</v>
      </c>
      <c r="C3481" s="461" t="s">
        <v>1</v>
      </c>
      <c r="D3481" s="465">
        <v>199.55</v>
      </c>
    </row>
    <row r="3482" spans="1:4" ht="27">
      <c r="A3482" s="461">
        <v>92335</v>
      </c>
      <c r="B3482" s="462" t="s">
        <v>10247</v>
      </c>
      <c r="C3482" s="461" t="s">
        <v>1</v>
      </c>
      <c r="D3482" s="465">
        <v>108.62</v>
      </c>
    </row>
    <row r="3483" spans="1:4" ht="27">
      <c r="A3483" s="461">
        <v>92336</v>
      </c>
      <c r="B3483" s="462" t="s">
        <v>10246</v>
      </c>
      <c r="C3483" s="461" t="s">
        <v>1</v>
      </c>
      <c r="D3483" s="465">
        <v>134.01</v>
      </c>
    </row>
    <row r="3484" spans="1:4" ht="27">
      <c r="A3484" s="461">
        <v>92337</v>
      </c>
      <c r="B3484" s="462" t="s">
        <v>10245</v>
      </c>
      <c r="C3484" s="461" t="s">
        <v>1</v>
      </c>
      <c r="D3484" s="465">
        <v>178.17</v>
      </c>
    </row>
    <row r="3485" spans="1:4" ht="27">
      <c r="A3485" s="461">
        <v>92338</v>
      </c>
      <c r="B3485" s="462" t="s">
        <v>10244</v>
      </c>
      <c r="C3485" s="461" t="s">
        <v>1</v>
      </c>
      <c r="D3485" s="465">
        <v>114.66</v>
      </c>
    </row>
    <row r="3486" spans="1:4" ht="27">
      <c r="A3486" s="461">
        <v>92339</v>
      </c>
      <c r="B3486" s="462" t="s">
        <v>10243</v>
      </c>
      <c r="C3486" s="461" t="s">
        <v>1</v>
      </c>
      <c r="D3486" s="465">
        <v>175.58</v>
      </c>
    </row>
    <row r="3487" spans="1:4" ht="27">
      <c r="A3487" s="461">
        <v>92341</v>
      </c>
      <c r="B3487" s="462" t="s">
        <v>10242</v>
      </c>
      <c r="C3487" s="461" t="s">
        <v>1</v>
      </c>
      <c r="D3487" s="465">
        <v>115.68</v>
      </c>
    </row>
    <row r="3488" spans="1:4" ht="27">
      <c r="A3488" s="461">
        <v>92342</v>
      </c>
      <c r="B3488" s="462" t="s">
        <v>10241</v>
      </c>
      <c r="C3488" s="461" t="s">
        <v>1</v>
      </c>
      <c r="D3488" s="465">
        <v>141.13</v>
      </c>
    </row>
    <row r="3489" spans="1:4" ht="27">
      <c r="A3489" s="461">
        <v>92343</v>
      </c>
      <c r="B3489" s="462" t="s">
        <v>10240</v>
      </c>
      <c r="C3489" s="461" t="s">
        <v>1</v>
      </c>
      <c r="D3489" s="465">
        <v>185.36</v>
      </c>
    </row>
    <row r="3490" spans="1:4" ht="27">
      <c r="A3490" s="461">
        <v>92359</v>
      </c>
      <c r="B3490" s="462" t="s">
        <v>10239</v>
      </c>
      <c r="C3490" s="461" t="s">
        <v>1</v>
      </c>
      <c r="D3490" s="465">
        <v>55.48</v>
      </c>
    </row>
    <row r="3491" spans="1:4" ht="27">
      <c r="A3491" s="461">
        <v>92360</v>
      </c>
      <c r="B3491" s="462" t="s">
        <v>10238</v>
      </c>
      <c r="C3491" s="461" t="s">
        <v>1</v>
      </c>
      <c r="D3491" s="465">
        <v>74.19</v>
      </c>
    </row>
    <row r="3492" spans="1:4" ht="27">
      <c r="A3492" s="461">
        <v>92361</v>
      </c>
      <c r="B3492" s="462" t="s">
        <v>10237</v>
      </c>
      <c r="C3492" s="461" t="s">
        <v>1</v>
      </c>
      <c r="D3492" s="465">
        <v>99.99</v>
      </c>
    </row>
    <row r="3493" spans="1:4" ht="27">
      <c r="A3493" s="461">
        <v>92362</v>
      </c>
      <c r="B3493" s="462" t="s">
        <v>10236</v>
      </c>
      <c r="C3493" s="461" t="s">
        <v>1</v>
      </c>
      <c r="D3493" s="465">
        <v>160.32</v>
      </c>
    </row>
    <row r="3494" spans="1:4" ht="40.5">
      <c r="A3494" s="461">
        <v>92364</v>
      </c>
      <c r="B3494" s="462" t="s">
        <v>10235</v>
      </c>
      <c r="C3494" s="461" t="s">
        <v>1</v>
      </c>
      <c r="D3494" s="465">
        <v>65.48</v>
      </c>
    </row>
    <row r="3495" spans="1:4" ht="40.5">
      <c r="A3495" s="461">
        <v>92365</v>
      </c>
      <c r="B3495" s="462" t="s">
        <v>10234</v>
      </c>
      <c r="C3495" s="461" t="s">
        <v>1</v>
      </c>
      <c r="D3495" s="465">
        <v>75.650000000000006</v>
      </c>
    </row>
    <row r="3496" spans="1:4" ht="40.5">
      <c r="A3496" s="461">
        <v>92366</v>
      </c>
      <c r="B3496" s="462" t="s">
        <v>10233</v>
      </c>
      <c r="C3496" s="461" t="s">
        <v>1</v>
      </c>
      <c r="D3496" s="465">
        <v>106.94</v>
      </c>
    </row>
    <row r="3497" spans="1:4" ht="40.5">
      <c r="A3497" s="461">
        <v>92367</v>
      </c>
      <c r="B3497" s="462" t="s">
        <v>10232</v>
      </c>
      <c r="C3497" s="461" t="s">
        <v>1</v>
      </c>
      <c r="D3497" s="465">
        <v>131.97999999999999</v>
      </c>
    </row>
    <row r="3498" spans="1:4" ht="40.5">
      <c r="A3498" s="461">
        <v>92368</v>
      </c>
      <c r="B3498" s="462" t="s">
        <v>10231</v>
      </c>
      <c r="C3498" s="461" t="s">
        <v>1</v>
      </c>
      <c r="D3498" s="465">
        <v>175.84</v>
      </c>
    </row>
    <row r="3499" spans="1:4" ht="27">
      <c r="A3499" s="461">
        <v>92645</v>
      </c>
      <c r="B3499" s="462" t="s">
        <v>10230</v>
      </c>
      <c r="C3499" s="461" t="s">
        <v>1</v>
      </c>
      <c r="D3499" s="465">
        <v>58.13</v>
      </c>
    </row>
    <row r="3500" spans="1:4" ht="27">
      <c r="A3500" s="461">
        <v>92646</v>
      </c>
      <c r="B3500" s="462" t="s">
        <v>10229</v>
      </c>
      <c r="C3500" s="461" t="s">
        <v>1</v>
      </c>
      <c r="D3500" s="465">
        <v>76.84</v>
      </c>
    </row>
    <row r="3501" spans="1:4" ht="27">
      <c r="A3501" s="461">
        <v>92648</v>
      </c>
      <c r="B3501" s="462" t="s">
        <v>10228</v>
      </c>
      <c r="C3501" s="461" t="s">
        <v>1</v>
      </c>
      <c r="D3501" s="465">
        <v>84.03</v>
      </c>
    </row>
    <row r="3502" spans="1:4" ht="27">
      <c r="A3502" s="461">
        <v>92649</v>
      </c>
      <c r="B3502" s="462" t="s">
        <v>10227</v>
      </c>
      <c r="C3502" s="461" t="s">
        <v>1</v>
      </c>
      <c r="D3502" s="465">
        <v>102.62</v>
      </c>
    </row>
    <row r="3503" spans="1:4" ht="27">
      <c r="A3503" s="461">
        <v>92650</v>
      </c>
      <c r="B3503" s="462" t="s">
        <v>10226</v>
      </c>
      <c r="C3503" s="461" t="s">
        <v>1</v>
      </c>
      <c r="D3503" s="465">
        <v>162.96</v>
      </c>
    </row>
    <row r="3504" spans="1:4" ht="40.5">
      <c r="A3504" s="461">
        <v>92652</v>
      </c>
      <c r="B3504" s="462" t="s">
        <v>10225</v>
      </c>
      <c r="C3504" s="461" t="s">
        <v>1</v>
      </c>
      <c r="D3504" s="465">
        <v>68.7</v>
      </c>
    </row>
    <row r="3505" spans="1:4" ht="40.5">
      <c r="A3505" s="461">
        <v>92653</v>
      </c>
      <c r="B3505" s="462" t="s">
        <v>10224</v>
      </c>
      <c r="C3505" s="461" t="s">
        <v>1</v>
      </c>
      <c r="D3505" s="465">
        <v>78.900000000000006</v>
      </c>
    </row>
    <row r="3506" spans="1:4" ht="40.5">
      <c r="A3506" s="461">
        <v>92654</v>
      </c>
      <c r="B3506" s="462" t="s">
        <v>10223</v>
      </c>
      <c r="C3506" s="461" t="s">
        <v>1</v>
      </c>
      <c r="D3506" s="465">
        <v>110.19</v>
      </c>
    </row>
    <row r="3507" spans="1:4" ht="40.5">
      <c r="A3507" s="461">
        <v>92655</v>
      </c>
      <c r="B3507" s="462" t="s">
        <v>10222</v>
      </c>
      <c r="C3507" s="461" t="s">
        <v>1</v>
      </c>
      <c r="D3507" s="465">
        <v>135.30000000000001</v>
      </c>
    </row>
    <row r="3508" spans="1:4" ht="40.5">
      <c r="A3508" s="461">
        <v>92656</v>
      </c>
      <c r="B3508" s="462" t="s">
        <v>10221</v>
      </c>
      <c r="C3508" s="461" t="s">
        <v>1</v>
      </c>
      <c r="D3508" s="465">
        <v>179.16</v>
      </c>
    </row>
    <row r="3509" spans="1:4" ht="27">
      <c r="A3509" s="461">
        <v>92687</v>
      </c>
      <c r="B3509" s="462" t="s">
        <v>10220</v>
      </c>
      <c r="C3509" s="461" t="s">
        <v>1</v>
      </c>
      <c r="D3509" s="465">
        <v>30.91</v>
      </c>
    </row>
    <row r="3510" spans="1:4" ht="27">
      <c r="A3510" s="461">
        <v>92688</v>
      </c>
      <c r="B3510" s="462" t="s">
        <v>10219</v>
      </c>
      <c r="C3510" s="461" t="s">
        <v>1</v>
      </c>
      <c r="D3510" s="465">
        <v>41.69</v>
      </c>
    </row>
    <row r="3511" spans="1:4" ht="27">
      <c r="A3511" s="461">
        <v>92689</v>
      </c>
      <c r="B3511" s="462" t="s">
        <v>10218</v>
      </c>
      <c r="C3511" s="461" t="s">
        <v>1</v>
      </c>
      <c r="D3511" s="465">
        <v>40.44</v>
      </c>
    </row>
    <row r="3512" spans="1:4" ht="27">
      <c r="A3512" s="461">
        <v>92690</v>
      </c>
      <c r="B3512" s="462" t="s">
        <v>10217</v>
      </c>
      <c r="C3512" s="461" t="s">
        <v>1</v>
      </c>
      <c r="D3512" s="465">
        <v>57.29</v>
      </c>
    </row>
    <row r="3513" spans="1:4" ht="27">
      <c r="A3513" s="461">
        <v>92691</v>
      </c>
      <c r="B3513" s="462" t="s">
        <v>10216</v>
      </c>
      <c r="C3513" s="461" t="s">
        <v>1</v>
      </c>
      <c r="D3513" s="465">
        <v>73.02</v>
      </c>
    </row>
    <row r="3514" spans="1:4" ht="40.5">
      <c r="A3514" s="461">
        <v>94462</v>
      </c>
      <c r="B3514" s="462" t="s">
        <v>1715</v>
      </c>
      <c r="C3514" s="461" t="s">
        <v>1</v>
      </c>
      <c r="D3514" s="465">
        <v>111.29</v>
      </c>
    </row>
    <row r="3515" spans="1:4" ht="40.5">
      <c r="A3515" s="461">
        <v>94463</v>
      </c>
      <c r="B3515" s="462" t="s">
        <v>1716</v>
      </c>
      <c r="C3515" s="461" t="s">
        <v>1</v>
      </c>
      <c r="D3515" s="465">
        <v>133.47</v>
      </c>
    </row>
    <row r="3516" spans="1:4" ht="40.5">
      <c r="A3516" s="461">
        <v>94464</v>
      </c>
      <c r="B3516" s="462" t="s">
        <v>1717</v>
      </c>
      <c r="C3516" s="461" t="s">
        <v>1</v>
      </c>
      <c r="D3516" s="465">
        <v>190.77</v>
      </c>
    </row>
    <row r="3517" spans="1:4" ht="40.5">
      <c r="A3517" s="461">
        <v>94602</v>
      </c>
      <c r="B3517" s="462" t="s">
        <v>1718</v>
      </c>
      <c r="C3517" s="461" t="s">
        <v>1</v>
      </c>
      <c r="D3517" s="465">
        <v>231.43</v>
      </c>
    </row>
    <row r="3518" spans="1:4" ht="40.5">
      <c r="A3518" s="461">
        <v>94603</v>
      </c>
      <c r="B3518" s="462" t="s">
        <v>1719</v>
      </c>
      <c r="C3518" s="461" t="s">
        <v>1</v>
      </c>
      <c r="D3518" s="465">
        <v>316.77999999999997</v>
      </c>
    </row>
    <row r="3519" spans="1:4" ht="40.5">
      <c r="A3519" s="461">
        <v>94604</v>
      </c>
      <c r="B3519" s="462" t="s">
        <v>1720</v>
      </c>
      <c r="C3519" s="461" t="s">
        <v>1</v>
      </c>
      <c r="D3519" s="465">
        <v>437.46</v>
      </c>
    </row>
    <row r="3520" spans="1:4" ht="40.5">
      <c r="A3520" s="461">
        <v>94605</v>
      </c>
      <c r="B3520" s="462" t="s">
        <v>1721</v>
      </c>
      <c r="C3520" s="461" t="s">
        <v>1</v>
      </c>
      <c r="D3520" s="465">
        <v>633.36</v>
      </c>
    </row>
    <row r="3521" spans="1:4" ht="27">
      <c r="A3521" s="461">
        <v>94648</v>
      </c>
      <c r="B3521" s="462" t="s">
        <v>1722</v>
      </c>
      <c r="C3521" s="461" t="s">
        <v>1</v>
      </c>
      <c r="D3521" s="465">
        <v>8.58</v>
      </c>
    </row>
    <row r="3522" spans="1:4" ht="27">
      <c r="A3522" s="461">
        <v>94649</v>
      </c>
      <c r="B3522" s="462" t="s">
        <v>1723</v>
      </c>
      <c r="C3522" s="461" t="s">
        <v>1</v>
      </c>
      <c r="D3522" s="465">
        <v>13.77</v>
      </c>
    </row>
    <row r="3523" spans="1:4" ht="27">
      <c r="A3523" s="461">
        <v>94650</v>
      </c>
      <c r="B3523" s="462" t="s">
        <v>1724</v>
      </c>
      <c r="C3523" s="461" t="s">
        <v>1</v>
      </c>
      <c r="D3523" s="465">
        <v>19.71</v>
      </c>
    </row>
    <row r="3524" spans="1:4" ht="27">
      <c r="A3524" s="461">
        <v>94651</v>
      </c>
      <c r="B3524" s="462" t="s">
        <v>1725</v>
      </c>
      <c r="C3524" s="461" t="s">
        <v>1</v>
      </c>
      <c r="D3524" s="465">
        <v>21.67</v>
      </c>
    </row>
    <row r="3525" spans="1:4" ht="27">
      <c r="A3525" s="461">
        <v>94652</v>
      </c>
      <c r="B3525" s="462" t="s">
        <v>1726</v>
      </c>
      <c r="C3525" s="461" t="s">
        <v>1</v>
      </c>
      <c r="D3525" s="465">
        <v>35.26</v>
      </c>
    </row>
    <row r="3526" spans="1:4" ht="27">
      <c r="A3526" s="461">
        <v>94653</v>
      </c>
      <c r="B3526" s="462" t="s">
        <v>1727</v>
      </c>
      <c r="C3526" s="461" t="s">
        <v>1</v>
      </c>
      <c r="D3526" s="465">
        <v>52.16</v>
      </c>
    </row>
    <row r="3527" spans="1:4" ht="27">
      <c r="A3527" s="461">
        <v>94654</v>
      </c>
      <c r="B3527" s="462" t="s">
        <v>1728</v>
      </c>
      <c r="C3527" s="461" t="s">
        <v>1</v>
      </c>
      <c r="D3527" s="465">
        <v>67.760000000000005</v>
      </c>
    </row>
    <row r="3528" spans="1:4" ht="27">
      <c r="A3528" s="461">
        <v>94655</v>
      </c>
      <c r="B3528" s="462" t="s">
        <v>1729</v>
      </c>
      <c r="C3528" s="461" t="s">
        <v>1</v>
      </c>
      <c r="D3528" s="465">
        <v>97.87</v>
      </c>
    </row>
    <row r="3529" spans="1:4" ht="27">
      <c r="A3529" s="461">
        <v>94716</v>
      </c>
      <c r="B3529" s="462" t="s">
        <v>1730</v>
      </c>
      <c r="C3529" s="461" t="s">
        <v>1</v>
      </c>
      <c r="D3529" s="465">
        <v>22.32</v>
      </c>
    </row>
    <row r="3530" spans="1:4" ht="27">
      <c r="A3530" s="461">
        <v>94717</v>
      </c>
      <c r="B3530" s="462" t="s">
        <v>1731</v>
      </c>
      <c r="C3530" s="461" t="s">
        <v>1</v>
      </c>
      <c r="D3530" s="465">
        <v>33.340000000000003</v>
      </c>
    </row>
    <row r="3531" spans="1:4" ht="27">
      <c r="A3531" s="461">
        <v>94718</v>
      </c>
      <c r="B3531" s="462" t="s">
        <v>1732</v>
      </c>
      <c r="C3531" s="461" t="s">
        <v>1</v>
      </c>
      <c r="D3531" s="465">
        <v>41.14</v>
      </c>
    </row>
    <row r="3532" spans="1:4" ht="27">
      <c r="A3532" s="461">
        <v>94719</v>
      </c>
      <c r="B3532" s="462" t="s">
        <v>1733</v>
      </c>
      <c r="C3532" s="461" t="s">
        <v>1</v>
      </c>
      <c r="D3532" s="465">
        <v>54.36</v>
      </c>
    </row>
    <row r="3533" spans="1:4" ht="27">
      <c r="A3533" s="461">
        <v>94720</v>
      </c>
      <c r="B3533" s="462" t="s">
        <v>1734</v>
      </c>
      <c r="C3533" s="461" t="s">
        <v>1</v>
      </c>
      <c r="D3533" s="465">
        <v>81.709999999999994</v>
      </c>
    </row>
    <row r="3534" spans="1:4" ht="27">
      <c r="A3534" s="461">
        <v>94721</v>
      </c>
      <c r="B3534" s="462" t="s">
        <v>1735</v>
      </c>
      <c r="C3534" s="461" t="s">
        <v>1</v>
      </c>
      <c r="D3534" s="465">
        <v>120.46</v>
      </c>
    </row>
    <row r="3535" spans="1:4" ht="27">
      <c r="A3535" s="461">
        <v>94722</v>
      </c>
      <c r="B3535" s="462" t="s">
        <v>1736</v>
      </c>
      <c r="C3535" s="461" t="s">
        <v>1</v>
      </c>
      <c r="D3535" s="465">
        <v>209.2</v>
      </c>
    </row>
    <row r="3536" spans="1:4" ht="27">
      <c r="A3536" s="461">
        <v>95697</v>
      </c>
      <c r="B3536" s="462" t="s">
        <v>10215</v>
      </c>
      <c r="C3536" s="461" t="s">
        <v>1</v>
      </c>
      <c r="D3536" s="465">
        <v>81.39</v>
      </c>
    </row>
    <row r="3537" spans="1:4" ht="27">
      <c r="A3537" s="461">
        <v>96635</v>
      </c>
      <c r="B3537" s="462" t="s">
        <v>1737</v>
      </c>
      <c r="C3537" s="461" t="s">
        <v>1</v>
      </c>
      <c r="D3537" s="465">
        <v>28.02</v>
      </c>
    </row>
    <row r="3538" spans="1:4" ht="27">
      <c r="A3538" s="461">
        <v>96636</v>
      </c>
      <c r="B3538" s="462" t="s">
        <v>1738</v>
      </c>
      <c r="C3538" s="461" t="s">
        <v>1</v>
      </c>
      <c r="D3538" s="465">
        <v>29.21</v>
      </c>
    </row>
    <row r="3539" spans="1:4" ht="27">
      <c r="A3539" s="461">
        <v>96644</v>
      </c>
      <c r="B3539" s="462" t="s">
        <v>1739</v>
      </c>
      <c r="C3539" s="461" t="s">
        <v>1</v>
      </c>
      <c r="D3539" s="465">
        <v>20.67</v>
      </c>
    </row>
    <row r="3540" spans="1:4" ht="27">
      <c r="A3540" s="461">
        <v>96645</v>
      </c>
      <c r="B3540" s="462" t="s">
        <v>1740</v>
      </c>
      <c r="C3540" s="461" t="s">
        <v>1</v>
      </c>
      <c r="D3540" s="465">
        <v>26.49</v>
      </c>
    </row>
    <row r="3541" spans="1:4" ht="27">
      <c r="A3541" s="461">
        <v>96646</v>
      </c>
      <c r="B3541" s="462" t="s">
        <v>1741</v>
      </c>
      <c r="C3541" s="461" t="s">
        <v>1</v>
      </c>
      <c r="D3541" s="465">
        <v>40.83</v>
      </c>
    </row>
    <row r="3542" spans="1:4" ht="27">
      <c r="A3542" s="461">
        <v>96647</v>
      </c>
      <c r="B3542" s="462" t="s">
        <v>1742</v>
      </c>
      <c r="C3542" s="461" t="s">
        <v>1</v>
      </c>
      <c r="D3542" s="465">
        <v>19.34</v>
      </c>
    </row>
    <row r="3543" spans="1:4" ht="27">
      <c r="A3543" s="461">
        <v>96648</v>
      </c>
      <c r="B3543" s="462" t="s">
        <v>1743</v>
      </c>
      <c r="C3543" s="461" t="s">
        <v>1</v>
      </c>
      <c r="D3543" s="465">
        <v>34.18</v>
      </c>
    </row>
    <row r="3544" spans="1:4" ht="27">
      <c r="A3544" s="461">
        <v>96649</v>
      </c>
      <c r="B3544" s="462" t="s">
        <v>1744</v>
      </c>
      <c r="C3544" s="461" t="s">
        <v>1</v>
      </c>
      <c r="D3544" s="465">
        <v>49.35</v>
      </c>
    </row>
    <row r="3545" spans="1:4" ht="27">
      <c r="A3545" s="461">
        <v>96668</v>
      </c>
      <c r="B3545" s="462" t="s">
        <v>1745</v>
      </c>
      <c r="C3545" s="461" t="s">
        <v>1</v>
      </c>
      <c r="D3545" s="465">
        <v>15.56</v>
      </c>
    </row>
    <row r="3546" spans="1:4" ht="27">
      <c r="A3546" s="461">
        <v>96669</v>
      </c>
      <c r="B3546" s="462" t="s">
        <v>1746</v>
      </c>
      <c r="C3546" s="461" t="s">
        <v>1</v>
      </c>
      <c r="D3546" s="465">
        <v>19.41</v>
      </c>
    </row>
    <row r="3547" spans="1:4" ht="27">
      <c r="A3547" s="461">
        <v>96670</v>
      </c>
      <c r="B3547" s="462" t="s">
        <v>1747</v>
      </c>
      <c r="C3547" s="461" t="s">
        <v>1</v>
      </c>
      <c r="D3547" s="465">
        <v>29.49</v>
      </c>
    </row>
    <row r="3548" spans="1:4" ht="27">
      <c r="A3548" s="461">
        <v>96671</v>
      </c>
      <c r="B3548" s="462" t="s">
        <v>1748</v>
      </c>
      <c r="C3548" s="461" t="s">
        <v>1</v>
      </c>
      <c r="D3548" s="465">
        <v>39.299999999999997</v>
      </c>
    </row>
    <row r="3549" spans="1:4" ht="27">
      <c r="A3549" s="461">
        <v>96672</v>
      </c>
      <c r="B3549" s="462" t="s">
        <v>1749</v>
      </c>
      <c r="C3549" s="461" t="s">
        <v>1</v>
      </c>
      <c r="D3549" s="465">
        <v>57.5</v>
      </c>
    </row>
    <row r="3550" spans="1:4" ht="27">
      <c r="A3550" s="461">
        <v>96673</v>
      </c>
      <c r="B3550" s="462" t="s">
        <v>1750</v>
      </c>
      <c r="C3550" s="461" t="s">
        <v>1</v>
      </c>
      <c r="D3550" s="465">
        <v>94.75</v>
      </c>
    </row>
    <row r="3551" spans="1:4" ht="27">
      <c r="A3551" s="461">
        <v>96674</v>
      </c>
      <c r="B3551" s="462" t="s">
        <v>1751</v>
      </c>
      <c r="C3551" s="461" t="s">
        <v>1</v>
      </c>
      <c r="D3551" s="465">
        <v>133.01</v>
      </c>
    </row>
    <row r="3552" spans="1:4" ht="27">
      <c r="A3552" s="461">
        <v>96675</v>
      </c>
      <c r="B3552" s="462" t="s">
        <v>1752</v>
      </c>
      <c r="C3552" s="461" t="s">
        <v>1</v>
      </c>
      <c r="D3552" s="465">
        <v>232.85</v>
      </c>
    </row>
    <row r="3553" spans="1:4" ht="27">
      <c r="A3553" s="461">
        <v>96676</v>
      </c>
      <c r="B3553" s="462" t="s">
        <v>1753</v>
      </c>
      <c r="C3553" s="461" t="s">
        <v>1</v>
      </c>
      <c r="D3553" s="465">
        <v>15.52</v>
      </c>
    </row>
    <row r="3554" spans="1:4" ht="27">
      <c r="A3554" s="461">
        <v>96677</v>
      </c>
      <c r="B3554" s="462" t="s">
        <v>1754</v>
      </c>
      <c r="C3554" s="461" t="s">
        <v>1</v>
      </c>
      <c r="D3554" s="465">
        <v>25.74</v>
      </c>
    </row>
    <row r="3555" spans="1:4" ht="27">
      <c r="A3555" s="461">
        <v>96678</v>
      </c>
      <c r="B3555" s="462" t="s">
        <v>1755</v>
      </c>
      <c r="C3555" s="461" t="s">
        <v>1</v>
      </c>
      <c r="D3555" s="465">
        <v>35.72</v>
      </c>
    </row>
    <row r="3556" spans="1:4" ht="27">
      <c r="A3556" s="461">
        <v>96679</v>
      </c>
      <c r="B3556" s="462" t="s">
        <v>1756</v>
      </c>
      <c r="C3556" s="461" t="s">
        <v>1</v>
      </c>
      <c r="D3556" s="465">
        <v>52.06</v>
      </c>
    </row>
    <row r="3557" spans="1:4" ht="27">
      <c r="A3557" s="461">
        <v>96680</v>
      </c>
      <c r="B3557" s="462" t="s">
        <v>1757</v>
      </c>
      <c r="C3557" s="461" t="s">
        <v>1</v>
      </c>
      <c r="D3557" s="465">
        <v>69.69</v>
      </c>
    </row>
    <row r="3558" spans="1:4" ht="27">
      <c r="A3558" s="461">
        <v>96681</v>
      </c>
      <c r="B3558" s="462" t="s">
        <v>1758</v>
      </c>
      <c r="C3558" s="461" t="s">
        <v>1</v>
      </c>
      <c r="D3558" s="465">
        <v>131.87</v>
      </c>
    </row>
    <row r="3559" spans="1:4" ht="27">
      <c r="A3559" s="461">
        <v>96682</v>
      </c>
      <c r="B3559" s="462" t="s">
        <v>1759</v>
      </c>
      <c r="C3559" s="461" t="s">
        <v>1</v>
      </c>
      <c r="D3559" s="465">
        <v>194.8</v>
      </c>
    </row>
    <row r="3560" spans="1:4" ht="27">
      <c r="A3560" s="461">
        <v>96683</v>
      </c>
      <c r="B3560" s="462" t="s">
        <v>1760</v>
      </c>
      <c r="C3560" s="461" t="s">
        <v>1</v>
      </c>
      <c r="D3560" s="465">
        <v>265.79000000000002</v>
      </c>
    </row>
    <row r="3561" spans="1:4" ht="27">
      <c r="A3561" s="461">
        <v>96718</v>
      </c>
      <c r="B3561" s="462" t="s">
        <v>1761</v>
      </c>
      <c r="C3561" s="461" t="s">
        <v>1</v>
      </c>
      <c r="D3561" s="465">
        <v>10.57</v>
      </c>
    </row>
    <row r="3562" spans="1:4" ht="27">
      <c r="A3562" s="461">
        <v>96719</v>
      </c>
      <c r="B3562" s="462" t="s">
        <v>1762</v>
      </c>
      <c r="C3562" s="461" t="s">
        <v>1</v>
      </c>
      <c r="D3562" s="465">
        <v>18.38</v>
      </c>
    </row>
    <row r="3563" spans="1:4" ht="27">
      <c r="A3563" s="461">
        <v>96720</v>
      </c>
      <c r="B3563" s="462" t="s">
        <v>1763</v>
      </c>
      <c r="C3563" s="461" t="s">
        <v>1</v>
      </c>
      <c r="D3563" s="465">
        <v>22.49</v>
      </c>
    </row>
    <row r="3564" spans="1:4" ht="27">
      <c r="A3564" s="461">
        <v>96721</v>
      </c>
      <c r="B3564" s="462" t="s">
        <v>1764</v>
      </c>
      <c r="C3564" s="461" t="s">
        <v>1</v>
      </c>
      <c r="D3564" s="465">
        <v>31.59</v>
      </c>
    </row>
    <row r="3565" spans="1:4" ht="27">
      <c r="A3565" s="461">
        <v>96722</v>
      </c>
      <c r="B3565" s="462" t="s">
        <v>1765</v>
      </c>
      <c r="C3565" s="461" t="s">
        <v>1</v>
      </c>
      <c r="D3565" s="465">
        <v>42.52</v>
      </c>
    </row>
    <row r="3566" spans="1:4" ht="27">
      <c r="A3566" s="461">
        <v>96723</v>
      </c>
      <c r="B3566" s="462" t="s">
        <v>1766</v>
      </c>
      <c r="C3566" s="461" t="s">
        <v>1</v>
      </c>
      <c r="D3566" s="465">
        <v>58.45</v>
      </c>
    </row>
    <row r="3567" spans="1:4" ht="27">
      <c r="A3567" s="461">
        <v>96724</v>
      </c>
      <c r="B3567" s="462" t="s">
        <v>1767</v>
      </c>
      <c r="C3567" s="461" t="s">
        <v>1</v>
      </c>
      <c r="D3567" s="465">
        <v>95.34</v>
      </c>
    </row>
    <row r="3568" spans="1:4" ht="27">
      <c r="A3568" s="461">
        <v>96725</v>
      </c>
      <c r="B3568" s="462" t="s">
        <v>1768</v>
      </c>
      <c r="C3568" s="461" t="s">
        <v>1</v>
      </c>
      <c r="D3568" s="465">
        <v>128.58000000000001</v>
      </c>
    </row>
    <row r="3569" spans="1:4" ht="27">
      <c r="A3569" s="461">
        <v>96726</v>
      </c>
      <c r="B3569" s="462" t="s">
        <v>1769</v>
      </c>
      <c r="C3569" s="461" t="s">
        <v>1</v>
      </c>
      <c r="D3569" s="465">
        <v>210.25</v>
      </c>
    </row>
    <row r="3570" spans="1:4" ht="27">
      <c r="A3570" s="461">
        <v>96727</v>
      </c>
      <c r="B3570" s="462" t="s">
        <v>1770</v>
      </c>
      <c r="C3570" s="461" t="s">
        <v>1</v>
      </c>
      <c r="D3570" s="465">
        <v>15.08</v>
      </c>
    </row>
    <row r="3571" spans="1:4" ht="27">
      <c r="A3571" s="461">
        <v>96728</v>
      </c>
      <c r="B3571" s="462" t="s">
        <v>1771</v>
      </c>
      <c r="C3571" s="461" t="s">
        <v>1</v>
      </c>
      <c r="D3571" s="465">
        <v>18.77</v>
      </c>
    </row>
    <row r="3572" spans="1:4" ht="27">
      <c r="A3572" s="461">
        <v>96729</v>
      </c>
      <c r="B3572" s="462" t="s">
        <v>1772</v>
      </c>
      <c r="C3572" s="461" t="s">
        <v>1</v>
      </c>
      <c r="D3572" s="465">
        <v>29.29</v>
      </c>
    </row>
    <row r="3573" spans="1:4" ht="27">
      <c r="A3573" s="461">
        <v>96730</v>
      </c>
      <c r="B3573" s="462" t="s">
        <v>1773</v>
      </c>
      <c r="C3573" s="461" t="s">
        <v>1</v>
      </c>
      <c r="D3573" s="465">
        <v>38.22</v>
      </c>
    </row>
    <row r="3574" spans="1:4" ht="27">
      <c r="A3574" s="461">
        <v>96731</v>
      </c>
      <c r="B3574" s="462" t="s">
        <v>1774</v>
      </c>
      <c r="C3574" s="461" t="s">
        <v>1</v>
      </c>
      <c r="D3574" s="465">
        <v>55.65</v>
      </c>
    </row>
    <row r="3575" spans="1:4" ht="27">
      <c r="A3575" s="461">
        <v>96732</v>
      </c>
      <c r="B3575" s="462" t="s">
        <v>1775</v>
      </c>
      <c r="C3575" s="461" t="s">
        <v>1</v>
      </c>
      <c r="D3575" s="465">
        <v>70.760000000000005</v>
      </c>
    </row>
    <row r="3576" spans="1:4" ht="27">
      <c r="A3576" s="461">
        <v>96733</v>
      </c>
      <c r="B3576" s="462" t="s">
        <v>1776</v>
      </c>
      <c r="C3576" s="461" t="s">
        <v>1</v>
      </c>
      <c r="D3576" s="465">
        <v>131.22</v>
      </c>
    </row>
    <row r="3577" spans="1:4" ht="27">
      <c r="A3577" s="461">
        <v>96734</v>
      </c>
      <c r="B3577" s="462" t="s">
        <v>1777</v>
      </c>
      <c r="C3577" s="461" t="s">
        <v>1</v>
      </c>
      <c r="D3577" s="465">
        <v>186.9</v>
      </c>
    </row>
    <row r="3578" spans="1:4" ht="27">
      <c r="A3578" s="461">
        <v>96735</v>
      </c>
      <c r="B3578" s="462" t="s">
        <v>1778</v>
      </c>
      <c r="C3578" s="461" t="s">
        <v>1</v>
      </c>
      <c r="D3578" s="465">
        <v>240.58</v>
      </c>
    </row>
    <row r="3579" spans="1:4" ht="27">
      <c r="A3579" s="461">
        <v>96794</v>
      </c>
      <c r="B3579" s="462" t="s">
        <v>1779</v>
      </c>
      <c r="C3579" s="461" t="s">
        <v>1</v>
      </c>
      <c r="D3579" s="465">
        <v>8.6199999999999992</v>
      </c>
    </row>
    <row r="3580" spans="1:4" ht="27">
      <c r="A3580" s="461">
        <v>96795</v>
      </c>
      <c r="B3580" s="462" t="s">
        <v>1780</v>
      </c>
      <c r="C3580" s="461" t="s">
        <v>1</v>
      </c>
      <c r="D3580" s="465">
        <v>11.03</v>
      </c>
    </row>
    <row r="3581" spans="1:4" ht="27">
      <c r="A3581" s="461">
        <v>96796</v>
      </c>
      <c r="B3581" s="462" t="s">
        <v>1781</v>
      </c>
      <c r="C3581" s="461" t="s">
        <v>1</v>
      </c>
      <c r="D3581" s="465">
        <v>15.67</v>
      </c>
    </row>
    <row r="3582" spans="1:4" ht="27">
      <c r="A3582" s="461">
        <v>96797</v>
      </c>
      <c r="B3582" s="462" t="s">
        <v>1782</v>
      </c>
      <c r="C3582" s="461" t="s">
        <v>1</v>
      </c>
      <c r="D3582" s="465">
        <v>24.06</v>
      </c>
    </row>
    <row r="3583" spans="1:4" ht="27">
      <c r="A3583" s="461">
        <v>96798</v>
      </c>
      <c r="B3583" s="462" t="s">
        <v>1783</v>
      </c>
      <c r="C3583" s="461" t="s">
        <v>1</v>
      </c>
      <c r="D3583" s="465">
        <v>8.73</v>
      </c>
    </row>
    <row r="3584" spans="1:4" ht="27">
      <c r="A3584" s="461">
        <v>96799</v>
      </c>
      <c r="B3584" s="462" t="s">
        <v>1784</v>
      </c>
      <c r="C3584" s="461" t="s">
        <v>1</v>
      </c>
      <c r="D3584" s="465">
        <v>11.62</v>
      </c>
    </row>
    <row r="3585" spans="1:4" ht="27">
      <c r="A3585" s="461">
        <v>96800</v>
      </c>
      <c r="B3585" s="462" t="s">
        <v>1785</v>
      </c>
      <c r="C3585" s="461" t="s">
        <v>1</v>
      </c>
      <c r="D3585" s="465">
        <v>16.87</v>
      </c>
    </row>
    <row r="3586" spans="1:4" ht="27">
      <c r="A3586" s="461">
        <v>96801</v>
      </c>
      <c r="B3586" s="462" t="s">
        <v>1786</v>
      </c>
      <c r="C3586" s="461" t="s">
        <v>1</v>
      </c>
      <c r="D3586" s="465">
        <v>26.13</v>
      </c>
    </row>
    <row r="3587" spans="1:4" ht="27">
      <c r="A3587" s="461">
        <v>97327</v>
      </c>
      <c r="B3587" s="462" t="s">
        <v>1787</v>
      </c>
      <c r="C3587" s="461" t="s">
        <v>1</v>
      </c>
      <c r="D3587" s="465">
        <v>31.4</v>
      </c>
    </row>
    <row r="3588" spans="1:4" ht="40.5">
      <c r="A3588" s="461">
        <v>97328</v>
      </c>
      <c r="B3588" s="462" t="s">
        <v>1788</v>
      </c>
      <c r="C3588" s="461" t="s">
        <v>1</v>
      </c>
      <c r="D3588" s="465">
        <v>54.29</v>
      </c>
    </row>
    <row r="3589" spans="1:4" ht="40.5">
      <c r="A3589" s="461">
        <v>97329</v>
      </c>
      <c r="B3589" s="462" t="s">
        <v>1789</v>
      </c>
      <c r="C3589" s="461" t="s">
        <v>1</v>
      </c>
      <c r="D3589" s="465">
        <v>68.64</v>
      </c>
    </row>
    <row r="3590" spans="1:4" ht="40.5">
      <c r="A3590" s="461">
        <v>97330</v>
      </c>
      <c r="B3590" s="462" t="s">
        <v>1790</v>
      </c>
      <c r="C3590" s="461" t="s">
        <v>1</v>
      </c>
      <c r="D3590" s="465">
        <v>84.05</v>
      </c>
    </row>
    <row r="3591" spans="1:4" ht="27">
      <c r="A3591" s="461">
        <v>97331</v>
      </c>
      <c r="B3591" s="462" t="s">
        <v>1791</v>
      </c>
      <c r="C3591" s="461" t="s">
        <v>1</v>
      </c>
      <c r="D3591" s="465">
        <v>31.63</v>
      </c>
    </row>
    <row r="3592" spans="1:4" ht="27">
      <c r="A3592" s="461">
        <v>97332</v>
      </c>
      <c r="B3592" s="462" t="s">
        <v>1792</v>
      </c>
      <c r="C3592" s="461" t="s">
        <v>1</v>
      </c>
      <c r="D3592" s="465">
        <v>54.56</v>
      </c>
    </row>
    <row r="3593" spans="1:4" ht="27">
      <c r="A3593" s="461">
        <v>97333</v>
      </c>
      <c r="B3593" s="462" t="s">
        <v>1793</v>
      </c>
      <c r="C3593" s="461" t="s">
        <v>1</v>
      </c>
      <c r="D3593" s="465">
        <v>68.97</v>
      </c>
    </row>
    <row r="3594" spans="1:4" ht="27">
      <c r="A3594" s="461">
        <v>97334</v>
      </c>
      <c r="B3594" s="462" t="s">
        <v>1794</v>
      </c>
      <c r="C3594" s="461" t="s">
        <v>1</v>
      </c>
      <c r="D3594" s="465">
        <v>84.42</v>
      </c>
    </row>
    <row r="3595" spans="1:4" ht="27">
      <c r="A3595" s="461">
        <v>97335</v>
      </c>
      <c r="B3595" s="462" t="s">
        <v>1795</v>
      </c>
      <c r="C3595" s="461" t="s">
        <v>1</v>
      </c>
      <c r="D3595" s="465">
        <v>91.89</v>
      </c>
    </row>
    <row r="3596" spans="1:4" ht="27">
      <c r="A3596" s="461">
        <v>97336</v>
      </c>
      <c r="B3596" s="462" t="s">
        <v>1796</v>
      </c>
      <c r="C3596" s="461" t="s">
        <v>1</v>
      </c>
      <c r="D3596" s="465">
        <v>116.78</v>
      </c>
    </row>
    <row r="3597" spans="1:4" ht="27">
      <c r="A3597" s="461">
        <v>97337</v>
      </c>
      <c r="B3597" s="462" t="s">
        <v>1797</v>
      </c>
      <c r="C3597" s="461" t="s">
        <v>1</v>
      </c>
      <c r="D3597" s="465">
        <v>175.77</v>
      </c>
    </row>
    <row r="3598" spans="1:4" ht="27">
      <c r="A3598" s="461">
        <v>97338</v>
      </c>
      <c r="B3598" s="462" t="s">
        <v>1798</v>
      </c>
      <c r="C3598" s="461" t="s">
        <v>1</v>
      </c>
      <c r="D3598" s="465">
        <v>211.37</v>
      </c>
    </row>
    <row r="3599" spans="1:4" ht="27">
      <c r="A3599" s="461">
        <v>97339</v>
      </c>
      <c r="B3599" s="462" t="s">
        <v>1799</v>
      </c>
      <c r="C3599" s="461" t="s">
        <v>1</v>
      </c>
      <c r="D3599" s="465">
        <v>227.03</v>
      </c>
    </row>
    <row r="3600" spans="1:4" ht="27">
      <c r="A3600" s="461">
        <v>97340</v>
      </c>
      <c r="B3600" s="462" t="s">
        <v>1800</v>
      </c>
      <c r="C3600" s="461" t="s">
        <v>1</v>
      </c>
      <c r="D3600" s="465">
        <v>227.6</v>
      </c>
    </row>
    <row r="3601" spans="1:4" ht="27">
      <c r="A3601" s="461">
        <v>97341</v>
      </c>
      <c r="B3601" s="462" t="s">
        <v>1801</v>
      </c>
      <c r="C3601" s="461" t="s">
        <v>1</v>
      </c>
      <c r="D3601" s="465">
        <v>59.98</v>
      </c>
    </row>
    <row r="3602" spans="1:4" ht="27">
      <c r="A3602" s="461">
        <v>97342</v>
      </c>
      <c r="B3602" s="462" t="s">
        <v>1802</v>
      </c>
      <c r="C3602" s="461" t="s">
        <v>1</v>
      </c>
      <c r="D3602" s="465">
        <v>95.12</v>
      </c>
    </row>
    <row r="3603" spans="1:4" ht="27">
      <c r="A3603" s="461">
        <v>97343</v>
      </c>
      <c r="B3603" s="462" t="s">
        <v>1803</v>
      </c>
      <c r="C3603" s="461" t="s">
        <v>1</v>
      </c>
      <c r="D3603" s="465">
        <v>120.24</v>
      </c>
    </row>
    <row r="3604" spans="1:4" ht="27">
      <c r="A3604" s="461">
        <v>97344</v>
      </c>
      <c r="B3604" s="462" t="s">
        <v>1804</v>
      </c>
      <c r="C3604" s="461" t="s">
        <v>1</v>
      </c>
      <c r="D3604" s="465">
        <v>67.05</v>
      </c>
    </row>
    <row r="3605" spans="1:4" ht="27">
      <c r="A3605" s="461">
        <v>97345</v>
      </c>
      <c r="B3605" s="462" t="s">
        <v>1805</v>
      </c>
      <c r="C3605" s="461" t="s">
        <v>1</v>
      </c>
      <c r="D3605" s="465">
        <v>107.28</v>
      </c>
    </row>
    <row r="3606" spans="1:4" ht="27">
      <c r="A3606" s="461">
        <v>97346</v>
      </c>
      <c r="B3606" s="462" t="s">
        <v>1806</v>
      </c>
      <c r="C3606" s="461" t="s">
        <v>1</v>
      </c>
      <c r="D3606" s="465">
        <v>136.82</v>
      </c>
    </row>
    <row r="3607" spans="1:4" ht="27">
      <c r="A3607" s="461">
        <v>97347</v>
      </c>
      <c r="B3607" s="462" t="s">
        <v>1807</v>
      </c>
      <c r="C3607" s="461" t="s">
        <v>1</v>
      </c>
      <c r="D3607" s="465">
        <v>110.87</v>
      </c>
    </row>
    <row r="3608" spans="1:4" ht="27">
      <c r="A3608" s="461">
        <v>97348</v>
      </c>
      <c r="B3608" s="462" t="s">
        <v>1808</v>
      </c>
      <c r="C3608" s="461" t="s">
        <v>1</v>
      </c>
      <c r="D3608" s="465">
        <v>153.31</v>
      </c>
    </row>
    <row r="3609" spans="1:4" ht="27">
      <c r="A3609" s="461">
        <v>97349</v>
      </c>
      <c r="B3609" s="462" t="s">
        <v>1809</v>
      </c>
      <c r="C3609" s="461" t="s">
        <v>1</v>
      </c>
      <c r="D3609" s="465">
        <v>221.25</v>
      </c>
    </row>
    <row r="3610" spans="1:4" ht="27">
      <c r="A3610" s="461">
        <v>97350</v>
      </c>
      <c r="B3610" s="462" t="s">
        <v>1810</v>
      </c>
      <c r="C3610" s="461" t="s">
        <v>1</v>
      </c>
      <c r="D3610" s="465">
        <v>268.74</v>
      </c>
    </row>
    <row r="3611" spans="1:4" ht="27">
      <c r="A3611" s="461">
        <v>97351</v>
      </c>
      <c r="B3611" s="462" t="s">
        <v>1811</v>
      </c>
      <c r="C3611" s="461" t="s">
        <v>1</v>
      </c>
      <c r="D3611" s="465">
        <v>371.76</v>
      </c>
    </row>
    <row r="3612" spans="1:4" ht="27">
      <c r="A3612" s="461">
        <v>97352</v>
      </c>
      <c r="B3612" s="462" t="s">
        <v>1812</v>
      </c>
      <c r="C3612" s="461" t="s">
        <v>1</v>
      </c>
      <c r="D3612" s="465">
        <v>482</v>
      </c>
    </row>
    <row r="3613" spans="1:4" ht="27">
      <c r="A3613" s="461">
        <v>97353</v>
      </c>
      <c r="B3613" s="462" t="s">
        <v>1813</v>
      </c>
      <c r="C3613" s="461" t="s">
        <v>1</v>
      </c>
      <c r="D3613" s="465">
        <v>71.22</v>
      </c>
    </row>
    <row r="3614" spans="1:4" ht="27">
      <c r="A3614" s="461">
        <v>97354</v>
      </c>
      <c r="B3614" s="462" t="s">
        <v>1814</v>
      </c>
      <c r="C3614" s="461" t="s">
        <v>1</v>
      </c>
      <c r="D3614" s="465">
        <v>114.1</v>
      </c>
    </row>
    <row r="3615" spans="1:4" ht="27">
      <c r="A3615" s="461">
        <v>97355</v>
      </c>
      <c r="B3615" s="462" t="s">
        <v>1815</v>
      </c>
      <c r="C3615" s="461" t="s">
        <v>1</v>
      </c>
      <c r="D3615" s="465">
        <v>156.77000000000001</v>
      </c>
    </row>
    <row r="3616" spans="1:4" ht="27">
      <c r="A3616" s="461">
        <v>97356</v>
      </c>
      <c r="B3616" s="462" t="s">
        <v>1816</v>
      </c>
      <c r="C3616" s="461" t="s">
        <v>1</v>
      </c>
      <c r="D3616" s="465">
        <v>78.290000000000006</v>
      </c>
    </row>
    <row r="3617" spans="1:4" ht="27">
      <c r="A3617" s="461">
        <v>97357</v>
      </c>
      <c r="B3617" s="462" t="s">
        <v>1817</v>
      </c>
      <c r="C3617" s="461" t="s">
        <v>1</v>
      </c>
      <c r="D3617" s="465">
        <v>126.26</v>
      </c>
    </row>
    <row r="3618" spans="1:4" ht="27">
      <c r="A3618" s="461">
        <v>97358</v>
      </c>
      <c r="B3618" s="462" t="s">
        <v>1818</v>
      </c>
      <c r="C3618" s="461" t="s">
        <v>1</v>
      </c>
      <c r="D3618" s="465">
        <v>173.35</v>
      </c>
    </row>
    <row r="3619" spans="1:4" ht="40.5">
      <c r="A3619" s="461">
        <v>97498</v>
      </c>
      <c r="B3619" s="462" t="s">
        <v>10214</v>
      </c>
      <c r="C3619" s="461" t="s">
        <v>1</v>
      </c>
      <c r="D3619" s="465">
        <v>52.65</v>
      </c>
    </row>
    <row r="3620" spans="1:4" ht="40.5">
      <c r="A3620" s="461">
        <v>97535</v>
      </c>
      <c r="B3620" s="462" t="s">
        <v>10213</v>
      </c>
      <c r="C3620" s="461" t="s">
        <v>1</v>
      </c>
      <c r="D3620" s="465">
        <v>55.87</v>
      </c>
    </row>
    <row r="3621" spans="1:4" ht="27">
      <c r="A3621" s="461">
        <v>97536</v>
      </c>
      <c r="B3621" s="462" t="s">
        <v>10212</v>
      </c>
      <c r="C3621" s="461" t="s">
        <v>1</v>
      </c>
      <c r="D3621" s="465">
        <v>63.29</v>
      </c>
    </row>
    <row r="3622" spans="1:4" ht="27">
      <c r="A3622" s="461">
        <v>100788</v>
      </c>
      <c r="B3622" s="462" t="s">
        <v>10211</v>
      </c>
      <c r="C3622" s="461" t="s">
        <v>53</v>
      </c>
      <c r="D3622" s="465">
        <v>505.66</v>
      </c>
    </row>
    <row r="3623" spans="1:4" ht="27">
      <c r="A3623" s="461">
        <v>100791</v>
      </c>
      <c r="B3623" s="462" t="s">
        <v>10210</v>
      </c>
      <c r="C3623" s="461" t="s">
        <v>1</v>
      </c>
      <c r="D3623" s="465">
        <v>17.559999999999999</v>
      </c>
    </row>
    <row r="3624" spans="1:4" ht="27">
      <c r="A3624" s="461">
        <v>100792</v>
      </c>
      <c r="B3624" s="462" t="s">
        <v>10209</v>
      </c>
      <c r="C3624" s="461" t="s">
        <v>1</v>
      </c>
      <c r="D3624" s="465">
        <v>26.37</v>
      </c>
    </row>
    <row r="3625" spans="1:4" ht="27">
      <c r="A3625" s="461">
        <v>100793</v>
      </c>
      <c r="B3625" s="462" t="s">
        <v>10208</v>
      </c>
      <c r="C3625" s="461" t="s">
        <v>1</v>
      </c>
      <c r="D3625" s="465">
        <v>35.340000000000003</v>
      </c>
    </row>
    <row r="3626" spans="1:4" ht="27">
      <c r="A3626" s="461">
        <v>100794</v>
      </c>
      <c r="B3626" s="462" t="s">
        <v>10207</v>
      </c>
      <c r="C3626" s="461" t="s">
        <v>1</v>
      </c>
      <c r="D3626" s="465">
        <v>48.06</v>
      </c>
    </row>
    <row r="3627" spans="1:4" ht="27">
      <c r="A3627" s="461">
        <v>100799</v>
      </c>
      <c r="B3627" s="462" t="s">
        <v>13266</v>
      </c>
      <c r="C3627" s="461" t="s">
        <v>1</v>
      </c>
      <c r="D3627" s="465">
        <v>17.89</v>
      </c>
    </row>
    <row r="3628" spans="1:4" ht="27">
      <c r="A3628" s="461">
        <v>100800</v>
      </c>
      <c r="B3628" s="462" t="s">
        <v>13267</v>
      </c>
      <c r="C3628" s="461" t="s">
        <v>1</v>
      </c>
      <c r="D3628" s="465">
        <v>26.71</v>
      </c>
    </row>
    <row r="3629" spans="1:4" ht="27">
      <c r="A3629" s="461">
        <v>100801</v>
      </c>
      <c r="B3629" s="462" t="s">
        <v>13268</v>
      </c>
      <c r="C3629" s="461" t="s">
        <v>1</v>
      </c>
      <c r="D3629" s="465">
        <v>35.67</v>
      </c>
    </row>
    <row r="3630" spans="1:4" ht="27">
      <c r="A3630" s="461">
        <v>100802</v>
      </c>
      <c r="B3630" s="462" t="s">
        <v>13269</v>
      </c>
      <c r="C3630" s="461" t="s">
        <v>1</v>
      </c>
      <c r="D3630" s="465">
        <v>48.4</v>
      </c>
    </row>
    <row r="3631" spans="1:4" ht="27">
      <c r="A3631" s="461">
        <v>100803</v>
      </c>
      <c r="B3631" s="462" t="s">
        <v>10206</v>
      </c>
      <c r="C3631" s="461" t="s">
        <v>1</v>
      </c>
      <c r="D3631" s="465">
        <v>16.87</v>
      </c>
    </row>
    <row r="3632" spans="1:4" ht="27">
      <c r="A3632" s="461">
        <v>100804</v>
      </c>
      <c r="B3632" s="462" t="s">
        <v>10205</v>
      </c>
      <c r="C3632" s="461" t="s">
        <v>1</v>
      </c>
      <c r="D3632" s="465">
        <v>25.56</v>
      </c>
    </row>
    <row r="3633" spans="1:4" ht="27">
      <c r="A3633" s="461">
        <v>100805</v>
      </c>
      <c r="B3633" s="462" t="s">
        <v>10204</v>
      </c>
      <c r="C3633" s="461" t="s">
        <v>1</v>
      </c>
      <c r="D3633" s="465">
        <v>34.369999999999997</v>
      </c>
    </row>
    <row r="3634" spans="1:4" ht="27">
      <c r="A3634" s="461">
        <v>100806</v>
      </c>
      <c r="B3634" s="462" t="s">
        <v>10203</v>
      </c>
      <c r="C3634" s="461" t="s">
        <v>1</v>
      </c>
      <c r="D3634" s="465">
        <v>46.87</v>
      </c>
    </row>
    <row r="3635" spans="1:4" ht="27">
      <c r="A3635" s="461">
        <v>100807</v>
      </c>
      <c r="B3635" s="462" t="s">
        <v>13270</v>
      </c>
      <c r="C3635" s="461" t="s">
        <v>1</v>
      </c>
      <c r="D3635" s="465">
        <v>21.78</v>
      </c>
    </row>
    <row r="3636" spans="1:4" ht="27">
      <c r="A3636" s="461">
        <v>100808</v>
      </c>
      <c r="B3636" s="462" t="s">
        <v>13271</v>
      </c>
      <c r="C3636" s="461" t="s">
        <v>1</v>
      </c>
      <c r="D3636" s="465">
        <v>31.33</v>
      </c>
    </row>
    <row r="3637" spans="1:4" ht="27">
      <c r="A3637" s="461">
        <v>100809</v>
      </c>
      <c r="B3637" s="462" t="s">
        <v>13272</v>
      </c>
      <c r="C3637" s="461" t="s">
        <v>1</v>
      </c>
      <c r="D3637" s="465">
        <v>41.2</v>
      </c>
    </row>
    <row r="3638" spans="1:4" ht="27">
      <c r="A3638" s="461">
        <v>100810</v>
      </c>
      <c r="B3638" s="462" t="s">
        <v>13273</v>
      </c>
      <c r="C3638" s="461" t="s">
        <v>1</v>
      </c>
      <c r="D3638" s="465">
        <v>55.19</v>
      </c>
    </row>
    <row r="3639" spans="1:4" ht="27">
      <c r="A3639" s="461">
        <v>101918</v>
      </c>
      <c r="B3639" s="462" t="s">
        <v>10202</v>
      </c>
      <c r="C3639" s="461" t="s">
        <v>1</v>
      </c>
      <c r="D3639" s="465">
        <v>250.22</v>
      </c>
    </row>
    <row r="3640" spans="1:4" ht="27">
      <c r="A3640" s="461">
        <v>101919</v>
      </c>
      <c r="B3640" s="462" t="s">
        <v>10201</v>
      </c>
      <c r="C3640" s="461" t="s">
        <v>53</v>
      </c>
      <c r="D3640" s="465">
        <v>321.67</v>
      </c>
    </row>
    <row r="3641" spans="1:4" ht="27">
      <c r="A3641" s="461">
        <v>101920</v>
      </c>
      <c r="B3641" s="462" t="s">
        <v>10200</v>
      </c>
      <c r="C3641" s="461" t="s">
        <v>53</v>
      </c>
      <c r="D3641" s="465">
        <v>150.72999999999999</v>
      </c>
    </row>
    <row r="3642" spans="1:4" ht="27">
      <c r="A3642" s="461">
        <v>101921</v>
      </c>
      <c r="B3642" s="462" t="s">
        <v>10199</v>
      </c>
      <c r="C3642" s="461" t="s">
        <v>53</v>
      </c>
      <c r="D3642" s="465">
        <v>172.74</v>
      </c>
    </row>
    <row r="3643" spans="1:4" ht="27">
      <c r="A3643" s="461">
        <v>101922</v>
      </c>
      <c r="B3643" s="462" t="s">
        <v>10198</v>
      </c>
      <c r="C3643" s="461" t="s">
        <v>53</v>
      </c>
      <c r="D3643" s="465">
        <v>172.74</v>
      </c>
    </row>
    <row r="3644" spans="1:4" ht="27">
      <c r="A3644" s="461">
        <v>101923</v>
      </c>
      <c r="B3644" s="462" t="s">
        <v>10197</v>
      </c>
      <c r="C3644" s="461" t="s">
        <v>53</v>
      </c>
      <c r="D3644" s="465">
        <v>172.74</v>
      </c>
    </row>
    <row r="3645" spans="1:4" ht="27">
      <c r="A3645" s="461">
        <v>101924</v>
      </c>
      <c r="B3645" s="462" t="s">
        <v>10196</v>
      </c>
      <c r="C3645" s="461" t="s">
        <v>53</v>
      </c>
      <c r="D3645" s="465">
        <v>141.52000000000001</v>
      </c>
    </row>
    <row r="3646" spans="1:4" ht="27">
      <c r="A3646" s="461">
        <v>101925</v>
      </c>
      <c r="B3646" s="462" t="s">
        <v>10195</v>
      </c>
      <c r="C3646" s="461" t="s">
        <v>53</v>
      </c>
      <c r="D3646" s="465">
        <v>237.44</v>
      </c>
    </row>
    <row r="3647" spans="1:4" ht="27">
      <c r="A3647" s="461">
        <v>101926</v>
      </c>
      <c r="B3647" s="462" t="s">
        <v>10194</v>
      </c>
      <c r="C3647" s="461" t="s">
        <v>53</v>
      </c>
      <c r="D3647" s="465">
        <v>305.82</v>
      </c>
    </row>
    <row r="3648" spans="1:4" ht="40.5">
      <c r="A3648" s="461">
        <v>101927</v>
      </c>
      <c r="B3648" s="462" t="s">
        <v>10193</v>
      </c>
      <c r="C3648" s="461" t="s">
        <v>1</v>
      </c>
      <c r="D3648" s="465">
        <v>240.15</v>
      </c>
    </row>
    <row r="3649" spans="1:4" ht="27">
      <c r="A3649" s="461">
        <v>101928</v>
      </c>
      <c r="B3649" s="462" t="s">
        <v>10192</v>
      </c>
      <c r="C3649" s="461" t="s">
        <v>53</v>
      </c>
      <c r="D3649" s="465">
        <v>325.51</v>
      </c>
    </row>
    <row r="3650" spans="1:4" ht="27">
      <c r="A3650" s="461">
        <v>101929</v>
      </c>
      <c r="B3650" s="462" t="s">
        <v>10191</v>
      </c>
      <c r="C3650" s="461" t="s">
        <v>53</v>
      </c>
      <c r="D3650" s="465">
        <v>154.57</v>
      </c>
    </row>
    <row r="3651" spans="1:4" ht="27">
      <c r="A3651" s="461">
        <v>101930</v>
      </c>
      <c r="B3651" s="462" t="s">
        <v>10190</v>
      </c>
      <c r="C3651" s="461" t="s">
        <v>53</v>
      </c>
      <c r="D3651" s="465">
        <v>176.58</v>
      </c>
    </row>
    <row r="3652" spans="1:4" ht="27">
      <c r="A3652" s="461">
        <v>101931</v>
      </c>
      <c r="B3652" s="462" t="s">
        <v>10189</v>
      </c>
      <c r="C3652" s="461" t="s">
        <v>53</v>
      </c>
      <c r="D3652" s="465">
        <v>176.58</v>
      </c>
    </row>
    <row r="3653" spans="1:4" ht="27">
      <c r="A3653" s="461">
        <v>101932</v>
      </c>
      <c r="B3653" s="462" t="s">
        <v>10188</v>
      </c>
      <c r="C3653" s="461" t="s">
        <v>53</v>
      </c>
      <c r="D3653" s="465">
        <v>176.58</v>
      </c>
    </row>
    <row r="3654" spans="1:4" ht="27">
      <c r="A3654" s="461">
        <v>101933</v>
      </c>
      <c r="B3654" s="462" t="s">
        <v>10187</v>
      </c>
      <c r="C3654" s="461" t="s">
        <v>53</v>
      </c>
      <c r="D3654" s="465">
        <v>145.36000000000001</v>
      </c>
    </row>
    <row r="3655" spans="1:4" ht="27">
      <c r="A3655" s="461">
        <v>101934</v>
      </c>
      <c r="B3655" s="462" t="s">
        <v>10186</v>
      </c>
      <c r="C3655" s="461" t="s">
        <v>53</v>
      </c>
      <c r="D3655" s="465">
        <v>243.22</v>
      </c>
    </row>
    <row r="3656" spans="1:4" ht="27">
      <c r="A3656" s="461">
        <v>101935</v>
      </c>
      <c r="B3656" s="462" t="s">
        <v>10185</v>
      </c>
      <c r="C3656" s="461" t="s">
        <v>53</v>
      </c>
      <c r="D3656" s="465">
        <v>313.52</v>
      </c>
    </row>
    <row r="3657" spans="1:4" ht="27">
      <c r="A3657" s="461">
        <v>89358</v>
      </c>
      <c r="B3657" s="462" t="s">
        <v>1819</v>
      </c>
      <c r="C3657" s="461" t="s">
        <v>53</v>
      </c>
      <c r="D3657" s="465">
        <v>5.82</v>
      </c>
    </row>
    <row r="3658" spans="1:4" ht="27">
      <c r="A3658" s="461">
        <v>89359</v>
      </c>
      <c r="B3658" s="462" t="s">
        <v>1820</v>
      </c>
      <c r="C3658" s="461" t="s">
        <v>53</v>
      </c>
      <c r="D3658" s="465">
        <v>6.2</v>
      </c>
    </row>
    <row r="3659" spans="1:4" ht="27">
      <c r="A3659" s="461">
        <v>89360</v>
      </c>
      <c r="B3659" s="462" t="s">
        <v>1821</v>
      </c>
      <c r="C3659" s="461" t="s">
        <v>53</v>
      </c>
      <c r="D3659" s="465">
        <v>7.81</v>
      </c>
    </row>
    <row r="3660" spans="1:4" ht="27">
      <c r="A3660" s="461">
        <v>89361</v>
      </c>
      <c r="B3660" s="462" t="s">
        <v>1822</v>
      </c>
      <c r="C3660" s="461" t="s">
        <v>53</v>
      </c>
      <c r="D3660" s="465">
        <v>7.18</v>
      </c>
    </row>
    <row r="3661" spans="1:4" ht="27">
      <c r="A3661" s="461">
        <v>89362</v>
      </c>
      <c r="B3661" s="462" t="s">
        <v>1823</v>
      </c>
      <c r="C3661" s="461" t="s">
        <v>53</v>
      </c>
      <c r="D3661" s="465">
        <v>6.96</v>
      </c>
    </row>
    <row r="3662" spans="1:4" ht="27">
      <c r="A3662" s="461">
        <v>89363</v>
      </c>
      <c r="B3662" s="462" t="s">
        <v>1824</v>
      </c>
      <c r="C3662" s="461" t="s">
        <v>53</v>
      </c>
      <c r="D3662" s="465">
        <v>7.78</v>
      </c>
    </row>
    <row r="3663" spans="1:4" ht="27">
      <c r="A3663" s="461">
        <v>89364</v>
      </c>
      <c r="B3663" s="462" t="s">
        <v>1825</v>
      </c>
      <c r="C3663" s="461" t="s">
        <v>53</v>
      </c>
      <c r="D3663" s="465">
        <v>9.48</v>
      </c>
    </row>
    <row r="3664" spans="1:4" ht="27">
      <c r="A3664" s="461">
        <v>89365</v>
      </c>
      <c r="B3664" s="462" t="s">
        <v>1826</v>
      </c>
      <c r="C3664" s="461" t="s">
        <v>53</v>
      </c>
      <c r="D3664" s="465">
        <v>8.7200000000000006</v>
      </c>
    </row>
    <row r="3665" spans="1:4" ht="27">
      <c r="A3665" s="461">
        <v>89366</v>
      </c>
      <c r="B3665" s="462" t="s">
        <v>1827</v>
      </c>
      <c r="C3665" s="461" t="s">
        <v>53</v>
      </c>
      <c r="D3665" s="465">
        <v>13.98</v>
      </c>
    </row>
    <row r="3666" spans="1:4" ht="27">
      <c r="A3666" s="461">
        <v>89367</v>
      </c>
      <c r="B3666" s="462" t="s">
        <v>1828</v>
      </c>
      <c r="C3666" s="461" t="s">
        <v>53</v>
      </c>
      <c r="D3666" s="465">
        <v>9.9</v>
      </c>
    </row>
    <row r="3667" spans="1:4" ht="27">
      <c r="A3667" s="461">
        <v>89368</v>
      </c>
      <c r="B3667" s="462" t="s">
        <v>1829</v>
      </c>
      <c r="C3667" s="461" t="s">
        <v>53</v>
      </c>
      <c r="D3667" s="465">
        <v>12.21</v>
      </c>
    </row>
    <row r="3668" spans="1:4" ht="27">
      <c r="A3668" s="461">
        <v>89369</v>
      </c>
      <c r="B3668" s="462" t="s">
        <v>1830</v>
      </c>
      <c r="C3668" s="461" t="s">
        <v>53</v>
      </c>
      <c r="D3668" s="465">
        <v>15.08</v>
      </c>
    </row>
    <row r="3669" spans="1:4" ht="27">
      <c r="A3669" s="461">
        <v>89370</v>
      </c>
      <c r="B3669" s="462" t="s">
        <v>1831</v>
      </c>
      <c r="C3669" s="461" t="s">
        <v>53</v>
      </c>
      <c r="D3669" s="465">
        <v>11.73</v>
      </c>
    </row>
    <row r="3670" spans="1:4" ht="27">
      <c r="A3670" s="461">
        <v>89371</v>
      </c>
      <c r="B3670" s="462" t="s">
        <v>1832</v>
      </c>
      <c r="C3670" s="461" t="s">
        <v>53</v>
      </c>
      <c r="D3670" s="465">
        <v>4.5</v>
      </c>
    </row>
    <row r="3671" spans="1:4" ht="27">
      <c r="A3671" s="461">
        <v>89372</v>
      </c>
      <c r="B3671" s="462" t="s">
        <v>1833</v>
      </c>
      <c r="C3671" s="461" t="s">
        <v>53</v>
      </c>
      <c r="D3671" s="465">
        <v>12.12</v>
      </c>
    </row>
    <row r="3672" spans="1:4" ht="27">
      <c r="A3672" s="461">
        <v>89373</v>
      </c>
      <c r="B3672" s="462" t="s">
        <v>1834</v>
      </c>
      <c r="C3672" s="461" t="s">
        <v>53</v>
      </c>
      <c r="D3672" s="465">
        <v>5.19</v>
      </c>
    </row>
    <row r="3673" spans="1:4" ht="27">
      <c r="A3673" s="461">
        <v>89374</v>
      </c>
      <c r="B3673" s="462" t="s">
        <v>1835</v>
      </c>
      <c r="C3673" s="461" t="s">
        <v>53</v>
      </c>
      <c r="D3673" s="465">
        <v>9.32</v>
      </c>
    </row>
    <row r="3674" spans="1:4" ht="27">
      <c r="A3674" s="461">
        <v>89375</v>
      </c>
      <c r="B3674" s="462" t="s">
        <v>1836</v>
      </c>
      <c r="C3674" s="461" t="s">
        <v>53</v>
      </c>
      <c r="D3674" s="465">
        <v>11.82</v>
      </c>
    </row>
    <row r="3675" spans="1:4" ht="27">
      <c r="A3675" s="461">
        <v>89376</v>
      </c>
      <c r="B3675" s="462" t="s">
        <v>1837</v>
      </c>
      <c r="C3675" s="461" t="s">
        <v>53</v>
      </c>
      <c r="D3675" s="465">
        <v>4.58</v>
      </c>
    </row>
    <row r="3676" spans="1:4" ht="27">
      <c r="A3676" s="461">
        <v>89377</v>
      </c>
      <c r="B3676" s="462" t="s">
        <v>1838</v>
      </c>
      <c r="C3676" s="461" t="s">
        <v>53</v>
      </c>
      <c r="D3676" s="465">
        <v>8.26</v>
      </c>
    </row>
    <row r="3677" spans="1:4" ht="27">
      <c r="A3677" s="461">
        <v>89378</v>
      </c>
      <c r="B3677" s="462" t="s">
        <v>1839</v>
      </c>
      <c r="C3677" s="461" t="s">
        <v>53</v>
      </c>
      <c r="D3677" s="465">
        <v>5.36</v>
      </c>
    </row>
    <row r="3678" spans="1:4" ht="27">
      <c r="A3678" s="461">
        <v>89379</v>
      </c>
      <c r="B3678" s="462" t="s">
        <v>1840</v>
      </c>
      <c r="C3678" s="461" t="s">
        <v>53</v>
      </c>
      <c r="D3678" s="465">
        <v>15.52</v>
      </c>
    </row>
    <row r="3679" spans="1:4" ht="27">
      <c r="A3679" s="461">
        <v>89380</v>
      </c>
      <c r="B3679" s="462" t="s">
        <v>1841</v>
      </c>
      <c r="C3679" s="461" t="s">
        <v>53</v>
      </c>
      <c r="D3679" s="465">
        <v>8.48</v>
      </c>
    </row>
    <row r="3680" spans="1:4" ht="27">
      <c r="A3680" s="461">
        <v>89381</v>
      </c>
      <c r="B3680" s="462" t="s">
        <v>1842</v>
      </c>
      <c r="C3680" s="461" t="s">
        <v>53</v>
      </c>
      <c r="D3680" s="465">
        <v>11.79</v>
      </c>
    </row>
    <row r="3681" spans="1:4" ht="27">
      <c r="A3681" s="461">
        <v>89382</v>
      </c>
      <c r="B3681" s="462" t="s">
        <v>1843</v>
      </c>
      <c r="C3681" s="461" t="s">
        <v>53</v>
      </c>
      <c r="D3681" s="465">
        <v>14.11</v>
      </c>
    </row>
    <row r="3682" spans="1:4" ht="27">
      <c r="A3682" s="461">
        <v>89383</v>
      </c>
      <c r="B3682" s="462" t="s">
        <v>1844</v>
      </c>
      <c r="C3682" s="461" t="s">
        <v>53</v>
      </c>
      <c r="D3682" s="465">
        <v>5.47</v>
      </c>
    </row>
    <row r="3683" spans="1:4" ht="27">
      <c r="A3683" s="461">
        <v>89384</v>
      </c>
      <c r="B3683" s="462" t="s">
        <v>1845</v>
      </c>
      <c r="C3683" s="461" t="s">
        <v>53</v>
      </c>
      <c r="D3683" s="465">
        <v>11.95</v>
      </c>
    </row>
    <row r="3684" spans="1:4" ht="27">
      <c r="A3684" s="461">
        <v>89385</v>
      </c>
      <c r="B3684" s="462" t="s">
        <v>1846</v>
      </c>
      <c r="C3684" s="461" t="s">
        <v>53</v>
      </c>
      <c r="D3684" s="465">
        <v>6.27</v>
      </c>
    </row>
    <row r="3685" spans="1:4" ht="27">
      <c r="A3685" s="461">
        <v>89386</v>
      </c>
      <c r="B3685" s="462" t="s">
        <v>1847</v>
      </c>
      <c r="C3685" s="461" t="s">
        <v>53</v>
      </c>
      <c r="D3685" s="465">
        <v>7.62</v>
      </c>
    </row>
    <row r="3686" spans="1:4" ht="27">
      <c r="A3686" s="461">
        <v>89387</v>
      </c>
      <c r="B3686" s="462" t="s">
        <v>1848</v>
      </c>
      <c r="C3686" s="461" t="s">
        <v>53</v>
      </c>
      <c r="D3686" s="465">
        <v>31.86</v>
      </c>
    </row>
    <row r="3687" spans="1:4" ht="27">
      <c r="A3687" s="461">
        <v>89388</v>
      </c>
      <c r="B3687" s="462" t="s">
        <v>1849</v>
      </c>
      <c r="C3687" s="461" t="s">
        <v>53</v>
      </c>
      <c r="D3687" s="465">
        <v>10.36</v>
      </c>
    </row>
    <row r="3688" spans="1:4" ht="27">
      <c r="A3688" s="461">
        <v>89389</v>
      </c>
      <c r="B3688" s="462" t="s">
        <v>1850</v>
      </c>
      <c r="C3688" s="461" t="s">
        <v>53</v>
      </c>
      <c r="D3688" s="465">
        <v>11.3</v>
      </c>
    </row>
    <row r="3689" spans="1:4" ht="27">
      <c r="A3689" s="461">
        <v>89390</v>
      </c>
      <c r="B3689" s="462" t="s">
        <v>1851</v>
      </c>
      <c r="C3689" s="461" t="s">
        <v>53</v>
      </c>
      <c r="D3689" s="465">
        <v>21.29</v>
      </c>
    </row>
    <row r="3690" spans="1:4" ht="27">
      <c r="A3690" s="461">
        <v>89391</v>
      </c>
      <c r="B3690" s="462" t="s">
        <v>1852</v>
      </c>
      <c r="C3690" s="461" t="s">
        <v>53</v>
      </c>
      <c r="D3690" s="465">
        <v>7.51</v>
      </c>
    </row>
    <row r="3691" spans="1:4" ht="27">
      <c r="A3691" s="461">
        <v>89392</v>
      </c>
      <c r="B3691" s="462" t="s">
        <v>1853</v>
      </c>
      <c r="C3691" s="461" t="s">
        <v>53</v>
      </c>
      <c r="D3691" s="465">
        <v>25.46</v>
      </c>
    </row>
    <row r="3692" spans="1:4" ht="27">
      <c r="A3692" s="461">
        <v>89393</v>
      </c>
      <c r="B3692" s="462" t="s">
        <v>1854</v>
      </c>
      <c r="C3692" s="461" t="s">
        <v>53</v>
      </c>
      <c r="D3692" s="465">
        <v>8.18</v>
      </c>
    </row>
    <row r="3693" spans="1:4" ht="27">
      <c r="A3693" s="461">
        <v>89394</v>
      </c>
      <c r="B3693" s="462" t="s">
        <v>1855</v>
      </c>
      <c r="C3693" s="461" t="s">
        <v>53</v>
      </c>
      <c r="D3693" s="465">
        <v>17.690000000000001</v>
      </c>
    </row>
    <row r="3694" spans="1:4" ht="27">
      <c r="A3694" s="461">
        <v>89395</v>
      </c>
      <c r="B3694" s="462" t="s">
        <v>1856</v>
      </c>
      <c r="C3694" s="461" t="s">
        <v>53</v>
      </c>
      <c r="D3694" s="465">
        <v>9.84</v>
      </c>
    </row>
    <row r="3695" spans="1:4" ht="27">
      <c r="A3695" s="461">
        <v>89396</v>
      </c>
      <c r="B3695" s="462" t="s">
        <v>1857</v>
      </c>
      <c r="C3695" s="461" t="s">
        <v>53</v>
      </c>
      <c r="D3695" s="465">
        <v>17.98</v>
      </c>
    </row>
    <row r="3696" spans="1:4" ht="27">
      <c r="A3696" s="461">
        <v>89397</v>
      </c>
      <c r="B3696" s="462" t="s">
        <v>1858</v>
      </c>
      <c r="C3696" s="461" t="s">
        <v>53</v>
      </c>
      <c r="D3696" s="465">
        <v>12.01</v>
      </c>
    </row>
    <row r="3697" spans="1:4" ht="27">
      <c r="A3697" s="461">
        <v>89398</v>
      </c>
      <c r="B3697" s="462" t="s">
        <v>1859</v>
      </c>
      <c r="C3697" s="461" t="s">
        <v>53</v>
      </c>
      <c r="D3697" s="465">
        <v>14.83</v>
      </c>
    </row>
    <row r="3698" spans="1:4" ht="27">
      <c r="A3698" s="461">
        <v>89399</v>
      </c>
      <c r="B3698" s="462" t="s">
        <v>1860</v>
      </c>
      <c r="C3698" s="461" t="s">
        <v>53</v>
      </c>
      <c r="D3698" s="465">
        <v>28.64</v>
      </c>
    </row>
    <row r="3699" spans="1:4" ht="27">
      <c r="A3699" s="461">
        <v>89400</v>
      </c>
      <c r="B3699" s="462" t="s">
        <v>1861</v>
      </c>
      <c r="C3699" s="461" t="s">
        <v>53</v>
      </c>
      <c r="D3699" s="465">
        <v>16.98</v>
      </c>
    </row>
    <row r="3700" spans="1:4" ht="27">
      <c r="A3700" s="461">
        <v>89404</v>
      </c>
      <c r="B3700" s="462" t="s">
        <v>1862</v>
      </c>
      <c r="C3700" s="461" t="s">
        <v>53</v>
      </c>
      <c r="D3700" s="465">
        <v>4.05</v>
      </c>
    </row>
    <row r="3701" spans="1:4" ht="27">
      <c r="A3701" s="461">
        <v>89405</v>
      </c>
      <c r="B3701" s="462" t="s">
        <v>1863</v>
      </c>
      <c r="C3701" s="461" t="s">
        <v>53</v>
      </c>
      <c r="D3701" s="465">
        <v>4.43</v>
      </c>
    </row>
    <row r="3702" spans="1:4" ht="27">
      <c r="A3702" s="461">
        <v>89406</v>
      </c>
      <c r="B3702" s="462" t="s">
        <v>1864</v>
      </c>
      <c r="C3702" s="461" t="s">
        <v>53</v>
      </c>
      <c r="D3702" s="465">
        <v>6.04</v>
      </c>
    </row>
    <row r="3703" spans="1:4" ht="27">
      <c r="A3703" s="461">
        <v>89407</v>
      </c>
      <c r="B3703" s="462" t="s">
        <v>1865</v>
      </c>
      <c r="C3703" s="461" t="s">
        <v>53</v>
      </c>
      <c r="D3703" s="465">
        <v>5.41</v>
      </c>
    </row>
    <row r="3704" spans="1:4" ht="27">
      <c r="A3704" s="461">
        <v>89408</v>
      </c>
      <c r="B3704" s="462" t="s">
        <v>1866</v>
      </c>
      <c r="C3704" s="461" t="s">
        <v>53</v>
      </c>
      <c r="D3704" s="465">
        <v>4.93</v>
      </c>
    </row>
    <row r="3705" spans="1:4" ht="27">
      <c r="A3705" s="461">
        <v>89409</v>
      </c>
      <c r="B3705" s="462" t="s">
        <v>1867</v>
      </c>
      <c r="C3705" s="461" t="s">
        <v>53</v>
      </c>
      <c r="D3705" s="465">
        <v>5.75</v>
      </c>
    </row>
    <row r="3706" spans="1:4" ht="27">
      <c r="A3706" s="461">
        <v>89410</v>
      </c>
      <c r="B3706" s="462" t="s">
        <v>1868</v>
      </c>
      <c r="C3706" s="461" t="s">
        <v>53</v>
      </c>
      <c r="D3706" s="465">
        <v>7.45</v>
      </c>
    </row>
    <row r="3707" spans="1:4" ht="27">
      <c r="A3707" s="461">
        <v>89411</v>
      </c>
      <c r="B3707" s="462" t="s">
        <v>1869</v>
      </c>
      <c r="C3707" s="461" t="s">
        <v>53</v>
      </c>
      <c r="D3707" s="465">
        <v>6.69</v>
      </c>
    </row>
    <row r="3708" spans="1:4" ht="27">
      <c r="A3708" s="461">
        <v>89412</v>
      </c>
      <c r="B3708" s="462" t="s">
        <v>1870</v>
      </c>
      <c r="C3708" s="461" t="s">
        <v>53</v>
      </c>
      <c r="D3708" s="465">
        <v>7.73</v>
      </c>
    </row>
    <row r="3709" spans="1:4" ht="27">
      <c r="A3709" s="461">
        <v>89413</v>
      </c>
      <c r="B3709" s="462" t="s">
        <v>1871</v>
      </c>
      <c r="C3709" s="461" t="s">
        <v>53</v>
      </c>
      <c r="D3709" s="465">
        <v>7.45</v>
      </c>
    </row>
    <row r="3710" spans="1:4" ht="27">
      <c r="A3710" s="461">
        <v>89414</v>
      </c>
      <c r="B3710" s="462" t="s">
        <v>1872</v>
      </c>
      <c r="C3710" s="461" t="s">
        <v>53</v>
      </c>
      <c r="D3710" s="465">
        <v>9.76</v>
      </c>
    </row>
    <row r="3711" spans="1:4" ht="27">
      <c r="A3711" s="461">
        <v>89415</v>
      </c>
      <c r="B3711" s="462" t="s">
        <v>1873</v>
      </c>
      <c r="C3711" s="461" t="s">
        <v>53</v>
      </c>
      <c r="D3711" s="465">
        <v>12.63</v>
      </c>
    </row>
    <row r="3712" spans="1:4" ht="27">
      <c r="A3712" s="461">
        <v>89416</v>
      </c>
      <c r="B3712" s="462" t="s">
        <v>1874</v>
      </c>
      <c r="C3712" s="461" t="s">
        <v>53</v>
      </c>
      <c r="D3712" s="465">
        <v>9.2799999999999994</v>
      </c>
    </row>
    <row r="3713" spans="1:4" ht="27">
      <c r="A3713" s="461">
        <v>89417</v>
      </c>
      <c r="B3713" s="462" t="s">
        <v>1875</v>
      </c>
      <c r="C3713" s="461" t="s">
        <v>53</v>
      </c>
      <c r="D3713" s="465">
        <v>3.34</v>
      </c>
    </row>
    <row r="3714" spans="1:4" ht="27">
      <c r="A3714" s="461">
        <v>89418</v>
      </c>
      <c r="B3714" s="462" t="s">
        <v>1876</v>
      </c>
      <c r="C3714" s="461" t="s">
        <v>53</v>
      </c>
      <c r="D3714" s="465">
        <v>10.96</v>
      </c>
    </row>
    <row r="3715" spans="1:4" ht="27">
      <c r="A3715" s="461">
        <v>89419</v>
      </c>
      <c r="B3715" s="462" t="s">
        <v>1877</v>
      </c>
      <c r="C3715" s="461" t="s">
        <v>53</v>
      </c>
      <c r="D3715" s="465">
        <v>4.03</v>
      </c>
    </row>
    <row r="3716" spans="1:4" ht="27">
      <c r="A3716" s="461">
        <v>89420</v>
      </c>
      <c r="B3716" s="462" t="s">
        <v>1878</v>
      </c>
      <c r="C3716" s="461" t="s">
        <v>53</v>
      </c>
      <c r="D3716" s="465">
        <v>8.16</v>
      </c>
    </row>
    <row r="3717" spans="1:4" ht="27">
      <c r="A3717" s="461">
        <v>89421</v>
      </c>
      <c r="B3717" s="462" t="s">
        <v>1879</v>
      </c>
      <c r="C3717" s="461" t="s">
        <v>53</v>
      </c>
      <c r="D3717" s="465">
        <v>10.66</v>
      </c>
    </row>
    <row r="3718" spans="1:4" ht="27">
      <c r="A3718" s="461">
        <v>89422</v>
      </c>
      <c r="B3718" s="462" t="s">
        <v>1880</v>
      </c>
      <c r="C3718" s="461" t="s">
        <v>53</v>
      </c>
      <c r="D3718" s="465">
        <v>3.42</v>
      </c>
    </row>
    <row r="3719" spans="1:4" ht="27">
      <c r="A3719" s="461">
        <v>89423</v>
      </c>
      <c r="B3719" s="462" t="s">
        <v>1881</v>
      </c>
      <c r="C3719" s="461" t="s">
        <v>53</v>
      </c>
      <c r="D3719" s="465">
        <v>7.61</v>
      </c>
    </row>
    <row r="3720" spans="1:4" ht="27">
      <c r="A3720" s="461">
        <v>89424</v>
      </c>
      <c r="B3720" s="462" t="s">
        <v>1882</v>
      </c>
      <c r="C3720" s="461" t="s">
        <v>53</v>
      </c>
      <c r="D3720" s="465">
        <v>3.99</v>
      </c>
    </row>
    <row r="3721" spans="1:4" ht="27">
      <c r="A3721" s="461">
        <v>89425</v>
      </c>
      <c r="B3721" s="462" t="s">
        <v>1883</v>
      </c>
      <c r="C3721" s="461" t="s">
        <v>53</v>
      </c>
      <c r="D3721" s="465">
        <v>14.15</v>
      </c>
    </row>
    <row r="3722" spans="1:4" ht="27">
      <c r="A3722" s="461">
        <v>89426</v>
      </c>
      <c r="B3722" s="462" t="s">
        <v>1884</v>
      </c>
      <c r="C3722" s="461" t="s">
        <v>53</v>
      </c>
      <c r="D3722" s="465">
        <v>7.11</v>
      </c>
    </row>
    <row r="3723" spans="1:4" ht="27">
      <c r="A3723" s="461">
        <v>89427</v>
      </c>
      <c r="B3723" s="462" t="s">
        <v>1885</v>
      </c>
      <c r="C3723" s="461" t="s">
        <v>53</v>
      </c>
      <c r="D3723" s="465">
        <v>10.42</v>
      </c>
    </row>
    <row r="3724" spans="1:4" ht="27">
      <c r="A3724" s="461">
        <v>89428</v>
      </c>
      <c r="B3724" s="462" t="s">
        <v>1886</v>
      </c>
      <c r="C3724" s="461" t="s">
        <v>53</v>
      </c>
      <c r="D3724" s="465">
        <v>12.74</v>
      </c>
    </row>
    <row r="3725" spans="1:4" ht="27">
      <c r="A3725" s="461">
        <v>89429</v>
      </c>
      <c r="B3725" s="462" t="s">
        <v>1887</v>
      </c>
      <c r="C3725" s="461" t="s">
        <v>53</v>
      </c>
      <c r="D3725" s="465">
        <v>4.0999999999999996</v>
      </c>
    </row>
    <row r="3726" spans="1:4" ht="27">
      <c r="A3726" s="461">
        <v>89430</v>
      </c>
      <c r="B3726" s="462" t="s">
        <v>1888</v>
      </c>
      <c r="C3726" s="461" t="s">
        <v>53</v>
      </c>
      <c r="D3726" s="465">
        <v>10.58</v>
      </c>
    </row>
    <row r="3727" spans="1:4" ht="27">
      <c r="A3727" s="461">
        <v>89431</v>
      </c>
      <c r="B3727" s="462" t="s">
        <v>1889</v>
      </c>
      <c r="C3727" s="461" t="s">
        <v>53</v>
      </c>
      <c r="D3727" s="465">
        <v>5.97</v>
      </c>
    </row>
    <row r="3728" spans="1:4" ht="27">
      <c r="A3728" s="461">
        <v>89432</v>
      </c>
      <c r="B3728" s="462" t="s">
        <v>1890</v>
      </c>
      <c r="C3728" s="461" t="s">
        <v>53</v>
      </c>
      <c r="D3728" s="465">
        <v>30.21</v>
      </c>
    </row>
    <row r="3729" spans="1:4" ht="27">
      <c r="A3729" s="461">
        <v>89433</v>
      </c>
      <c r="B3729" s="462" t="s">
        <v>1891</v>
      </c>
      <c r="C3729" s="461" t="s">
        <v>53</v>
      </c>
      <c r="D3729" s="465">
        <v>8.7100000000000009</v>
      </c>
    </row>
    <row r="3730" spans="1:4" ht="27">
      <c r="A3730" s="461">
        <v>89434</v>
      </c>
      <c r="B3730" s="462" t="s">
        <v>1892</v>
      </c>
      <c r="C3730" s="461" t="s">
        <v>53</v>
      </c>
      <c r="D3730" s="465">
        <v>9.65</v>
      </c>
    </row>
    <row r="3731" spans="1:4" ht="27">
      <c r="A3731" s="461">
        <v>89435</v>
      </c>
      <c r="B3731" s="462" t="s">
        <v>1893</v>
      </c>
      <c r="C3731" s="461" t="s">
        <v>53</v>
      </c>
      <c r="D3731" s="465">
        <v>19.64</v>
      </c>
    </row>
    <row r="3732" spans="1:4" ht="27">
      <c r="A3732" s="461">
        <v>89436</v>
      </c>
      <c r="B3732" s="462" t="s">
        <v>1894</v>
      </c>
      <c r="C3732" s="461" t="s">
        <v>53</v>
      </c>
      <c r="D3732" s="465">
        <v>5.86</v>
      </c>
    </row>
    <row r="3733" spans="1:4" ht="27">
      <c r="A3733" s="461">
        <v>89437</v>
      </c>
      <c r="B3733" s="462" t="s">
        <v>1895</v>
      </c>
      <c r="C3733" s="461" t="s">
        <v>53</v>
      </c>
      <c r="D3733" s="465">
        <v>23.81</v>
      </c>
    </row>
    <row r="3734" spans="1:4" ht="27">
      <c r="A3734" s="461">
        <v>89438</v>
      </c>
      <c r="B3734" s="462" t="s">
        <v>1896</v>
      </c>
      <c r="C3734" s="461" t="s">
        <v>53</v>
      </c>
      <c r="D3734" s="465">
        <v>5.83</v>
      </c>
    </row>
    <row r="3735" spans="1:4" ht="27">
      <c r="A3735" s="461">
        <v>89439</v>
      </c>
      <c r="B3735" s="462" t="s">
        <v>1897</v>
      </c>
      <c r="C3735" s="461" t="s">
        <v>53</v>
      </c>
      <c r="D3735" s="465">
        <v>8.01</v>
      </c>
    </row>
    <row r="3736" spans="1:4" ht="27">
      <c r="A3736" s="461">
        <v>89440</v>
      </c>
      <c r="B3736" s="462" t="s">
        <v>1898</v>
      </c>
      <c r="C3736" s="461" t="s">
        <v>53</v>
      </c>
      <c r="D3736" s="465">
        <v>7.11</v>
      </c>
    </row>
    <row r="3737" spans="1:4" ht="27">
      <c r="A3737" s="461">
        <v>89441</v>
      </c>
      <c r="B3737" s="462" t="s">
        <v>1899</v>
      </c>
      <c r="C3737" s="461" t="s">
        <v>53</v>
      </c>
      <c r="D3737" s="465">
        <v>15.25</v>
      </c>
    </row>
    <row r="3738" spans="1:4" ht="27">
      <c r="A3738" s="461">
        <v>89442</v>
      </c>
      <c r="B3738" s="462" t="s">
        <v>1900</v>
      </c>
      <c r="C3738" s="461" t="s">
        <v>53</v>
      </c>
      <c r="D3738" s="465">
        <v>9.2799999999999994</v>
      </c>
    </row>
    <row r="3739" spans="1:4" ht="27">
      <c r="A3739" s="461">
        <v>89443</v>
      </c>
      <c r="B3739" s="462" t="s">
        <v>1901</v>
      </c>
      <c r="C3739" s="461" t="s">
        <v>53</v>
      </c>
      <c r="D3739" s="465">
        <v>11.59</v>
      </c>
    </row>
    <row r="3740" spans="1:4" ht="27">
      <c r="A3740" s="461">
        <v>89444</v>
      </c>
      <c r="B3740" s="462" t="s">
        <v>1902</v>
      </c>
      <c r="C3740" s="461" t="s">
        <v>53</v>
      </c>
      <c r="D3740" s="465">
        <v>25.4</v>
      </c>
    </row>
    <row r="3741" spans="1:4" ht="27">
      <c r="A3741" s="461">
        <v>89445</v>
      </c>
      <c r="B3741" s="462" t="s">
        <v>1903</v>
      </c>
      <c r="C3741" s="461" t="s">
        <v>53</v>
      </c>
      <c r="D3741" s="465">
        <v>13.74</v>
      </c>
    </row>
    <row r="3742" spans="1:4" ht="27">
      <c r="A3742" s="461">
        <v>89481</v>
      </c>
      <c r="B3742" s="462" t="s">
        <v>1904</v>
      </c>
      <c r="C3742" s="461" t="s">
        <v>53</v>
      </c>
      <c r="D3742" s="465">
        <v>3.9</v>
      </c>
    </row>
    <row r="3743" spans="1:4" ht="27">
      <c r="A3743" s="461">
        <v>89485</v>
      </c>
      <c r="B3743" s="462" t="s">
        <v>1905</v>
      </c>
      <c r="C3743" s="461" t="s">
        <v>53</v>
      </c>
      <c r="D3743" s="465">
        <v>4.72</v>
      </c>
    </row>
    <row r="3744" spans="1:4" ht="27">
      <c r="A3744" s="461">
        <v>89489</v>
      </c>
      <c r="B3744" s="462" t="s">
        <v>1906</v>
      </c>
      <c r="C3744" s="461" t="s">
        <v>53</v>
      </c>
      <c r="D3744" s="465">
        <v>6.42</v>
      </c>
    </row>
    <row r="3745" spans="1:4" ht="27">
      <c r="A3745" s="461">
        <v>89490</v>
      </c>
      <c r="B3745" s="462" t="s">
        <v>1907</v>
      </c>
      <c r="C3745" s="461" t="s">
        <v>53</v>
      </c>
      <c r="D3745" s="465">
        <v>5.66</v>
      </c>
    </row>
    <row r="3746" spans="1:4" ht="27">
      <c r="A3746" s="461">
        <v>89492</v>
      </c>
      <c r="B3746" s="462" t="s">
        <v>1908</v>
      </c>
      <c r="C3746" s="461" t="s">
        <v>53</v>
      </c>
      <c r="D3746" s="465">
        <v>6.27</v>
      </c>
    </row>
    <row r="3747" spans="1:4" ht="27">
      <c r="A3747" s="461">
        <v>89493</v>
      </c>
      <c r="B3747" s="462" t="s">
        <v>1909</v>
      </c>
      <c r="C3747" s="461" t="s">
        <v>53</v>
      </c>
      <c r="D3747" s="465">
        <v>8.58</v>
      </c>
    </row>
    <row r="3748" spans="1:4" ht="27">
      <c r="A3748" s="461">
        <v>89494</v>
      </c>
      <c r="B3748" s="462" t="s">
        <v>1910</v>
      </c>
      <c r="C3748" s="461" t="s">
        <v>53</v>
      </c>
      <c r="D3748" s="465">
        <v>11.45</v>
      </c>
    </row>
    <row r="3749" spans="1:4" ht="27">
      <c r="A3749" s="461">
        <v>89496</v>
      </c>
      <c r="B3749" s="462" t="s">
        <v>1911</v>
      </c>
      <c r="C3749" s="461" t="s">
        <v>53</v>
      </c>
      <c r="D3749" s="465">
        <v>8.1</v>
      </c>
    </row>
    <row r="3750" spans="1:4" ht="27">
      <c r="A3750" s="461">
        <v>89497</v>
      </c>
      <c r="B3750" s="462" t="s">
        <v>1912</v>
      </c>
      <c r="C3750" s="461" t="s">
        <v>53</v>
      </c>
      <c r="D3750" s="465">
        <v>10.49</v>
      </c>
    </row>
    <row r="3751" spans="1:4" ht="27">
      <c r="A3751" s="461">
        <v>89498</v>
      </c>
      <c r="B3751" s="462" t="s">
        <v>1913</v>
      </c>
      <c r="C3751" s="461" t="s">
        <v>53</v>
      </c>
      <c r="D3751" s="465">
        <v>11.55</v>
      </c>
    </row>
    <row r="3752" spans="1:4" ht="27">
      <c r="A3752" s="461">
        <v>89499</v>
      </c>
      <c r="B3752" s="462" t="s">
        <v>1914</v>
      </c>
      <c r="C3752" s="461" t="s">
        <v>53</v>
      </c>
      <c r="D3752" s="465">
        <v>18.27</v>
      </c>
    </row>
    <row r="3753" spans="1:4" ht="27">
      <c r="A3753" s="461">
        <v>89500</v>
      </c>
      <c r="B3753" s="462" t="s">
        <v>1915</v>
      </c>
      <c r="C3753" s="461" t="s">
        <v>53</v>
      </c>
      <c r="D3753" s="465">
        <v>11.75</v>
      </c>
    </row>
    <row r="3754" spans="1:4" ht="27">
      <c r="A3754" s="461">
        <v>89501</v>
      </c>
      <c r="B3754" s="462" t="s">
        <v>1916</v>
      </c>
      <c r="C3754" s="461" t="s">
        <v>53</v>
      </c>
      <c r="D3754" s="465">
        <v>12.63</v>
      </c>
    </row>
    <row r="3755" spans="1:4" ht="27">
      <c r="A3755" s="461">
        <v>89502</v>
      </c>
      <c r="B3755" s="462" t="s">
        <v>1917</v>
      </c>
      <c r="C3755" s="461" t="s">
        <v>53</v>
      </c>
      <c r="D3755" s="465">
        <v>14.54</v>
      </c>
    </row>
    <row r="3756" spans="1:4" ht="27">
      <c r="A3756" s="461">
        <v>89503</v>
      </c>
      <c r="B3756" s="462" t="s">
        <v>1918</v>
      </c>
      <c r="C3756" s="461" t="s">
        <v>53</v>
      </c>
      <c r="D3756" s="465">
        <v>22.88</v>
      </c>
    </row>
    <row r="3757" spans="1:4" ht="27">
      <c r="A3757" s="461">
        <v>89504</v>
      </c>
      <c r="B3757" s="462" t="s">
        <v>1919</v>
      </c>
      <c r="C3757" s="461" t="s">
        <v>53</v>
      </c>
      <c r="D3757" s="465">
        <v>19.86</v>
      </c>
    </row>
    <row r="3758" spans="1:4" ht="27">
      <c r="A3758" s="461">
        <v>89505</v>
      </c>
      <c r="B3758" s="462" t="s">
        <v>1920</v>
      </c>
      <c r="C3758" s="461" t="s">
        <v>53</v>
      </c>
      <c r="D3758" s="465">
        <v>34.54</v>
      </c>
    </row>
    <row r="3759" spans="1:4" ht="27">
      <c r="A3759" s="461">
        <v>89506</v>
      </c>
      <c r="B3759" s="462" t="s">
        <v>1921</v>
      </c>
      <c r="C3759" s="461" t="s">
        <v>53</v>
      </c>
      <c r="D3759" s="465">
        <v>39.1</v>
      </c>
    </row>
    <row r="3760" spans="1:4" ht="27">
      <c r="A3760" s="461">
        <v>89507</v>
      </c>
      <c r="B3760" s="462" t="s">
        <v>1922</v>
      </c>
      <c r="C3760" s="461" t="s">
        <v>53</v>
      </c>
      <c r="D3760" s="465">
        <v>48.58</v>
      </c>
    </row>
    <row r="3761" spans="1:4" ht="27">
      <c r="A3761" s="461">
        <v>89510</v>
      </c>
      <c r="B3761" s="462" t="s">
        <v>1923</v>
      </c>
      <c r="C3761" s="461" t="s">
        <v>53</v>
      </c>
      <c r="D3761" s="465">
        <v>31.18</v>
      </c>
    </row>
    <row r="3762" spans="1:4" ht="27">
      <c r="A3762" s="461">
        <v>89513</v>
      </c>
      <c r="B3762" s="462" t="s">
        <v>1924</v>
      </c>
      <c r="C3762" s="461" t="s">
        <v>53</v>
      </c>
      <c r="D3762" s="465">
        <v>110.58</v>
      </c>
    </row>
    <row r="3763" spans="1:4" ht="27">
      <c r="A3763" s="461">
        <v>89514</v>
      </c>
      <c r="B3763" s="462" t="s">
        <v>1925</v>
      </c>
      <c r="C3763" s="461" t="s">
        <v>53</v>
      </c>
      <c r="D3763" s="465">
        <v>10.88</v>
      </c>
    </row>
    <row r="3764" spans="1:4" ht="27">
      <c r="A3764" s="461">
        <v>89515</v>
      </c>
      <c r="B3764" s="462" t="s">
        <v>1926</v>
      </c>
      <c r="C3764" s="461" t="s">
        <v>53</v>
      </c>
      <c r="D3764" s="465">
        <v>82.84</v>
      </c>
    </row>
    <row r="3765" spans="1:4" ht="27">
      <c r="A3765" s="461">
        <v>89516</v>
      </c>
      <c r="B3765" s="462" t="s">
        <v>1927</v>
      </c>
      <c r="C3765" s="461" t="s">
        <v>53</v>
      </c>
      <c r="D3765" s="465">
        <v>9.25</v>
      </c>
    </row>
    <row r="3766" spans="1:4" ht="27">
      <c r="A3766" s="461">
        <v>89517</v>
      </c>
      <c r="B3766" s="462" t="s">
        <v>1928</v>
      </c>
      <c r="C3766" s="461" t="s">
        <v>53</v>
      </c>
      <c r="D3766" s="465">
        <v>69.36</v>
      </c>
    </row>
    <row r="3767" spans="1:4" ht="27">
      <c r="A3767" s="461">
        <v>89518</v>
      </c>
      <c r="B3767" s="462" t="s">
        <v>1929</v>
      </c>
      <c r="C3767" s="461" t="s">
        <v>53</v>
      </c>
      <c r="D3767" s="465">
        <v>17.73</v>
      </c>
    </row>
    <row r="3768" spans="1:4" ht="27">
      <c r="A3768" s="461">
        <v>89519</v>
      </c>
      <c r="B3768" s="462" t="s">
        <v>1930</v>
      </c>
      <c r="C3768" s="461" t="s">
        <v>53</v>
      </c>
      <c r="D3768" s="465">
        <v>46.07</v>
      </c>
    </row>
    <row r="3769" spans="1:4" ht="27">
      <c r="A3769" s="461">
        <v>89520</v>
      </c>
      <c r="B3769" s="462" t="s">
        <v>1931</v>
      </c>
      <c r="C3769" s="461" t="s">
        <v>53</v>
      </c>
      <c r="D3769" s="465">
        <v>15.58</v>
      </c>
    </row>
    <row r="3770" spans="1:4" ht="27">
      <c r="A3770" s="461">
        <v>89521</v>
      </c>
      <c r="B3770" s="462" t="s">
        <v>1932</v>
      </c>
      <c r="C3770" s="461" t="s">
        <v>53</v>
      </c>
      <c r="D3770" s="465">
        <v>130.46</v>
      </c>
    </row>
    <row r="3771" spans="1:4" ht="27">
      <c r="A3771" s="461">
        <v>89522</v>
      </c>
      <c r="B3771" s="462" t="s">
        <v>1933</v>
      </c>
      <c r="C3771" s="461" t="s">
        <v>53</v>
      </c>
      <c r="D3771" s="465">
        <v>33.78</v>
      </c>
    </row>
    <row r="3772" spans="1:4" ht="27">
      <c r="A3772" s="461">
        <v>89523</v>
      </c>
      <c r="B3772" s="462" t="s">
        <v>1934</v>
      </c>
      <c r="C3772" s="461" t="s">
        <v>53</v>
      </c>
      <c r="D3772" s="465">
        <v>97.8</v>
      </c>
    </row>
    <row r="3773" spans="1:4" ht="27">
      <c r="A3773" s="461">
        <v>89524</v>
      </c>
      <c r="B3773" s="462" t="s">
        <v>1935</v>
      </c>
      <c r="C3773" s="461" t="s">
        <v>53</v>
      </c>
      <c r="D3773" s="465">
        <v>29.67</v>
      </c>
    </row>
    <row r="3774" spans="1:4" ht="27">
      <c r="A3774" s="461">
        <v>89525</v>
      </c>
      <c r="B3774" s="462" t="s">
        <v>1936</v>
      </c>
      <c r="C3774" s="461" t="s">
        <v>53</v>
      </c>
      <c r="D3774" s="465">
        <v>96.14</v>
      </c>
    </row>
    <row r="3775" spans="1:4" ht="27">
      <c r="A3775" s="461">
        <v>89526</v>
      </c>
      <c r="B3775" s="462" t="s">
        <v>1937</v>
      </c>
      <c r="C3775" s="461" t="s">
        <v>53</v>
      </c>
      <c r="D3775" s="465">
        <v>44.66</v>
      </c>
    </row>
    <row r="3776" spans="1:4" ht="27">
      <c r="A3776" s="461">
        <v>89527</v>
      </c>
      <c r="B3776" s="462" t="s">
        <v>1938</v>
      </c>
      <c r="C3776" s="461" t="s">
        <v>53</v>
      </c>
      <c r="D3776" s="465">
        <v>73.23</v>
      </c>
    </row>
    <row r="3777" spans="1:4" ht="27">
      <c r="A3777" s="461">
        <v>89528</v>
      </c>
      <c r="B3777" s="462" t="s">
        <v>1939</v>
      </c>
      <c r="C3777" s="461" t="s">
        <v>53</v>
      </c>
      <c r="D3777" s="465">
        <v>3.28</v>
      </c>
    </row>
    <row r="3778" spans="1:4" ht="27">
      <c r="A3778" s="461">
        <v>89529</v>
      </c>
      <c r="B3778" s="462" t="s">
        <v>1940</v>
      </c>
      <c r="C3778" s="461" t="s">
        <v>53</v>
      </c>
      <c r="D3778" s="465">
        <v>50.08</v>
      </c>
    </row>
    <row r="3779" spans="1:4" ht="27">
      <c r="A3779" s="461">
        <v>89530</v>
      </c>
      <c r="B3779" s="462" t="s">
        <v>1941</v>
      </c>
      <c r="C3779" s="461" t="s">
        <v>53</v>
      </c>
      <c r="D3779" s="465">
        <v>13.44</v>
      </c>
    </row>
    <row r="3780" spans="1:4" ht="27">
      <c r="A3780" s="461">
        <v>89531</v>
      </c>
      <c r="B3780" s="462" t="s">
        <v>1942</v>
      </c>
      <c r="C3780" s="461" t="s">
        <v>53</v>
      </c>
      <c r="D3780" s="465">
        <v>40.07</v>
      </c>
    </row>
    <row r="3781" spans="1:4" ht="27">
      <c r="A3781" s="461">
        <v>89532</v>
      </c>
      <c r="B3781" s="462" t="s">
        <v>1943</v>
      </c>
      <c r="C3781" s="461" t="s">
        <v>53</v>
      </c>
      <c r="D3781" s="465">
        <v>6.4</v>
      </c>
    </row>
    <row r="3782" spans="1:4" ht="27">
      <c r="A3782" s="461">
        <v>89533</v>
      </c>
      <c r="B3782" s="462" t="s">
        <v>1944</v>
      </c>
      <c r="C3782" s="461" t="s">
        <v>53</v>
      </c>
      <c r="D3782" s="465">
        <v>40.07</v>
      </c>
    </row>
    <row r="3783" spans="1:4" ht="27">
      <c r="A3783" s="461">
        <v>89534</v>
      </c>
      <c r="B3783" s="462" t="s">
        <v>1945</v>
      </c>
      <c r="C3783" s="461" t="s">
        <v>53</v>
      </c>
      <c r="D3783" s="465">
        <v>4.1900000000000004</v>
      </c>
    </row>
    <row r="3784" spans="1:4" ht="27">
      <c r="A3784" s="461">
        <v>89535</v>
      </c>
      <c r="B3784" s="462" t="s">
        <v>1946</v>
      </c>
      <c r="C3784" s="461" t="s">
        <v>53</v>
      </c>
      <c r="D3784" s="465">
        <v>65.77</v>
      </c>
    </row>
    <row r="3785" spans="1:4" ht="27">
      <c r="A3785" s="461">
        <v>89536</v>
      </c>
      <c r="B3785" s="462" t="s">
        <v>1947</v>
      </c>
      <c r="C3785" s="461" t="s">
        <v>53</v>
      </c>
      <c r="D3785" s="465">
        <v>12.03</v>
      </c>
    </row>
    <row r="3786" spans="1:4" ht="27">
      <c r="A3786" s="461">
        <v>89538</v>
      </c>
      <c r="B3786" s="462" t="s">
        <v>1948</v>
      </c>
      <c r="C3786" s="461" t="s">
        <v>53</v>
      </c>
      <c r="D3786" s="465">
        <v>3.39</v>
      </c>
    </row>
    <row r="3787" spans="1:4" ht="27">
      <c r="A3787" s="461">
        <v>89539</v>
      </c>
      <c r="B3787" s="462" t="s">
        <v>13274</v>
      </c>
      <c r="C3787" s="461" t="s">
        <v>53</v>
      </c>
      <c r="D3787" s="465">
        <v>42.86</v>
      </c>
    </row>
    <row r="3788" spans="1:4" ht="27">
      <c r="A3788" s="461">
        <v>89540</v>
      </c>
      <c r="B3788" s="462" t="s">
        <v>1949</v>
      </c>
      <c r="C3788" s="461" t="s">
        <v>53</v>
      </c>
      <c r="D3788" s="465">
        <v>9.8699999999999992</v>
      </c>
    </row>
    <row r="3789" spans="1:4" ht="27">
      <c r="A3789" s="461">
        <v>89541</v>
      </c>
      <c r="B3789" s="462" t="s">
        <v>1950</v>
      </c>
      <c r="C3789" s="461" t="s">
        <v>53</v>
      </c>
      <c r="D3789" s="465">
        <v>5.2</v>
      </c>
    </row>
    <row r="3790" spans="1:4" ht="27">
      <c r="A3790" s="461">
        <v>89542</v>
      </c>
      <c r="B3790" s="462" t="s">
        <v>1951</v>
      </c>
      <c r="C3790" s="461" t="s">
        <v>53</v>
      </c>
      <c r="D3790" s="465">
        <v>29.44</v>
      </c>
    </row>
    <row r="3791" spans="1:4" ht="27">
      <c r="A3791" s="461">
        <v>89544</v>
      </c>
      <c r="B3791" s="462" t="s">
        <v>1952</v>
      </c>
      <c r="C3791" s="461" t="s">
        <v>53</v>
      </c>
      <c r="D3791" s="465">
        <v>9.75</v>
      </c>
    </row>
    <row r="3792" spans="1:4" ht="27">
      <c r="A3792" s="461">
        <v>89545</v>
      </c>
      <c r="B3792" s="462" t="s">
        <v>1953</v>
      </c>
      <c r="C3792" s="461" t="s">
        <v>53</v>
      </c>
      <c r="D3792" s="465">
        <v>16.600000000000001</v>
      </c>
    </row>
    <row r="3793" spans="1:4" ht="27">
      <c r="A3793" s="461">
        <v>89546</v>
      </c>
      <c r="B3793" s="462" t="s">
        <v>1954</v>
      </c>
      <c r="C3793" s="461" t="s">
        <v>53</v>
      </c>
      <c r="D3793" s="465">
        <v>14.44</v>
      </c>
    </row>
    <row r="3794" spans="1:4" ht="27">
      <c r="A3794" s="461">
        <v>89547</v>
      </c>
      <c r="B3794" s="462" t="s">
        <v>1955</v>
      </c>
      <c r="C3794" s="461" t="s">
        <v>53</v>
      </c>
      <c r="D3794" s="465">
        <v>22.96</v>
      </c>
    </row>
    <row r="3795" spans="1:4" ht="27">
      <c r="A3795" s="461">
        <v>89548</v>
      </c>
      <c r="B3795" s="462" t="s">
        <v>1956</v>
      </c>
      <c r="C3795" s="461" t="s">
        <v>53</v>
      </c>
      <c r="D3795" s="465">
        <v>25.01</v>
      </c>
    </row>
    <row r="3796" spans="1:4" ht="27">
      <c r="A3796" s="461">
        <v>89549</v>
      </c>
      <c r="B3796" s="462" t="s">
        <v>1957</v>
      </c>
      <c r="C3796" s="461" t="s">
        <v>53</v>
      </c>
      <c r="D3796" s="465">
        <v>17.48</v>
      </c>
    </row>
    <row r="3797" spans="1:4" ht="27">
      <c r="A3797" s="461">
        <v>89550</v>
      </c>
      <c r="B3797" s="462" t="s">
        <v>1958</v>
      </c>
      <c r="C3797" s="461" t="s">
        <v>53</v>
      </c>
      <c r="D3797" s="465">
        <v>45.43</v>
      </c>
    </row>
    <row r="3798" spans="1:4" ht="27">
      <c r="A3798" s="461">
        <v>89551</v>
      </c>
      <c r="B3798" s="462" t="s">
        <v>1959</v>
      </c>
      <c r="C3798" s="461" t="s">
        <v>53</v>
      </c>
      <c r="D3798" s="465">
        <v>8.8800000000000008</v>
      </c>
    </row>
    <row r="3799" spans="1:4" ht="27">
      <c r="A3799" s="461">
        <v>89552</v>
      </c>
      <c r="B3799" s="462" t="s">
        <v>1960</v>
      </c>
      <c r="C3799" s="461" t="s">
        <v>53</v>
      </c>
      <c r="D3799" s="465">
        <v>18.87</v>
      </c>
    </row>
    <row r="3800" spans="1:4" ht="27">
      <c r="A3800" s="461">
        <v>89553</v>
      </c>
      <c r="B3800" s="462" t="s">
        <v>1961</v>
      </c>
      <c r="C3800" s="461" t="s">
        <v>53</v>
      </c>
      <c r="D3800" s="465">
        <v>5.09</v>
      </c>
    </row>
    <row r="3801" spans="1:4" ht="27">
      <c r="A3801" s="461">
        <v>89554</v>
      </c>
      <c r="B3801" s="462" t="s">
        <v>1962</v>
      </c>
      <c r="C3801" s="461" t="s">
        <v>53</v>
      </c>
      <c r="D3801" s="465">
        <v>27.93</v>
      </c>
    </row>
    <row r="3802" spans="1:4" ht="27">
      <c r="A3802" s="461">
        <v>89555</v>
      </c>
      <c r="B3802" s="462" t="s">
        <v>1963</v>
      </c>
      <c r="C3802" s="461" t="s">
        <v>53</v>
      </c>
      <c r="D3802" s="465">
        <v>23.04</v>
      </c>
    </row>
    <row r="3803" spans="1:4" ht="27">
      <c r="A3803" s="461">
        <v>89556</v>
      </c>
      <c r="B3803" s="462" t="s">
        <v>1964</v>
      </c>
      <c r="C3803" s="461" t="s">
        <v>53</v>
      </c>
      <c r="D3803" s="465">
        <v>41.94</v>
      </c>
    </row>
    <row r="3804" spans="1:4" ht="27">
      <c r="A3804" s="461">
        <v>89557</v>
      </c>
      <c r="B3804" s="462" t="s">
        <v>1965</v>
      </c>
      <c r="C3804" s="461" t="s">
        <v>53</v>
      </c>
      <c r="D3804" s="465">
        <v>32.74</v>
      </c>
    </row>
    <row r="3805" spans="1:4" ht="27">
      <c r="A3805" s="461">
        <v>89558</v>
      </c>
      <c r="B3805" s="462" t="s">
        <v>1966</v>
      </c>
      <c r="C3805" s="461" t="s">
        <v>53</v>
      </c>
      <c r="D3805" s="465">
        <v>8.1300000000000008</v>
      </c>
    </row>
    <row r="3806" spans="1:4" ht="27">
      <c r="A3806" s="461">
        <v>89559</v>
      </c>
      <c r="B3806" s="462" t="s">
        <v>1967</v>
      </c>
      <c r="C3806" s="461" t="s">
        <v>53</v>
      </c>
      <c r="D3806" s="465">
        <v>75.31</v>
      </c>
    </row>
    <row r="3807" spans="1:4" ht="27">
      <c r="A3807" s="461">
        <v>89561</v>
      </c>
      <c r="B3807" s="462" t="s">
        <v>1968</v>
      </c>
      <c r="C3807" s="461" t="s">
        <v>53</v>
      </c>
      <c r="D3807" s="465">
        <v>13.84</v>
      </c>
    </row>
    <row r="3808" spans="1:4" ht="27">
      <c r="A3808" s="461">
        <v>89562</v>
      </c>
      <c r="B3808" s="462" t="s">
        <v>1969</v>
      </c>
      <c r="C3808" s="461" t="s">
        <v>53</v>
      </c>
      <c r="D3808" s="465">
        <v>8.7200000000000006</v>
      </c>
    </row>
    <row r="3809" spans="1:4" ht="27">
      <c r="A3809" s="461">
        <v>89563</v>
      </c>
      <c r="B3809" s="462" t="s">
        <v>1970</v>
      </c>
      <c r="C3809" s="461" t="s">
        <v>53</v>
      </c>
      <c r="D3809" s="465">
        <v>27.42</v>
      </c>
    </row>
    <row r="3810" spans="1:4" ht="27">
      <c r="A3810" s="461">
        <v>89564</v>
      </c>
      <c r="B3810" s="462" t="s">
        <v>1971</v>
      </c>
      <c r="C3810" s="461" t="s">
        <v>53</v>
      </c>
      <c r="D3810" s="465">
        <v>16.64</v>
      </c>
    </row>
    <row r="3811" spans="1:4" ht="27">
      <c r="A3811" s="461">
        <v>89565</v>
      </c>
      <c r="B3811" s="462" t="s">
        <v>1972</v>
      </c>
      <c r="C3811" s="461" t="s">
        <v>53</v>
      </c>
      <c r="D3811" s="465">
        <v>62.6</v>
      </c>
    </row>
    <row r="3812" spans="1:4" ht="27">
      <c r="A3812" s="461">
        <v>89566</v>
      </c>
      <c r="B3812" s="462" t="s">
        <v>1973</v>
      </c>
      <c r="C3812" s="461" t="s">
        <v>53</v>
      </c>
      <c r="D3812" s="465">
        <v>53.72</v>
      </c>
    </row>
    <row r="3813" spans="1:4" ht="27">
      <c r="A3813" s="461">
        <v>89567</v>
      </c>
      <c r="B3813" s="462" t="s">
        <v>1974</v>
      </c>
      <c r="C3813" s="461" t="s">
        <v>53</v>
      </c>
      <c r="D3813" s="465">
        <v>92.52</v>
      </c>
    </row>
    <row r="3814" spans="1:4" ht="27">
      <c r="A3814" s="461">
        <v>89568</v>
      </c>
      <c r="B3814" s="462" t="s">
        <v>1975</v>
      </c>
      <c r="C3814" s="461" t="s">
        <v>53</v>
      </c>
      <c r="D3814" s="465">
        <v>34.58</v>
      </c>
    </row>
    <row r="3815" spans="1:4" ht="27">
      <c r="A3815" s="461">
        <v>89569</v>
      </c>
      <c r="B3815" s="462" t="s">
        <v>1976</v>
      </c>
      <c r="C3815" s="461" t="s">
        <v>53</v>
      </c>
      <c r="D3815" s="465">
        <v>87.18</v>
      </c>
    </row>
    <row r="3816" spans="1:4" ht="27">
      <c r="A3816" s="461">
        <v>89570</v>
      </c>
      <c r="B3816" s="462" t="s">
        <v>1977</v>
      </c>
      <c r="C3816" s="461" t="s">
        <v>53</v>
      </c>
      <c r="D3816" s="465">
        <v>11.49</v>
      </c>
    </row>
    <row r="3817" spans="1:4" ht="27">
      <c r="A3817" s="461">
        <v>89571</v>
      </c>
      <c r="B3817" s="462" t="s">
        <v>1978</v>
      </c>
      <c r="C3817" s="461" t="s">
        <v>53</v>
      </c>
      <c r="D3817" s="465">
        <v>84.74</v>
      </c>
    </row>
    <row r="3818" spans="1:4" ht="27">
      <c r="A3818" s="461">
        <v>89572</v>
      </c>
      <c r="B3818" s="462" t="s">
        <v>1979</v>
      </c>
      <c r="C3818" s="461" t="s">
        <v>53</v>
      </c>
      <c r="D3818" s="465">
        <v>7.65</v>
      </c>
    </row>
    <row r="3819" spans="1:4" ht="27">
      <c r="A3819" s="461">
        <v>89573</v>
      </c>
      <c r="B3819" s="462" t="s">
        <v>1980</v>
      </c>
      <c r="C3819" s="461" t="s">
        <v>53</v>
      </c>
      <c r="D3819" s="465">
        <v>76.64</v>
      </c>
    </row>
    <row r="3820" spans="1:4" ht="27">
      <c r="A3820" s="461">
        <v>89574</v>
      </c>
      <c r="B3820" s="462" t="s">
        <v>1981</v>
      </c>
      <c r="C3820" s="461" t="s">
        <v>53</v>
      </c>
      <c r="D3820" s="465">
        <v>151.91999999999999</v>
      </c>
    </row>
    <row r="3821" spans="1:4" ht="27">
      <c r="A3821" s="461">
        <v>89575</v>
      </c>
      <c r="B3821" s="462" t="s">
        <v>1982</v>
      </c>
      <c r="C3821" s="461" t="s">
        <v>53</v>
      </c>
      <c r="D3821" s="465">
        <v>10.34</v>
      </c>
    </row>
    <row r="3822" spans="1:4" ht="27">
      <c r="A3822" s="461">
        <v>89577</v>
      </c>
      <c r="B3822" s="462" t="s">
        <v>1983</v>
      </c>
      <c r="C3822" s="461" t="s">
        <v>53</v>
      </c>
      <c r="D3822" s="465">
        <v>35.25</v>
      </c>
    </row>
    <row r="3823" spans="1:4" ht="27">
      <c r="A3823" s="461">
        <v>89579</v>
      </c>
      <c r="B3823" s="462" t="s">
        <v>1984</v>
      </c>
      <c r="C3823" s="461" t="s">
        <v>53</v>
      </c>
      <c r="D3823" s="465">
        <v>10.62</v>
      </c>
    </row>
    <row r="3824" spans="1:4" ht="27">
      <c r="A3824" s="461">
        <v>89581</v>
      </c>
      <c r="B3824" s="462" t="s">
        <v>1985</v>
      </c>
      <c r="C3824" s="461" t="s">
        <v>53</v>
      </c>
      <c r="D3824" s="465">
        <v>32.450000000000003</v>
      </c>
    </row>
    <row r="3825" spans="1:4" ht="27">
      <c r="A3825" s="461">
        <v>89582</v>
      </c>
      <c r="B3825" s="462" t="s">
        <v>1986</v>
      </c>
      <c r="C3825" s="461" t="s">
        <v>53</v>
      </c>
      <c r="D3825" s="465">
        <v>28.34</v>
      </c>
    </row>
    <row r="3826" spans="1:4" ht="27">
      <c r="A3826" s="461">
        <v>89583</v>
      </c>
      <c r="B3826" s="462" t="s">
        <v>1987</v>
      </c>
      <c r="C3826" s="461" t="s">
        <v>53</v>
      </c>
      <c r="D3826" s="465">
        <v>43.33</v>
      </c>
    </row>
    <row r="3827" spans="1:4" ht="27">
      <c r="A3827" s="461">
        <v>89584</v>
      </c>
      <c r="B3827" s="462" t="s">
        <v>1988</v>
      </c>
      <c r="C3827" s="461" t="s">
        <v>53</v>
      </c>
      <c r="D3827" s="465">
        <v>48.75</v>
      </c>
    </row>
    <row r="3828" spans="1:4" ht="27">
      <c r="A3828" s="461">
        <v>89585</v>
      </c>
      <c r="B3828" s="462" t="s">
        <v>1989</v>
      </c>
      <c r="C3828" s="461" t="s">
        <v>53</v>
      </c>
      <c r="D3828" s="465">
        <v>38.74</v>
      </c>
    </row>
    <row r="3829" spans="1:4" ht="40.5">
      <c r="A3829" s="461">
        <v>89586</v>
      </c>
      <c r="B3829" s="462" t="s">
        <v>1990</v>
      </c>
      <c r="C3829" s="461" t="s">
        <v>53</v>
      </c>
      <c r="D3829" s="465">
        <v>38.74</v>
      </c>
    </row>
    <row r="3830" spans="1:4" ht="27">
      <c r="A3830" s="461">
        <v>89587</v>
      </c>
      <c r="B3830" s="462" t="s">
        <v>1991</v>
      </c>
      <c r="C3830" s="461" t="s">
        <v>53</v>
      </c>
      <c r="D3830" s="465">
        <v>64.44</v>
      </c>
    </row>
    <row r="3831" spans="1:4" ht="27">
      <c r="A3831" s="461">
        <v>89589</v>
      </c>
      <c r="B3831" s="462" t="s">
        <v>13275</v>
      </c>
      <c r="C3831" s="461" t="s">
        <v>53</v>
      </c>
      <c r="D3831" s="465">
        <v>41.53</v>
      </c>
    </row>
    <row r="3832" spans="1:4" ht="27">
      <c r="A3832" s="461">
        <v>89590</v>
      </c>
      <c r="B3832" s="462" t="s">
        <v>1992</v>
      </c>
      <c r="C3832" s="461" t="s">
        <v>53</v>
      </c>
      <c r="D3832" s="465">
        <v>158.22</v>
      </c>
    </row>
    <row r="3833" spans="1:4" ht="27">
      <c r="A3833" s="461">
        <v>89591</v>
      </c>
      <c r="B3833" s="462" t="s">
        <v>1993</v>
      </c>
      <c r="C3833" s="461" t="s">
        <v>53</v>
      </c>
      <c r="D3833" s="465">
        <v>129.47999999999999</v>
      </c>
    </row>
    <row r="3834" spans="1:4" ht="27">
      <c r="A3834" s="461">
        <v>89592</v>
      </c>
      <c r="B3834" s="462" t="s">
        <v>1994</v>
      </c>
      <c r="C3834" s="461" t="s">
        <v>53</v>
      </c>
      <c r="D3834" s="465">
        <v>213.05</v>
      </c>
    </row>
    <row r="3835" spans="1:4" ht="27">
      <c r="A3835" s="461">
        <v>89593</v>
      </c>
      <c r="B3835" s="462" t="s">
        <v>1995</v>
      </c>
      <c r="C3835" s="461" t="s">
        <v>53</v>
      </c>
      <c r="D3835" s="465">
        <v>31.81</v>
      </c>
    </row>
    <row r="3836" spans="1:4" ht="27">
      <c r="A3836" s="461">
        <v>89594</v>
      </c>
      <c r="B3836" s="462" t="s">
        <v>1996</v>
      </c>
      <c r="C3836" s="461" t="s">
        <v>53</v>
      </c>
      <c r="D3836" s="465">
        <v>38.590000000000003</v>
      </c>
    </row>
    <row r="3837" spans="1:4" ht="27">
      <c r="A3837" s="461">
        <v>89595</v>
      </c>
      <c r="B3837" s="462" t="s">
        <v>1997</v>
      </c>
      <c r="C3837" s="461" t="s">
        <v>53</v>
      </c>
      <c r="D3837" s="465">
        <v>14.13</v>
      </c>
    </row>
    <row r="3838" spans="1:4" ht="27">
      <c r="A3838" s="461">
        <v>89596</v>
      </c>
      <c r="B3838" s="462" t="s">
        <v>1998</v>
      </c>
      <c r="C3838" s="461" t="s">
        <v>53</v>
      </c>
      <c r="D3838" s="465">
        <v>10.15</v>
      </c>
    </row>
    <row r="3839" spans="1:4" ht="27">
      <c r="A3839" s="461">
        <v>89597</v>
      </c>
      <c r="B3839" s="462" t="s">
        <v>1999</v>
      </c>
      <c r="C3839" s="461" t="s">
        <v>53</v>
      </c>
      <c r="D3839" s="465">
        <v>19.79</v>
      </c>
    </row>
    <row r="3840" spans="1:4" ht="27">
      <c r="A3840" s="461">
        <v>89598</v>
      </c>
      <c r="B3840" s="462" t="s">
        <v>2000</v>
      </c>
      <c r="C3840" s="461" t="s">
        <v>53</v>
      </c>
      <c r="D3840" s="465">
        <v>53.53</v>
      </c>
    </row>
    <row r="3841" spans="1:4" ht="27">
      <c r="A3841" s="461">
        <v>89599</v>
      </c>
      <c r="B3841" s="462" t="s">
        <v>2001</v>
      </c>
      <c r="C3841" s="461" t="s">
        <v>53</v>
      </c>
      <c r="D3841" s="465">
        <v>21.96</v>
      </c>
    </row>
    <row r="3842" spans="1:4" ht="27">
      <c r="A3842" s="461">
        <v>89600</v>
      </c>
      <c r="B3842" s="462" t="s">
        <v>2002</v>
      </c>
      <c r="C3842" s="461" t="s">
        <v>53</v>
      </c>
      <c r="D3842" s="465">
        <v>24.01</v>
      </c>
    </row>
    <row r="3843" spans="1:4" ht="27">
      <c r="A3843" s="461">
        <v>89605</v>
      </c>
      <c r="B3843" s="462" t="s">
        <v>2003</v>
      </c>
      <c r="C3843" s="461" t="s">
        <v>53</v>
      </c>
      <c r="D3843" s="465">
        <v>19.29</v>
      </c>
    </row>
    <row r="3844" spans="1:4" ht="27">
      <c r="A3844" s="461">
        <v>89609</v>
      </c>
      <c r="B3844" s="462" t="s">
        <v>2004</v>
      </c>
      <c r="C3844" s="461" t="s">
        <v>53</v>
      </c>
      <c r="D3844" s="465">
        <v>90.46</v>
      </c>
    </row>
    <row r="3845" spans="1:4" ht="27">
      <c r="A3845" s="461">
        <v>89610</v>
      </c>
      <c r="B3845" s="462" t="s">
        <v>2005</v>
      </c>
      <c r="C3845" s="461" t="s">
        <v>53</v>
      </c>
      <c r="D3845" s="465">
        <v>19.809999999999999</v>
      </c>
    </row>
    <row r="3846" spans="1:4" ht="27">
      <c r="A3846" s="461">
        <v>89611</v>
      </c>
      <c r="B3846" s="462" t="s">
        <v>2006</v>
      </c>
      <c r="C3846" s="461" t="s">
        <v>53</v>
      </c>
      <c r="D3846" s="465">
        <v>32.79</v>
      </c>
    </row>
    <row r="3847" spans="1:4" ht="27">
      <c r="A3847" s="461">
        <v>89612</v>
      </c>
      <c r="B3847" s="462" t="s">
        <v>2007</v>
      </c>
      <c r="C3847" s="461" t="s">
        <v>53</v>
      </c>
      <c r="D3847" s="465">
        <v>178.99</v>
      </c>
    </row>
    <row r="3848" spans="1:4" ht="27">
      <c r="A3848" s="461">
        <v>89613</v>
      </c>
      <c r="B3848" s="462" t="s">
        <v>2008</v>
      </c>
      <c r="C3848" s="461" t="s">
        <v>53</v>
      </c>
      <c r="D3848" s="465">
        <v>29.14</v>
      </c>
    </row>
    <row r="3849" spans="1:4" ht="27">
      <c r="A3849" s="461">
        <v>89614</v>
      </c>
      <c r="B3849" s="462" t="s">
        <v>2009</v>
      </c>
      <c r="C3849" s="461" t="s">
        <v>53</v>
      </c>
      <c r="D3849" s="465">
        <v>63.27</v>
      </c>
    </row>
    <row r="3850" spans="1:4" ht="27">
      <c r="A3850" s="461">
        <v>89615</v>
      </c>
      <c r="B3850" s="462" t="s">
        <v>2010</v>
      </c>
      <c r="C3850" s="461" t="s">
        <v>53</v>
      </c>
      <c r="D3850" s="465">
        <v>271.20999999999998</v>
      </c>
    </row>
    <row r="3851" spans="1:4" ht="27">
      <c r="A3851" s="461">
        <v>89616</v>
      </c>
      <c r="B3851" s="462" t="s">
        <v>2011</v>
      </c>
      <c r="C3851" s="461" t="s">
        <v>53</v>
      </c>
      <c r="D3851" s="465">
        <v>42.75</v>
      </c>
    </row>
    <row r="3852" spans="1:4" ht="27">
      <c r="A3852" s="461">
        <v>89617</v>
      </c>
      <c r="B3852" s="462" t="s">
        <v>2012</v>
      </c>
      <c r="C3852" s="461" t="s">
        <v>53</v>
      </c>
      <c r="D3852" s="465">
        <v>5.73</v>
      </c>
    </row>
    <row r="3853" spans="1:4" ht="27">
      <c r="A3853" s="461">
        <v>89618</v>
      </c>
      <c r="B3853" s="462" t="s">
        <v>2013</v>
      </c>
      <c r="C3853" s="461" t="s">
        <v>53</v>
      </c>
      <c r="D3853" s="465">
        <v>13.87</v>
      </c>
    </row>
    <row r="3854" spans="1:4" ht="27">
      <c r="A3854" s="461">
        <v>89619</v>
      </c>
      <c r="B3854" s="462" t="s">
        <v>2014</v>
      </c>
      <c r="C3854" s="461" t="s">
        <v>53</v>
      </c>
      <c r="D3854" s="465">
        <v>7.9</v>
      </c>
    </row>
    <row r="3855" spans="1:4" ht="27">
      <c r="A3855" s="461">
        <v>89620</v>
      </c>
      <c r="B3855" s="462" t="s">
        <v>2015</v>
      </c>
      <c r="C3855" s="461" t="s">
        <v>53</v>
      </c>
      <c r="D3855" s="465">
        <v>10.039999999999999</v>
      </c>
    </row>
    <row r="3856" spans="1:4" ht="27">
      <c r="A3856" s="461">
        <v>89621</v>
      </c>
      <c r="B3856" s="462" t="s">
        <v>2016</v>
      </c>
      <c r="C3856" s="461" t="s">
        <v>53</v>
      </c>
      <c r="D3856" s="465">
        <v>23.85</v>
      </c>
    </row>
    <row r="3857" spans="1:4" ht="27">
      <c r="A3857" s="461">
        <v>89622</v>
      </c>
      <c r="B3857" s="462" t="s">
        <v>2017</v>
      </c>
      <c r="C3857" s="461" t="s">
        <v>53</v>
      </c>
      <c r="D3857" s="465">
        <v>12.19</v>
      </c>
    </row>
    <row r="3858" spans="1:4" ht="27">
      <c r="A3858" s="461">
        <v>89623</v>
      </c>
      <c r="B3858" s="462" t="s">
        <v>2018</v>
      </c>
      <c r="C3858" s="461" t="s">
        <v>53</v>
      </c>
      <c r="D3858" s="465">
        <v>16.61</v>
      </c>
    </row>
    <row r="3859" spans="1:4" ht="27">
      <c r="A3859" s="461">
        <v>89624</v>
      </c>
      <c r="B3859" s="462" t="s">
        <v>2019</v>
      </c>
      <c r="C3859" s="461" t="s">
        <v>53</v>
      </c>
      <c r="D3859" s="465">
        <v>17.7</v>
      </c>
    </row>
    <row r="3860" spans="1:4" ht="27">
      <c r="A3860" s="461">
        <v>89625</v>
      </c>
      <c r="B3860" s="462" t="s">
        <v>2020</v>
      </c>
      <c r="C3860" s="461" t="s">
        <v>53</v>
      </c>
      <c r="D3860" s="465">
        <v>20.100000000000001</v>
      </c>
    </row>
    <row r="3861" spans="1:4" ht="27">
      <c r="A3861" s="461">
        <v>89626</v>
      </c>
      <c r="B3861" s="462" t="s">
        <v>2021</v>
      </c>
      <c r="C3861" s="461" t="s">
        <v>53</v>
      </c>
      <c r="D3861" s="465">
        <v>28.48</v>
      </c>
    </row>
    <row r="3862" spans="1:4" ht="27">
      <c r="A3862" s="461">
        <v>89627</v>
      </c>
      <c r="B3862" s="462" t="s">
        <v>2022</v>
      </c>
      <c r="C3862" s="461" t="s">
        <v>53</v>
      </c>
      <c r="D3862" s="465">
        <v>18.850000000000001</v>
      </c>
    </row>
    <row r="3863" spans="1:4" ht="27">
      <c r="A3863" s="461">
        <v>89628</v>
      </c>
      <c r="B3863" s="462" t="s">
        <v>2023</v>
      </c>
      <c r="C3863" s="461" t="s">
        <v>53</v>
      </c>
      <c r="D3863" s="465">
        <v>44.1</v>
      </c>
    </row>
    <row r="3864" spans="1:4" ht="27">
      <c r="A3864" s="461">
        <v>89629</v>
      </c>
      <c r="B3864" s="462" t="s">
        <v>2024</v>
      </c>
      <c r="C3864" s="461" t="s">
        <v>53</v>
      </c>
      <c r="D3864" s="465">
        <v>82.19</v>
      </c>
    </row>
    <row r="3865" spans="1:4" ht="27">
      <c r="A3865" s="461">
        <v>89630</v>
      </c>
      <c r="B3865" s="462" t="s">
        <v>2025</v>
      </c>
      <c r="C3865" s="461" t="s">
        <v>53</v>
      </c>
      <c r="D3865" s="465">
        <v>70.78</v>
      </c>
    </row>
    <row r="3866" spans="1:4" ht="27">
      <c r="A3866" s="461">
        <v>89631</v>
      </c>
      <c r="B3866" s="462" t="s">
        <v>2026</v>
      </c>
      <c r="C3866" s="461" t="s">
        <v>53</v>
      </c>
      <c r="D3866" s="465">
        <v>126.28</v>
      </c>
    </row>
    <row r="3867" spans="1:4" ht="27">
      <c r="A3867" s="461">
        <v>89632</v>
      </c>
      <c r="B3867" s="462" t="s">
        <v>2027</v>
      </c>
      <c r="C3867" s="461" t="s">
        <v>53</v>
      </c>
      <c r="D3867" s="465">
        <v>102.93</v>
      </c>
    </row>
    <row r="3868" spans="1:4" ht="27">
      <c r="A3868" s="461">
        <v>89637</v>
      </c>
      <c r="B3868" s="462" t="s">
        <v>2028</v>
      </c>
      <c r="C3868" s="461" t="s">
        <v>53</v>
      </c>
      <c r="D3868" s="465">
        <v>9.48</v>
      </c>
    </row>
    <row r="3869" spans="1:4" ht="27">
      <c r="A3869" s="461">
        <v>89638</v>
      </c>
      <c r="B3869" s="462" t="s">
        <v>2029</v>
      </c>
      <c r="C3869" s="461" t="s">
        <v>53</v>
      </c>
      <c r="D3869" s="465">
        <v>10.77</v>
      </c>
    </row>
    <row r="3870" spans="1:4" ht="27">
      <c r="A3870" s="461">
        <v>89639</v>
      </c>
      <c r="B3870" s="462" t="s">
        <v>2030</v>
      </c>
      <c r="C3870" s="461" t="s">
        <v>53</v>
      </c>
      <c r="D3870" s="465">
        <v>11.27</v>
      </c>
    </row>
    <row r="3871" spans="1:4" ht="27">
      <c r="A3871" s="461">
        <v>89640</v>
      </c>
      <c r="B3871" s="462" t="s">
        <v>10184</v>
      </c>
      <c r="C3871" s="461" t="s">
        <v>53</v>
      </c>
      <c r="D3871" s="465">
        <v>18.96</v>
      </c>
    </row>
    <row r="3872" spans="1:4" ht="27">
      <c r="A3872" s="461">
        <v>89641</v>
      </c>
      <c r="B3872" s="462" t="s">
        <v>2031</v>
      </c>
      <c r="C3872" s="461" t="s">
        <v>53</v>
      </c>
      <c r="D3872" s="465">
        <v>13.73</v>
      </c>
    </row>
    <row r="3873" spans="1:4" ht="27">
      <c r="A3873" s="461">
        <v>89642</v>
      </c>
      <c r="B3873" s="462" t="s">
        <v>2032</v>
      </c>
      <c r="C3873" s="461" t="s">
        <v>53</v>
      </c>
      <c r="D3873" s="465">
        <v>16.21</v>
      </c>
    </row>
    <row r="3874" spans="1:4" ht="27">
      <c r="A3874" s="461">
        <v>89643</v>
      </c>
      <c r="B3874" s="462" t="s">
        <v>2033</v>
      </c>
      <c r="C3874" s="461" t="s">
        <v>53</v>
      </c>
      <c r="D3874" s="465">
        <v>17.04</v>
      </c>
    </row>
    <row r="3875" spans="1:4" ht="27">
      <c r="A3875" s="461">
        <v>89644</v>
      </c>
      <c r="B3875" s="462" t="s">
        <v>10183</v>
      </c>
      <c r="C3875" s="461" t="s">
        <v>53</v>
      </c>
      <c r="D3875" s="465">
        <v>28.76</v>
      </c>
    </row>
    <row r="3876" spans="1:4" ht="27">
      <c r="A3876" s="461">
        <v>89645</v>
      </c>
      <c r="B3876" s="462" t="s">
        <v>2034</v>
      </c>
      <c r="C3876" s="461" t="s">
        <v>53</v>
      </c>
      <c r="D3876" s="465">
        <v>32.770000000000003</v>
      </c>
    </row>
    <row r="3877" spans="1:4" ht="27">
      <c r="A3877" s="461">
        <v>89646</v>
      </c>
      <c r="B3877" s="462" t="s">
        <v>2035</v>
      </c>
      <c r="C3877" s="461" t="s">
        <v>53</v>
      </c>
      <c r="D3877" s="465">
        <v>22.5</v>
      </c>
    </row>
    <row r="3878" spans="1:4" ht="27">
      <c r="A3878" s="461">
        <v>89647</v>
      </c>
      <c r="B3878" s="462" t="s">
        <v>2036</v>
      </c>
      <c r="C3878" s="461" t="s">
        <v>53</v>
      </c>
      <c r="D3878" s="465">
        <v>21.93</v>
      </c>
    </row>
    <row r="3879" spans="1:4" ht="27">
      <c r="A3879" s="461">
        <v>89648</v>
      </c>
      <c r="B3879" s="462" t="s">
        <v>2037</v>
      </c>
      <c r="C3879" s="461" t="s">
        <v>53</v>
      </c>
      <c r="D3879" s="465">
        <v>24.59</v>
      </c>
    </row>
    <row r="3880" spans="1:4" ht="27">
      <c r="A3880" s="461">
        <v>89649</v>
      </c>
      <c r="B3880" s="462" t="s">
        <v>2038</v>
      </c>
      <c r="C3880" s="461" t="s">
        <v>53</v>
      </c>
      <c r="D3880" s="465">
        <v>34.159999999999997</v>
      </c>
    </row>
    <row r="3881" spans="1:4" ht="27">
      <c r="A3881" s="461">
        <v>89650</v>
      </c>
      <c r="B3881" s="462" t="s">
        <v>2039</v>
      </c>
      <c r="C3881" s="461" t="s">
        <v>53</v>
      </c>
      <c r="D3881" s="465">
        <v>34.159999999999997</v>
      </c>
    </row>
    <row r="3882" spans="1:4" ht="27">
      <c r="A3882" s="461">
        <v>89651</v>
      </c>
      <c r="B3882" s="462" t="s">
        <v>2040</v>
      </c>
      <c r="C3882" s="461" t="s">
        <v>53</v>
      </c>
      <c r="D3882" s="465">
        <v>6.65</v>
      </c>
    </row>
    <row r="3883" spans="1:4" ht="27">
      <c r="A3883" s="461">
        <v>89652</v>
      </c>
      <c r="B3883" s="462" t="s">
        <v>2041</v>
      </c>
      <c r="C3883" s="461" t="s">
        <v>53</v>
      </c>
      <c r="D3883" s="465">
        <v>12.33</v>
      </c>
    </row>
    <row r="3884" spans="1:4" ht="27">
      <c r="A3884" s="461">
        <v>89653</v>
      </c>
      <c r="B3884" s="462" t="s">
        <v>2042</v>
      </c>
      <c r="C3884" s="461" t="s">
        <v>53</v>
      </c>
      <c r="D3884" s="465">
        <v>21.06</v>
      </c>
    </row>
    <row r="3885" spans="1:4" ht="27">
      <c r="A3885" s="461">
        <v>89654</v>
      </c>
      <c r="B3885" s="462" t="s">
        <v>2043</v>
      </c>
      <c r="C3885" s="461" t="s">
        <v>53</v>
      </c>
      <c r="D3885" s="465">
        <v>20.49</v>
      </c>
    </row>
    <row r="3886" spans="1:4" ht="27">
      <c r="A3886" s="461">
        <v>89655</v>
      </c>
      <c r="B3886" s="462" t="s">
        <v>2044</v>
      </c>
      <c r="C3886" s="461" t="s">
        <v>53</v>
      </c>
      <c r="D3886" s="465">
        <v>31.16</v>
      </c>
    </row>
    <row r="3887" spans="1:4" ht="27">
      <c r="A3887" s="461">
        <v>89656</v>
      </c>
      <c r="B3887" s="462" t="s">
        <v>2045</v>
      </c>
      <c r="C3887" s="461" t="s">
        <v>53</v>
      </c>
      <c r="D3887" s="465">
        <v>13.23</v>
      </c>
    </row>
    <row r="3888" spans="1:4" ht="27">
      <c r="A3888" s="461">
        <v>89657</v>
      </c>
      <c r="B3888" s="462" t="s">
        <v>2046</v>
      </c>
      <c r="C3888" s="461" t="s">
        <v>53</v>
      </c>
      <c r="D3888" s="465">
        <v>13.51</v>
      </c>
    </row>
    <row r="3889" spans="1:4" ht="27">
      <c r="A3889" s="461">
        <v>89658</v>
      </c>
      <c r="B3889" s="462" t="s">
        <v>2047</v>
      </c>
      <c r="C3889" s="461" t="s">
        <v>53</v>
      </c>
      <c r="D3889" s="465">
        <v>9.4</v>
      </c>
    </row>
    <row r="3890" spans="1:4" ht="27">
      <c r="A3890" s="461">
        <v>89659</v>
      </c>
      <c r="B3890" s="462" t="s">
        <v>2048</v>
      </c>
      <c r="C3890" s="461" t="s">
        <v>53</v>
      </c>
      <c r="D3890" s="465">
        <v>18.100000000000001</v>
      </c>
    </row>
    <row r="3891" spans="1:4" ht="27">
      <c r="A3891" s="461">
        <v>89660</v>
      </c>
      <c r="B3891" s="462" t="s">
        <v>2049</v>
      </c>
      <c r="C3891" s="461" t="s">
        <v>53</v>
      </c>
      <c r="D3891" s="465">
        <v>8.64</v>
      </c>
    </row>
    <row r="3892" spans="1:4" ht="27">
      <c r="A3892" s="461">
        <v>89661</v>
      </c>
      <c r="B3892" s="462" t="s">
        <v>2050</v>
      </c>
      <c r="C3892" s="461" t="s">
        <v>53</v>
      </c>
      <c r="D3892" s="465">
        <v>24.71</v>
      </c>
    </row>
    <row r="3893" spans="1:4" ht="27">
      <c r="A3893" s="461">
        <v>89662</v>
      </c>
      <c r="B3893" s="462" t="s">
        <v>2051</v>
      </c>
      <c r="C3893" s="461" t="s">
        <v>53</v>
      </c>
      <c r="D3893" s="465">
        <v>38.869999999999997</v>
      </c>
    </row>
    <row r="3894" spans="1:4" ht="27">
      <c r="A3894" s="461">
        <v>89663</v>
      </c>
      <c r="B3894" s="462" t="s">
        <v>2052</v>
      </c>
      <c r="C3894" s="461" t="s">
        <v>53</v>
      </c>
      <c r="D3894" s="465">
        <v>15.15</v>
      </c>
    </row>
    <row r="3895" spans="1:4" ht="27">
      <c r="A3895" s="461">
        <v>89664</v>
      </c>
      <c r="B3895" s="462" t="s">
        <v>2053</v>
      </c>
      <c r="C3895" s="461" t="s">
        <v>53</v>
      </c>
      <c r="D3895" s="465">
        <v>18.100000000000001</v>
      </c>
    </row>
    <row r="3896" spans="1:4" ht="27">
      <c r="A3896" s="461">
        <v>89665</v>
      </c>
      <c r="B3896" s="462" t="s">
        <v>2054</v>
      </c>
      <c r="C3896" s="461" t="s">
        <v>53</v>
      </c>
      <c r="D3896" s="465">
        <v>16.48</v>
      </c>
    </row>
    <row r="3897" spans="1:4" ht="27">
      <c r="A3897" s="461">
        <v>89666</v>
      </c>
      <c r="B3897" s="462" t="s">
        <v>2055</v>
      </c>
      <c r="C3897" s="461" t="s">
        <v>53</v>
      </c>
      <c r="D3897" s="465">
        <v>7.35</v>
      </c>
    </row>
    <row r="3898" spans="1:4" ht="27">
      <c r="A3898" s="461">
        <v>89667</v>
      </c>
      <c r="B3898" s="462" t="s">
        <v>2056</v>
      </c>
      <c r="C3898" s="461" t="s">
        <v>53</v>
      </c>
      <c r="D3898" s="465">
        <v>44.43</v>
      </c>
    </row>
    <row r="3899" spans="1:4" ht="27">
      <c r="A3899" s="461">
        <v>89668</v>
      </c>
      <c r="B3899" s="462" t="s">
        <v>2057</v>
      </c>
      <c r="C3899" s="461" t="s">
        <v>53</v>
      </c>
      <c r="D3899" s="465">
        <v>36.79</v>
      </c>
    </row>
    <row r="3900" spans="1:4" ht="27">
      <c r="A3900" s="461">
        <v>89669</v>
      </c>
      <c r="B3900" s="462" t="s">
        <v>2058</v>
      </c>
      <c r="C3900" s="461" t="s">
        <v>53</v>
      </c>
      <c r="D3900" s="465">
        <v>27.11</v>
      </c>
    </row>
    <row r="3901" spans="1:4" ht="27">
      <c r="A3901" s="461">
        <v>89670</v>
      </c>
      <c r="B3901" s="462" t="s">
        <v>2059</v>
      </c>
      <c r="C3901" s="461" t="s">
        <v>53</v>
      </c>
      <c r="D3901" s="465">
        <v>14.52</v>
      </c>
    </row>
    <row r="3902" spans="1:4" ht="27">
      <c r="A3902" s="461">
        <v>89671</v>
      </c>
      <c r="B3902" s="462" t="s">
        <v>2060</v>
      </c>
      <c r="C3902" s="461" t="s">
        <v>53</v>
      </c>
      <c r="D3902" s="465">
        <v>41.12</v>
      </c>
    </row>
    <row r="3903" spans="1:4" ht="27">
      <c r="A3903" s="461">
        <v>89672</v>
      </c>
      <c r="B3903" s="462" t="s">
        <v>2061</v>
      </c>
      <c r="C3903" s="461" t="s">
        <v>53</v>
      </c>
      <c r="D3903" s="465">
        <v>24.48</v>
      </c>
    </row>
    <row r="3904" spans="1:4" ht="27">
      <c r="A3904" s="461">
        <v>89673</v>
      </c>
      <c r="B3904" s="462" t="s">
        <v>2062</v>
      </c>
      <c r="C3904" s="461" t="s">
        <v>53</v>
      </c>
      <c r="D3904" s="465">
        <v>31.92</v>
      </c>
    </row>
    <row r="3905" spans="1:4" ht="27">
      <c r="A3905" s="461">
        <v>89674</v>
      </c>
      <c r="B3905" s="462" t="s">
        <v>2063</v>
      </c>
      <c r="C3905" s="461" t="s">
        <v>53</v>
      </c>
      <c r="D3905" s="465">
        <v>37.159999999999997</v>
      </c>
    </row>
    <row r="3906" spans="1:4" ht="27">
      <c r="A3906" s="461">
        <v>89675</v>
      </c>
      <c r="B3906" s="462" t="s">
        <v>2064</v>
      </c>
      <c r="C3906" s="461" t="s">
        <v>53</v>
      </c>
      <c r="D3906" s="465">
        <v>74.489999999999995</v>
      </c>
    </row>
    <row r="3907" spans="1:4" ht="27">
      <c r="A3907" s="461">
        <v>89676</v>
      </c>
      <c r="B3907" s="462" t="s">
        <v>2065</v>
      </c>
      <c r="C3907" s="461" t="s">
        <v>53</v>
      </c>
      <c r="D3907" s="465">
        <v>57.87</v>
      </c>
    </row>
    <row r="3908" spans="1:4" ht="27">
      <c r="A3908" s="461">
        <v>89677</v>
      </c>
      <c r="B3908" s="462" t="s">
        <v>2066</v>
      </c>
      <c r="C3908" s="461" t="s">
        <v>53</v>
      </c>
      <c r="D3908" s="465">
        <v>81.319999999999993</v>
      </c>
    </row>
    <row r="3909" spans="1:4" ht="27">
      <c r="A3909" s="461">
        <v>89678</v>
      </c>
      <c r="B3909" s="462" t="s">
        <v>2067</v>
      </c>
      <c r="C3909" s="461" t="s">
        <v>53</v>
      </c>
      <c r="D3909" s="465">
        <v>10.1</v>
      </c>
    </row>
    <row r="3910" spans="1:4" ht="27">
      <c r="A3910" s="461">
        <v>89679</v>
      </c>
      <c r="B3910" s="462" t="s">
        <v>2068</v>
      </c>
      <c r="C3910" s="461" t="s">
        <v>53</v>
      </c>
      <c r="D3910" s="465">
        <v>131.29</v>
      </c>
    </row>
    <row r="3911" spans="1:4" ht="27">
      <c r="A3911" s="461">
        <v>89680</v>
      </c>
      <c r="B3911" s="462" t="s">
        <v>2069</v>
      </c>
      <c r="C3911" s="461" t="s">
        <v>53</v>
      </c>
      <c r="D3911" s="465">
        <v>23.58</v>
      </c>
    </row>
    <row r="3912" spans="1:4" ht="27">
      <c r="A3912" s="461">
        <v>89681</v>
      </c>
      <c r="B3912" s="462" t="s">
        <v>2070</v>
      </c>
      <c r="C3912" s="461" t="s">
        <v>53</v>
      </c>
      <c r="D3912" s="465">
        <v>90.17</v>
      </c>
    </row>
    <row r="3913" spans="1:4" ht="27">
      <c r="A3913" s="461">
        <v>89682</v>
      </c>
      <c r="B3913" s="462" t="s">
        <v>2071</v>
      </c>
      <c r="C3913" s="461" t="s">
        <v>53</v>
      </c>
      <c r="D3913" s="465">
        <v>38.46</v>
      </c>
    </row>
    <row r="3914" spans="1:4" ht="27">
      <c r="A3914" s="461">
        <v>89683</v>
      </c>
      <c r="B3914" s="462" t="s">
        <v>13276</v>
      </c>
      <c r="C3914" s="461" t="s">
        <v>53</v>
      </c>
      <c r="D3914" s="465">
        <v>335.09</v>
      </c>
    </row>
    <row r="3915" spans="1:4" ht="27">
      <c r="A3915" s="461">
        <v>89684</v>
      </c>
      <c r="B3915" s="462" t="s">
        <v>2072</v>
      </c>
      <c r="C3915" s="461" t="s">
        <v>53</v>
      </c>
      <c r="D3915" s="465">
        <v>54.42</v>
      </c>
    </row>
    <row r="3916" spans="1:4" ht="27">
      <c r="A3916" s="461">
        <v>89685</v>
      </c>
      <c r="B3916" s="462" t="s">
        <v>2073</v>
      </c>
      <c r="C3916" s="461" t="s">
        <v>53</v>
      </c>
      <c r="D3916" s="465">
        <v>60.77</v>
      </c>
    </row>
    <row r="3917" spans="1:4" ht="27">
      <c r="A3917" s="461">
        <v>89686</v>
      </c>
      <c r="B3917" s="462" t="s">
        <v>2074</v>
      </c>
      <c r="C3917" s="461" t="s">
        <v>53</v>
      </c>
      <c r="D3917" s="465">
        <v>212.3</v>
      </c>
    </row>
    <row r="3918" spans="1:4" ht="27">
      <c r="A3918" s="461">
        <v>89687</v>
      </c>
      <c r="B3918" s="462" t="s">
        <v>2075</v>
      </c>
      <c r="C3918" s="461" t="s">
        <v>53</v>
      </c>
      <c r="D3918" s="465">
        <v>51.89</v>
      </c>
    </row>
    <row r="3919" spans="1:4" ht="27">
      <c r="A3919" s="461">
        <v>89689</v>
      </c>
      <c r="B3919" s="462" t="s">
        <v>2076</v>
      </c>
      <c r="C3919" s="461" t="s">
        <v>53</v>
      </c>
      <c r="D3919" s="465">
        <v>41.66</v>
      </c>
    </row>
    <row r="3920" spans="1:4" ht="27">
      <c r="A3920" s="461">
        <v>89690</v>
      </c>
      <c r="B3920" s="462" t="s">
        <v>2077</v>
      </c>
      <c r="C3920" s="461" t="s">
        <v>53</v>
      </c>
      <c r="D3920" s="465">
        <v>90.69</v>
      </c>
    </row>
    <row r="3921" spans="1:4" ht="27">
      <c r="A3921" s="461">
        <v>89691</v>
      </c>
      <c r="B3921" s="462" t="s">
        <v>2078</v>
      </c>
      <c r="C3921" s="461" t="s">
        <v>53</v>
      </c>
      <c r="D3921" s="465">
        <v>12.16</v>
      </c>
    </row>
    <row r="3922" spans="1:4" ht="27">
      <c r="A3922" s="461">
        <v>89692</v>
      </c>
      <c r="B3922" s="462" t="s">
        <v>2079</v>
      </c>
      <c r="C3922" s="461" t="s">
        <v>53</v>
      </c>
      <c r="D3922" s="465">
        <v>85.35</v>
      </c>
    </row>
    <row r="3923" spans="1:4" ht="27">
      <c r="A3923" s="461">
        <v>89693</v>
      </c>
      <c r="B3923" s="462" t="s">
        <v>2080</v>
      </c>
      <c r="C3923" s="461" t="s">
        <v>53</v>
      </c>
      <c r="D3923" s="465">
        <v>82.91</v>
      </c>
    </row>
    <row r="3924" spans="1:4" ht="27">
      <c r="A3924" s="461">
        <v>89694</v>
      </c>
      <c r="B3924" s="462" t="s">
        <v>2081</v>
      </c>
      <c r="C3924" s="461" t="s">
        <v>53</v>
      </c>
      <c r="D3924" s="465">
        <v>21.91</v>
      </c>
    </row>
    <row r="3925" spans="1:4" ht="27">
      <c r="A3925" s="461">
        <v>89695</v>
      </c>
      <c r="B3925" s="462" t="s">
        <v>2082</v>
      </c>
      <c r="C3925" s="461" t="s">
        <v>53</v>
      </c>
      <c r="D3925" s="465">
        <v>20.07</v>
      </c>
    </row>
    <row r="3926" spans="1:4" ht="27">
      <c r="A3926" s="461">
        <v>89696</v>
      </c>
      <c r="B3926" s="462" t="s">
        <v>2083</v>
      </c>
      <c r="C3926" s="461" t="s">
        <v>53</v>
      </c>
      <c r="D3926" s="465">
        <v>74.81</v>
      </c>
    </row>
    <row r="3927" spans="1:4" ht="27">
      <c r="A3927" s="461">
        <v>89697</v>
      </c>
      <c r="B3927" s="462" t="s">
        <v>2084</v>
      </c>
      <c r="C3927" s="461" t="s">
        <v>53</v>
      </c>
      <c r="D3927" s="465">
        <v>13.89</v>
      </c>
    </row>
    <row r="3928" spans="1:4" ht="27">
      <c r="A3928" s="461">
        <v>89698</v>
      </c>
      <c r="B3928" s="462" t="s">
        <v>2085</v>
      </c>
      <c r="C3928" s="461" t="s">
        <v>53</v>
      </c>
      <c r="D3928" s="465">
        <v>273.62</v>
      </c>
    </row>
    <row r="3929" spans="1:4" ht="27">
      <c r="A3929" s="461">
        <v>89699</v>
      </c>
      <c r="B3929" s="462" t="s">
        <v>2086</v>
      </c>
      <c r="C3929" s="461" t="s">
        <v>53</v>
      </c>
      <c r="D3929" s="465">
        <v>232.3</v>
      </c>
    </row>
    <row r="3930" spans="1:4" ht="27">
      <c r="A3930" s="461">
        <v>89700</v>
      </c>
      <c r="B3930" s="462" t="s">
        <v>2087</v>
      </c>
      <c r="C3930" s="461" t="s">
        <v>53</v>
      </c>
      <c r="D3930" s="465">
        <v>22.23</v>
      </c>
    </row>
    <row r="3931" spans="1:4" ht="27">
      <c r="A3931" s="461">
        <v>89701</v>
      </c>
      <c r="B3931" s="462" t="s">
        <v>2088</v>
      </c>
      <c r="C3931" s="461" t="s">
        <v>53</v>
      </c>
      <c r="D3931" s="465">
        <v>212.64</v>
      </c>
    </row>
    <row r="3932" spans="1:4" ht="27">
      <c r="A3932" s="461">
        <v>89702</v>
      </c>
      <c r="B3932" s="462" t="s">
        <v>2089</v>
      </c>
      <c r="C3932" s="461" t="s">
        <v>53</v>
      </c>
      <c r="D3932" s="465">
        <v>22.23</v>
      </c>
    </row>
    <row r="3933" spans="1:4" ht="27">
      <c r="A3933" s="461">
        <v>89703</v>
      </c>
      <c r="B3933" s="462" t="s">
        <v>2090</v>
      </c>
      <c r="C3933" s="461" t="s">
        <v>53</v>
      </c>
      <c r="D3933" s="465">
        <v>56.09</v>
      </c>
    </row>
    <row r="3934" spans="1:4" ht="27">
      <c r="A3934" s="461">
        <v>89704</v>
      </c>
      <c r="B3934" s="462" t="s">
        <v>2091</v>
      </c>
      <c r="C3934" s="461" t="s">
        <v>53</v>
      </c>
      <c r="D3934" s="465">
        <v>144.88</v>
      </c>
    </row>
    <row r="3935" spans="1:4" ht="27">
      <c r="A3935" s="461">
        <v>89705</v>
      </c>
      <c r="B3935" s="462" t="s">
        <v>2092</v>
      </c>
      <c r="C3935" s="461" t="s">
        <v>53</v>
      </c>
      <c r="D3935" s="465">
        <v>26.49</v>
      </c>
    </row>
    <row r="3936" spans="1:4" ht="27">
      <c r="A3936" s="461">
        <v>89706</v>
      </c>
      <c r="B3936" s="462" t="s">
        <v>2093</v>
      </c>
      <c r="C3936" s="461" t="s">
        <v>53</v>
      </c>
      <c r="D3936" s="465">
        <v>62.21</v>
      </c>
    </row>
    <row r="3937" spans="1:4" ht="27">
      <c r="A3937" s="461">
        <v>89718</v>
      </c>
      <c r="B3937" s="462" t="s">
        <v>2094</v>
      </c>
      <c r="C3937" s="461" t="s">
        <v>1</v>
      </c>
      <c r="D3937" s="465">
        <v>42.16</v>
      </c>
    </row>
    <row r="3938" spans="1:4" ht="27">
      <c r="A3938" s="461">
        <v>89719</v>
      </c>
      <c r="B3938" s="462" t="s">
        <v>2095</v>
      </c>
      <c r="C3938" s="461" t="s">
        <v>53</v>
      </c>
      <c r="D3938" s="465">
        <v>11.87</v>
      </c>
    </row>
    <row r="3939" spans="1:4" ht="27">
      <c r="A3939" s="461">
        <v>89720</v>
      </c>
      <c r="B3939" s="462" t="s">
        <v>2096</v>
      </c>
      <c r="C3939" s="461" t="s">
        <v>53</v>
      </c>
      <c r="D3939" s="465">
        <v>14.35</v>
      </c>
    </row>
    <row r="3940" spans="1:4" ht="27">
      <c r="A3940" s="461">
        <v>89721</v>
      </c>
      <c r="B3940" s="462" t="s">
        <v>2097</v>
      </c>
      <c r="C3940" s="461" t="s">
        <v>53</v>
      </c>
      <c r="D3940" s="465">
        <v>15.18</v>
      </c>
    </row>
    <row r="3941" spans="1:4" ht="27">
      <c r="A3941" s="461">
        <v>89722</v>
      </c>
      <c r="B3941" s="462" t="s">
        <v>10182</v>
      </c>
      <c r="C3941" s="461" t="s">
        <v>53</v>
      </c>
      <c r="D3941" s="465">
        <v>26.9</v>
      </c>
    </row>
    <row r="3942" spans="1:4" ht="27">
      <c r="A3942" s="461">
        <v>89723</v>
      </c>
      <c r="B3942" s="462" t="s">
        <v>2098</v>
      </c>
      <c r="C3942" s="461" t="s">
        <v>53</v>
      </c>
      <c r="D3942" s="465">
        <v>20.329999999999998</v>
      </c>
    </row>
    <row r="3943" spans="1:4" ht="27">
      <c r="A3943" s="461">
        <v>89724</v>
      </c>
      <c r="B3943" s="462" t="s">
        <v>2099</v>
      </c>
      <c r="C3943" s="461" t="s">
        <v>53</v>
      </c>
      <c r="D3943" s="465">
        <v>9.75</v>
      </c>
    </row>
    <row r="3944" spans="1:4" ht="27">
      <c r="A3944" s="461">
        <v>89725</v>
      </c>
      <c r="B3944" s="462" t="s">
        <v>2100</v>
      </c>
      <c r="C3944" s="461" t="s">
        <v>53</v>
      </c>
      <c r="D3944" s="465">
        <v>19.760000000000002</v>
      </c>
    </row>
    <row r="3945" spans="1:4" ht="27">
      <c r="A3945" s="461">
        <v>89726</v>
      </c>
      <c r="B3945" s="462" t="s">
        <v>2101</v>
      </c>
      <c r="C3945" s="461" t="s">
        <v>53</v>
      </c>
      <c r="D3945" s="465">
        <v>6.51</v>
      </c>
    </row>
    <row r="3946" spans="1:4" ht="27">
      <c r="A3946" s="461">
        <v>89727</v>
      </c>
      <c r="B3946" s="462" t="s">
        <v>2102</v>
      </c>
      <c r="C3946" s="461" t="s">
        <v>53</v>
      </c>
      <c r="D3946" s="465">
        <v>22.42</v>
      </c>
    </row>
    <row r="3947" spans="1:4" ht="27">
      <c r="A3947" s="461">
        <v>89728</v>
      </c>
      <c r="B3947" s="462" t="s">
        <v>2103</v>
      </c>
      <c r="C3947" s="461" t="s">
        <v>53</v>
      </c>
      <c r="D3947" s="465">
        <v>10.56</v>
      </c>
    </row>
    <row r="3948" spans="1:4" ht="27">
      <c r="A3948" s="461">
        <v>89729</v>
      </c>
      <c r="B3948" s="462" t="s">
        <v>2104</v>
      </c>
      <c r="C3948" s="461" t="s">
        <v>53</v>
      </c>
      <c r="D3948" s="465">
        <v>31.6</v>
      </c>
    </row>
    <row r="3949" spans="1:4" ht="27">
      <c r="A3949" s="461">
        <v>89730</v>
      </c>
      <c r="B3949" s="462" t="s">
        <v>2105</v>
      </c>
      <c r="C3949" s="461" t="s">
        <v>53</v>
      </c>
      <c r="D3949" s="465">
        <v>11.61</v>
      </c>
    </row>
    <row r="3950" spans="1:4" ht="27">
      <c r="A3950" s="461">
        <v>89731</v>
      </c>
      <c r="B3950" s="462" t="s">
        <v>2106</v>
      </c>
      <c r="C3950" s="461" t="s">
        <v>53</v>
      </c>
      <c r="D3950" s="465">
        <v>11.08</v>
      </c>
    </row>
    <row r="3951" spans="1:4" ht="27">
      <c r="A3951" s="461">
        <v>89732</v>
      </c>
      <c r="B3951" s="462" t="s">
        <v>2107</v>
      </c>
      <c r="C3951" s="461" t="s">
        <v>53</v>
      </c>
      <c r="D3951" s="465">
        <v>11.85</v>
      </c>
    </row>
    <row r="3952" spans="1:4" ht="27">
      <c r="A3952" s="461">
        <v>89733</v>
      </c>
      <c r="B3952" s="462" t="s">
        <v>2108</v>
      </c>
      <c r="C3952" s="461" t="s">
        <v>53</v>
      </c>
      <c r="D3952" s="465">
        <v>20.11</v>
      </c>
    </row>
    <row r="3953" spans="1:4" ht="27">
      <c r="A3953" s="461">
        <v>89734</v>
      </c>
      <c r="B3953" s="462" t="s">
        <v>2109</v>
      </c>
      <c r="C3953" s="461" t="s">
        <v>53</v>
      </c>
      <c r="D3953" s="465">
        <v>31.6</v>
      </c>
    </row>
    <row r="3954" spans="1:4" ht="27">
      <c r="A3954" s="461">
        <v>89735</v>
      </c>
      <c r="B3954" s="462" t="s">
        <v>2110</v>
      </c>
      <c r="C3954" s="461" t="s">
        <v>53</v>
      </c>
      <c r="D3954" s="465">
        <v>21.37</v>
      </c>
    </row>
    <row r="3955" spans="1:4" ht="27">
      <c r="A3955" s="461">
        <v>89736</v>
      </c>
      <c r="B3955" s="462" t="s">
        <v>2111</v>
      </c>
      <c r="C3955" s="461" t="s">
        <v>53</v>
      </c>
      <c r="D3955" s="465">
        <v>8.16</v>
      </c>
    </row>
    <row r="3956" spans="1:4" ht="27">
      <c r="A3956" s="461">
        <v>89737</v>
      </c>
      <c r="B3956" s="462" t="s">
        <v>2112</v>
      </c>
      <c r="C3956" s="461" t="s">
        <v>53</v>
      </c>
      <c r="D3956" s="465">
        <v>19.8</v>
      </c>
    </row>
    <row r="3957" spans="1:4" ht="27">
      <c r="A3957" s="461">
        <v>89738</v>
      </c>
      <c r="B3957" s="462" t="s">
        <v>2113</v>
      </c>
      <c r="C3957" s="461" t="s">
        <v>53</v>
      </c>
      <c r="D3957" s="465">
        <v>16.86</v>
      </c>
    </row>
    <row r="3958" spans="1:4" ht="27">
      <c r="A3958" s="461">
        <v>89739</v>
      </c>
      <c r="B3958" s="462" t="s">
        <v>2114</v>
      </c>
      <c r="C3958" s="461" t="s">
        <v>53</v>
      </c>
      <c r="D3958" s="465">
        <v>20.9</v>
      </c>
    </row>
    <row r="3959" spans="1:4" ht="27">
      <c r="A3959" s="461">
        <v>89740</v>
      </c>
      <c r="B3959" s="462" t="s">
        <v>2115</v>
      </c>
      <c r="C3959" s="461" t="s">
        <v>53</v>
      </c>
      <c r="D3959" s="465">
        <v>7.4</v>
      </c>
    </row>
    <row r="3960" spans="1:4" ht="27">
      <c r="A3960" s="461">
        <v>89741</v>
      </c>
      <c r="B3960" s="462" t="s">
        <v>2116</v>
      </c>
      <c r="C3960" s="461" t="s">
        <v>53</v>
      </c>
      <c r="D3960" s="465">
        <v>23.47</v>
      </c>
    </row>
    <row r="3961" spans="1:4" ht="27">
      <c r="A3961" s="461">
        <v>89742</v>
      </c>
      <c r="B3961" s="462" t="s">
        <v>2117</v>
      </c>
      <c r="C3961" s="461" t="s">
        <v>53</v>
      </c>
      <c r="D3961" s="465">
        <v>35.450000000000003</v>
      </c>
    </row>
    <row r="3962" spans="1:4" ht="27">
      <c r="A3962" s="461">
        <v>89743</v>
      </c>
      <c r="B3962" s="462" t="s">
        <v>2118</v>
      </c>
      <c r="C3962" s="461" t="s">
        <v>53</v>
      </c>
      <c r="D3962" s="465">
        <v>51.15</v>
      </c>
    </row>
    <row r="3963" spans="1:4" ht="27">
      <c r="A3963" s="461">
        <v>89744</v>
      </c>
      <c r="B3963" s="462" t="s">
        <v>2119</v>
      </c>
      <c r="C3963" s="461" t="s">
        <v>53</v>
      </c>
      <c r="D3963" s="465">
        <v>25.4</v>
      </c>
    </row>
    <row r="3964" spans="1:4" ht="27">
      <c r="A3964" s="461">
        <v>89745</v>
      </c>
      <c r="B3964" s="462" t="s">
        <v>2120</v>
      </c>
      <c r="C3964" s="461" t="s">
        <v>53</v>
      </c>
      <c r="D3964" s="465">
        <v>37.630000000000003</v>
      </c>
    </row>
    <row r="3965" spans="1:4" ht="27">
      <c r="A3965" s="461">
        <v>89746</v>
      </c>
      <c r="B3965" s="462" t="s">
        <v>2121</v>
      </c>
      <c r="C3965" s="461" t="s">
        <v>53</v>
      </c>
      <c r="D3965" s="465">
        <v>25.33</v>
      </c>
    </row>
    <row r="3966" spans="1:4" ht="27">
      <c r="A3966" s="461">
        <v>89747</v>
      </c>
      <c r="B3966" s="462" t="s">
        <v>2122</v>
      </c>
      <c r="C3966" s="461" t="s">
        <v>53</v>
      </c>
      <c r="D3966" s="465">
        <v>13.91</v>
      </c>
    </row>
    <row r="3967" spans="1:4" ht="27">
      <c r="A3967" s="461">
        <v>89748</v>
      </c>
      <c r="B3967" s="462" t="s">
        <v>2123</v>
      </c>
      <c r="C3967" s="461" t="s">
        <v>53</v>
      </c>
      <c r="D3967" s="465">
        <v>42.42</v>
      </c>
    </row>
    <row r="3968" spans="1:4" ht="27">
      <c r="A3968" s="461">
        <v>89749</v>
      </c>
      <c r="B3968" s="462" t="s">
        <v>2124</v>
      </c>
      <c r="C3968" s="461" t="s">
        <v>53</v>
      </c>
      <c r="D3968" s="465">
        <v>16.86</v>
      </c>
    </row>
    <row r="3969" spans="1:4" ht="27">
      <c r="A3969" s="461">
        <v>89750</v>
      </c>
      <c r="B3969" s="462" t="s">
        <v>2125</v>
      </c>
      <c r="C3969" s="461" t="s">
        <v>53</v>
      </c>
      <c r="D3969" s="465">
        <v>72.61</v>
      </c>
    </row>
    <row r="3970" spans="1:4" ht="27">
      <c r="A3970" s="461">
        <v>89751</v>
      </c>
      <c r="B3970" s="462" t="s">
        <v>2126</v>
      </c>
      <c r="C3970" s="461" t="s">
        <v>53</v>
      </c>
      <c r="D3970" s="465">
        <v>6.11</v>
      </c>
    </row>
    <row r="3971" spans="1:4" ht="27">
      <c r="A3971" s="461">
        <v>89752</v>
      </c>
      <c r="B3971" s="462" t="s">
        <v>2127</v>
      </c>
      <c r="C3971" s="461" t="s">
        <v>53</v>
      </c>
      <c r="D3971" s="465">
        <v>5.83</v>
      </c>
    </row>
    <row r="3972" spans="1:4" ht="27">
      <c r="A3972" s="461">
        <v>89753</v>
      </c>
      <c r="B3972" s="462" t="s">
        <v>2128</v>
      </c>
      <c r="C3972" s="461" t="s">
        <v>53</v>
      </c>
      <c r="D3972" s="465">
        <v>9.89</v>
      </c>
    </row>
    <row r="3973" spans="1:4" ht="27">
      <c r="A3973" s="461">
        <v>89754</v>
      </c>
      <c r="B3973" s="462" t="s">
        <v>2129</v>
      </c>
      <c r="C3973" s="461" t="s">
        <v>53</v>
      </c>
      <c r="D3973" s="465">
        <v>19.059999999999999</v>
      </c>
    </row>
    <row r="3974" spans="1:4" ht="27">
      <c r="A3974" s="461">
        <v>89755</v>
      </c>
      <c r="B3974" s="462" t="s">
        <v>2130</v>
      </c>
      <c r="C3974" s="461" t="s">
        <v>53</v>
      </c>
      <c r="D3974" s="465">
        <v>13.09</v>
      </c>
    </row>
    <row r="3975" spans="1:4" ht="27">
      <c r="A3975" s="461">
        <v>89756</v>
      </c>
      <c r="B3975" s="462" t="s">
        <v>2131</v>
      </c>
      <c r="C3975" s="461" t="s">
        <v>53</v>
      </c>
      <c r="D3975" s="465">
        <v>23.05</v>
      </c>
    </row>
    <row r="3976" spans="1:4" ht="27">
      <c r="A3976" s="461">
        <v>89757</v>
      </c>
      <c r="B3976" s="462" t="s">
        <v>2132</v>
      </c>
      <c r="C3976" s="461" t="s">
        <v>53</v>
      </c>
      <c r="D3976" s="465">
        <v>35.729999999999997</v>
      </c>
    </row>
    <row r="3977" spans="1:4" ht="27">
      <c r="A3977" s="461">
        <v>89758</v>
      </c>
      <c r="B3977" s="462" t="s">
        <v>2133</v>
      </c>
      <c r="C3977" s="461" t="s">
        <v>53</v>
      </c>
      <c r="D3977" s="465">
        <v>56.44</v>
      </c>
    </row>
    <row r="3978" spans="1:4" ht="27">
      <c r="A3978" s="461">
        <v>89759</v>
      </c>
      <c r="B3978" s="462" t="s">
        <v>2134</v>
      </c>
      <c r="C3978" s="461" t="s">
        <v>53</v>
      </c>
      <c r="D3978" s="465">
        <v>8.67</v>
      </c>
    </row>
    <row r="3979" spans="1:4" ht="27">
      <c r="A3979" s="461">
        <v>89760</v>
      </c>
      <c r="B3979" s="462" t="s">
        <v>2135</v>
      </c>
      <c r="C3979" s="461" t="s">
        <v>53</v>
      </c>
      <c r="D3979" s="465">
        <v>21.89</v>
      </c>
    </row>
    <row r="3980" spans="1:4" ht="27">
      <c r="A3980" s="461">
        <v>89761</v>
      </c>
      <c r="B3980" s="462" t="s">
        <v>2136</v>
      </c>
      <c r="C3980" s="461" t="s">
        <v>53</v>
      </c>
      <c r="D3980" s="465">
        <v>36.770000000000003</v>
      </c>
    </row>
    <row r="3981" spans="1:4" ht="27">
      <c r="A3981" s="461">
        <v>89762</v>
      </c>
      <c r="B3981" s="462" t="s">
        <v>2137</v>
      </c>
      <c r="C3981" s="461" t="s">
        <v>53</v>
      </c>
      <c r="D3981" s="465">
        <v>52.73</v>
      </c>
    </row>
    <row r="3982" spans="1:4" ht="27">
      <c r="A3982" s="461">
        <v>89763</v>
      </c>
      <c r="B3982" s="462" t="s">
        <v>2138</v>
      </c>
      <c r="C3982" s="461" t="s">
        <v>53</v>
      </c>
      <c r="D3982" s="465">
        <v>210.61</v>
      </c>
    </row>
    <row r="3983" spans="1:4" ht="27">
      <c r="A3983" s="461">
        <v>89764</v>
      </c>
      <c r="B3983" s="462" t="s">
        <v>2139</v>
      </c>
      <c r="C3983" s="461" t="s">
        <v>53</v>
      </c>
      <c r="D3983" s="465">
        <v>39.97</v>
      </c>
    </row>
    <row r="3984" spans="1:4" ht="27">
      <c r="A3984" s="461">
        <v>89765</v>
      </c>
      <c r="B3984" s="462" t="s">
        <v>2140</v>
      </c>
      <c r="C3984" s="461" t="s">
        <v>53</v>
      </c>
      <c r="D3984" s="465">
        <v>15.29</v>
      </c>
    </row>
    <row r="3985" spans="1:4" ht="27">
      <c r="A3985" s="461">
        <v>89766</v>
      </c>
      <c r="B3985" s="462" t="s">
        <v>2141</v>
      </c>
      <c r="C3985" s="461" t="s">
        <v>53</v>
      </c>
      <c r="D3985" s="465">
        <v>23.63</v>
      </c>
    </row>
    <row r="3986" spans="1:4" ht="27">
      <c r="A3986" s="461">
        <v>89767</v>
      </c>
      <c r="B3986" s="462" t="s">
        <v>2142</v>
      </c>
      <c r="C3986" s="461" t="s">
        <v>53</v>
      </c>
      <c r="D3986" s="465">
        <v>23.63</v>
      </c>
    </row>
    <row r="3987" spans="1:4" ht="27">
      <c r="A3987" s="461">
        <v>89768</v>
      </c>
      <c r="B3987" s="462" t="s">
        <v>2143</v>
      </c>
      <c r="C3987" s="461" t="s">
        <v>53</v>
      </c>
      <c r="D3987" s="465">
        <v>23.6</v>
      </c>
    </row>
    <row r="3988" spans="1:4" ht="27">
      <c r="A3988" s="461">
        <v>89769</v>
      </c>
      <c r="B3988" s="462" t="s">
        <v>2144</v>
      </c>
      <c r="C3988" s="461" t="s">
        <v>53</v>
      </c>
      <c r="D3988" s="465">
        <v>58.78</v>
      </c>
    </row>
    <row r="3989" spans="1:4" ht="27">
      <c r="A3989" s="461">
        <v>89772</v>
      </c>
      <c r="B3989" s="462" t="s">
        <v>2145</v>
      </c>
      <c r="C3989" s="461" t="s">
        <v>1</v>
      </c>
      <c r="D3989" s="465">
        <v>79.13</v>
      </c>
    </row>
    <row r="3990" spans="1:4" ht="27">
      <c r="A3990" s="461">
        <v>89774</v>
      </c>
      <c r="B3990" s="462" t="s">
        <v>2146</v>
      </c>
      <c r="C3990" s="461" t="s">
        <v>53</v>
      </c>
      <c r="D3990" s="465">
        <v>16.48</v>
      </c>
    </row>
    <row r="3991" spans="1:4" ht="27">
      <c r="A3991" s="461">
        <v>89776</v>
      </c>
      <c r="B3991" s="462" t="s">
        <v>2147</v>
      </c>
      <c r="C3991" s="461" t="s">
        <v>53</v>
      </c>
      <c r="D3991" s="465">
        <v>23.57</v>
      </c>
    </row>
    <row r="3992" spans="1:4" ht="27">
      <c r="A3992" s="461">
        <v>89777</v>
      </c>
      <c r="B3992" s="462" t="s">
        <v>2148</v>
      </c>
      <c r="C3992" s="461" t="s">
        <v>53</v>
      </c>
      <c r="D3992" s="465">
        <v>30.43</v>
      </c>
    </row>
    <row r="3993" spans="1:4" ht="27">
      <c r="A3993" s="461">
        <v>89778</v>
      </c>
      <c r="B3993" s="462" t="s">
        <v>2149</v>
      </c>
      <c r="C3993" s="461" t="s">
        <v>53</v>
      </c>
      <c r="D3993" s="465">
        <v>20.27</v>
      </c>
    </row>
    <row r="3994" spans="1:4" ht="27">
      <c r="A3994" s="461">
        <v>89779</v>
      </c>
      <c r="B3994" s="462" t="s">
        <v>2150</v>
      </c>
      <c r="C3994" s="461" t="s">
        <v>53</v>
      </c>
      <c r="D3994" s="465">
        <v>33.4</v>
      </c>
    </row>
    <row r="3995" spans="1:4" ht="27">
      <c r="A3995" s="461">
        <v>89780</v>
      </c>
      <c r="B3995" s="462" t="s">
        <v>2151</v>
      </c>
      <c r="C3995" s="461" t="s">
        <v>53</v>
      </c>
      <c r="D3995" s="465">
        <v>30.43</v>
      </c>
    </row>
    <row r="3996" spans="1:4" ht="27">
      <c r="A3996" s="461">
        <v>89781</v>
      </c>
      <c r="B3996" s="462" t="s">
        <v>2152</v>
      </c>
      <c r="C3996" s="461" t="s">
        <v>53</v>
      </c>
      <c r="D3996" s="465">
        <v>45.82</v>
      </c>
    </row>
    <row r="3997" spans="1:4" ht="27">
      <c r="A3997" s="461">
        <v>89782</v>
      </c>
      <c r="B3997" s="462" t="s">
        <v>2153</v>
      </c>
      <c r="C3997" s="461" t="s">
        <v>53</v>
      </c>
      <c r="D3997" s="465">
        <v>11.16</v>
      </c>
    </row>
    <row r="3998" spans="1:4" ht="27">
      <c r="A3998" s="461">
        <v>89783</v>
      </c>
      <c r="B3998" s="462" t="s">
        <v>2154</v>
      </c>
      <c r="C3998" s="461" t="s">
        <v>53</v>
      </c>
      <c r="D3998" s="465">
        <v>11.5</v>
      </c>
    </row>
    <row r="3999" spans="1:4" ht="27">
      <c r="A3999" s="461">
        <v>89784</v>
      </c>
      <c r="B3999" s="462" t="s">
        <v>2155</v>
      </c>
      <c r="C3999" s="461" t="s">
        <v>53</v>
      </c>
      <c r="D3999" s="465">
        <v>21.75</v>
      </c>
    </row>
    <row r="4000" spans="1:4" ht="27">
      <c r="A4000" s="461">
        <v>89785</v>
      </c>
      <c r="B4000" s="462" t="s">
        <v>2156</v>
      </c>
      <c r="C4000" s="461" t="s">
        <v>53</v>
      </c>
      <c r="D4000" s="465">
        <v>23.94</v>
      </c>
    </row>
    <row r="4001" spans="1:4" ht="27">
      <c r="A4001" s="461">
        <v>89786</v>
      </c>
      <c r="B4001" s="462" t="s">
        <v>2157</v>
      </c>
      <c r="C4001" s="461" t="s">
        <v>53</v>
      </c>
      <c r="D4001" s="465">
        <v>36.68</v>
      </c>
    </row>
    <row r="4002" spans="1:4" ht="27">
      <c r="A4002" s="461">
        <v>89787</v>
      </c>
      <c r="B4002" s="462" t="s">
        <v>2158</v>
      </c>
      <c r="C4002" s="461" t="s">
        <v>53</v>
      </c>
      <c r="D4002" s="465">
        <v>45.82</v>
      </c>
    </row>
    <row r="4003" spans="1:4" ht="27">
      <c r="A4003" s="461">
        <v>89788</v>
      </c>
      <c r="B4003" s="462" t="s">
        <v>2159</v>
      </c>
      <c r="C4003" s="461" t="s">
        <v>53</v>
      </c>
      <c r="D4003" s="465">
        <v>90.74</v>
      </c>
    </row>
    <row r="4004" spans="1:4" ht="27">
      <c r="A4004" s="461">
        <v>89789</v>
      </c>
      <c r="B4004" s="462" t="s">
        <v>2160</v>
      </c>
      <c r="C4004" s="461" t="s">
        <v>53</v>
      </c>
      <c r="D4004" s="465">
        <v>92.21</v>
      </c>
    </row>
    <row r="4005" spans="1:4" ht="27">
      <c r="A4005" s="461">
        <v>89790</v>
      </c>
      <c r="B4005" s="462" t="s">
        <v>2161</v>
      </c>
      <c r="C4005" s="461" t="s">
        <v>53</v>
      </c>
      <c r="D4005" s="465">
        <v>227.19</v>
      </c>
    </row>
    <row r="4006" spans="1:4" ht="27">
      <c r="A4006" s="461">
        <v>89791</v>
      </c>
      <c r="B4006" s="462" t="s">
        <v>2162</v>
      </c>
      <c r="C4006" s="461" t="s">
        <v>53</v>
      </c>
      <c r="D4006" s="465">
        <v>232.58</v>
      </c>
    </row>
    <row r="4007" spans="1:4" ht="27">
      <c r="A4007" s="461">
        <v>89792</v>
      </c>
      <c r="B4007" s="462" t="s">
        <v>2163</v>
      </c>
      <c r="C4007" s="461" t="s">
        <v>53</v>
      </c>
      <c r="D4007" s="465">
        <v>267.26</v>
      </c>
    </row>
    <row r="4008" spans="1:4" ht="27">
      <c r="A4008" s="461">
        <v>89793</v>
      </c>
      <c r="B4008" s="462" t="s">
        <v>2164</v>
      </c>
      <c r="C4008" s="461" t="s">
        <v>53</v>
      </c>
      <c r="D4008" s="465">
        <v>274.52</v>
      </c>
    </row>
    <row r="4009" spans="1:4" ht="27">
      <c r="A4009" s="461">
        <v>89794</v>
      </c>
      <c r="B4009" s="462" t="s">
        <v>2165</v>
      </c>
      <c r="C4009" s="461" t="s">
        <v>53</v>
      </c>
      <c r="D4009" s="465">
        <v>21.12</v>
      </c>
    </row>
    <row r="4010" spans="1:4" ht="27">
      <c r="A4010" s="461">
        <v>89795</v>
      </c>
      <c r="B4010" s="462" t="s">
        <v>2166</v>
      </c>
      <c r="C4010" s="461" t="s">
        <v>53</v>
      </c>
      <c r="D4010" s="465">
        <v>39.68</v>
      </c>
    </row>
    <row r="4011" spans="1:4" ht="27">
      <c r="A4011" s="461">
        <v>89796</v>
      </c>
      <c r="B4011" s="462" t="s">
        <v>2167</v>
      </c>
      <c r="C4011" s="461" t="s">
        <v>53</v>
      </c>
      <c r="D4011" s="465">
        <v>44.32</v>
      </c>
    </row>
    <row r="4012" spans="1:4" ht="27">
      <c r="A4012" s="461">
        <v>89797</v>
      </c>
      <c r="B4012" s="462" t="s">
        <v>2168</v>
      </c>
      <c r="C4012" s="461" t="s">
        <v>53</v>
      </c>
      <c r="D4012" s="465">
        <v>51.36</v>
      </c>
    </row>
    <row r="4013" spans="1:4" ht="27">
      <c r="A4013" s="461">
        <v>89801</v>
      </c>
      <c r="B4013" s="462" t="s">
        <v>2169</v>
      </c>
      <c r="C4013" s="461" t="s">
        <v>53</v>
      </c>
      <c r="D4013" s="465">
        <v>8.09</v>
      </c>
    </row>
    <row r="4014" spans="1:4" ht="27">
      <c r="A4014" s="461">
        <v>89802</v>
      </c>
      <c r="B4014" s="462" t="s">
        <v>2170</v>
      </c>
      <c r="C4014" s="461" t="s">
        <v>53</v>
      </c>
      <c r="D4014" s="465">
        <v>8.86</v>
      </c>
    </row>
    <row r="4015" spans="1:4" ht="27">
      <c r="A4015" s="461">
        <v>89803</v>
      </c>
      <c r="B4015" s="462" t="s">
        <v>2171</v>
      </c>
      <c r="C4015" s="461" t="s">
        <v>53</v>
      </c>
      <c r="D4015" s="465">
        <v>17.12</v>
      </c>
    </row>
    <row r="4016" spans="1:4" ht="27">
      <c r="A4016" s="461">
        <v>89804</v>
      </c>
      <c r="B4016" s="462" t="s">
        <v>2172</v>
      </c>
      <c r="C4016" s="461" t="s">
        <v>53</v>
      </c>
      <c r="D4016" s="465">
        <v>18.38</v>
      </c>
    </row>
    <row r="4017" spans="1:4" ht="27">
      <c r="A4017" s="461">
        <v>89805</v>
      </c>
      <c r="B4017" s="462" t="s">
        <v>2173</v>
      </c>
      <c r="C4017" s="461" t="s">
        <v>53</v>
      </c>
      <c r="D4017" s="465">
        <v>16.149999999999999</v>
      </c>
    </row>
    <row r="4018" spans="1:4" ht="27">
      <c r="A4018" s="461">
        <v>89806</v>
      </c>
      <c r="B4018" s="462" t="s">
        <v>2174</v>
      </c>
      <c r="C4018" s="461" t="s">
        <v>53</v>
      </c>
      <c r="D4018" s="465">
        <v>17.25</v>
      </c>
    </row>
    <row r="4019" spans="1:4" ht="27">
      <c r="A4019" s="461">
        <v>89807</v>
      </c>
      <c r="B4019" s="462" t="s">
        <v>2175</v>
      </c>
      <c r="C4019" s="461" t="s">
        <v>53</v>
      </c>
      <c r="D4019" s="465">
        <v>31.8</v>
      </c>
    </row>
    <row r="4020" spans="1:4" ht="27">
      <c r="A4020" s="461">
        <v>89808</v>
      </c>
      <c r="B4020" s="462" t="s">
        <v>2176</v>
      </c>
      <c r="C4020" s="461" t="s">
        <v>53</v>
      </c>
      <c r="D4020" s="465">
        <v>47.5</v>
      </c>
    </row>
    <row r="4021" spans="1:4" ht="27">
      <c r="A4021" s="461">
        <v>89809</v>
      </c>
      <c r="B4021" s="462" t="s">
        <v>2177</v>
      </c>
      <c r="C4021" s="461" t="s">
        <v>53</v>
      </c>
      <c r="D4021" s="465">
        <v>21.07</v>
      </c>
    </row>
    <row r="4022" spans="1:4" ht="27">
      <c r="A4022" s="461">
        <v>89810</v>
      </c>
      <c r="B4022" s="462" t="s">
        <v>2178</v>
      </c>
      <c r="C4022" s="461" t="s">
        <v>53</v>
      </c>
      <c r="D4022" s="465">
        <v>21</v>
      </c>
    </row>
    <row r="4023" spans="1:4" ht="27">
      <c r="A4023" s="461">
        <v>89811</v>
      </c>
      <c r="B4023" s="462" t="s">
        <v>2179</v>
      </c>
      <c r="C4023" s="461" t="s">
        <v>53</v>
      </c>
      <c r="D4023" s="465">
        <v>38.090000000000003</v>
      </c>
    </row>
    <row r="4024" spans="1:4" ht="27">
      <c r="A4024" s="461">
        <v>89812</v>
      </c>
      <c r="B4024" s="462" t="s">
        <v>2180</v>
      </c>
      <c r="C4024" s="461" t="s">
        <v>53</v>
      </c>
      <c r="D4024" s="465">
        <v>68.28</v>
      </c>
    </row>
    <row r="4025" spans="1:4" ht="27">
      <c r="A4025" s="461">
        <v>89813</v>
      </c>
      <c r="B4025" s="462" t="s">
        <v>2181</v>
      </c>
      <c r="C4025" s="461" t="s">
        <v>53</v>
      </c>
      <c r="D4025" s="465">
        <v>8.23</v>
      </c>
    </row>
    <row r="4026" spans="1:4" ht="27">
      <c r="A4026" s="461">
        <v>89814</v>
      </c>
      <c r="B4026" s="462" t="s">
        <v>2182</v>
      </c>
      <c r="C4026" s="461" t="s">
        <v>53</v>
      </c>
      <c r="D4026" s="465">
        <v>17.399999999999999</v>
      </c>
    </row>
    <row r="4027" spans="1:4" ht="27">
      <c r="A4027" s="461">
        <v>89815</v>
      </c>
      <c r="B4027" s="462" t="s">
        <v>2183</v>
      </c>
      <c r="C4027" s="461" t="s">
        <v>53</v>
      </c>
      <c r="D4027" s="465">
        <v>36</v>
      </c>
    </row>
    <row r="4028" spans="1:4" ht="27">
      <c r="A4028" s="461">
        <v>89816</v>
      </c>
      <c r="B4028" s="462" t="s">
        <v>2184</v>
      </c>
      <c r="C4028" s="461" t="s">
        <v>53</v>
      </c>
      <c r="D4028" s="465">
        <v>51.96</v>
      </c>
    </row>
    <row r="4029" spans="1:4" ht="27">
      <c r="A4029" s="461">
        <v>89817</v>
      </c>
      <c r="B4029" s="462" t="s">
        <v>2185</v>
      </c>
      <c r="C4029" s="461" t="s">
        <v>53</v>
      </c>
      <c r="D4029" s="465">
        <v>14.16</v>
      </c>
    </row>
    <row r="4030" spans="1:4" ht="27">
      <c r="A4030" s="461">
        <v>89818</v>
      </c>
      <c r="B4030" s="462" t="s">
        <v>2186</v>
      </c>
      <c r="C4030" s="461" t="s">
        <v>53</v>
      </c>
      <c r="D4030" s="465">
        <v>209.84</v>
      </c>
    </row>
    <row r="4031" spans="1:4" ht="27">
      <c r="A4031" s="461">
        <v>89819</v>
      </c>
      <c r="B4031" s="462" t="s">
        <v>2187</v>
      </c>
      <c r="C4031" s="461" t="s">
        <v>53</v>
      </c>
      <c r="D4031" s="465">
        <v>21.25</v>
      </c>
    </row>
    <row r="4032" spans="1:4" ht="27">
      <c r="A4032" s="461">
        <v>89820</v>
      </c>
      <c r="B4032" s="462" t="s">
        <v>2188</v>
      </c>
      <c r="C4032" s="461" t="s">
        <v>53</v>
      </c>
      <c r="D4032" s="465">
        <v>39.200000000000003</v>
      </c>
    </row>
    <row r="4033" spans="1:4" ht="27">
      <c r="A4033" s="461">
        <v>89821</v>
      </c>
      <c r="B4033" s="462" t="s">
        <v>2189</v>
      </c>
      <c r="C4033" s="461" t="s">
        <v>53</v>
      </c>
      <c r="D4033" s="465">
        <v>17.28</v>
      </c>
    </row>
    <row r="4034" spans="1:4" ht="27">
      <c r="A4034" s="461">
        <v>89822</v>
      </c>
      <c r="B4034" s="462" t="s">
        <v>2190</v>
      </c>
      <c r="C4034" s="461" t="s">
        <v>53</v>
      </c>
      <c r="D4034" s="465">
        <v>27.89</v>
      </c>
    </row>
    <row r="4035" spans="1:4" ht="27">
      <c r="A4035" s="461">
        <v>89823</v>
      </c>
      <c r="B4035" s="462" t="s">
        <v>2191</v>
      </c>
      <c r="C4035" s="461" t="s">
        <v>53</v>
      </c>
      <c r="D4035" s="465">
        <v>30.41</v>
      </c>
    </row>
    <row r="4036" spans="1:4" ht="27">
      <c r="A4036" s="461">
        <v>89824</v>
      </c>
      <c r="B4036" s="462" t="s">
        <v>2192</v>
      </c>
      <c r="C4036" s="461" t="s">
        <v>53</v>
      </c>
      <c r="D4036" s="465">
        <v>49.1</v>
      </c>
    </row>
    <row r="4037" spans="1:4" ht="27">
      <c r="A4037" s="461">
        <v>89825</v>
      </c>
      <c r="B4037" s="462" t="s">
        <v>2193</v>
      </c>
      <c r="C4037" s="461" t="s">
        <v>53</v>
      </c>
      <c r="D4037" s="465">
        <v>18.100000000000001</v>
      </c>
    </row>
    <row r="4038" spans="1:4" ht="27">
      <c r="A4038" s="461">
        <v>89826</v>
      </c>
      <c r="B4038" s="462" t="s">
        <v>2194</v>
      </c>
      <c r="C4038" s="461" t="s">
        <v>53</v>
      </c>
      <c r="D4038" s="465">
        <v>214.2</v>
      </c>
    </row>
    <row r="4039" spans="1:4" ht="27">
      <c r="A4039" s="461">
        <v>89827</v>
      </c>
      <c r="B4039" s="462" t="s">
        <v>2195</v>
      </c>
      <c r="C4039" s="461" t="s">
        <v>53</v>
      </c>
      <c r="D4039" s="465">
        <v>20.29</v>
      </c>
    </row>
    <row r="4040" spans="1:4" ht="27">
      <c r="A4040" s="461">
        <v>89828</v>
      </c>
      <c r="B4040" s="462" t="s">
        <v>2196</v>
      </c>
      <c r="C4040" s="461" t="s">
        <v>53</v>
      </c>
      <c r="D4040" s="465">
        <v>75.27</v>
      </c>
    </row>
    <row r="4041" spans="1:4" ht="27">
      <c r="A4041" s="461">
        <v>89829</v>
      </c>
      <c r="B4041" s="462" t="s">
        <v>2197</v>
      </c>
      <c r="C4041" s="461" t="s">
        <v>53</v>
      </c>
      <c r="D4041" s="465">
        <v>32.01</v>
      </c>
    </row>
    <row r="4042" spans="1:4" ht="27">
      <c r="A4042" s="461">
        <v>89830</v>
      </c>
      <c r="B4042" s="462" t="s">
        <v>2198</v>
      </c>
      <c r="C4042" s="461" t="s">
        <v>53</v>
      </c>
      <c r="D4042" s="465">
        <v>35.01</v>
      </c>
    </row>
    <row r="4043" spans="1:4" ht="27">
      <c r="A4043" s="461">
        <v>89831</v>
      </c>
      <c r="B4043" s="462" t="s">
        <v>2199</v>
      </c>
      <c r="C4043" s="461" t="s">
        <v>53</v>
      </c>
      <c r="D4043" s="465">
        <v>256.29000000000002</v>
      </c>
    </row>
    <row r="4044" spans="1:4" ht="27">
      <c r="A4044" s="461">
        <v>89832</v>
      </c>
      <c r="B4044" s="462" t="s">
        <v>2200</v>
      </c>
      <c r="C4044" s="461" t="s">
        <v>53</v>
      </c>
      <c r="D4044" s="465">
        <v>51.51</v>
      </c>
    </row>
    <row r="4045" spans="1:4" ht="27">
      <c r="A4045" s="461">
        <v>89833</v>
      </c>
      <c r="B4045" s="462" t="s">
        <v>2201</v>
      </c>
      <c r="C4045" s="461" t="s">
        <v>53</v>
      </c>
      <c r="D4045" s="465">
        <v>38.67</v>
      </c>
    </row>
    <row r="4046" spans="1:4" ht="27">
      <c r="A4046" s="461">
        <v>89834</v>
      </c>
      <c r="B4046" s="462" t="s">
        <v>2202</v>
      </c>
      <c r="C4046" s="461" t="s">
        <v>53</v>
      </c>
      <c r="D4046" s="465">
        <v>45.71</v>
      </c>
    </row>
    <row r="4047" spans="1:4" ht="27">
      <c r="A4047" s="461">
        <v>89835</v>
      </c>
      <c r="B4047" s="462" t="s">
        <v>2203</v>
      </c>
      <c r="C4047" s="461" t="s">
        <v>53</v>
      </c>
      <c r="D4047" s="465">
        <v>50.51</v>
      </c>
    </row>
    <row r="4048" spans="1:4" ht="27">
      <c r="A4048" s="461">
        <v>89836</v>
      </c>
      <c r="B4048" s="462" t="s">
        <v>2204</v>
      </c>
      <c r="C4048" s="461" t="s">
        <v>53</v>
      </c>
      <c r="D4048" s="465">
        <v>346.41</v>
      </c>
    </row>
    <row r="4049" spans="1:4" ht="27">
      <c r="A4049" s="461">
        <v>89837</v>
      </c>
      <c r="B4049" s="462" t="s">
        <v>2205</v>
      </c>
      <c r="C4049" s="461" t="s">
        <v>53</v>
      </c>
      <c r="D4049" s="465">
        <v>171.93</v>
      </c>
    </row>
    <row r="4050" spans="1:4" ht="27">
      <c r="A4050" s="461">
        <v>89838</v>
      </c>
      <c r="B4050" s="462" t="s">
        <v>2206</v>
      </c>
      <c r="C4050" s="461" t="s">
        <v>53</v>
      </c>
      <c r="D4050" s="465">
        <v>187.45</v>
      </c>
    </row>
    <row r="4051" spans="1:4" ht="27">
      <c r="A4051" s="461">
        <v>89839</v>
      </c>
      <c r="B4051" s="462" t="s">
        <v>2207</v>
      </c>
      <c r="C4051" s="461" t="s">
        <v>53</v>
      </c>
      <c r="D4051" s="465">
        <v>249.32</v>
      </c>
    </row>
    <row r="4052" spans="1:4" ht="27">
      <c r="A4052" s="461">
        <v>89840</v>
      </c>
      <c r="B4052" s="462" t="s">
        <v>2208</v>
      </c>
      <c r="C4052" s="461" t="s">
        <v>53</v>
      </c>
      <c r="D4052" s="465">
        <v>216.52</v>
      </c>
    </row>
    <row r="4053" spans="1:4" ht="27">
      <c r="A4053" s="461">
        <v>89841</v>
      </c>
      <c r="B4053" s="462" t="s">
        <v>2209</v>
      </c>
      <c r="C4053" s="461" t="s">
        <v>53</v>
      </c>
      <c r="D4053" s="465">
        <v>366.52</v>
      </c>
    </row>
    <row r="4054" spans="1:4" ht="27">
      <c r="A4054" s="461">
        <v>89842</v>
      </c>
      <c r="B4054" s="462" t="s">
        <v>2210</v>
      </c>
      <c r="C4054" s="461" t="s">
        <v>53</v>
      </c>
      <c r="D4054" s="465">
        <v>57.25</v>
      </c>
    </row>
    <row r="4055" spans="1:4" ht="27">
      <c r="A4055" s="461">
        <v>89844</v>
      </c>
      <c r="B4055" s="462" t="s">
        <v>2211</v>
      </c>
      <c r="C4055" s="461" t="s">
        <v>53</v>
      </c>
      <c r="D4055" s="465">
        <v>73.19</v>
      </c>
    </row>
    <row r="4056" spans="1:4" ht="27">
      <c r="A4056" s="461">
        <v>89845</v>
      </c>
      <c r="B4056" s="462" t="s">
        <v>2212</v>
      </c>
      <c r="C4056" s="461" t="s">
        <v>53</v>
      </c>
      <c r="D4056" s="465">
        <v>114.35</v>
      </c>
    </row>
    <row r="4057" spans="1:4" ht="27">
      <c r="A4057" s="461">
        <v>89846</v>
      </c>
      <c r="B4057" s="462" t="s">
        <v>2213</v>
      </c>
      <c r="C4057" s="461" t="s">
        <v>53</v>
      </c>
      <c r="D4057" s="465">
        <v>260.36</v>
      </c>
    </row>
    <row r="4058" spans="1:4" ht="27">
      <c r="A4058" s="461">
        <v>89847</v>
      </c>
      <c r="B4058" s="462" t="s">
        <v>2214</v>
      </c>
      <c r="C4058" s="461" t="s">
        <v>53</v>
      </c>
      <c r="D4058" s="465">
        <v>320.41000000000003</v>
      </c>
    </row>
    <row r="4059" spans="1:4" ht="27">
      <c r="A4059" s="461">
        <v>89850</v>
      </c>
      <c r="B4059" s="462" t="s">
        <v>2215</v>
      </c>
      <c r="C4059" s="461" t="s">
        <v>53</v>
      </c>
      <c r="D4059" s="465">
        <v>25.06</v>
      </c>
    </row>
    <row r="4060" spans="1:4" ht="27">
      <c r="A4060" s="461">
        <v>89851</v>
      </c>
      <c r="B4060" s="462" t="s">
        <v>2216</v>
      </c>
      <c r="C4060" s="461" t="s">
        <v>53</v>
      </c>
      <c r="D4060" s="465">
        <v>24.99</v>
      </c>
    </row>
    <row r="4061" spans="1:4" ht="27">
      <c r="A4061" s="461">
        <v>89852</v>
      </c>
      <c r="B4061" s="462" t="s">
        <v>2217</v>
      </c>
      <c r="C4061" s="461" t="s">
        <v>53</v>
      </c>
      <c r="D4061" s="465">
        <v>42.08</v>
      </c>
    </row>
    <row r="4062" spans="1:4" ht="27">
      <c r="A4062" s="461">
        <v>89853</v>
      </c>
      <c r="B4062" s="462" t="s">
        <v>2218</v>
      </c>
      <c r="C4062" s="461" t="s">
        <v>53</v>
      </c>
      <c r="D4062" s="465">
        <v>72.27</v>
      </c>
    </row>
    <row r="4063" spans="1:4" ht="27">
      <c r="A4063" s="461">
        <v>89854</v>
      </c>
      <c r="B4063" s="462" t="s">
        <v>2219</v>
      </c>
      <c r="C4063" s="461" t="s">
        <v>53</v>
      </c>
      <c r="D4063" s="465">
        <v>95.58</v>
      </c>
    </row>
    <row r="4064" spans="1:4" ht="27">
      <c r="A4064" s="461">
        <v>89855</v>
      </c>
      <c r="B4064" s="462" t="s">
        <v>2220</v>
      </c>
      <c r="C4064" s="461" t="s">
        <v>53</v>
      </c>
      <c r="D4064" s="465">
        <v>101.67</v>
      </c>
    </row>
    <row r="4065" spans="1:4" ht="27">
      <c r="A4065" s="461">
        <v>89856</v>
      </c>
      <c r="B4065" s="462" t="s">
        <v>2221</v>
      </c>
      <c r="C4065" s="461" t="s">
        <v>53</v>
      </c>
      <c r="D4065" s="465">
        <v>19.940000000000001</v>
      </c>
    </row>
    <row r="4066" spans="1:4" ht="27">
      <c r="A4066" s="461">
        <v>89857</v>
      </c>
      <c r="B4066" s="462" t="s">
        <v>2222</v>
      </c>
      <c r="C4066" s="461" t="s">
        <v>53</v>
      </c>
      <c r="D4066" s="465">
        <v>33.07</v>
      </c>
    </row>
    <row r="4067" spans="1:4" ht="27">
      <c r="A4067" s="461">
        <v>89859</v>
      </c>
      <c r="B4067" s="462" t="s">
        <v>2223</v>
      </c>
      <c r="C4067" s="461" t="s">
        <v>53</v>
      </c>
      <c r="D4067" s="465">
        <v>117.26</v>
      </c>
    </row>
    <row r="4068" spans="1:4" ht="27">
      <c r="A4068" s="461">
        <v>89860</v>
      </c>
      <c r="B4068" s="462" t="s">
        <v>2224</v>
      </c>
      <c r="C4068" s="461" t="s">
        <v>53</v>
      </c>
      <c r="D4068" s="465">
        <v>43.99</v>
      </c>
    </row>
    <row r="4069" spans="1:4" ht="27">
      <c r="A4069" s="461">
        <v>89861</v>
      </c>
      <c r="B4069" s="462" t="s">
        <v>2225</v>
      </c>
      <c r="C4069" s="461" t="s">
        <v>53</v>
      </c>
      <c r="D4069" s="465">
        <v>51.03</v>
      </c>
    </row>
    <row r="4070" spans="1:4" ht="27">
      <c r="A4070" s="461">
        <v>89862</v>
      </c>
      <c r="B4070" s="462" t="s">
        <v>2226</v>
      </c>
      <c r="C4070" s="461" t="s">
        <v>53</v>
      </c>
      <c r="D4070" s="465">
        <v>104.92</v>
      </c>
    </row>
    <row r="4071" spans="1:4" ht="27">
      <c r="A4071" s="461">
        <v>89863</v>
      </c>
      <c r="B4071" s="462" t="s">
        <v>2227</v>
      </c>
      <c r="C4071" s="461" t="s">
        <v>53</v>
      </c>
      <c r="D4071" s="465">
        <v>222.46</v>
      </c>
    </row>
    <row r="4072" spans="1:4" ht="27">
      <c r="A4072" s="461">
        <v>89866</v>
      </c>
      <c r="B4072" s="462" t="s">
        <v>2228</v>
      </c>
      <c r="C4072" s="461" t="s">
        <v>53</v>
      </c>
      <c r="D4072" s="465">
        <v>4.26</v>
      </c>
    </row>
    <row r="4073" spans="1:4" ht="27">
      <c r="A4073" s="461">
        <v>89867</v>
      </c>
      <c r="B4073" s="462" t="s">
        <v>2229</v>
      </c>
      <c r="C4073" s="461" t="s">
        <v>53</v>
      </c>
      <c r="D4073" s="465">
        <v>5.08</v>
      </c>
    </row>
    <row r="4074" spans="1:4" ht="27">
      <c r="A4074" s="461">
        <v>89868</v>
      </c>
      <c r="B4074" s="462" t="s">
        <v>2230</v>
      </c>
      <c r="C4074" s="461" t="s">
        <v>53</v>
      </c>
      <c r="D4074" s="465">
        <v>3.31</v>
      </c>
    </row>
    <row r="4075" spans="1:4" ht="27">
      <c r="A4075" s="461">
        <v>89869</v>
      </c>
      <c r="B4075" s="462" t="s">
        <v>2231</v>
      </c>
      <c r="C4075" s="461" t="s">
        <v>53</v>
      </c>
      <c r="D4075" s="465">
        <v>7.17</v>
      </c>
    </row>
    <row r="4076" spans="1:4" ht="27">
      <c r="A4076" s="461">
        <v>89979</v>
      </c>
      <c r="B4076" s="462" t="s">
        <v>2232</v>
      </c>
      <c r="C4076" s="461" t="s">
        <v>53</v>
      </c>
      <c r="D4076" s="465">
        <v>25.33</v>
      </c>
    </row>
    <row r="4077" spans="1:4" ht="27">
      <c r="A4077" s="461">
        <v>89980</v>
      </c>
      <c r="B4077" s="462" t="s">
        <v>2233</v>
      </c>
      <c r="C4077" s="461" t="s">
        <v>53</v>
      </c>
      <c r="D4077" s="465">
        <v>9.7100000000000009</v>
      </c>
    </row>
    <row r="4078" spans="1:4" ht="27">
      <c r="A4078" s="461">
        <v>89981</v>
      </c>
      <c r="B4078" s="462" t="s">
        <v>2234</v>
      </c>
      <c r="C4078" s="461" t="s">
        <v>53</v>
      </c>
      <c r="D4078" s="465">
        <v>22.91</v>
      </c>
    </row>
    <row r="4079" spans="1:4" ht="27">
      <c r="A4079" s="461">
        <v>90373</v>
      </c>
      <c r="B4079" s="462" t="s">
        <v>2235</v>
      </c>
      <c r="C4079" s="461" t="s">
        <v>53</v>
      </c>
      <c r="D4079" s="465">
        <v>12.75</v>
      </c>
    </row>
    <row r="4080" spans="1:4" ht="27">
      <c r="A4080" s="461">
        <v>90374</v>
      </c>
      <c r="B4080" s="462" t="s">
        <v>2236</v>
      </c>
      <c r="C4080" s="461" t="s">
        <v>53</v>
      </c>
      <c r="D4080" s="465">
        <v>20.34</v>
      </c>
    </row>
    <row r="4081" spans="1:4" ht="27">
      <c r="A4081" s="461">
        <v>90375</v>
      </c>
      <c r="B4081" s="462" t="s">
        <v>2237</v>
      </c>
      <c r="C4081" s="461" t="s">
        <v>53</v>
      </c>
      <c r="D4081" s="465">
        <v>7.66</v>
      </c>
    </row>
    <row r="4082" spans="1:4" ht="27">
      <c r="A4082" s="461">
        <v>92287</v>
      </c>
      <c r="B4082" s="462" t="s">
        <v>2238</v>
      </c>
      <c r="C4082" s="461" t="s">
        <v>53</v>
      </c>
      <c r="D4082" s="465">
        <v>18.64</v>
      </c>
    </row>
    <row r="4083" spans="1:4" ht="27">
      <c r="A4083" s="461">
        <v>92288</v>
      </c>
      <c r="B4083" s="462" t="s">
        <v>2239</v>
      </c>
      <c r="C4083" s="461" t="s">
        <v>53</v>
      </c>
      <c r="D4083" s="465">
        <v>29.52</v>
      </c>
    </row>
    <row r="4084" spans="1:4" ht="27">
      <c r="A4084" s="461">
        <v>92289</v>
      </c>
      <c r="B4084" s="462" t="s">
        <v>2240</v>
      </c>
      <c r="C4084" s="461" t="s">
        <v>53</v>
      </c>
      <c r="D4084" s="465">
        <v>53.24</v>
      </c>
    </row>
    <row r="4085" spans="1:4" ht="27">
      <c r="A4085" s="461">
        <v>92290</v>
      </c>
      <c r="B4085" s="462" t="s">
        <v>2241</v>
      </c>
      <c r="C4085" s="461" t="s">
        <v>53</v>
      </c>
      <c r="D4085" s="465">
        <v>81.95</v>
      </c>
    </row>
    <row r="4086" spans="1:4" ht="27">
      <c r="A4086" s="461">
        <v>92291</v>
      </c>
      <c r="B4086" s="462" t="s">
        <v>2242</v>
      </c>
      <c r="C4086" s="461" t="s">
        <v>53</v>
      </c>
      <c r="D4086" s="465">
        <v>126.54</v>
      </c>
    </row>
    <row r="4087" spans="1:4" ht="27">
      <c r="A4087" s="461">
        <v>92292</v>
      </c>
      <c r="B4087" s="462" t="s">
        <v>2243</v>
      </c>
      <c r="C4087" s="461" t="s">
        <v>53</v>
      </c>
      <c r="D4087" s="465">
        <v>403.36</v>
      </c>
    </row>
    <row r="4088" spans="1:4" ht="27">
      <c r="A4088" s="461">
        <v>92293</v>
      </c>
      <c r="B4088" s="462" t="s">
        <v>2244</v>
      </c>
      <c r="C4088" s="461" t="s">
        <v>53</v>
      </c>
      <c r="D4088" s="465">
        <v>10.52</v>
      </c>
    </row>
    <row r="4089" spans="1:4" ht="27">
      <c r="A4089" s="461">
        <v>92294</v>
      </c>
      <c r="B4089" s="462" t="s">
        <v>2245</v>
      </c>
      <c r="C4089" s="461" t="s">
        <v>53</v>
      </c>
      <c r="D4089" s="465">
        <v>17.98</v>
      </c>
    </row>
    <row r="4090" spans="1:4" ht="27">
      <c r="A4090" s="461">
        <v>92295</v>
      </c>
      <c r="B4090" s="462" t="s">
        <v>2246</v>
      </c>
      <c r="C4090" s="461" t="s">
        <v>53</v>
      </c>
      <c r="D4090" s="465">
        <v>34.619999999999997</v>
      </c>
    </row>
    <row r="4091" spans="1:4" ht="27">
      <c r="A4091" s="461">
        <v>92296</v>
      </c>
      <c r="B4091" s="462" t="s">
        <v>2247</v>
      </c>
      <c r="C4091" s="461" t="s">
        <v>53</v>
      </c>
      <c r="D4091" s="465">
        <v>46.45</v>
      </c>
    </row>
    <row r="4092" spans="1:4" ht="27">
      <c r="A4092" s="461">
        <v>92297</v>
      </c>
      <c r="B4092" s="462" t="s">
        <v>2248</v>
      </c>
      <c r="C4092" s="461" t="s">
        <v>53</v>
      </c>
      <c r="D4092" s="465">
        <v>72.489999999999995</v>
      </c>
    </row>
    <row r="4093" spans="1:4" ht="27">
      <c r="A4093" s="461">
        <v>92298</v>
      </c>
      <c r="B4093" s="462" t="s">
        <v>2249</v>
      </c>
      <c r="C4093" s="461" t="s">
        <v>53</v>
      </c>
      <c r="D4093" s="465">
        <v>208.03</v>
      </c>
    </row>
    <row r="4094" spans="1:4" ht="27">
      <c r="A4094" s="461">
        <v>92299</v>
      </c>
      <c r="B4094" s="462" t="s">
        <v>2250</v>
      </c>
      <c r="C4094" s="461" t="s">
        <v>53</v>
      </c>
      <c r="D4094" s="465">
        <v>24.54</v>
      </c>
    </row>
    <row r="4095" spans="1:4" ht="27">
      <c r="A4095" s="461">
        <v>92300</v>
      </c>
      <c r="B4095" s="462" t="s">
        <v>2251</v>
      </c>
      <c r="C4095" s="461" t="s">
        <v>53</v>
      </c>
      <c r="D4095" s="465">
        <v>37.450000000000003</v>
      </c>
    </row>
    <row r="4096" spans="1:4" ht="27">
      <c r="A4096" s="461">
        <v>92301</v>
      </c>
      <c r="B4096" s="462" t="s">
        <v>2252</v>
      </c>
      <c r="C4096" s="461" t="s">
        <v>53</v>
      </c>
      <c r="D4096" s="465">
        <v>75.989999999999995</v>
      </c>
    </row>
    <row r="4097" spans="1:4" ht="27">
      <c r="A4097" s="461">
        <v>92302</v>
      </c>
      <c r="B4097" s="462" t="s">
        <v>2253</v>
      </c>
      <c r="C4097" s="461" t="s">
        <v>53</v>
      </c>
      <c r="D4097" s="465">
        <v>101.28</v>
      </c>
    </row>
    <row r="4098" spans="1:4" ht="27">
      <c r="A4098" s="461">
        <v>92303</v>
      </c>
      <c r="B4098" s="462" t="s">
        <v>2254</v>
      </c>
      <c r="C4098" s="461" t="s">
        <v>53</v>
      </c>
      <c r="D4098" s="465">
        <v>188.23</v>
      </c>
    </row>
    <row r="4099" spans="1:4" ht="27">
      <c r="A4099" s="461">
        <v>92304</v>
      </c>
      <c r="B4099" s="462" t="s">
        <v>2255</v>
      </c>
      <c r="C4099" s="461" t="s">
        <v>53</v>
      </c>
      <c r="D4099" s="465">
        <v>497.29</v>
      </c>
    </row>
    <row r="4100" spans="1:4" ht="27">
      <c r="A4100" s="461">
        <v>92311</v>
      </c>
      <c r="B4100" s="462" t="s">
        <v>2256</v>
      </c>
      <c r="C4100" s="461" t="s">
        <v>53</v>
      </c>
      <c r="D4100" s="465">
        <v>11.73</v>
      </c>
    </row>
    <row r="4101" spans="1:4" ht="27">
      <c r="A4101" s="461">
        <v>92312</v>
      </c>
      <c r="B4101" s="462" t="s">
        <v>2257</v>
      </c>
      <c r="C4101" s="461" t="s">
        <v>53</v>
      </c>
      <c r="D4101" s="465">
        <v>20.72</v>
      </c>
    </row>
    <row r="4102" spans="1:4" ht="27">
      <c r="A4102" s="461">
        <v>92313</v>
      </c>
      <c r="B4102" s="462" t="s">
        <v>2258</v>
      </c>
      <c r="C4102" s="461" t="s">
        <v>53</v>
      </c>
      <c r="D4102" s="465">
        <v>31.59</v>
      </c>
    </row>
    <row r="4103" spans="1:4" ht="27">
      <c r="A4103" s="461">
        <v>92314</v>
      </c>
      <c r="B4103" s="462" t="s">
        <v>2259</v>
      </c>
      <c r="C4103" s="461" t="s">
        <v>53</v>
      </c>
      <c r="D4103" s="465">
        <v>7.58</v>
      </c>
    </row>
    <row r="4104" spans="1:4" ht="27">
      <c r="A4104" s="461">
        <v>92315</v>
      </c>
      <c r="B4104" s="462" t="s">
        <v>2260</v>
      </c>
      <c r="C4104" s="461" t="s">
        <v>53</v>
      </c>
      <c r="D4104" s="465">
        <v>11.94</v>
      </c>
    </row>
    <row r="4105" spans="1:4" ht="27">
      <c r="A4105" s="461">
        <v>92316</v>
      </c>
      <c r="B4105" s="462" t="s">
        <v>2261</v>
      </c>
      <c r="C4105" s="461" t="s">
        <v>53</v>
      </c>
      <c r="D4105" s="465">
        <v>19.38</v>
      </c>
    </row>
    <row r="4106" spans="1:4" ht="27">
      <c r="A4106" s="461">
        <v>92317</v>
      </c>
      <c r="B4106" s="462" t="s">
        <v>2262</v>
      </c>
      <c r="C4106" s="461" t="s">
        <v>53</v>
      </c>
      <c r="D4106" s="465">
        <v>16.03</v>
      </c>
    </row>
    <row r="4107" spans="1:4" ht="27">
      <c r="A4107" s="461">
        <v>92318</v>
      </c>
      <c r="B4107" s="462" t="s">
        <v>2263</v>
      </c>
      <c r="C4107" s="461" t="s">
        <v>53</v>
      </c>
      <c r="D4107" s="465">
        <v>27.33</v>
      </c>
    </row>
    <row r="4108" spans="1:4" ht="27">
      <c r="A4108" s="461">
        <v>92319</v>
      </c>
      <c r="B4108" s="462" t="s">
        <v>2264</v>
      </c>
      <c r="C4108" s="461" t="s">
        <v>53</v>
      </c>
      <c r="D4108" s="465">
        <v>40.24</v>
      </c>
    </row>
    <row r="4109" spans="1:4" ht="27">
      <c r="A4109" s="461">
        <v>92326</v>
      </c>
      <c r="B4109" s="462" t="s">
        <v>2265</v>
      </c>
      <c r="C4109" s="461" t="s">
        <v>53</v>
      </c>
      <c r="D4109" s="465">
        <v>13.19</v>
      </c>
    </row>
    <row r="4110" spans="1:4" ht="27">
      <c r="A4110" s="461">
        <v>92327</v>
      </c>
      <c r="B4110" s="462" t="s">
        <v>2266</v>
      </c>
      <c r="C4110" s="461" t="s">
        <v>53</v>
      </c>
      <c r="D4110" s="465">
        <v>22.66</v>
      </c>
    </row>
    <row r="4111" spans="1:4" ht="27">
      <c r="A4111" s="461">
        <v>92328</v>
      </c>
      <c r="B4111" s="462" t="s">
        <v>2267</v>
      </c>
      <c r="C4111" s="461" t="s">
        <v>53</v>
      </c>
      <c r="D4111" s="465">
        <v>35.03</v>
      </c>
    </row>
    <row r="4112" spans="1:4" ht="27">
      <c r="A4112" s="461">
        <v>92329</v>
      </c>
      <c r="B4112" s="462" t="s">
        <v>2268</v>
      </c>
      <c r="C4112" s="461" t="s">
        <v>53</v>
      </c>
      <c r="D4112" s="465">
        <v>7.7</v>
      </c>
    </row>
    <row r="4113" spans="1:4" ht="27">
      <c r="A4113" s="461">
        <v>92330</v>
      </c>
      <c r="B4113" s="462" t="s">
        <v>2269</v>
      </c>
      <c r="C4113" s="461" t="s">
        <v>53</v>
      </c>
      <c r="D4113" s="465">
        <v>13.21</v>
      </c>
    </row>
    <row r="4114" spans="1:4" ht="27">
      <c r="A4114" s="461">
        <v>92331</v>
      </c>
      <c r="B4114" s="462" t="s">
        <v>2270</v>
      </c>
      <c r="C4114" s="461" t="s">
        <v>53</v>
      </c>
      <c r="D4114" s="465">
        <v>21.69</v>
      </c>
    </row>
    <row r="4115" spans="1:4" ht="27">
      <c r="A4115" s="461">
        <v>92332</v>
      </c>
      <c r="B4115" s="462" t="s">
        <v>2271</v>
      </c>
      <c r="C4115" s="461" t="s">
        <v>53</v>
      </c>
      <c r="D4115" s="465">
        <v>16.23</v>
      </c>
    </row>
    <row r="4116" spans="1:4" ht="27">
      <c r="A4116" s="461">
        <v>92333</v>
      </c>
      <c r="B4116" s="462" t="s">
        <v>2272</v>
      </c>
      <c r="C4116" s="461" t="s">
        <v>53</v>
      </c>
      <c r="D4116" s="465">
        <v>29.89</v>
      </c>
    </row>
    <row r="4117" spans="1:4" ht="27">
      <c r="A4117" s="461">
        <v>92334</v>
      </c>
      <c r="B4117" s="462" t="s">
        <v>2273</v>
      </c>
      <c r="C4117" s="461" t="s">
        <v>53</v>
      </c>
      <c r="D4117" s="465">
        <v>44.8</v>
      </c>
    </row>
    <row r="4118" spans="1:4" ht="27">
      <c r="A4118" s="461">
        <v>92344</v>
      </c>
      <c r="B4118" s="462" t="s">
        <v>10181</v>
      </c>
      <c r="C4118" s="461" t="s">
        <v>53</v>
      </c>
      <c r="D4118" s="465">
        <v>50.11</v>
      </c>
    </row>
    <row r="4119" spans="1:4" ht="27">
      <c r="A4119" s="461">
        <v>92345</v>
      </c>
      <c r="B4119" s="462" t="s">
        <v>10180</v>
      </c>
      <c r="C4119" s="461" t="s">
        <v>53</v>
      </c>
      <c r="D4119" s="465">
        <v>50.09</v>
      </c>
    </row>
    <row r="4120" spans="1:4" ht="27">
      <c r="A4120" s="461">
        <v>92346</v>
      </c>
      <c r="B4120" s="462" t="s">
        <v>10179</v>
      </c>
      <c r="C4120" s="461" t="s">
        <v>53</v>
      </c>
      <c r="D4120" s="465">
        <v>67.040000000000006</v>
      </c>
    </row>
    <row r="4121" spans="1:4" ht="27">
      <c r="A4121" s="461">
        <v>92347</v>
      </c>
      <c r="B4121" s="462" t="s">
        <v>10178</v>
      </c>
      <c r="C4121" s="461" t="s">
        <v>53</v>
      </c>
      <c r="D4121" s="465">
        <v>75.25</v>
      </c>
    </row>
    <row r="4122" spans="1:4" ht="27">
      <c r="A4122" s="461">
        <v>92348</v>
      </c>
      <c r="B4122" s="462" t="s">
        <v>10177</v>
      </c>
      <c r="C4122" s="461" t="s">
        <v>53</v>
      </c>
      <c r="D4122" s="465">
        <v>95.93</v>
      </c>
    </row>
    <row r="4123" spans="1:4" ht="27">
      <c r="A4123" s="461">
        <v>92349</v>
      </c>
      <c r="B4123" s="462" t="s">
        <v>10176</v>
      </c>
      <c r="C4123" s="461" t="s">
        <v>53</v>
      </c>
      <c r="D4123" s="465">
        <v>103.24</v>
      </c>
    </row>
    <row r="4124" spans="1:4" ht="27">
      <c r="A4124" s="461">
        <v>92350</v>
      </c>
      <c r="B4124" s="462" t="s">
        <v>10175</v>
      </c>
      <c r="C4124" s="461" t="s">
        <v>53</v>
      </c>
      <c r="D4124" s="465">
        <v>74.42</v>
      </c>
    </row>
    <row r="4125" spans="1:4" ht="27">
      <c r="A4125" s="461">
        <v>92351</v>
      </c>
      <c r="B4125" s="462" t="s">
        <v>10174</v>
      </c>
      <c r="C4125" s="461" t="s">
        <v>53</v>
      </c>
      <c r="D4125" s="465">
        <v>72.59</v>
      </c>
    </row>
    <row r="4126" spans="1:4" ht="27">
      <c r="A4126" s="461">
        <v>92352</v>
      </c>
      <c r="B4126" s="462" t="s">
        <v>10173</v>
      </c>
      <c r="C4126" s="461" t="s">
        <v>53</v>
      </c>
      <c r="D4126" s="465">
        <v>116.25</v>
      </c>
    </row>
    <row r="4127" spans="1:4" ht="27">
      <c r="A4127" s="461">
        <v>92353</v>
      </c>
      <c r="B4127" s="462" t="s">
        <v>10172</v>
      </c>
      <c r="C4127" s="461" t="s">
        <v>53</v>
      </c>
      <c r="D4127" s="465">
        <v>108.22</v>
      </c>
    </row>
    <row r="4128" spans="1:4" ht="27">
      <c r="A4128" s="461">
        <v>92354</v>
      </c>
      <c r="B4128" s="462" t="s">
        <v>10171</v>
      </c>
      <c r="C4128" s="461" t="s">
        <v>53</v>
      </c>
      <c r="D4128" s="465">
        <v>156.4</v>
      </c>
    </row>
    <row r="4129" spans="1:4" ht="27">
      <c r="A4129" s="461">
        <v>92355</v>
      </c>
      <c r="B4129" s="462" t="s">
        <v>10170</v>
      </c>
      <c r="C4129" s="461" t="s">
        <v>53</v>
      </c>
      <c r="D4129" s="465">
        <v>140.93</v>
      </c>
    </row>
    <row r="4130" spans="1:4" ht="27">
      <c r="A4130" s="461">
        <v>92356</v>
      </c>
      <c r="B4130" s="462" t="s">
        <v>10169</v>
      </c>
      <c r="C4130" s="461" t="s">
        <v>53</v>
      </c>
      <c r="D4130" s="465">
        <v>96.76</v>
      </c>
    </row>
    <row r="4131" spans="1:4" ht="27">
      <c r="A4131" s="461">
        <v>92357</v>
      </c>
      <c r="B4131" s="462" t="s">
        <v>10168</v>
      </c>
      <c r="C4131" s="461" t="s">
        <v>53</v>
      </c>
      <c r="D4131" s="465">
        <v>148.35</v>
      </c>
    </row>
    <row r="4132" spans="1:4" ht="27">
      <c r="A4132" s="461">
        <v>92358</v>
      </c>
      <c r="B4132" s="462" t="s">
        <v>10167</v>
      </c>
      <c r="C4132" s="461" t="s">
        <v>53</v>
      </c>
      <c r="D4132" s="465">
        <v>186.45</v>
      </c>
    </row>
    <row r="4133" spans="1:4" ht="27">
      <c r="A4133" s="461">
        <v>92369</v>
      </c>
      <c r="B4133" s="462" t="s">
        <v>10166</v>
      </c>
      <c r="C4133" s="461" t="s">
        <v>53</v>
      </c>
      <c r="D4133" s="465">
        <v>25.82</v>
      </c>
    </row>
    <row r="4134" spans="1:4" ht="27">
      <c r="A4134" s="461">
        <v>92370</v>
      </c>
      <c r="B4134" s="462" t="s">
        <v>10165</v>
      </c>
      <c r="C4134" s="461" t="s">
        <v>53</v>
      </c>
      <c r="D4134" s="465">
        <v>27.29</v>
      </c>
    </row>
    <row r="4135" spans="1:4" ht="27">
      <c r="A4135" s="461">
        <v>92371</v>
      </c>
      <c r="B4135" s="462" t="s">
        <v>10164</v>
      </c>
      <c r="C4135" s="461" t="s">
        <v>53</v>
      </c>
      <c r="D4135" s="465">
        <v>31.71</v>
      </c>
    </row>
    <row r="4136" spans="1:4" ht="27">
      <c r="A4136" s="461">
        <v>92372</v>
      </c>
      <c r="B4136" s="462" t="s">
        <v>10163</v>
      </c>
      <c r="C4136" s="461" t="s">
        <v>53</v>
      </c>
      <c r="D4136" s="465">
        <v>33.08</v>
      </c>
    </row>
    <row r="4137" spans="1:4" ht="27">
      <c r="A4137" s="461">
        <v>92373</v>
      </c>
      <c r="B4137" s="462" t="s">
        <v>10162</v>
      </c>
      <c r="C4137" s="461" t="s">
        <v>53</v>
      </c>
      <c r="D4137" s="465">
        <v>37.880000000000003</v>
      </c>
    </row>
    <row r="4138" spans="1:4" ht="27">
      <c r="A4138" s="461">
        <v>92374</v>
      </c>
      <c r="B4138" s="462" t="s">
        <v>10161</v>
      </c>
      <c r="C4138" s="461" t="s">
        <v>53</v>
      </c>
      <c r="D4138" s="465">
        <v>38.14</v>
      </c>
    </row>
    <row r="4139" spans="1:4" ht="27">
      <c r="A4139" s="461">
        <v>92375</v>
      </c>
      <c r="B4139" s="462" t="s">
        <v>10160</v>
      </c>
      <c r="C4139" s="461" t="s">
        <v>53</v>
      </c>
      <c r="D4139" s="465">
        <v>50.08</v>
      </c>
    </row>
    <row r="4140" spans="1:4" ht="27">
      <c r="A4140" s="461">
        <v>92376</v>
      </c>
      <c r="B4140" s="462" t="s">
        <v>10159</v>
      </c>
      <c r="C4140" s="461" t="s">
        <v>53</v>
      </c>
      <c r="D4140" s="465">
        <v>50.06</v>
      </c>
    </row>
    <row r="4141" spans="1:4" ht="27">
      <c r="A4141" s="461">
        <v>92377</v>
      </c>
      <c r="B4141" s="462" t="s">
        <v>10158</v>
      </c>
      <c r="C4141" s="461" t="s">
        <v>53</v>
      </c>
      <c r="D4141" s="465">
        <v>68.16</v>
      </c>
    </row>
    <row r="4142" spans="1:4" ht="27">
      <c r="A4142" s="461">
        <v>92378</v>
      </c>
      <c r="B4142" s="462" t="s">
        <v>10157</v>
      </c>
      <c r="C4142" s="461" t="s">
        <v>53</v>
      </c>
      <c r="D4142" s="465">
        <v>76.37</v>
      </c>
    </row>
    <row r="4143" spans="1:4" ht="27">
      <c r="A4143" s="461">
        <v>92379</v>
      </c>
      <c r="B4143" s="462" t="s">
        <v>10156</v>
      </c>
      <c r="C4143" s="461" t="s">
        <v>53</v>
      </c>
      <c r="D4143" s="465">
        <v>98.27</v>
      </c>
    </row>
    <row r="4144" spans="1:4" ht="27">
      <c r="A4144" s="461">
        <v>92380</v>
      </c>
      <c r="B4144" s="462" t="s">
        <v>10155</v>
      </c>
      <c r="C4144" s="461" t="s">
        <v>53</v>
      </c>
      <c r="D4144" s="465">
        <v>105.58</v>
      </c>
    </row>
    <row r="4145" spans="1:4" ht="27">
      <c r="A4145" s="461">
        <v>92381</v>
      </c>
      <c r="B4145" s="462" t="s">
        <v>10154</v>
      </c>
      <c r="C4145" s="461" t="s">
        <v>53</v>
      </c>
      <c r="D4145" s="465">
        <v>39.130000000000003</v>
      </c>
    </row>
    <row r="4146" spans="1:4" ht="27">
      <c r="A4146" s="461">
        <v>92382</v>
      </c>
      <c r="B4146" s="462" t="s">
        <v>10153</v>
      </c>
      <c r="C4146" s="461" t="s">
        <v>53</v>
      </c>
      <c r="D4146" s="465">
        <v>37.17</v>
      </c>
    </row>
    <row r="4147" spans="1:4" ht="27">
      <c r="A4147" s="461">
        <v>92383</v>
      </c>
      <c r="B4147" s="462" t="s">
        <v>10152</v>
      </c>
      <c r="C4147" s="461" t="s">
        <v>53</v>
      </c>
      <c r="D4147" s="465">
        <v>50.36</v>
      </c>
    </row>
    <row r="4148" spans="1:4" ht="27">
      <c r="A4148" s="461">
        <v>92384</v>
      </c>
      <c r="B4148" s="462" t="s">
        <v>10151</v>
      </c>
      <c r="C4148" s="461" t="s">
        <v>53</v>
      </c>
      <c r="D4148" s="465">
        <v>46.46</v>
      </c>
    </row>
    <row r="4149" spans="1:4" ht="27">
      <c r="A4149" s="461">
        <v>92385</v>
      </c>
      <c r="B4149" s="462" t="s">
        <v>10150</v>
      </c>
      <c r="C4149" s="461" t="s">
        <v>53</v>
      </c>
      <c r="D4149" s="465">
        <v>58.08</v>
      </c>
    </row>
    <row r="4150" spans="1:4" ht="27">
      <c r="A4150" s="461">
        <v>92386</v>
      </c>
      <c r="B4150" s="462" t="s">
        <v>10149</v>
      </c>
      <c r="C4150" s="461" t="s">
        <v>53</v>
      </c>
      <c r="D4150" s="465">
        <v>55.4</v>
      </c>
    </row>
    <row r="4151" spans="1:4" ht="27">
      <c r="A4151" s="461">
        <v>92387</v>
      </c>
      <c r="B4151" s="462" t="s">
        <v>10148</v>
      </c>
      <c r="C4151" s="461" t="s">
        <v>53</v>
      </c>
      <c r="D4151" s="465">
        <v>74.349999999999994</v>
      </c>
    </row>
    <row r="4152" spans="1:4" ht="27">
      <c r="A4152" s="461">
        <v>92388</v>
      </c>
      <c r="B4152" s="462" t="s">
        <v>10147</v>
      </c>
      <c r="C4152" s="461" t="s">
        <v>53</v>
      </c>
      <c r="D4152" s="465">
        <v>72.52</v>
      </c>
    </row>
    <row r="4153" spans="1:4" ht="27">
      <c r="A4153" s="461">
        <v>92389</v>
      </c>
      <c r="B4153" s="462" t="s">
        <v>10146</v>
      </c>
      <c r="C4153" s="461" t="s">
        <v>53</v>
      </c>
      <c r="D4153" s="465">
        <v>117.98</v>
      </c>
    </row>
    <row r="4154" spans="1:4" ht="27">
      <c r="A4154" s="461">
        <v>92390</v>
      </c>
      <c r="B4154" s="462" t="s">
        <v>10145</v>
      </c>
      <c r="C4154" s="461" t="s">
        <v>53</v>
      </c>
      <c r="D4154" s="465">
        <v>109.95</v>
      </c>
    </row>
    <row r="4155" spans="1:4" ht="27">
      <c r="A4155" s="461">
        <v>92635</v>
      </c>
      <c r="B4155" s="462" t="s">
        <v>10144</v>
      </c>
      <c r="C4155" s="461" t="s">
        <v>53</v>
      </c>
      <c r="D4155" s="465">
        <v>159.9</v>
      </c>
    </row>
    <row r="4156" spans="1:4" ht="27">
      <c r="A4156" s="461">
        <v>92636</v>
      </c>
      <c r="B4156" s="462" t="s">
        <v>10143</v>
      </c>
      <c r="C4156" s="461" t="s">
        <v>53</v>
      </c>
      <c r="D4156" s="465">
        <v>144.43</v>
      </c>
    </row>
    <row r="4157" spans="1:4" ht="27">
      <c r="A4157" s="461">
        <v>92637</v>
      </c>
      <c r="B4157" s="462" t="s">
        <v>10142</v>
      </c>
      <c r="C4157" s="461" t="s">
        <v>53</v>
      </c>
      <c r="D4157" s="465">
        <v>50.31</v>
      </c>
    </row>
    <row r="4158" spans="1:4" ht="27">
      <c r="A4158" s="461">
        <v>92638</v>
      </c>
      <c r="B4158" s="462" t="s">
        <v>10141</v>
      </c>
      <c r="C4158" s="461" t="s">
        <v>53</v>
      </c>
      <c r="D4158" s="465">
        <v>62.45</v>
      </c>
    </row>
    <row r="4159" spans="1:4" ht="27">
      <c r="A4159" s="461">
        <v>92639</v>
      </c>
      <c r="B4159" s="462" t="s">
        <v>10140</v>
      </c>
      <c r="C4159" s="461" t="s">
        <v>53</v>
      </c>
      <c r="D4159" s="465">
        <v>72.86</v>
      </c>
    </row>
    <row r="4160" spans="1:4" ht="27">
      <c r="A4160" s="461">
        <v>92640</v>
      </c>
      <c r="B4160" s="462" t="s">
        <v>10139</v>
      </c>
      <c r="C4160" s="461" t="s">
        <v>53</v>
      </c>
      <c r="D4160" s="465">
        <v>96.66</v>
      </c>
    </row>
    <row r="4161" spans="1:4" ht="27">
      <c r="A4161" s="461">
        <v>92642</v>
      </c>
      <c r="B4161" s="462" t="s">
        <v>10138</v>
      </c>
      <c r="C4161" s="461" t="s">
        <v>53</v>
      </c>
      <c r="D4161" s="465">
        <v>150.6</v>
      </c>
    </row>
    <row r="4162" spans="1:4" ht="27">
      <c r="A4162" s="461">
        <v>92644</v>
      </c>
      <c r="B4162" s="462" t="s">
        <v>10137</v>
      </c>
      <c r="C4162" s="461" t="s">
        <v>53</v>
      </c>
      <c r="D4162" s="465">
        <v>191.11</v>
      </c>
    </row>
    <row r="4163" spans="1:4" ht="27">
      <c r="A4163" s="461">
        <v>92657</v>
      </c>
      <c r="B4163" s="462" t="s">
        <v>10136</v>
      </c>
      <c r="C4163" s="461" t="s">
        <v>53</v>
      </c>
      <c r="D4163" s="465">
        <v>19.54</v>
      </c>
    </row>
    <row r="4164" spans="1:4" ht="27">
      <c r="A4164" s="461">
        <v>92658</v>
      </c>
      <c r="B4164" s="462" t="s">
        <v>10135</v>
      </c>
      <c r="C4164" s="461" t="s">
        <v>53</v>
      </c>
      <c r="D4164" s="465">
        <v>21.01</v>
      </c>
    </row>
    <row r="4165" spans="1:4" ht="27">
      <c r="A4165" s="461">
        <v>92659</v>
      </c>
      <c r="B4165" s="462" t="s">
        <v>10134</v>
      </c>
      <c r="C4165" s="461" t="s">
        <v>53</v>
      </c>
      <c r="D4165" s="465">
        <v>24.57</v>
      </c>
    </row>
    <row r="4166" spans="1:4" ht="27">
      <c r="A4166" s="461">
        <v>92660</v>
      </c>
      <c r="B4166" s="462" t="s">
        <v>10133</v>
      </c>
      <c r="C4166" s="461" t="s">
        <v>53</v>
      </c>
      <c r="D4166" s="465">
        <v>25.94</v>
      </c>
    </row>
    <row r="4167" spans="1:4" ht="27">
      <c r="A4167" s="461">
        <v>92661</v>
      </c>
      <c r="B4167" s="462" t="s">
        <v>10132</v>
      </c>
      <c r="C4167" s="461" t="s">
        <v>53</v>
      </c>
      <c r="D4167" s="465">
        <v>29.73</v>
      </c>
    </row>
    <row r="4168" spans="1:4" ht="27">
      <c r="A4168" s="461">
        <v>92662</v>
      </c>
      <c r="B4168" s="462" t="s">
        <v>10131</v>
      </c>
      <c r="C4168" s="461" t="s">
        <v>53</v>
      </c>
      <c r="D4168" s="465">
        <v>29.99</v>
      </c>
    </row>
    <row r="4169" spans="1:4" ht="27">
      <c r="A4169" s="461">
        <v>92663</v>
      </c>
      <c r="B4169" s="462" t="s">
        <v>10130</v>
      </c>
      <c r="C4169" s="461" t="s">
        <v>53</v>
      </c>
      <c r="D4169" s="465">
        <v>40.700000000000003</v>
      </c>
    </row>
    <row r="4170" spans="1:4" ht="27">
      <c r="A4170" s="461">
        <v>92664</v>
      </c>
      <c r="B4170" s="462" t="s">
        <v>10129</v>
      </c>
      <c r="C4170" s="461" t="s">
        <v>53</v>
      </c>
      <c r="D4170" s="465">
        <v>40.68</v>
      </c>
    </row>
    <row r="4171" spans="1:4" ht="27">
      <c r="A4171" s="461">
        <v>92665</v>
      </c>
      <c r="B4171" s="462" t="s">
        <v>10128</v>
      </c>
      <c r="C4171" s="461" t="s">
        <v>53</v>
      </c>
      <c r="D4171" s="465">
        <v>56.93</v>
      </c>
    </row>
    <row r="4172" spans="1:4" ht="27">
      <c r="A4172" s="461">
        <v>92666</v>
      </c>
      <c r="B4172" s="462" t="s">
        <v>10127</v>
      </c>
      <c r="C4172" s="461" t="s">
        <v>53</v>
      </c>
      <c r="D4172" s="465">
        <v>65.14</v>
      </c>
    </row>
    <row r="4173" spans="1:4" ht="27">
      <c r="A4173" s="461">
        <v>92667</v>
      </c>
      <c r="B4173" s="462" t="s">
        <v>10126</v>
      </c>
      <c r="C4173" s="461" t="s">
        <v>53</v>
      </c>
      <c r="D4173" s="465">
        <v>85.2</v>
      </c>
    </row>
    <row r="4174" spans="1:4" ht="27">
      <c r="A4174" s="461">
        <v>92668</v>
      </c>
      <c r="B4174" s="462" t="s">
        <v>10125</v>
      </c>
      <c r="C4174" s="461" t="s">
        <v>53</v>
      </c>
      <c r="D4174" s="465">
        <v>92.51</v>
      </c>
    </row>
    <row r="4175" spans="1:4" ht="27">
      <c r="A4175" s="461">
        <v>92669</v>
      </c>
      <c r="B4175" s="462" t="s">
        <v>10124</v>
      </c>
      <c r="C4175" s="461" t="s">
        <v>53</v>
      </c>
      <c r="D4175" s="465">
        <v>29.69</v>
      </c>
    </row>
    <row r="4176" spans="1:4" ht="27">
      <c r="A4176" s="461">
        <v>92670</v>
      </c>
      <c r="B4176" s="462" t="s">
        <v>10123</v>
      </c>
      <c r="C4176" s="461" t="s">
        <v>53</v>
      </c>
      <c r="D4176" s="465">
        <v>27.73</v>
      </c>
    </row>
    <row r="4177" spans="1:4" ht="27">
      <c r="A4177" s="461">
        <v>92671</v>
      </c>
      <c r="B4177" s="462" t="s">
        <v>10122</v>
      </c>
      <c r="C4177" s="461" t="s">
        <v>53</v>
      </c>
      <c r="D4177" s="465">
        <v>39.65</v>
      </c>
    </row>
    <row r="4178" spans="1:4" ht="27">
      <c r="A4178" s="461">
        <v>92672</v>
      </c>
      <c r="B4178" s="462" t="s">
        <v>10121</v>
      </c>
      <c r="C4178" s="461" t="s">
        <v>53</v>
      </c>
      <c r="D4178" s="465">
        <v>35.75</v>
      </c>
    </row>
    <row r="4179" spans="1:4" ht="27">
      <c r="A4179" s="461">
        <v>92673</v>
      </c>
      <c r="B4179" s="462" t="s">
        <v>10120</v>
      </c>
      <c r="C4179" s="461" t="s">
        <v>53</v>
      </c>
      <c r="D4179" s="465">
        <v>45.88</v>
      </c>
    </row>
    <row r="4180" spans="1:4" ht="27">
      <c r="A4180" s="461">
        <v>92674</v>
      </c>
      <c r="B4180" s="462" t="s">
        <v>10119</v>
      </c>
      <c r="C4180" s="461" t="s">
        <v>53</v>
      </c>
      <c r="D4180" s="465">
        <v>43.2</v>
      </c>
    </row>
    <row r="4181" spans="1:4" ht="27">
      <c r="A4181" s="461">
        <v>92675</v>
      </c>
      <c r="B4181" s="462" t="s">
        <v>10118</v>
      </c>
      <c r="C4181" s="461" t="s">
        <v>53</v>
      </c>
      <c r="D4181" s="465">
        <v>60.32</v>
      </c>
    </row>
    <row r="4182" spans="1:4" ht="27">
      <c r="A4182" s="461">
        <v>92676</v>
      </c>
      <c r="B4182" s="462" t="s">
        <v>10117</v>
      </c>
      <c r="C4182" s="461" t="s">
        <v>53</v>
      </c>
      <c r="D4182" s="465">
        <v>58.49</v>
      </c>
    </row>
    <row r="4183" spans="1:4" ht="27">
      <c r="A4183" s="461">
        <v>92677</v>
      </c>
      <c r="B4183" s="462" t="s">
        <v>10116</v>
      </c>
      <c r="C4183" s="461" t="s">
        <v>53</v>
      </c>
      <c r="D4183" s="465">
        <v>101.16</v>
      </c>
    </row>
    <row r="4184" spans="1:4" ht="27">
      <c r="A4184" s="461">
        <v>92678</v>
      </c>
      <c r="B4184" s="462" t="s">
        <v>10115</v>
      </c>
      <c r="C4184" s="461" t="s">
        <v>53</v>
      </c>
      <c r="D4184" s="465">
        <v>93.13</v>
      </c>
    </row>
    <row r="4185" spans="1:4" ht="27">
      <c r="A4185" s="461">
        <v>92679</v>
      </c>
      <c r="B4185" s="462" t="s">
        <v>10114</v>
      </c>
      <c r="C4185" s="461" t="s">
        <v>53</v>
      </c>
      <c r="D4185" s="465">
        <v>140.32</v>
      </c>
    </row>
    <row r="4186" spans="1:4" ht="27">
      <c r="A4186" s="461">
        <v>92680</v>
      </c>
      <c r="B4186" s="462" t="s">
        <v>10113</v>
      </c>
      <c r="C4186" s="461" t="s">
        <v>53</v>
      </c>
      <c r="D4186" s="465">
        <v>124.85</v>
      </c>
    </row>
    <row r="4187" spans="1:4" ht="27">
      <c r="A4187" s="461">
        <v>92681</v>
      </c>
      <c r="B4187" s="462" t="s">
        <v>10112</v>
      </c>
      <c r="C4187" s="461" t="s">
        <v>53</v>
      </c>
      <c r="D4187" s="465">
        <v>37.72</v>
      </c>
    </row>
    <row r="4188" spans="1:4" ht="27">
      <c r="A4188" s="461">
        <v>92682</v>
      </c>
      <c r="B4188" s="462" t="s">
        <v>10111</v>
      </c>
      <c r="C4188" s="461" t="s">
        <v>53</v>
      </c>
      <c r="D4188" s="465">
        <v>48.13</v>
      </c>
    </row>
    <row r="4189" spans="1:4" ht="27">
      <c r="A4189" s="461">
        <v>92683</v>
      </c>
      <c r="B4189" s="462" t="s">
        <v>10110</v>
      </c>
      <c r="C4189" s="461" t="s">
        <v>53</v>
      </c>
      <c r="D4189" s="465">
        <v>56.6</v>
      </c>
    </row>
    <row r="4190" spans="1:4" ht="27">
      <c r="A4190" s="461">
        <v>92684</v>
      </c>
      <c r="B4190" s="462" t="s">
        <v>10109</v>
      </c>
      <c r="C4190" s="461" t="s">
        <v>53</v>
      </c>
      <c r="D4190" s="465">
        <v>77.95</v>
      </c>
    </row>
    <row r="4191" spans="1:4" ht="27">
      <c r="A4191" s="461">
        <v>92685</v>
      </c>
      <c r="B4191" s="462" t="s">
        <v>10108</v>
      </c>
      <c r="C4191" s="461" t="s">
        <v>53</v>
      </c>
      <c r="D4191" s="465">
        <v>128.19999999999999</v>
      </c>
    </row>
    <row r="4192" spans="1:4" ht="27">
      <c r="A4192" s="461">
        <v>92686</v>
      </c>
      <c r="B4192" s="462" t="s">
        <v>10107</v>
      </c>
      <c r="C4192" s="461" t="s">
        <v>53</v>
      </c>
      <c r="D4192" s="465">
        <v>164.98</v>
      </c>
    </row>
    <row r="4193" spans="1:4" ht="27">
      <c r="A4193" s="461">
        <v>92692</v>
      </c>
      <c r="B4193" s="462" t="s">
        <v>10106</v>
      </c>
      <c r="C4193" s="461" t="s">
        <v>53</v>
      </c>
      <c r="D4193" s="465">
        <v>10.44</v>
      </c>
    </row>
    <row r="4194" spans="1:4" ht="27">
      <c r="A4194" s="461">
        <v>92693</v>
      </c>
      <c r="B4194" s="462" t="s">
        <v>10105</v>
      </c>
      <c r="C4194" s="461" t="s">
        <v>53</v>
      </c>
      <c r="D4194" s="465">
        <v>10.77</v>
      </c>
    </row>
    <row r="4195" spans="1:4" ht="27">
      <c r="A4195" s="461">
        <v>92694</v>
      </c>
      <c r="B4195" s="462" t="s">
        <v>10104</v>
      </c>
      <c r="C4195" s="461" t="s">
        <v>53</v>
      </c>
      <c r="D4195" s="465">
        <v>16.39</v>
      </c>
    </row>
    <row r="4196" spans="1:4" ht="27">
      <c r="A4196" s="461">
        <v>92695</v>
      </c>
      <c r="B4196" s="462" t="s">
        <v>10103</v>
      </c>
      <c r="C4196" s="461" t="s">
        <v>53</v>
      </c>
      <c r="D4196" s="465">
        <v>16.72</v>
      </c>
    </row>
    <row r="4197" spans="1:4" ht="27">
      <c r="A4197" s="461">
        <v>92696</v>
      </c>
      <c r="B4197" s="462" t="s">
        <v>10102</v>
      </c>
      <c r="C4197" s="461" t="s">
        <v>53</v>
      </c>
      <c r="D4197" s="465">
        <v>25.55</v>
      </c>
    </row>
    <row r="4198" spans="1:4" ht="27">
      <c r="A4198" s="461">
        <v>92697</v>
      </c>
      <c r="B4198" s="462" t="s">
        <v>10101</v>
      </c>
      <c r="C4198" s="461" t="s">
        <v>53</v>
      </c>
      <c r="D4198" s="465">
        <v>27.02</v>
      </c>
    </row>
    <row r="4199" spans="1:4" ht="27">
      <c r="A4199" s="461">
        <v>92698</v>
      </c>
      <c r="B4199" s="462" t="s">
        <v>10100</v>
      </c>
      <c r="C4199" s="461" t="s">
        <v>53</v>
      </c>
      <c r="D4199" s="465">
        <v>15.39</v>
      </c>
    </row>
    <row r="4200" spans="1:4" ht="27">
      <c r="A4200" s="461">
        <v>92699</v>
      </c>
      <c r="B4200" s="462" t="s">
        <v>10099</v>
      </c>
      <c r="C4200" s="461" t="s">
        <v>53</v>
      </c>
      <c r="D4200" s="465">
        <v>14.32</v>
      </c>
    </row>
    <row r="4201" spans="1:4" ht="27">
      <c r="A4201" s="461">
        <v>92700</v>
      </c>
      <c r="B4201" s="462" t="s">
        <v>10098</v>
      </c>
      <c r="C4201" s="461" t="s">
        <v>53</v>
      </c>
      <c r="D4201" s="465">
        <v>24.94</v>
      </c>
    </row>
    <row r="4202" spans="1:4" ht="27">
      <c r="A4202" s="461">
        <v>92701</v>
      </c>
      <c r="B4202" s="462" t="s">
        <v>10097</v>
      </c>
      <c r="C4202" s="461" t="s">
        <v>53</v>
      </c>
      <c r="D4202" s="465">
        <v>23.35</v>
      </c>
    </row>
    <row r="4203" spans="1:4" ht="27">
      <c r="A4203" s="461">
        <v>92702</v>
      </c>
      <c r="B4203" s="462" t="s">
        <v>10096</v>
      </c>
      <c r="C4203" s="461" t="s">
        <v>53</v>
      </c>
      <c r="D4203" s="465">
        <v>38.770000000000003</v>
      </c>
    </row>
    <row r="4204" spans="1:4" ht="27">
      <c r="A4204" s="461">
        <v>92703</v>
      </c>
      <c r="B4204" s="462" t="s">
        <v>10095</v>
      </c>
      <c r="C4204" s="461" t="s">
        <v>53</v>
      </c>
      <c r="D4204" s="465">
        <v>36.81</v>
      </c>
    </row>
    <row r="4205" spans="1:4" ht="27">
      <c r="A4205" s="461">
        <v>92704</v>
      </c>
      <c r="B4205" s="462" t="s">
        <v>10094</v>
      </c>
      <c r="C4205" s="461" t="s">
        <v>53</v>
      </c>
      <c r="D4205" s="465">
        <v>19.32</v>
      </c>
    </row>
    <row r="4206" spans="1:4" ht="27">
      <c r="A4206" s="461">
        <v>92705</v>
      </c>
      <c r="B4206" s="462" t="s">
        <v>10093</v>
      </c>
      <c r="C4206" s="461" t="s">
        <v>53</v>
      </c>
      <c r="D4206" s="465">
        <v>30.82</v>
      </c>
    </row>
    <row r="4207" spans="1:4" ht="27">
      <c r="A4207" s="461">
        <v>92706</v>
      </c>
      <c r="B4207" s="462" t="s">
        <v>10092</v>
      </c>
      <c r="C4207" s="461" t="s">
        <v>53</v>
      </c>
      <c r="D4207" s="465">
        <v>49.82</v>
      </c>
    </row>
    <row r="4208" spans="1:4" ht="27">
      <c r="A4208" s="461">
        <v>92889</v>
      </c>
      <c r="B4208" s="462" t="s">
        <v>10091</v>
      </c>
      <c r="C4208" s="461" t="s">
        <v>53</v>
      </c>
      <c r="D4208" s="465">
        <v>103.37</v>
      </c>
    </row>
    <row r="4209" spans="1:4" ht="27">
      <c r="A4209" s="461">
        <v>92890</v>
      </c>
      <c r="B4209" s="462" t="s">
        <v>10090</v>
      </c>
      <c r="C4209" s="461" t="s">
        <v>53</v>
      </c>
      <c r="D4209" s="465">
        <v>158.63999999999999</v>
      </c>
    </row>
    <row r="4210" spans="1:4" ht="27">
      <c r="A4210" s="461">
        <v>92891</v>
      </c>
      <c r="B4210" s="462" t="s">
        <v>10089</v>
      </c>
      <c r="C4210" s="461" t="s">
        <v>53</v>
      </c>
      <c r="D4210" s="465">
        <v>234.52</v>
      </c>
    </row>
    <row r="4211" spans="1:4" ht="27">
      <c r="A4211" s="461">
        <v>92892</v>
      </c>
      <c r="B4211" s="462" t="s">
        <v>10088</v>
      </c>
      <c r="C4211" s="461" t="s">
        <v>53</v>
      </c>
      <c r="D4211" s="465">
        <v>43.15</v>
      </c>
    </row>
    <row r="4212" spans="1:4" ht="27">
      <c r="A4212" s="461">
        <v>92893</v>
      </c>
      <c r="B4212" s="462" t="s">
        <v>10087</v>
      </c>
      <c r="C4212" s="461" t="s">
        <v>53</v>
      </c>
      <c r="D4212" s="465">
        <v>62.56</v>
      </c>
    </row>
    <row r="4213" spans="1:4" ht="27">
      <c r="A4213" s="461">
        <v>92894</v>
      </c>
      <c r="B4213" s="462" t="s">
        <v>10086</v>
      </c>
      <c r="C4213" s="461" t="s">
        <v>53</v>
      </c>
      <c r="D4213" s="465">
        <v>75.14</v>
      </c>
    </row>
    <row r="4214" spans="1:4" ht="27">
      <c r="A4214" s="461">
        <v>92895</v>
      </c>
      <c r="B4214" s="462" t="s">
        <v>10085</v>
      </c>
      <c r="C4214" s="461" t="s">
        <v>53</v>
      </c>
      <c r="D4214" s="465">
        <v>103.34</v>
      </c>
    </row>
    <row r="4215" spans="1:4" ht="27">
      <c r="A4215" s="461">
        <v>92896</v>
      </c>
      <c r="B4215" s="462" t="s">
        <v>10084</v>
      </c>
      <c r="C4215" s="461" t="s">
        <v>53</v>
      </c>
      <c r="D4215" s="465">
        <v>159.76</v>
      </c>
    </row>
    <row r="4216" spans="1:4" ht="27">
      <c r="A4216" s="461">
        <v>92897</v>
      </c>
      <c r="B4216" s="462" t="s">
        <v>10083</v>
      </c>
      <c r="C4216" s="461" t="s">
        <v>53</v>
      </c>
      <c r="D4216" s="465">
        <v>236.86</v>
      </c>
    </row>
    <row r="4217" spans="1:4" ht="27">
      <c r="A4217" s="461">
        <v>92898</v>
      </c>
      <c r="B4217" s="462" t="s">
        <v>10082</v>
      </c>
      <c r="C4217" s="461" t="s">
        <v>53</v>
      </c>
      <c r="D4217" s="465">
        <v>36.869999999999997</v>
      </c>
    </row>
    <row r="4218" spans="1:4" ht="27">
      <c r="A4218" s="461">
        <v>92899</v>
      </c>
      <c r="B4218" s="462" t="s">
        <v>10081</v>
      </c>
      <c r="C4218" s="461" t="s">
        <v>53</v>
      </c>
      <c r="D4218" s="465">
        <v>55.42</v>
      </c>
    </row>
    <row r="4219" spans="1:4" ht="27">
      <c r="A4219" s="461">
        <v>92900</v>
      </c>
      <c r="B4219" s="462" t="s">
        <v>10080</v>
      </c>
      <c r="C4219" s="461" t="s">
        <v>53</v>
      </c>
      <c r="D4219" s="465">
        <v>66.989999999999995</v>
      </c>
    </row>
    <row r="4220" spans="1:4" ht="27">
      <c r="A4220" s="461">
        <v>92901</v>
      </c>
      <c r="B4220" s="462" t="s">
        <v>10079</v>
      </c>
      <c r="C4220" s="461" t="s">
        <v>53</v>
      </c>
      <c r="D4220" s="465">
        <v>93.96</v>
      </c>
    </row>
    <row r="4221" spans="1:4" ht="27">
      <c r="A4221" s="461">
        <v>92902</v>
      </c>
      <c r="B4221" s="462" t="s">
        <v>10078</v>
      </c>
      <c r="C4221" s="461" t="s">
        <v>53</v>
      </c>
      <c r="D4221" s="465">
        <v>148.53</v>
      </c>
    </row>
    <row r="4222" spans="1:4" ht="27">
      <c r="A4222" s="461">
        <v>92903</v>
      </c>
      <c r="B4222" s="462" t="s">
        <v>10077</v>
      </c>
      <c r="C4222" s="461" t="s">
        <v>53</v>
      </c>
      <c r="D4222" s="465">
        <v>223.79</v>
      </c>
    </row>
    <row r="4223" spans="1:4" ht="27">
      <c r="A4223" s="461">
        <v>92904</v>
      </c>
      <c r="B4223" s="462" t="s">
        <v>10076</v>
      </c>
      <c r="C4223" s="461" t="s">
        <v>53</v>
      </c>
      <c r="D4223" s="465">
        <v>25.32</v>
      </c>
    </row>
    <row r="4224" spans="1:4" ht="27">
      <c r="A4224" s="461">
        <v>92905</v>
      </c>
      <c r="B4224" s="462" t="s">
        <v>10075</v>
      </c>
      <c r="C4224" s="461" t="s">
        <v>53</v>
      </c>
      <c r="D4224" s="465">
        <v>35.82</v>
      </c>
    </row>
    <row r="4225" spans="1:4" ht="27">
      <c r="A4225" s="461">
        <v>92906</v>
      </c>
      <c r="B4225" s="462" t="s">
        <v>10074</v>
      </c>
      <c r="C4225" s="461" t="s">
        <v>53</v>
      </c>
      <c r="D4225" s="465">
        <v>42.88</v>
      </c>
    </row>
    <row r="4226" spans="1:4" ht="27">
      <c r="A4226" s="461">
        <v>92907</v>
      </c>
      <c r="B4226" s="462" t="s">
        <v>10073</v>
      </c>
      <c r="C4226" s="461" t="s">
        <v>53</v>
      </c>
      <c r="D4226" s="465">
        <v>53.18</v>
      </c>
    </row>
    <row r="4227" spans="1:4" ht="27">
      <c r="A4227" s="461">
        <v>92908</v>
      </c>
      <c r="B4227" s="462" t="s">
        <v>10072</v>
      </c>
      <c r="C4227" s="461" t="s">
        <v>53</v>
      </c>
      <c r="D4227" s="465">
        <v>53.18</v>
      </c>
    </row>
    <row r="4228" spans="1:4" ht="27">
      <c r="A4228" s="461">
        <v>92909</v>
      </c>
      <c r="B4228" s="462" t="s">
        <v>10071</v>
      </c>
      <c r="C4228" s="461" t="s">
        <v>53</v>
      </c>
      <c r="D4228" s="465">
        <v>53.18</v>
      </c>
    </row>
    <row r="4229" spans="1:4" ht="27">
      <c r="A4229" s="461">
        <v>92910</v>
      </c>
      <c r="B4229" s="462" t="s">
        <v>10070</v>
      </c>
      <c r="C4229" s="461" t="s">
        <v>53</v>
      </c>
      <c r="D4229" s="465">
        <v>78.709999999999994</v>
      </c>
    </row>
    <row r="4230" spans="1:4" ht="27">
      <c r="A4230" s="461">
        <v>92911</v>
      </c>
      <c r="B4230" s="462" t="s">
        <v>10069</v>
      </c>
      <c r="C4230" s="461" t="s">
        <v>53</v>
      </c>
      <c r="D4230" s="465">
        <v>78.709999999999994</v>
      </c>
    </row>
    <row r="4231" spans="1:4" ht="27">
      <c r="A4231" s="461">
        <v>92912</v>
      </c>
      <c r="B4231" s="462" t="s">
        <v>10068</v>
      </c>
      <c r="C4231" s="461" t="s">
        <v>53</v>
      </c>
      <c r="D4231" s="465">
        <v>107.32</v>
      </c>
    </row>
    <row r="4232" spans="1:4" ht="27">
      <c r="A4232" s="461">
        <v>92913</v>
      </c>
      <c r="B4232" s="462" t="s">
        <v>10067</v>
      </c>
      <c r="C4232" s="461" t="s">
        <v>53</v>
      </c>
      <c r="D4232" s="465">
        <v>109.29</v>
      </c>
    </row>
    <row r="4233" spans="1:4" ht="27">
      <c r="A4233" s="461">
        <v>92914</v>
      </c>
      <c r="B4233" s="462" t="s">
        <v>10066</v>
      </c>
      <c r="C4233" s="461" t="s">
        <v>53</v>
      </c>
      <c r="D4233" s="465">
        <v>109.29</v>
      </c>
    </row>
    <row r="4234" spans="1:4" ht="27">
      <c r="A4234" s="461">
        <v>92918</v>
      </c>
      <c r="B4234" s="462" t="s">
        <v>10065</v>
      </c>
      <c r="C4234" s="461" t="s">
        <v>53</v>
      </c>
      <c r="D4234" s="465">
        <v>27.17</v>
      </c>
    </row>
    <row r="4235" spans="1:4" ht="27">
      <c r="A4235" s="461">
        <v>92920</v>
      </c>
      <c r="B4235" s="462" t="s">
        <v>10064</v>
      </c>
      <c r="C4235" s="461" t="s">
        <v>53</v>
      </c>
      <c r="D4235" s="465">
        <v>27.38</v>
      </c>
    </row>
    <row r="4236" spans="1:4" ht="27">
      <c r="A4236" s="461">
        <v>92925</v>
      </c>
      <c r="B4236" s="462" t="s">
        <v>10063</v>
      </c>
      <c r="C4236" s="461" t="s">
        <v>53</v>
      </c>
      <c r="D4236" s="465">
        <v>34.18</v>
      </c>
    </row>
    <row r="4237" spans="1:4" ht="27">
      <c r="A4237" s="461">
        <v>92926</v>
      </c>
      <c r="B4237" s="462" t="s">
        <v>10062</v>
      </c>
      <c r="C4237" s="461" t="s">
        <v>53</v>
      </c>
      <c r="D4237" s="465">
        <v>34.17</v>
      </c>
    </row>
    <row r="4238" spans="1:4" ht="27">
      <c r="A4238" s="461">
        <v>92927</v>
      </c>
      <c r="B4238" s="462" t="s">
        <v>10061</v>
      </c>
      <c r="C4238" s="461" t="s">
        <v>53</v>
      </c>
      <c r="D4238" s="465">
        <v>34.17</v>
      </c>
    </row>
    <row r="4239" spans="1:4" ht="27">
      <c r="A4239" s="461">
        <v>92928</v>
      </c>
      <c r="B4239" s="462" t="s">
        <v>10060</v>
      </c>
      <c r="C4239" s="461" t="s">
        <v>53</v>
      </c>
      <c r="D4239" s="465">
        <v>39.28</v>
      </c>
    </row>
    <row r="4240" spans="1:4" ht="27">
      <c r="A4240" s="461">
        <v>92929</v>
      </c>
      <c r="B4240" s="462" t="s">
        <v>10059</v>
      </c>
      <c r="C4240" s="461" t="s">
        <v>53</v>
      </c>
      <c r="D4240" s="465">
        <v>39.28</v>
      </c>
    </row>
    <row r="4241" spans="1:4" ht="27">
      <c r="A4241" s="461">
        <v>92930</v>
      </c>
      <c r="B4241" s="462" t="s">
        <v>10058</v>
      </c>
      <c r="C4241" s="461" t="s">
        <v>53</v>
      </c>
      <c r="D4241" s="465">
        <v>39.28</v>
      </c>
    </row>
    <row r="4242" spans="1:4" ht="27">
      <c r="A4242" s="461">
        <v>92931</v>
      </c>
      <c r="B4242" s="462" t="s">
        <v>10057</v>
      </c>
      <c r="C4242" s="461" t="s">
        <v>53</v>
      </c>
      <c r="D4242" s="465">
        <v>53.15</v>
      </c>
    </row>
    <row r="4243" spans="1:4" ht="27">
      <c r="A4243" s="461">
        <v>92932</v>
      </c>
      <c r="B4243" s="462" t="s">
        <v>10056</v>
      </c>
      <c r="C4243" s="461" t="s">
        <v>53</v>
      </c>
      <c r="D4243" s="465">
        <v>53.15</v>
      </c>
    </row>
    <row r="4244" spans="1:4" ht="27">
      <c r="A4244" s="461">
        <v>92933</v>
      </c>
      <c r="B4244" s="462" t="s">
        <v>10055</v>
      </c>
      <c r="C4244" s="461" t="s">
        <v>53</v>
      </c>
      <c r="D4244" s="465">
        <v>53.15</v>
      </c>
    </row>
    <row r="4245" spans="1:4" ht="27">
      <c r="A4245" s="461">
        <v>92934</v>
      </c>
      <c r="B4245" s="462" t="s">
        <v>10054</v>
      </c>
      <c r="C4245" s="461" t="s">
        <v>53</v>
      </c>
      <c r="D4245" s="465">
        <v>79.83</v>
      </c>
    </row>
    <row r="4246" spans="1:4" ht="27">
      <c r="A4246" s="461">
        <v>92935</v>
      </c>
      <c r="B4246" s="462" t="s">
        <v>10053</v>
      </c>
      <c r="C4246" s="461" t="s">
        <v>53</v>
      </c>
      <c r="D4246" s="465">
        <v>79.83</v>
      </c>
    </row>
    <row r="4247" spans="1:4" ht="27">
      <c r="A4247" s="461">
        <v>92936</v>
      </c>
      <c r="B4247" s="462" t="s">
        <v>10052</v>
      </c>
      <c r="C4247" s="461" t="s">
        <v>53</v>
      </c>
      <c r="D4247" s="465">
        <v>111.63</v>
      </c>
    </row>
    <row r="4248" spans="1:4" ht="27">
      <c r="A4248" s="461">
        <v>92937</v>
      </c>
      <c r="B4248" s="462" t="s">
        <v>10051</v>
      </c>
      <c r="C4248" s="461" t="s">
        <v>53</v>
      </c>
      <c r="D4248" s="465">
        <v>111.63</v>
      </c>
    </row>
    <row r="4249" spans="1:4" ht="27">
      <c r="A4249" s="461">
        <v>92938</v>
      </c>
      <c r="B4249" s="462" t="s">
        <v>10050</v>
      </c>
      <c r="C4249" s="461" t="s">
        <v>53</v>
      </c>
      <c r="D4249" s="465">
        <v>20.89</v>
      </c>
    </row>
    <row r="4250" spans="1:4" ht="27">
      <c r="A4250" s="461">
        <v>92939</v>
      </c>
      <c r="B4250" s="462" t="s">
        <v>10049</v>
      </c>
      <c r="C4250" s="461" t="s">
        <v>53</v>
      </c>
      <c r="D4250" s="465">
        <v>21.1</v>
      </c>
    </row>
    <row r="4251" spans="1:4" ht="27">
      <c r="A4251" s="461">
        <v>92940</v>
      </c>
      <c r="B4251" s="462" t="s">
        <v>10048</v>
      </c>
      <c r="C4251" s="461" t="s">
        <v>53</v>
      </c>
      <c r="D4251" s="465">
        <v>27.04</v>
      </c>
    </row>
    <row r="4252" spans="1:4" ht="27">
      <c r="A4252" s="461">
        <v>92941</v>
      </c>
      <c r="B4252" s="462" t="s">
        <v>10047</v>
      </c>
      <c r="C4252" s="461" t="s">
        <v>53</v>
      </c>
      <c r="D4252" s="465">
        <v>27.03</v>
      </c>
    </row>
    <row r="4253" spans="1:4" ht="27">
      <c r="A4253" s="461">
        <v>92942</v>
      </c>
      <c r="B4253" s="462" t="s">
        <v>10046</v>
      </c>
      <c r="C4253" s="461" t="s">
        <v>53</v>
      </c>
      <c r="D4253" s="465">
        <v>27.03</v>
      </c>
    </row>
    <row r="4254" spans="1:4" ht="27">
      <c r="A4254" s="461">
        <v>92943</v>
      </c>
      <c r="B4254" s="462" t="s">
        <v>10045</v>
      </c>
      <c r="C4254" s="461" t="s">
        <v>53</v>
      </c>
      <c r="D4254" s="465">
        <v>31.13</v>
      </c>
    </row>
    <row r="4255" spans="1:4" ht="27">
      <c r="A4255" s="461">
        <v>92944</v>
      </c>
      <c r="B4255" s="462" t="s">
        <v>10044</v>
      </c>
      <c r="C4255" s="461" t="s">
        <v>53</v>
      </c>
      <c r="D4255" s="465">
        <v>31.13</v>
      </c>
    </row>
    <row r="4256" spans="1:4" ht="27">
      <c r="A4256" s="461">
        <v>92945</v>
      </c>
      <c r="B4256" s="462" t="s">
        <v>10043</v>
      </c>
      <c r="C4256" s="461" t="s">
        <v>53</v>
      </c>
      <c r="D4256" s="465">
        <v>31.13</v>
      </c>
    </row>
    <row r="4257" spans="1:4" ht="27">
      <c r="A4257" s="461">
        <v>92946</v>
      </c>
      <c r="B4257" s="462" t="s">
        <v>10042</v>
      </c>
      <c r="C4257" s="461" t="s">
        <v>53</v>
      </c>
      <c r="D4257" s="465">
        <v>43.77</v>
      </c>
    </row>
    <row r="4258" spans="1:4" ht="27">
      <c r="A4258" s="461">
        <v>92947</v>
      </c>
      <c r="B4258" s="462" t="s">
        <v>10041</v>
      </c>
      <c r="C4258" s="461" t="s">
        <v>53</v>
      </c>
      <c r="D4258" s="465">
        <v>43.77</v>
      </c>
    </row>
    <row r="4259" spans="1:4" ht="27">
      <c r="A4259" s="461">
        <v>92948</v>
      </c>
      <c r="B4259" s="462" t="s">
        <v>10040</v>
      </c>
      <c r="C4259" s="461" t="s">
        <v>53</v>
      </c>
      <c r="D4259" s="465">
        <v>43.77</v>
      </c>
    </row>
    <row r="4260" spans="1:4" ht="27">
      <c r="A4260" s="461">
        <v>92949</v>
      </c>
      <c r="B4260" s="462" t="s">
        <v>10039</v>
      </c>
      <c r="C4260" s="461" t="s">
        <v>53</v>
      </c>
      <c r="D4260" s="465">
        <v>68.599999999999994</v>
      </c>
    </row>
    <row r="4261" spans="1:4" ht="27">
      <c r="A4261" s="461">
        <v>92950</v>
      </c>
      <c r="B4261" s="462" t="s">
        <v>10038</v>
      </c>
      <c r="C4261" s="461" t="s">
        <v>53</v>
      </c>
      <c r="D4261" s="465">
        <v>68.599999999999994</v>
      </c>
    </row>
    <row r="4262" spans="1:4" ht="27">
      <c r="A4262" s="461">
        <v>92951</v>
      </c>
      <c r="B4262" s="462" t="s">
        <v>10037</v>
      </c>
      <c r="C4262" s="461" t="s">
        <v>53</v>
      </c>
      <c r="D4262" s="465">
        <v>98.56</v>
      </c>
    </row>
    <row r="4263" spans="1:4" ht="27">
      <c r="A4263" s="461">
        <v>92952</v>
      </c>
      <c r="B4263" s="462" t="s">
        <v>10036</v>
      </c>
      <c r="C4263" s="461" t="s">
        <v>53</v>
      </c>
      <c r="D4263" s="465">
        <v>98.56</v>
      </c>
    </row>
    <row r="4264" spans="1:4" ht="27">
      <c r="A4264" s="461">
        <v>92953</v>
      </c>
      <c r="B4264" s="462" t="s">
        <v>10035</v>
      </c>
      <c r="C4264" s="461" t="s">
        <v>53</v>
      </c>
      <c r="D4264" s="465">
        <v>17.79</v>
      </c>
    </row>
    <row r="4265" spans="1:4" ht="27">
      <c r="A4265" s="461">
        <v>93050</v>
      </c>
      <c r="B4265" s="462" t="s">
        <v>2274</v>
      </c>
      <c r="C4265" s="461" t="s">
        <v>53</v>
      </c>
      <c r="D4265" s="465">
        <v>12.04</v>
      </c>
    </row>
    <row r="4266" spans="1:4" ht="27">
      <c r="A4266" s="461">
        <v>93051</v>
      </c>
      <c r="B4266" s="462" t="s">
        <v>2275</v>
      </c>
      <c r="C4266" s="461" t="s">
        <v>53</v>
      </c>
      <c r="D4266" s="465">
        <v>11</v>
      </c>
    </row>
    <row r="4267" spans="1:4" ht="27">
      <c r="A4267" s="461">
        <v>93052</v>
      </c>
      <c r="B4267" s="462" t="s">
        <v>2276</v>
      </c>
      <c r="C4267" s="461" t="s">
        <v>53</v>
      </c>
      <c r="D4267" s="465">
        <v>597.54</v>
      </c>
    </row>
    <row r="4268" spans="1:4" ht="27">
      <c r="A4268" s="461">
        <v>93054</v>
      </c>
      <c r="B4268" s="462" t="s">
        <v>2277</v>
      </c>
      <c r="C4268" s="461" t="s">
        <v>53</v>
      </c>
      <c r="D4268" s="465">
        <v>24.25</v>
      </c>
    </row>
    <row r="4269" spans="1:4" ht="27">
      <c r="A4269" s="461">
        <v>93055</v>
      </c>
      <c r="B4269" s="462" t="s">
        <v>2278</v>
      </c>
      <c r="C4269" s="461" t="s">
        <v>53</v>
      </c>
      <c r="D4269" s="465">
        <v>50.82</v>
      </c>
    </row>
    <row r="4270" spans="1:4" ht="27">
      <c r="A4270" s="461">
        <v>93056</v>
      </c>
      <c r="B4270" s="462" t="s">
        <v>2279</v>
      </c>
      <c r="C4270" s="461" t="s">
        <v>53</v>
      </c>
      <c r="D4270" s="465">
        <v>17.98</v>
      </c>
    </row>
    <row r="4271" spans="1:4" ht="27">
      <c r="A4271" s="461">
        <v>93057</v>
      </c>
      <c r="B4271" s="462" t="s">
        <v>2280</v>
      </c>
      <c r="C4271" s="461" t="s">
        <v>53</v>
      </c>
      <c r="D4271" s="465">
        <v>15.5</v>
      </c>
    </row>
    <row r="4272" spans="1:4" ht="27">
      <c r="A4272" s="461">
        <v>93058</v>
      </c>
      <c r="B4272" s="462" t="s">
        <v>2281</v>
      </c>
      <c r="C4272" s="461" t="s">
        <v>53</v>
      </c>
      <c r="D4272" s="465">
        <v>656.98</v>
      </c>
    </row>
    <row r="4273" spans="1:4" ht="27">
      <c r="A4273" s="461">
        <v>93059</v>
      </c>
      <c r="B4273" s="462" t="s">
        <v>2282</v>
      </c>
      <c r="C4273" s="461" t="s">
        <v>53</v>
      </c>
      <c r="D4273" s="465">
        <v>33.549999999999997</v>
      </c>
    </row>
    <row r="4274" spans="1:4" ht="27">
      <c r="A4274" s="461">
        <v>93060</v>
      </c>
      <c r="B4274" s="462" t="s">
        <v>2283</v>
      </c>
      <c r="C4274" s="461" t="s">
        <v>53</v>
      </c>
      <c r="D4274" s="465">
        <v>89.28</v>
      </c>
    </row>
    <row r="4275" spans="1:4" ht="27">
      <c r="A4275" s="461">
        <v>93061</v>
      </c>
      <c r="B4275" s="462" t="s">
        <v>2284</v>
      </c>
      <c r="C4275" s="461" t="s">
        <v>53</v>
      </c>
      <c r="D4275" s="465">
        <v>34.770000000000003</v>
      </c>
    </row>
    <row r="4276" spans="1:4" ht="27">
      <c r="A4276" s="461">
        <v>93062</v>
      </c>
      <c r="B4276" s="462" t="s">
        <v>2285</v>
      </c>
      <c r="C4276" s="461" t="s">
        <v>53</v>
      </c>
      <c r="D4276" s="465">
        <v>29.95</v>
      </c>
    </row>
    <row r="4277" spans="1:4" ht="27">
      <c r="A4277" s="461">
        <v>93063</v>
      </c>
      <c r="B4277" s="462" t="s">
        <v>2286</v>
      </c>
      <c r="C4277" s="461" t="s">
        <v>53</v>
      </c>
      <c r="D4277" s="465">
        <v>752.47</v>
      </c>
    </row>
    <row r="4278" spans="1:4" ht="27">
      <c r="A4278" s="461">
        <v>93064</v>
      </c>
      <c r="B4278" s="462" t="s">
        <v>2287</v>
      </c>
      <c r="C4278" s="461" t="s">
        <v>53</v>
      </c>
      <c r="D4278" s="465">
        <v>54.35</v>
      </c>
    </row>
    <row r="4279" spans="1:4" ht="27">
      <c r="A4279" s="461">
        <v>93065</v>
      </c>
      <c r="B4279" s="462" t="s">
        <v>2288</v>
      </c>
      <c r="C4279" s="461" t="s">
        <v>53</v>
      </c>
      <c r="D4279" s="465">
        <v>50.79</v>
      </c>
    </row>
    <row r="4280" spans="1:4" ht="27">
      <c r="A4280" s="461">
        <v>93066</v>
      </c>
      <c r="B4280" s="462" t="s">
        <v>2289</v>
      </c>
      <c r="C4280" s="461" t="s">
        <v>53</v>
      </c>
      <c r="D4280" s="465">
        <v>944.73</v>
      </c>
    </row>
    <row r="4281" spans="1:4" ht="27">
      <c r="A4281" s="461">
        <v>93067</v>
      </c>
      <c r="B4281" s="462" t="s">
        <v>2290</v>
      </c>
      <c r="C4281" s="461" t="s">
        <v>53</v>
      </c>
      <c r="D4281" s="465">
        <v>81.09</v>
      </c>
    </row>
    <row r="4282" spans="1:4" ht="27">
      <c r="A4282" s="461">
        <v>93068</v>
      </c>
      <c r="B4282" s="462" t="s">
        <v>2291</v>
      </c>
      <c r="C4282" s="461" t="s">
        <v>53</v>
      </c>
      <c r="D4282" s="465">
        <v>70.650000000000006</v>
      </c>
    </row>
    <row r="4283" spans="1:4" ht="27">
      <c r="A4283" s="461">
        <v>93069</v>
      </c>
      <c r="B4283" s="462" t="s">
        <v>2292</v>
      </c>
      <c r="C4283" s="461" t="s">
        <v>53</v>
      </c>
      <c r="D4283" s="465">
        <v>1309.5899999999999</v>
      </c>
    </row>
    <row r="4284" spans="1:4" ht="27">
      <c r="A4284" s="461">
        <v>93070</v>
      </c>
      <c r="B4284" s="462" t="s">
        <v>2293</v>
      </c>
      <c r="C4284" s="461" t="s">
        <v>53</v>
      </c>
      <c r="D4284" s="465">
        <v>208.03</v>
      </c>
    </row>
    <row r="4285" spans="1:4" ht="27">
      <c r="A4285" s="461">
        <v>93071</v>
      </c>
      <c r="B4285" s="462" t="s">
        <v>2294</v>
      </c>
      <c r="C4285" s="461" t="s">
        <v>53</v>
      </c>
      <c r="D4285" s="465">
        <v>192.96</v>
      </c>
    </row>
    <row r="4286" spans="1:4" ht="27">
      <c r="A4286" s="461">
        <v>93072</v>
      </c>
      <c r="B4286" s="462" t="s">
        <v>2295</v>
      </c>
      <c r="C4286" s="461" t="s">
        <v>53</v>
      </c>
      <c r="D4286" s="465">
        <v>1728.21</v>
      </c>
    </row>
    <row r="4287" spans="1:4" ht="27">
      <c r="A4287" s="461">
        <v>93073</v>
      </c>
      <c r="B4287" s="462" t="s">
        <v>2296</v>
      </c>
      <c r="C4287" s="461" t="s">
        <v>53</v>
      </c>
      <c r="D4287" s="465">
        <v>92.72</v>
      </c>
    </row>
    <row r="4288" spans="1:4" ht="27">
      <c r="A4288" s="461">
        <v>93074</v>
      </c>
      <c r="B4288" s="462" t="s">
        <v>2297</v>
      </c>
      <c r="C4288" s="461" t="s">
        <v>53</v>
      </c>
      <c r="D4288" s="465">
        <v>11.69</v>
      </c>
    </row>
    <row r="4289" spans="1:4" ht="27">
      <c r="A4289" s="461">
        <v>93075</v>
      </c>
      <c r="B4289" s="462" t="s">
        <v>2298</v>
      </c>
      <c r="C4289" s="461" t="s">
        <v>53</v>
      </c>
      <c r="D4289" s="465">
        <v>21.64</v>
      </c>
    </row>
    <row r="4290" spans="1:4" ht="27">
      <c r="A4290" s="461">
        <v>93076</v>
      </c>
      <c r="B4290" s="462" t="s">
        <v>2299</v>
      </c>
      <c r="C4290" s="461" t="s">
        <v>53</v>
      </c>
      <c r="D4290" s="465">
        <v>20.39</v>
      </c>
    </row>
    <row r="4291" spans="1:4" ht="27">
      <c r="A4291" s="461">
        <v>93077</v>
      </c>
      <c r="B4291" s="462" t="s">
        <v>2300</v>
      </c>
      <c r="C4291" s="461" t="s">
        <v>53</v>
      </c>
      <c r="D4291" s="465">
        <v>31.55</v>
      </c>
    </row>
    <row r="4292" spans="1:4" ht="27">
      <c r="A4292" s="461">
        <v>93078</v>
      </c>
      <c r="B4292" s="462" t="s">
        <v>2301</v>
      </c>
      <c r="C4292" s="461" t="s">
        <v>53</v>
      </c>
      <c r="D4292" s="465">
        <v>34.49</v>
      </c>
    </row>
    <row r="4293" spans="1:4" ht="27">
      <c r="A4293" s="461">
        <v>93079</v>
      </c>
      <c r="B4293" s="462" t="s">
        <v>2302</v>
      </c>
      <c r="C4293" s="461" t="s">
        <v>53</v>
      </c>
      <c r="D4293" s="465">
        <v>29.55</v>
      </c>
    </row>
    <row r="4294" spans="1:4" ht="27">
      <c r="A4294" s="461">
        <v>93080</v>
      </c>
      <c r="B4294" s="462" t="s">
        <v>2303</v>
      </c>
      <c r="C4294" s="461" t="s">
        <v>53</v>
      </c>
      <c r="D4294" s="465">
        <v>7.61</v>
      </c>
    </row>
    <row r="4295" spans="1:4" ht="27">
      <c r="A4295" s="461">
        <v>93081</v>
      </c>
      <c r="B4295" s="462" t="s">
        <v>2304</v>
      </c>
      <c r="C4295" s="461" t="s">
        <v>53</v>
      </c>
      <c r="D4295" s="465">
        <v>20.23</v>
      </c>
    </row>
    <row r="4296" spans="1:4" ht="27">
      <c r="A4296" s="461">
        <v>93082</v>
      </c>
      <c r="B4296" s="462" t="s">
        <v>2305</v>
      </c>
      <c r="C4296" s="461" t="s">
        <v>53</v>
      </c>
      <c r="D4296" s="465">
        <v>25.26</v>
      </c>
    </row>
    <row r="4297" spans="1:4" ht="27">
      <c r="A4297" s="461">
        <v>93083</v>
      </c>
      <c r="B4297" s="462" t="s">
        <v>2306</v>
      </c>
      <c r="C4297" s="461" t="s">
        <v>53</v>
      </c>
      <c r="D4297" s="465">
        <v>515.82000000000005</v>
      </c>
    </row>
    <row r="4298" spans="1:4" ht="27">
      <c r="A4298" s="461">
        <v>93084</v>
      </c>
      <c r="B4298" s="462" t="s">
        <v>2307</v>
      </c>
      <c r="C4298" s="461" t="s">
        <v>53</v>
      </c>
      <c r="D4298" s="465">
        <v>13.46</v>
      </c>
    </row>
    <row r="4299" spans="1:4" ht="27">
      <c r="A4299" s="461">
        <v>93085</v>
      </c>
      <c r="B4299" s="462" t="s">
        <v>2308</v>
      </c>
      <c r="C4299" s="461" t="s">
        <v>53</v>
      </c>
      <c r="D4299" s="465">
        <v>12.42</v>
      </c>
    </row>
    <row r="4300" spans="1:4" ht="27">
      <c r="A4300" s="461">
        <v>93086</v>
      </c>
      <c r="B4300" s="462" t="s">
        <v>2309</v>
      </c>
      <c r="C4300" s="461" t="s">
        <v>53</v>
      </c>
      <c r="D4300" s="465">
        <v>598.96</v>
      </c>
    </row>
    <row r="4301" spans="1:4" ht="27">
      <c r="A4301" s="461">
        <v>93087</v>
      </c>
      <c r="B4301" s="462" t="s">
        <v>2310</v>
      </c>
      <c r="C4301" s="461" t="s">
        <v>53</v>
      </c>
      <c r="D4301" s="465">
        <v>21.77</v>
      </c>
    </row>
    <row r="4302" spans="1:4" ht="27">
      <c r="A4302" s="461">
        <v>93088</v>
      </c>
      <c r="B4302" s="462" t="s">
        <v>2311</v>
      </c>
      <c r="C4302" s="461" t="s">
        <v>53</v>
      </c>
      <c r="D4302" s="465">
        <v>25.84</v>
      </c>
    </row>
    <row r="4303" spans="1:4" ht="27">
      <c r="A4303" s="461">
        <v>93089</v>
      </c>
      <c r="B4303" s="462" t="s">
        <v>2312</v>
      </c>
      <c r="C4303" s="461" t="s">
        <v>53</v>
      </c>
      <c r="D4303" s="465">
        <v>52.24</v>
      </c>
    </row>
    <row r="4304" spans="1:4" ht="27">
      <c r="A4304" s="461">
        <v>93090</v>
      </c>
      <c r="B4304" s="462" t="s">
        <v>2313</v>
      </c>
      <c r="C4304" s="461" t="s">
        <v>53</v>
      </c>
      <c r="D4304" s="465">
        <v>19.38</v>
      </c>
    </row>
    <row r="4305" spans="1:4" ht="27">
      <c r="A4305" s="461">
        <v>93091</v>
      </c>
      <c r="B4305" s="462" t="s">
        <v>2314</v>
      </c>
      <c r="C4305" s="461" t="s">
        <v>53</v>
      </c>
      <c r="D4305" s="465">
        <v>16.899999999999999</v>
      </c>
    </row>
    <row r="4306" spans="1:4" ht="27">
      <c r="A4306" s="461">
        <v>93092</v>
      </c>
      <c r="B4306" s="462" t="s">
        <v>2315</v>
      </c>
      <c r="C4306" s="461" t="s">
        <v>53</v>
      </c>
      <c r="D4306" s="465">
        <v>658.38</v>
      </c>
    </row>
    <row r="4307" spans="1:4" ht="27">
      <c r="A4307" s="461">
        <v>93093</v>
      </c>
      <c r="B4307" s="462" t="s">
        <v>2316</v>
      </c>
      <c r="C4307" s="461" t="s">
        <v>53</v>
      </c>
      <c r="D4307" s="465">
        <v>34.950000000000003</v>
      </c>
    </row>
    <row r="4308" spans="1:4" ht="27">
      <c r="A4308" s="461">
        <v>93094</v>
      </c>
      <c r="B4308" s="462" t="s">
        <v>2317</v>
      </c>
      <c r="C4308" s="461" t="s">
        <v>53</v>
      </c>
      <c r="D4308" s="465">
        <v>90.68</v>
      </c>
    </row>
    <row r="4309" spans="1:4" ht="40.5">
      <c r="A4309" s="461">
        <v>93095</v>
      </c>
      <c r="B4309" s="462" t="s">
        <v>2318</v>
      </c>
      <c r="C4309" s="461" t="s">
        <v>53</v>
      </c>
      <c r="D4309" s="465">
        <v>66.209999999999994</v>
      </c>
    </row>
    <row r="4310" spans="1:4" ht="40.5">
      <c r="A4310" s="461">
        <v>93096</v>
      </c>
      <c r="B4310" s="462" t="s">
        <v>2319</v>
      </c>
      <c r="C4310" s="461" t="s">
        <v>53</v>
      </c>
      <c r="D4310" s="465">
        <v>95.51</v>
      </c>
    </row>
    <row r="4311" spans="1:4" ht="27">
      <c r="A4311" s="461">
        <v>93097</v>
      </c>
      <c r="B4311" s="462" t="s">
        <v>2320</v>
      </c>
      <c r="C4311" s="461" t="s">
        <v>53</v>
      </c>
      <c r="D4311" s="465">
        <v>11.86</v>
      </c>
    </row>
    <row r="4312" spans="1:4" ht="27">
      <c r="A4312" s="461">
        <v>93098</v>
      </c>
      <c r="B4312" s="462" t="s">
        <v>2321</v>
      </c>
      <c r="C4312" s="461" t="s">
        <v>53</v>
      </c>
      <c r="D4312" s="465">
        <v>21.81</v>
      </c>
    </row>
    <row r="4313" spans="1:4" ht="27">
      <c r="A4313" s="461">
        <v>93099</v>
      </c>
      <c r="B4313" s="462" t="s">
        <v>2322</v>
      </c>
      <c r="C4313" s="461" t="s">
        <v>53</v>
      </c>
      <c r="D4313" s="465">
        <v>22.33</v>
      </c>
    </row>
    <row r="4314" spans="1:4" ht="27">
      <c r="A4314" s="461">
        <v>93100</v>
      </c>
      <c r="B4314" s="462" t="s">
        <v>2323</v>
      </c>
      <c r="C4314" s="461" t="s">
        <v>53</v>
      </c>
      <c r="D4314" s="465">
        <v>33.49</v>
      </c>
    </row>
    <row r="4315" spans="1:4" ht="27">
      <c r="A4315" s="461">
        <v>93101</v>
      </c>
      <c r="B4315" s="462" t="s">
        <v>2324</v>
      </c>
      <c r="C4315" s="461" t="s">
        <v>53</v>
      </c>
      <c r="D4315" s="465">
        <v>36.43</v>
      </c>
    </row>
    <row r="4316" spans="1:4" ht="27">
      <c r="A4316" s="461">
        <v>93102</v>
      </c>
      <c r="B4316" s="462" t="s">
        <v>2325</v>
      </c>
      <c r="C4316" s="461" t="s">
        <v>53</v>
      </c>
      <c r="D4316" s="465">
        <v>31.32</v>
      </c>
    </row>
    <row r="4317" spans="1:4" ht="27">
      <c r="A4317" s="461">
        <v>93103</v>
      </c>
      <c r="B4317" s="462" t="s">
        <v>2326</v>
      </c>
      <c r="C4317" s="461" t="s">
        <v>53</v>
      </c>
      <c r="D4317" s="465">
        <v>7.73</v>
      </c>
    </row>
    <row r="4318" spans="1:4" ht="27">
      <c r="A4318" s="461">
        <v>93104</v>
      </c>
      <c r="B4318" s="462" t="s">
        <v>2327</v>
      </c>
      <c r="C4318" s="461" t="s">
        <v>53</v>
      </c>
      <c r="D4318" s="465">
        <v>20.350000000000001</v>
      </c>
    </row>
    <row r="4319" spans="1:4" ht="27">
      <c r="A4319" s="461">
        <v>93105</v>
      </c>
      <c r="B4319" s="462" t="s">
        <v>2328</v>
      </c>
      <c r="C4319" s="461" t="s">
        <v>53</v>
      </c>
      <c r="D4319" s="465">
        <v>25.38</v>
      </c>
    </row>
    <row r="4320" spans="1:4" ht="27">
      <c r="A4320" s="461">
        <v>93106</v>
      </c>
      <c r="B4320" s="462" t="s">
        <v>2329</v>
      </c>
      <c r="C4320" s="461" t="s">
        <v>53</v>
      </c>
      <c r="D4320" s="465">
        <v>515.94000000000005</v>
      </c>
    </row>
    <row r="4321" spans="1:4" ht="27">
      <c r="A4321" s="461">
        <v>93107</v>
      </c>
      <c r="B4321" s="462" t="s">
        <v>2330</v>
      </c>
      <c r="C4321" s="461" t="s">
        <v>53</v>
      </c>
      <c r="D4321" s="465">
        <v>14.73</v>
      </c>
    </row>
    <row r="4322" spans="1:4" ht="27">
      <c r="A4322" s="461">
        <v>93108</v>
      </c>
      <c r="B4322" s="462" t="s">
        <v>2331</v>
      </c>
      <c r="C4322" s="461" t="s">
        <v>53</v>
      </c>
      <c r="D4322" s="465">
        <v>13.69</v>
      </c>
    </row>
    <row r="4323" spans="1:4" ht="27">
      <c r="A4323" s="461">
        <v>93109</v>
      </c>
      <c r="B4323" s="462" t="s">
        <v>2332</v>
      </c>
      <c r="C4323" s="461" t="s">
        <v>53</v>
      </c>
      <c r="D4323" s="465">
        <v>600.23</v>
      </c>
    </row>
    <row r="4324" spans="1:4" ht="27">
      <c r="A4324" s="461">
        <v>93110</v>
      </c>
      <c r="B4324" s="462" t="s">
        <v>2333</v>
      </c>
      <c r="C4324" s="461" t="s">
        <v>53</v>
      </c>
      <c r="D4324" s="465">
        <v>23.04</v>
      </c>
    </row>
    <row r="4325" spans="1:4" ht="27">
      <c r="A4325" s="461">
        <v>93111</v>
      </c>
      <c r="B4325" s="462" t="s">
        <v>2334</v>
      </c>
      <c r="C4325" s="461" t="s">
        <v>53</v>
      </c>
      <c r="D4325" s="465">
        <v>26.94</v>
      </c>
    </row>
    <row r="4326" spans="1:4" ht="27">
      <c r="A4326" s="461">
        <v>93112</v>
      </c>
      <c r="B4326" s="462" t="s">
        <v>2335</v>
      </c>
      <c r="C4326" s="461" t="s">
        <v>53</v>
      </c>
      <c r="D4326" s="465">
        <v>53.51</v>
      </c>
    </row>
    <row r="4327" spans="1:4" ht="27">
      <c r="A4327" s="461">
        <v>93113</v>
      </c>
      <c r="B4327" s="462" t="s">
        <v>2336</v>
      </c>
      <c r="C4327" s="461" t="s">
        <v>53</v>
      </c>
      <c r="D4327" s="465">
        <v>21.69</v>
      </c>
    </row>
    <row r="4328" spans="1:4" ht="27">
      <c r="A4328" s="461">
        <v>93114</v>
      </c>
      <c r="B4328" s="462" t="s">
        <v>2337</v>
      </c>
      <c r="C4328" s="461" t="s">
        <v>53</v>
      </c>
      <c r="D4328" s="465">
        <v>37.26</v>
      </c>
    </row>
    <row r="4329" spans="1:4" ht="27">
      <c r="A4329" s="461">
        <v>93115</v>
      </c>
      <c r="B4329" s="462" t="s">
        <v>2338</v>
      </c>
      <c r="C4329" s="461" t="s">
        <v>53</v>
      </c>
      <c r="D4329" s="465">
        <v>92.99</v>
      </c>
    </row>
    <row r="4330" spans="1:4" ht="27">
      <c r="A4330" s="461">
        <v>93116</v>
      </c>
      <c r="B4330" s="462" t="s">
        <v>2339</v>
      </c>
      <c r="C4330" s="461" t="s">
        <v>53</v>
      </c>
      <c r="D4330" s="465">
        <v>660.69</v>
      </c>
    </row>
    <row r="4331" spans="1:4" ht="40.5">
      <c r="A4331" s="461">
        <v>93117</v>
      </c>
      <c r="B4331" s="462" t="s">
        <v>2340</v>
      </c>
      <c r="C4331" s="461" t="s">
        <v>53</v>
      </c>
      <c r="D4331" s="465">
        <v>66.41</v>
      </c>
    </row>
    <row r="4332" spans="1:4" ht="40.5">
      <c r="A4332" s="461">
        <v>93118</v>
      </c>
      <c r="B4332" s="462" t="s">
        <v>2341</v>
      </c>
      <c r="C4332" s="461" t="s">
        <v>53</v>
      </c>
      <c r="D4332" s="465">
        <v>98.07</v>
      </c>
    </row>
    <row r="4333" spans="1:4" ht="27">
      <c r="A4333" s="461">
        <v>93119</v>
      </c>
      <c r="B4333" s="462" t="s">
        <v>2342</v>
      </c>
      <c r="C4333" s="461" t="s">
        <v>53</v>
      </c>
      <c r="D4333" s="465">
        <v>18.309999999999999</v>
      </c>
    </row>
    <row r="4334" spans="1:4" ht="27">
      <c r="A4334" s="461">
        <v>93120</v>
      </c>
      <c r="B4334" s="462" t="s">
        <v>2343</v>
      </c>
      <c r="C4334" s="461" t="s">
        <v>53</v>
      </c>
      <c r="D4334" s="465">
        <v>29.47</v>
      </c>
    </row>
    <row r="4335" spans="1:4" ht="27">
      <c r="A4335" s="461">
        <v>93121</v>
      </c>
      <c r="B4335" s="462" t="s">
        <v>2344</v>
      </c>
      <c r="C4335" s="461" t="s">
        <v>53</v>
      </c>
      <c r="D4335" s="465">
        <v>32.409999999999997</v>
      </c>
    </row>
    <row r="4336" spans="1:4" ht="27">
      <c r="A4336" s="461">
        <v>93122</v>
      </c>
      <c r="B4336" s="462" t="s">
        <v>2345</v>
      </c>
      <c r="C4336" s="461" t="s">
        <v>53</v>
      </c>
      <c r="D4336" s="465">
        <v>27.48</v>
      </c>
    </row>
    <row r="4337" spans="1:4" ht="27">
      <c r="A4337" s="461">
        <v>93123</v>
      </c>
      <c r="B4337" s="462" t="s">
        <v>2346</v>
      </c>
      <c r="C4337" s="461" t="s">
        <v>53</v>
      </c>
      <c r="D4337" s="465">
        <v>63.24</v>
      </c>
    </row>
    <row r="4338" spans="1:4" ht="27">
      <c r="A4338" s="461">
        <v>93124</v>
      </c>
      <c r="B4338" s="462" t="s">
        <v>2347</v>
      </c>
      <c r="C4338" s="461" t="s">
        <v>53</v>
      </c>
      <c r="D4338" s="465">
        <v>100.73</v>
      </c>
    </row>
    <row r="4339" spans="1:4" ht="27">
      <c r="A4339" s="461">
        <v>93125</v>
      </c>
      <c r="B4339" s="462" t="s">
        <v>2348</v>
      </c>
      <c r="C4339" s="461" t="s">
        <v>53</v>
      </c>
      <c r="D4339" s="465">
        <v>147.34</v>
      </c>
    </row>
    <row r="4340" spans="1:4" ht="27">
      <c r="A4340" s="461">
        <v>93126</v>
      </c>
      <c r="B4340" s="462" t="s">
        <v>2349</v>
      </c>
      <c r="C4340" s="461" t="s">
        <v>53</v>
      </c>
      <c r="D4340" s="465">
        <v>331.04</v>
      </c>
    </row>
    <row r="4341" spans="1:4" ht="27">
      <c r="A4341" s="461">
        <v>93133</v>
      </c>
      <c r="B4341" s="462" t="s">
        <v>2350</v>
      </c>
      <c r="C4341" s="461" t="s">
        <v>53</v>
      </c>
      <c r="D4341" s="465">
        <v>19.21</v>
      </c>
    </row>
    <row r="4342" spans="1:4" ht="40.5">
      <c r="A4342" s="461">
        <v>94465</v>
      </c>
      <c r="B4342" s="462" t="s">
        <v>2351</v>
      </c>
      <c r="C4342" s="461" t="s">
        <v>53</v>
      </c>
      <c r="D4342" s="465">
        <v>40.18</v>
      </c>
    </row>
    <row r="4343" spans="1:4" ht="40.5">
      <c r="A4343" s="461">
        <v>94466</v>
      </c>
      <c r="B4343" s="462" t="s">
        <v>2352</v>
      </c>
      <c r="C4343" s="461" t="s">
        <v>53</v>
      </c>
      <c r="D4343" s="465">
        <v>40.200000000000003</v>
      </c>
    </row>
    <row r="4344" spans="1:4" ht="40.5">
      <c r="A4344" s="461">
        <v>94467</v>
      </c>
      <c r="B4344" s="462" t="s">
        <v>2353</v>
      </c>
      <c r="C4344" s="461" t="s">
        <v>53</v>
      </c>
      <c r="D4344" s="465">
        <v>63.3</v>
      </c>
    </row>
    <row r="4345" spans="1:4" ht="40.5">
      <c r="A4345" s="461">
        <v>94468</v>
      </c>
      <c r="B4345" s="462" t="s">
        <v>2354</v>
      </c>
      <c r="C4345" s="461" t="s">
        <v>53</v>
      </c>
      <c r="D4345" s="465">
        <v>55.09</v>
      </c>
    </row>
    <row r="4346" spans="1:4" ht="40.5">
      <c r="A4346" s="461">
        <v>94469</v>
      </c>
      <c r="B4346" s="462" t="s">
        <v>2355</v>
      </c>
      <c r="C4346" s="461" t="s">
        <v>53</v>
      </c>
      <c r="D4346" s="465">
        <v>92.39</v>
      </c>
    </row>
    <row r="4347" spans="1:4" ht="40.5">
      <c r="A4347" s="461">
        <v>94470</v>
      </c>
      <c r="B4347" s="462" t="s">
        <v>2356</v>
      </c>
      <c r="C4347" s="461" t="s">
        <v>53</v>
      </c>
      <c r="D4347" s="465">
        <v>85.08</v>
      </c>
    </row>
    <row r="4348" spans="1:4" ht="40.5">
      <c r="A4348" s="461">
        <v>94471</v>
      </c>
      <c r="B4348" s="462" t="s">
        <v>2357</v>
      </c>
      <c r="C4348" s="461" t="s">
        <v>53</v>
      </c>
      <c r="D4348" s="465">
        <v>57.75</v>
      </c>
    </row>
    <row r="4349" spans="1:4" ht="40.5">
      <c r="A4349" s="461">
        <v>94472</v>
      </c>
      <c r="B4349" s="462" t="s">
        <v>2358</v>
      </c>
      <c r="C4349" s="461" t="s">
        <v>53</v>
      </c>
      <c r="D4349" s="465">
        <v>59.58</v>
      </c>
    </row>
    <row r="4350" spans="1:4" ht="40.5">
      <c r="A4350" s="461">
        <v>94473</v>
      </c>
      <c r="B4350" s="462" t="s">
        <v>2359</v>
      </c>
      <c r="C4350" s="461" t="s">
        <v>53</v>
      </c>
      <c r="D4350" s="465">
        <v>90.42</v>
      </c>
    </row>
    <row r="4351" spans="1:4" ht="40.5">
      <c r="A4351" s="461">
        <v>94474</v>
      </c>
      <c r="B4351" s="462" t="s">
        <v>2360</v>
      </c>
      <c r="C4351" s="461" t="s">
        <v>53</v>
      </c>
      <c r="D4351" s="465">
        <v>98.45</v>
      </c>
    </row>
    <row r="4352" spans="1:4" ht="40.5">
      <c r="A4352" s="461">
        <v>94475</v>
      </c>
      <c r="B4352" s="462" t="s">
        <v>2361</v>
      </c>
      <c r="C4352" s="461" t="s">
        <v>53</v>
      </c>
      <c r="D4352" s="465">
        <v>124.69</v>
      </c>
    </row>
    <row r="4353" spans="1:4" ht="40.5">
      <c r="A4353" s="461">
        <v>94476</v>
      </c>
      <c r="B4353" s="462" t="s">
        <v>2362</v>
      </c>
      <c r="C4353" s="461" t="s">
        <v>53</v>
      </c>
      <c r="D4353" s="465">
        <v>140.16</v>
      </c>
    </row>
    <row r="4354" spans="1:4" ht="40.5">
      <c r="A4354" s="461">
        <v>94477</v>
      </c>
      <c r="B4354" s="462" t="s">
        <v>2363</v>
      </c>
      <c r="C4354" s="461" t="s">
        <v>53</v>
      </c>
      <c r="D4354" s="465">
        <v>76.900000000000006</v>
      </c>
    </row>
    <row r="4355" spans="1:4" ht="40.5">
      <c r="A4355" s="461">
        <v>94478</v>
      </c>
      <c r="B4355" s="462" t="s">
        <v>2364</v>
      </c>
      <c r="C4355" s="461" t="s">
        <v>53</v>
      </c>
      <c r="D4355" s="465">
        <v>124.51</v>
      </c>
    </row>
    <row r="4356" spans="1:4" ht="40.5">
      <c r="A4356" s="461">
        <v>94479</v>
      </c>
      <c r="B4356" s="462" t="s">
        <v>2365</v>
      </c>
      <c r="C4356" s="461" t="s">
        <v>53</v>
      </c>
      <c r="D4356" s="465">
        <v>164.67</v>
      </c>
    </row>
    <row r="4357" spans="1:4" ht="40.5">
      <c r="A4357" s="461">
        <v>94606</v>
      </c>
      <c r="B4357" s="462" t="s">
        <v>2366</v>
      </c>
      <c r="C4357" s="461" t="s">
        <v>53</v>
      </c>
      <c r="D4357" s="465">
        <v>82.87</v>
      </c>
    </row>
    <row r="4358" spans="1:4" ht="40.5">
      <c r="A4358" s="461">
        <v>94608</v>
      </c>
      <c r="B4358" s="462" t="s">
        <v>2367</v>
      </c>
      <c r="C4358" s="461" t="s">
        <v>53</v>
      </c>
      <c r="D4358" s="465">
        <v>215.37</v>
      </c>
    </row>
    <row r="4359" spans="1:4" ht="40.5">
      <c r="A4359" s="461">
        <v>94610</v>
      </c>
      <c r="B4359" s="462" t="s">
        <v>2368</v>
      </c>
      <c r="C4359" s="461" t="s">
        <v>53</v>
      </c>
      <c r="D4359" s="465">
        <v>323.10000000000002</v>
      </c>
    </row>
    <row r="4360" spans="1:4" ht="40.5">
      <c r="A4360" s="461">
        <v>94612</v>
      </c>
      <c r="B4360" s="462" t="s">
        <v>2369</v>
      </c>
      <c r="C4360" s="461" t="s">
        <v>53</v>
      </c>
      <c r="D4360" s="465">
        <v>456.86</v>
      </c>
    </row>
    <row r="4361" spans="1:4" ht="40.5">
      <c r="A4361" s="461">
        <v>94614</v>
      </c>
      <c r="B4361" s="462" t="s">
        <v>2370</v>
      </c>
      <c r="C4361" s="461" t="s">
        <v>53</v>
      </c>
      <c r="D4361" s="465">
        <v>141.69999999999999</v>
      </c>
    </row>
    <row r="4362" spans="1:4" ht="40.5">
      <c r="A4362" s="461">
        <v>94615</v>
      </c>
      <c r="B4362" s="462" t="s">
        <v>2371</v>
      </c>
      <c r="C4362" s="461" t="s">
        <v>53</v>
      </c>
      <c r="D4362" s="465">
        <v>162.5</v>
      </c>
    </row>
    <row r="4363" spans="1:4" ht="40.5">
      <c r="A4363" s="461">
        <v>94616</v>
      </c>
      <c r="B4363" s="462" t="s">
        <v>2372</v>
      </c>
      <c r="C4363" s="461" t="s">
        <v>53</v>
      </c>
      <c r="D4363" s="465">
        <v>415.07</v>
      </c>
    </row>
    <row r="4364" spans="1:4" ht="40.5">
      <c r="A4364" s="461">
        <v>94617</v>
      </c>
      <c r="B4364" s="462" t="s">
        <v>2373</v>
      </c>
      <c r="C4364" s="461" t="s">
        <v>53</v>
      </c>
      <c r="D4364" s="465">
        <v>342.75</v>
      </c>
    </row>
    <row r="4365" spans="1:4" ht="40.5">
      <c r="A4365" s="461">
        <v>94618</v>
      </c>
      <c r="B4365" s="462" t="s">
        <v>2374</v>
      </c>
      <c r="C4365" s="461" t="s">
        <v>53</v>
      </c>
      <c r="D4365" s="465">
        <v>406.35</v>
      </c>
    </row>
    <row r="4366" spans="1:4" ht="40.5">
      <c r="A4366" s="461">
        <v>94620</v>
      </c>
      <c r="B4366" s="462" t="s">
        <v>2375</v>
      </c>
      <c r="C4366" s="461" t="s">
        <v>53</v>
      </c>
      <c r="D4366" s="465">
        <v>947.32</v>
      </c>
    </row>
    <row r="4367" spans="1:4" ht="40.5">
      <c r="A4367" s="461">
        <v>94622</v>
      </c>
      <c r="B4367" s="462" t="s">
        <v>2376</v>
      </c>
      <c r="C4367" s="461" t="s">
        <v>53</v>
      </c>
      <c r="D4367" s="465">
        <v>208.86</v>
      </c>
    </row>
    <row r="4368" spans="1:4" ht="40.5">
      <c r="A4368" s="461">
        <v>94623</v>
      </c>
      <c r="B4368" s="462" t="s">
        <v>2377</v>
      </c>
      <c r="C4368" s="461" t="s">
        <v>53</v>
      </c>
      <c r="D4368" s="465">
        <v>512.92999999999995</v>
      </c>
    </row>
    <row r="4369" spans="1:4" ht="40.5">
      <c r="A4369" s="461">
        <v>94624</v>
      </c>
      <c r="B4369" s="462" t="s">
        <v>2378</v>
      </c>
      <c r="C4369" s="461" t="s">
        <v>53</v>
      </c>
      <c r="D4369" s="465">
        <v>787.48</v>
      </c>
    </row>
    <row r="4370" spans="1:4" ht="40.5">
      <c r="A4370" s="461">
        <v>94625</v>
      </c>
      <c r="B4370" s="462" t="s">
        <v>2379</v>
      </c>
      <c r="C4370" s="461" t="s">
        <v>53</v>
      </c>
      <c r="D4370" s="465">
        <v>1657.59</v>
      </c>
    </row>
    <row r="4371" spans="1:4" ht="40.5">
      <c r="A4371" s="461">
        <v>94656</v>
      </c>
      <c r="B4371" s="462" t="s">
        <v>2380</v>
      </c>
      <c r="C4371" s="461" t="s">
        <v>53</v>
      </c>
      <c r="D4371" s="465">
        <v>5.29</v>
      </c>
    </row>
    <row r="4372" spans="1:4" ht="27">
      <c r="A4372" s="461">
        <v>94657</v>
      </c>
      <c r="B4372" s="462" t="s">
        <v>2381</v>
      </c>
      <c r="C4372" s="461" t="s">
        <v>53</v>
      </c>
      <c r="D4372" s="465">
        <v>5.18</v>
      </c>
    </row>
    <row r="4373" spans="1:4" ht="40.5">
      <c r="A4373" s="461">
        <v>94658</v>
      </c>
      <c r="B4373" s="462" t="s">
        <v>2382</v>
      </c>
      <c r="C4373" s="461" t="s">
        <v>53</v>
      </c>
      <c r="D4373" s="465">
        <v>6.3</v>
      </c>
    </row>
    <row r="4374" spans="1:4" ht="27">
      <c r="A4374" s="461">
        <v>94659</v>
      </c>
      <c r="B4374" s="462" t="s">
        <v>2383</v>
      </c>
      <c r="C4374" s="461" t="s">
        <v>53</v>
      </c>
      <c r="D4374" s="465">
        <v>6.41</v>
      </c>
    </row>
    <row r="4375" spans="1:4" ht="40.5">
      <c r="A4375" s="461">
        <v>94660</v>
      </c>
      <c r="B4375" s="462" t="s">
        <v>2384</v>
      </c>
      <c r="C4375" s="461" t="s">
        <v>53</v>
      </c>
      <c r="D4375" s="465">
        <v>10.55</v>
      </c>
    </row>
    <row r="4376" spans="1:4" ht="27">
      <c r="A4376" s="461">
        <v>94661</v>
      </c>
      <c r="B4376" s="462" t="s">
        <v>2385</v>
      </c>
      <c r="C4376" s="461" t="s">
        <v>53</v>
      </c>
      <c r="D4376" s="465">
        <v>11.03</v>
      </c>
    </row>
    <row r="4377" spans="1:4" ht="40.5">
      <c r="A4377" s="461">
        <v>94662</v>
      </c>
      <c r="B4377" s="462" t="s">
        <v>2386</v>
      </c>
      <c r="C4377" s="461" t="s">
        <v>53</v>
      </c>
      <c r="D4377" s="465">
        <v>11.57</v>
      </c>
    </row>
    <row r="4378" spans="1:4" ht="27">
      <c r="A4378" s="461">
        <v>94663</v>
      </c>
      <c r="B4378" s="462" t="s">
        <v>2387</v>
      </c>
      <c r="C4378" s="461" t="s">
        <v>53</v>
      </c>
      <c r="D4378" s="465">
        <v>11.76</v>
      </c>
    </row>
    <row r="4379" spans="1:4" ht="40.5">
      <c r="A4379" s="461">
        <v>94664</v>
      </c>
      <c r="B4379" s="462" t="s">
        <v>2388</v>
      </c>
      <c r="C4379" s="461" t="s">
        <v>53</v>
      </c>
      <c r="D4379" s="465">
        <v>25.74</v>
      </c>
    </row>
    <row r="4380" spans="1:4" ht="27">
      <c r="A4380" s="461">
        <v>94665</v>
      </c>
      <c r="B4380" s="462" t="s">
        <v>2389</v>
      </c>
      <c r="C4380" s="461" t="s">
        <v>53</v>
      </c>
      <c r="D4380" s="465">
        <v>25.72</v>
      </c>
    </row>
    <row r="4381" spans="1:4" ht="40.5">
      <c r="A4381" s="461">
        <v>94666</v>
      </c>
      <c r="B4381" s="462" t="s">
        <v>2390</v>
      </c>
      <c r="C4381" s="461" t="s">
        <v>53</v>
      </c>
      <c r="D4381" s="465">
        <v>31.61</v>
      </c>
    </row>
    <row r="4382" spans="1:4" ht="27">
      <c r="A4382" s="461">
        <v>94667</v>
      </c>
      <c r="B4382" s="462" t="s">
        <v>2391</v>
      </c>
      <c r="C4382" s="461" t="s">
        <v>53</v>
      </c>
      <c r="D4382" s="465">
        <v>35.26</v>
      </c>
    </row>
    <row r="4383" spans="1:4" ht="40.5">
      <c r="A4383" s="461">
        <v>94668</v>
      </c>
      <c r="B4383" s="462" t="s">
        <v>2392</v>
      </c>
      <c r="C4383" s="461" t="s">
        <v>53</v>
      </c>
      <c r="D4383" s="465">
        <v>54.1</v>
      </c>
    </row>
    <row r="4384" spans="1:4" ht="27">
      <c r="A4384" s="461">
        <v>94669</v>
      </c>
      <c r="B4384" s="462" t="s">
        <v>2393</v>
      </c>
      <c r="C4384" s="461" t="s">
        <v>53</v>
      </c>
      <c r="D4384" s="465">
        <v>74.62</v>
      </c>
    </row>
    <row r="4385" spans="1:4" ht="40.5">
      <c r="A4385" s="461">
        <v>94670</v>
      </c>
      <c r="B4385" s="462" t="s">
        <v>2394</v>
      </c>
      <c r="C4385" s="461" t="s">
        <v>53</v>
      </c>
      <c r="D4385" s="465">
        <v>72.37</v>
      </c>
    </row>
    <row r="4386" spans="1:4" ht="27">
      <c r="A4386" s="461">
        <v>94671</v>
      </c>
      <c r="B4386" s="462" t="s">
        <v>2395</v>
      </c>
      <c r="C4386" s="461" t="s">
        <v>53</v>
      </c>
      <c r="D4386" s="465">
        <v>106.58</v>
      </c>
    </row>
    <row r="4387" spans="1:4" ht="40.5">
      <c r="A4387" s="461">
        <v>94672</v>
      </c>
      <c r="B4387" s="462" t="s">
        <v>2396</v>
      </c>
      <c r="C4387" s="461" t="s">
        <v>53</v>
      </c>
      <c r="D4387" s="465">
        <v>9.27</v>
      </c>
    </row>
    <row r="4388" spans="1:4" ht="40.5">
      <c r="A4388" s="461">
        <v>94673</v>
      </c>
      <c r="B4388" s="462" t="s">
        <v>2397</v>
      </c>
      <c r="C4388" s="461" t="s">
        <v>53</v>
      </c>
      <c r="D4388" s="465">
        <v>8.99</v>
      </c>
    </row>
    <row r="4389" spans="1:4" ht="40.5">
      <c r="A4389" s="461">
        <v>94674</v>
      </c>
      <c r="B4389" s="462" t="s">
        <v>2398</v>
      </c>
      <c r="C4389" s="461" t="s">
        <v>53</v>
      </c>
      <c r="D4389" s="465">
        <v>8.0299999999999994</v>
      </c>
    </row>
    <row r="4390" spans="1:4" ht="40.5">
      <c r="A4390" s="461">
        <v>94675</v>
      </c>
      <c r="B4390" s="462" t="s">
        <v>2399</v>
      </c>
      <c r="C4390" s="461" t="s">
        <v>53</v>
      </c>
      <c r="D4390" s="465">
        <v>13.21</v>
      </c>
    </row>
    <row r="4391" spans="1:4" ht="40.5">
      <c r="A4391" s="461">
        <v>94676</v>
      </c>
      <c r="B4391" s="462" t="s">
        <v>2400</v>
      </c>
      <c r="C4391" s="461" t="s">
        <v>53</v>
      </c>
      <c r="D4391" s="465">
        <v>14.3</v>
      </c>
    </row>
    <row r="4392" spans="1:4" ht="40.5">
      <c r="A4392" s="461">
        <v>94677</v>
      </c>
      <c r="B4392" s="462" t="s">
        <v>2401</v>
      </c>
      <c r="C4392" s="461" t="s">
        <v>53</v>
      </c>
      <c r="D4392" s="465">
        <v>22.08</v>
      </c>
    </row>
    <row r="4393" spans="1:4" ht="40.5">
      <c r="A4393" s="461">
        <v>94678</v>
      </c>
      <c r="B4393" s="462" t="s">
        <v>2402</v>
      </c>
      <c r="C4393" s="461" t="s">
        <v>53</v>
      </c>
      <c r="D4393" s="465">
        <v>14.76</v>
      </c>
    </row>
    <row r="4394" spans="1:4" ht="40.5">
      <c r="A4394" s="461">
        <v>94679</v>
      </c>
      <c r="B4394" s="462" t="s">
        <v>2403</v>
      </c>
      <c r="C4394" s="461" t="s">
        <v>53</v>
      </c>
      <c r="D4394" s="465">
        <v>25.01</v>
      </c>
    </row>
    <row r="4395" spans="1:4" ht="40.5">
      <c r="A4395" s="461">
        <v>94680</v>
      </c>
      <c r="B4395" s="462" t="s">
        <v>2404</v>
      </c>
      <c r="C4395" s="461" t="s">
        <v>53</v>
      </c>
      <c r="D4395" s="465">
        <v>42.13</v>
      </c>
    </row>
    <row r="4396" spans="1:4" ht="40.5">
      <c r="A4396" s="461">
        <v>94681</v>
      </c>
      <c r="B4396" s="462" t="s">
        <v>2405</v>
      </c>
      <c r="C4396" s="461" t="s">
        <v>53</v>
      </c>
      <c r="D4396" s="465">
        <v>56.17</v>
      </c>
    </row>
    <row r="4397" spans="1:4" ht="40.5">
      <c r="A4397" s="461">
        <v>94682</v>
      </c>
      <c r="B4397" s="462" t="s">
        <v>2406</v>
      </c>
      <c r="C4397" s="461" t="s">
        <v>53</v>
      </c>
      <c r="D4397" s="465">
        <v>114.38</v>
      </c>
    </row>
    <row r="4398" spans="1:4" ht="40.5">
      <c r="A4398" s="461">
        <v>94683</v>
      </c>
      <c r="B4398" s="462" t="s">
        <v>2407</v>
      </c>
      <c r="C4398" s="461" t="s">
        <v>53</v>
      </c>
      <c r="D4398" s="465">
        <v>73.16</v>
      </c>
    </row>
    <row r="4399" spans="1:4" ht="40.5">
      <c r="A4399" s="461">
        <v>94684</v>
      </c>
      <c r="B4399" s="462" t="s">
        <v>2408</v>
      </c>
      <c r="C4399" s="461" t="s">
        <v>53</v>
      </c>
      <c r="D4399" s="465">
        <v>145.27000000000001</v>
      </c>
    </row>
    <row r="4400" spans="1:4" ht="40.5">
      <c r="A4400" s="461">
        <v>94685</v>
      </c>
      <c r="B4400" s="462" t="s">
        <v>2409</v>
      </c>
      <c r="C4400" s="461" t="s">
        <v>53</v>
      </c>
      <c r="D4400" s="465">
        <v>110.95</v>
      </c>
    </row>
    <row r="4401" spans="1:4" ht="40.5">
      <c r="A4401" s="461">
        <v>94686</v>
      </c>
      <c r="B4401" s="462" t="s">
        <v>2410</v>
      </c>
      <c r="C4401" s="461" t="s">
        <v>53</v>
      </c>
      <c r="D4401" s="465">
        <v>274.63</v>
      </c>
    </row>
    <row r="4402" spans="1:4" ht="40.5">
      <c r="A4402" s="461">
        <v>94687</v>
      </c>
      <c r="B4402" s="462" t="s">
        <v>2411</v>
      </c>
      <c r="C4402" s="461" t="s">
        <v>53</v>
      </c>
      <c r="D4402" s="465">
        <v>222.91</v>
      </c>
    </row>
    <row r="4403" spans="1:4" ht="27">
      <c r="A4403" s="461">
        <v>94688</v>
      </c>
      <c r="B4403" s="462" t="s">
        <v>2412</v>
      </c>
      <c r="C4403" s="461" t="s">
        <v>53</v>
      </c>
      <c r="D4403" s="465">
        <v>9.1</v>
      </c>
    </row>
    <row r="4404" spans="1:4" ht="40.5">
      <c r="A4404" s="461">
        <v>94689</v>
      </c>
      <c r="B4404" s="462" t="s">
        <v>2413</v>
      </c>
      <c r="C4404" s="461" t="s">
        <v>53</v>
      </c>
      <c r="D4404" s="465">
        <v>12.81</v>
      </c>
    </row>
    <row r="4405" spans="1:4" ht="27">
      <c r="A4405" s="461">
        <v>94690</v>
      </c>
      <c r="B4405" s="462" t="s">
        <v>2414</v>
      </c>
      <c r="C4405" s="461" t="s">
        <v>53</v>
      </c>
      <c r="D4405" s="465">
        <v>12.21</v>
      </c>
    </row>
    <row r="4406" spans="1:4" ht="40.5">
      <c r="A4406" s="461">
        <v>94691</v>
      </c>
      <c r="B4406" s="462" t="s">
        <v>2415</v>
      </c>
      <c r="C4406" s="461" t="s">
        <v>53</v>
      </c>
      <c r="D4406" s="465">
        <v>14.36</v>
      </c>
    </row>
    <row r="4407" spans="1:4" ht="27">
      <c r="A4407" s="461">
        <v>94692</v>
      </c>
      <c r="B4407" s="462" t="s">
        <v>2416</v>
      </c>
      <c r="C4407" s="461" t="s">
        <v>53</v>
      </c>
      <c r="D4407" s="465">
        <v>21.85</v>
      </c>
    </row>
    <row r="4408" spans="1:4" ht="40.5">
      <c r="A4408" s="461">
        <v>94693</v>
      </c>
      <c r="B4408" s="462" t="s">
        <v>2417</v>
      </c>
      <c r="C4408" s="461" t="s">
        <v>53</v>
      </c>
      <c r="D4408" s="465">
        <v>22.94</v>
      </c>
    </row>
    <row r="4409" spans="1:4" ht="27">
      <c r="A4409" s="461">
        <v>94694</v>
      </c>
      <c r="B4409" s="462" t="s">
        <v>2418</v>
      </c>
      <c r="C4409" s="461" t="s">
        <v>53</v>
      </c>
      <c r="D4409" s="465">
        <v>23</v>
      </c>
    </row>
    <row r="4410" spans="1:4" ht="40.5">
      <c r="A4410" s="461">
        <v>94695</v>
      </c>
      <c r="B4410" s="462" t="s">
        <v>2419</v>
      </c>
      <c r="C4410" s="461" t="s">
        <v>53</v>
      </c>
      <c r="D4410" s="465">
        <v>31.38</v>
      </c>
    </row>
    <row r="4411" spans="1:4" ht="27">
      <c r="A4411" s="461">
        <v>94696</v>
      </c>
      <c r="B4411" s="462" t="s">
        <v>2420</v>
      </c>
      <c r="C4411" s="461" t="s">
        <v>53</v>
      </c>
      <c r="D4411" s="465">
        <v>54.83</v>
      </c>
    </row>
    <row r="4412" spans="1:4" ht="27">
      <c r="A4412" s="461">
        <v>94697</v>
      </c>
      <c r="B4412" s="462" t="s">
        <v>2421</v>
      </c>
      <c r="C4412" s="461" t="s">
        <v>53</v>
      </c>
      <c r="D4412" s="465">
        <v>87.28</v>
      </c>
    </row>
    <row r="4413" spans="1:4" ht="40.5">
      <c r="A4413" s="461">
        <v>94698</v>
      </c>
      <c r="B4413" s="462" t="s">
        <v>2422</v>
      </c>
      <c r="C4413" s="461" t="s">
        <v>53</v>
      </c>
      <c r="D4413" s="465">
        <v>75.87</v>
      </c>
    </row>
    <row r="4414" spans="1:4" ht="27">
      <c r="A4414" s="461">
        <v>94699</v>
      </c>
      <c r="B4414" s="462" t="s">
        <v>2423</v>
      </c>
      <c r="C4414" s="461" t="s">
        <v>53</v>
      </c>
      <c r="D4414" s="465">
        <v>146.77000000000001</v>
      </c>
    </row>
    <row r="4415" spans="1:4" ht="40.5">
      <c r="A4415" s="461">
        <v>94700</v>
      </c>
      <c r="B4415" s="462" t="s">
        <v>2424</v>
      </c>
      <c r="C4415" s="461" t="s">
        <v>53</v>
      </c>
      <c r="D4415" s="465">
        <v>123.42</v>
      </c>
    </row>
    <row r="4416" spans="1:4" ht="27">
      <c r="A4416" s="461">
        <v>94701</v>
      </c>
      <c r="B4416" s="462" t="s">
        <v>2425</v>
      </c>
      <c r="C4416" s="461" t="s">
        <v>53</v>
      </c>
      <c r="D4416" s="465">
        <v>220.82</v>
      </c>
    </row>
    <row r="4417" spans="1:4" ht="40.5">
      <c r="A4417" s="461">
        <v>94702</v>
      </c>
      <c r="B4417" s="462" t="s">
        <v>2426</v>
      </c>
      <c r="C4417" s="461" t="s">
        <v>53</v>
      </c>
      <c r="D4417" s="465">
        <v>208.88</v>
      </c>
    </row>
    <row r="4418" spans="1:4" ht="40.5">
      <c r="A4418" s="461">
        <v>94703</v>
      </c>
      <c r="B4418" s="462" t="s">
        <v>2427</v>
      </c>
      <c r="C4418" s="461" t="s">
        <v>53</v>
      </c>
      <c r="D4418" s="465">
        <v>18.440000000000001</v>
      </c>
    </row>
    <row r="4419" spans="1:4" ht="40.5">
      <c r="A4419" s="461">
        <v>94704</v>
      </c>
      <c r="B4419" s="462" t="s">
        <v>2428</v>
      </c>
      <c r="C4419" s="461" t="s">
        <v>53</v>
      </c>
      <c r="D4419" s="465">
        <v>22.02</v>
      </c>
    </row>
    <row r="4420" spans="1:4" ht="40.5">
      <c r="A4420" s="461">
        <v>94705</v>
      </c>
      <c r="B4420" s="462" t="s">
        <v>2429</v>
      </c>
      <c r="C4420" s="461" t="s">
        <v>53</v>
      </c>
      <c r="D4420" s="465">
        <v>27.44</v>
      </c>
    </row>
    <row r="4421" spans="1:4" ht="40.5">
      <c r="A4421" s="461">
        <v>94706</v>
      </c>
      <c r="B4421" s="462" t="s">
        <v>2430</v>
      </c>
      <c r="C4421" s="461" t="s">
        <v>53</v>
      </c>
      <c r="D4421" s="465">
        <v>39.96</v>
      </c>
    </row>
    <row r="4422" spans="1:4" ht="40.5">
      <c r="A4422" s="461">
        <v>94707</v>
      </c>
      <c r="B4422" s="462" t="s">
        <v>2431</v>
      </c>
      <c r="C4422" s="461" t="s">
        <v>53</v>
      </c>
      <c r="D4422" s="465">
        <v>50.03</v>
      </c>
    </row>
    <row r="4423" spans="1:4" ht="40.5">
      <c r="A4423" s="461">
        <v>94708</v>
      </c>
      <c r="B4423" s="462" t="s">
        <v>2432</v>
      </c>
      <c r="C4423" s="461" t="s">
        <v>53</v>
      </c>
      <c r="D4423" s="465">
        <v>23.11</v>
      </c>
    </row>
    <row r="4424" spans="1:4" ht="40.5">
      <c r="A4424" s="461">
        <v>94709</v>
      </c>
      <c r="B4424" s="462" t="s">
        <v>2433</v>
      </c>
      <c r="C4424" s="461" t="s">
        <v>53</v>
      </c>
      <c r="D4424" s="465">
        <v>30.26</v>
      </c>
    </row>
    <row r="4425" spans="1:4" ht="40.5">
      <c r="A4425" s="461">
        <v>94710</v>
      </c>
      <c r="B4425" s="462" t="s">
        <v>2434</v>
      </c>
      <c r="C4425" s="461" t="s">
        <v>53</v>
      </c>
      <c r="D4425" s="465">
        <v>48</v>
      </c>
    </row>
    <row r="4426" spans="1:4" ht="40.5">
      <c r="A4426" s="461">
        <v>94711</v>
      </c>
      <c r="B4426" s="462" t="s">
        <v>2435</v>
      </c>
      <c r="C4426" s="461" t="s">
        <v>53</v>
      </c>
      <c r="D4426" s="465">
        <v>57.25</v>
      </c>
    </row>
    <row r="4427" spans="1:4" ht="40.5">
      <c r="A4427" s="461">
        <v>94712</v>
      </c>
      <c r="B4427" s="462" t="s">
        <v>2436</v>
      </c>
      <c r="C4427" s="461" t="s">
        <v>53</v>
      </c>
      <c r="D4427" s="465">
        <v>77.61</v>
      </c>
    </row>
    <row r="4428" spans="1:4" ht="40.5">
      <c r="A4428" s="461">
        <v>94713</v>
      </c>
      <c r="B4428" s="462" t="s">
        <v>2437</v>
      </c>
      <c r="C4428" s="461" t="s">
        <v>53</v>
      </c>
      <c r="D4428" s="465">
        <v>206.8</v>
      </c>
    </row>
    <row r="4429" spans="1:4" ht="40.5">
      <c r="A4429" s="461">
        <v>94714</v>
      </c>
      <c r="B4429" s="462" t="s">
        <v>2438</v>
      </c>
      <c r="C4429" s="461" t="s">
        <v>53</v>
      </c>
      <c r="D4429" s="465">
        <v>281.29000000000002</v>
      </c>
    </row>
    <row r="4430" spans="1:4" ht="40.5">
      <c r="A4430" s="461">
        <v>94715</v>
      </c>
      <c r="B4430" s="462" t="s">
        <v>2439</v>
      </c>
      <c r="C4430" s="461" t="s">
        <v>53</v>
      </c>
      <c r="D4430" s="465">
        <v>389.31</v>
      </c>
    </row>
    <row r="4431" spans="1:4" ht="40.5">
      <c r="A4431" s="461">
        <v>94724</v>
      </c>
      <c r="B4431" s="462" t="s">
        <v>2440</v>
      </c>
      <c r="C4431" s="461" t="s">
        <v>53</v>
      </c>
      <c r="D4431" s="465">
        <v>33.94</v>
      </c>
    </row>
    <row r="4432" spans="1:4" ht="27">
      <c r="A4432" s="461">
        <v>94725</v>
      </c>
      <c r="B4432" s="462" t="s">
        <v>2441</v>
      </c>
      <c r="C4432" s="461" t="s">
        <v>53</v>
      </c>
      <c r="D4432" s="465">
        <v>6.55</v>
      </c>
    </row>
    <row r="4433" spans="1:4" ht="40.5">
      <c r="A4433" s="461">
        <v>94726</v>
      </c>
      <c r="B4433" s="462" t="s">
        <v>2442</v>
      </c>
      <c r="C4433" s="461" t="s">
        <v>53</v>
      </c>
      <c r="D4433" s="465">
        <v>53.53</v>
      </c>
    </row>
    <row r="4434" spans="1:4" ht="27">
      <c r="A4434" s="461">
        <v>94727</v>
      </c>
      <c r="B4434" s="462" t="s">
        <v>2443</v>
      </c>
      <c r="C4434" s="461" t="s">
        <v>53</v>
      </c>
      <c r="D4434" s="465">
        <v>10.18</v>
      </c>
    </row>
    <row r="4435" spans="1:4" ht="40.5">
      <c r="A4435" s="461">
        <v>94728</v>
      </c>
      <c r="B4435" s="462" t="s">
        <v>2444</v>
      </c>
      <c r="C4435" s="461" t="s">
        <v>53</v>
      </c>
      <c r="D4435" s="465">
        <v>207.55</v>
      </c>
    </row>
    <row r="4436" spans="1:4" ht="27">
      <c r="A4436" s="461">
        <v>94729</v>
      </c>
      <c r="B4436" s="462" t="s">
        <v>2445</v>
      </c>
      <c r="C4436" s="461" t="s">
        <v>53</v>
      </c>
      <c r="D4436" s="465">
        <v>18.829999999999998</v>
      </c>
    </row>
    <row r="4437" spans="1:4" ht="40.5">
      <c r="A4437" s="461">
        <v>94730</v>
      </c>
      <c r="B4437" s="462" t="s">
        <v>2446</v>
      </c>
      <c r="C4437" s="461" t="s">
        <v>53</v>
      </c>
      <c r="D4437" s="465">
        <v>252.73</v>
      </c>
    </row>
    <row r="4438" spans="1:4" ht="27">
      <c r="A4438" s="461">
        <v>94731</v>
      </c>
      <c r="B4438" s="462" t="s">
        <v>2447</v>
      </c>
      <c r="C4438" s="461" t="s">
        <v>53</v>
      </c>
      <c r="D4438" s="465">
        <v>24.33</v>
      </c>
    </row>
    <row r="4439" spans="1:4" ht="27">
      <c r="A4439" s="461">
        <v>94733</v>
      </c>
      <c r="B4439" s="462" t="s">
        <v>2448</v>
      </c>
      <c r="C4439" s="461" t="s">
        <v>53</v>
      </c>
      <c r="D4439" s="465">
        <v>47.86</v>
      </c>
    </row>
    <row r="4440" spans="1:4" ht="27">
      <c r="A4440" s="461">
        <v>94737</v>
      </c>
      <c r="B4440" s="462" t="s">
        <v>2449</v>
      </c>
      <c r="C4440" s="461" t="s">
        <v>53</v>
      </c>
      <c r="D4440" s="465">
        <v>210.54</v>
      </c>
    </row>
    <row r="4441" spans="1:4" ht="40.5">
      <c r="A4441" s="461">
        <v>94740</v>
      </c>
      <c r="B4441" s="462" t="s">
        <v>2450</v>
      </c>
      <c r="C4441" s="461" t="s">
        <v>53</v>
      </c>
      <c r="D4441" s="465">
        <v>10.58</v>
      </c>
    </row>
    <row r="4442" spans="1:4" ht="40.5">
      <c r="A4442" s="461">
        <v>94741</v>
      </c>
      <c r="B4442" s="462" t="s">
        <v>2451</v>
      </c>
      <c r="C4442" s="461" t="s">
        <v>53</v>
      </c>
      <c r="D4442" s="465">
        <v>13.89</v>
      </c>
    </row>
    <row r="4443" spans="1:4" ht="40.5">
      <c r="A4443" s="461">
        <v>94742</v>
      </c>
      <c r="B4443" s="462" t="s">
        <v>2452</v>
      </c>
      <c r="C4443" s="461" t="s">
        <v>53</v>
      </c>
      <c r="D4443" s="465">
        <v>17.59</v>
      </c>
    </row>
    <row r="4444" spans="1:4" ht="40.5">
      <c r="A4444" s="461">
        <v>94743</v>
      </c>
      <c r="B4444" s="462" t="s">
        <v>2453</v>
      </c>
      <c r="C4444" s="461" t="s">
        <v>53</v>
      </c>
      <c r="D4444" s="465">
        <v>19.68</v>
      </c>
    </row>
    <row r="4445" spans="1:4" ht="40.5">
      <c r="A4445" s="461">
        <v>94744</v>
      </c>
      <c r="B4445" s="462" t="s">
        <v>2454</v>
      </c>
      <c r="C4445" s="461" t="s">
        <v>53</v>
      </c>
      <c r="D4445" s="465">
        <v>28.88</v>
      </c>
    </row>
    <row r="4446" spans="1:4" ht="40.5">
      <c r="A4446" s="461">
        <v>94746</v>
      </c>
      <c r="B4446" s="462" t="s">
        <v>2455</v>
      </c>
      <c r="C4446" s="461" t="s">
        <v>53</v>
      </c>
      <c r="D4446" s="465">
        <v>42.83</v>
      </c>
    </row>
    <row r="4447" spans="1:4" ht="40.5">
      <c r="A4447" s="461">
        <v>94748</v>
      </c>
      <c r="B4447" s="462" t="s">
        <v>2456</v>
      </c>
      <c r="C4447" s="461" t="s">
        <v>53</v>
      </c>
      <c r="D4447" s="465">
        <v>89.61</v>
      </c>
    </row>
    <row r="4448" spans="1:4" ht="40.5">
      <c r="A4448" s="461">
        <v>94750</v>
      </c>
      <c r="B4448" s="462" t="s">
        <v>2457</v>
      </c>
      <c r="C4448" s="461" t="s">
        <v>53</v>
      </c>
      <c r="D4448" s="465">
        <v>221.53</v>
      </c>
    </row>
    <row r="4449" spans="1:4" ht="40.5">
      <c r="A4449" s="461">
        <v>94752</v>
      </c>
      <c r="B4449" s="462" t="s">
        <v>2458</v>
      </c>
      <c r="C4449" s="461" t="s">
        <v>53</v>
      </c>
      <c r="D4449" s="465">
        <v>265.01</v>
      </c>
    </row>
    <row r="4450" spans="1:4" ht="27">
      <c r="A4450" s="461">
        <v>94756</v>
      </c>
      <c r="B4450" s="462" t="s">
        <v>2459</v>
      </c>
      <c r="C4450" s="461" t="s">
        <v>53</v>
      </c>
      <c r="D4450" s="465">
        <v>13.17</v>
      </c>
    </row>
    <row r="4451" spans="1:4" ht="27">
      <c r="A4451" s="461">
        <v>94757</v>
      </c>
      <c r="B4451" s="462" t="s">
        <v>2460</v>
      </c>
      <c r="C4451" s="461" t="s">
        <v>53</v>
      </c>
      <c r="D4451" s="465">
        <v>19.420000000000002</v>
      </c>
    </row>
    <row r="4452" spans="1:4" ht="27">
      <c r="A4452" s="461">
        <v>94758</v>
      </c>
      <c r="B4452" s="462" t="s">
        <v>2461</v>
      </c>
      <c r="C4452" s="461" t="s">
        <v>53</v>
      </c>
      <c r="D4452" s="465">
        <v>54.46</v>
      </c>
    </row>
    <row r="4453" spans="1:4" ht="27">
      <c r="A4453" s="461">
        <v>94759</v>
      </c>
      <c r="B4453" s="462" t="s">
        <v>2462</v>
      </c>
      <c r="C4453" s="461" t="s">
        <v>53</v>
      </c>
      <c r="D4453" s="465">
        <v>68.37</v>
      </c>
    </row>
    <row r="4454" spans="1:4" ht="27">
      <c r="A4454" s="461">
        <v>94760</v>
      </c>
      <c r="B4454" s="462" t="s">
        <v>2463</v>
      </c>
      <c r="C4454" s="461" t="s">
        <v>53</v>
      </c>
      <c r="D4454" s="465">
        <v>111.89</v>
      </c>
    </row>
    <row r="4455" spans="1:4" ht="27">
      <c r="A4455" s="461">
        <v>94761</v>
      </c>
      <c r="B4455" s="462" t="s">
        <v>2464</v>
      </c>
      <c r="C4455" s="461" t="s">
        <v>53</v>
      </c>
      <c r="D4455" s="465">
        <v>251.32</v>
      </c>
    </row>
    <row r="4456" spans="1:4" ht="27">
      <c r="A4456" s="461">
        <v>94762</v>
      </c>
      <c r="B4456" s="462" t="s">
        <v>2465</v>
      </c>
      <c r="C4456" s="461" t="s">
        <v>53</v>
      </c>
      <c r="D4456" s="465">
        <v>315.26</v>
      </c>
    </row>
    <row r="4457" spans="1:4" ht="40.5">
      <c r="A4457" s="461">
        <v>94783</v>
      </c>
      <c r="B4457" s="462" t="s">
        <v>2466</v>
      </c>
      <c r="C4457" s="461" t="s">
        <v>53</v>
      </c>
      <c r="D4457" s="465">
        <v>16.87</v>
      </c>
    </row>
    <row r="4458" spans="1:4" ht="40.5">
      <c r="A4458" s="461">
        <v>94785</v>
      </c>
      <c r="B4458" s="462" t="s">
        <v>2467</v>
      </c>
      <c r="C4458" s="461" t="s">
        <v>53</v>
      </c>
      <c r="D4458" s="465">
        <v>30.77</v>
      </c>
    </row>
    <row r="4459" spans="1:4" ht="40.5">
      <c r="A4459" s="461">
        <v>94786</v>
      </c>
      <c r="B4459" s="462" t="s">
        <v>2468</v>
      </c>
      <c r="C4459" s="461" t="s">
        <v>53</v>
      </c>
      <c r="D4459" s="465">
        <v>40.9</v>
      </c>
    </row>
    <row r="4460" spans="1:4" ht="40.5">
      <c r="A4460" s="461">
        <v>94787</v>
      </c>
      <c r="B4460" s="462" t="s">
        <v>2469</v>
      </c>
      <c r="C4460" s="461" t="s">
        <v>53</v>
      </c>
      <c r="D4460" s="465">
        <v>54.57</v>
      </c>
    </row>
    <row r="4461" spans="1:4" ht="40.5">
      <c r="A4461" s="461">
        <v>94788</v>
      </c>
      <c r="B4461" s="462" t="s">
        <v>2470</v>
      </c>
      <c r="C4461" s="461" t="s">
        <v>53</v>
      </c>
      <c r="D4461" s="465">
        <v>80.040000000000006</v>
      </c>
    </row>
    <row r="4462" spans="1:4" ht="40.5">
      <c r="A4462" s="461">
        <v>94789</v>
      </c>
      <c r="B4462" s="462" t="s">
        <v>2471</v>
      </c>
      <c r="C4462" s="461" t="s">
        <v>53</v>
      </c>
      <c r="D4462" s="465">
        <v>256.73</v>
      </c>
    </row>
    <row r="4463" spans="1:4" ht="40.5">
      <c r="A4463" s="461">
        <v>94790</v>
      </c>
      <c r="B4463" s="462" t="s">
        <v>2472</v>
      </c>
      <c r="C4463" s="461" t="s">
        <v>53</v>
      </c>
      <c r="D4463" s="465">
        <v>297.37</v>
      </c>
    </row>
    <row r="4464" spans="1:4" ht="40.5">
      <c r="A4464" s="461">
        <v>94791</v>
      </c>
      <c r="B4464" s="462" t="s">
        <v>2473</v>
      </c>
      <c r="C4464" s="461" t="s">
        <v>53</v>
      </c>
      <c r="D4464" s="465">
        <v>417.61</v>
      </c>
    </row>
    <row r="4465" spans="1:4" ht="27">
      <c r="A4465" s="461">
        <v>94863</v>
      </c>
      <c r="B4465" s="462" t="s">
        <v>2474</v>
      </c>
      <c r="C4465" s="461" t="s">
        <v>53</v>
      </c>
      <c r="D4465" s="465">
        <v>182.55</v>
      </c>
    </row>
    <row r="4466" spans="1:4" ht="40.5">
      <c r="A4466" s="461">
        <v>95141</v>
      </c>
      <c r="B4466" s="462" t="s">
        <v>2475</v>
      </c>
      <c r="C4466" s="461" t="s">
        <v>53</v>
      </c>
      <c r="D4466" s="465">
        <v>28.57</v>
      </c>
    </row>
    <row r="4467" spans="1:4" ht="27">
      <c r="A4467" s="461">
        <v>95237</v>
      </c>
      <c r="B4467" s="462" t="s">
        <v>2476</v>
      </c>
      <c r="C4467" s="461" t="s">
        <v>53</v>
      </c>
      <c r="D4467" s="465">
        <v>23.68</v>
      </c>
    </row>
    <row r="4468" spans="1:4" ht="27">
      <c r="A4468" s="461">
        <v>95693</v>
      </c>
      <c r="B4468" s="462" t="s">
        <v>2477</v>
      </c>
      <c r="C4468" s="461" t="s">
        <v>53</v>
      </c>
      <c r="D4468" s="465">
        <v>64.599999999999994</v>
      </c>
    </row>
    <row r="4469" spans="1:4" ht="27">
      <c r="A4469" s="461">
        <v>95694</v>
      </c>
      <c r="B4469" s="462" t="s">
        <v>2478</v>
      </c>
      <c r="C4469" s="461" t="s">
        <v>53</v>
      </c>
      <c r="D4469" s="465">
        <v>82.74</v>
      </c>
    </row>
    <row r="4470" spans="1:4" ht="27">
      <c r="A4470" s="461">
        <v>95695</v>
      </c>
      <c r="B4470" s="462" t="s">
        <v>2479</v>
      </c>
      <c r="C4470" s="461" t="s">
        <v>53</v>
      </c>
      <c r="D4470" s="465">
        <v>81.41</v>
      </c>
    </row>
    <row r="4471" spans="1:4" ht="27">
      <c r="A4471" s="461">
        <v>95696</v>
      </c>
      <c r="B4471" s="462" t="s">
        <v>10034</v>
      </c>
      <c r="C4471" s="461" t="s">
        <v>53</v>
      </c>
      <c r="D4471" s="465">
        <v>36.130000000000003</v>
      </c>
    </row>
    <row r="4472" spans="1:4" ht="27">
      <c r="A4472" s="461">
        <v>96637</v>
      </c>
      <c r="B4472" s="462" t="s">
        <v>2480</v>
      </c>
      <c r="C4472" s="461" t="s">
        <v>53</v>
      </c>
      <c r="D4472" s="465">
        <v>11.58</v>
      </c>
    </row>
    <row r="4473" spans="1:4" ht="27">
      <c r="A4473" s="461">
        <v>96638</v>
      </c>
      <c r="B4473" s="462" t="s">
        <v>2481</v>
      </c>
      <c r="C4473" s="461" t="s">
        <v>53</v>
      </c>
      <c r="D4473" s="465">
        <v>10.89</v>
      </c>
    </row>
    <row r="4474" spans="1:4" ht="27">
      <c r="A4474" s="461">
        <v>96639</v>
      </c>
      <c r="B4474" s="462" t="s">
        <v>2482</v>
      </c>
      <c r="C4474" s="461" t="s">
        <v>53</v>
      </c>
      <c r="D4474" s="465">
        <v>8.2899999999999991</v>
      </c>
    </row>
    <row r="4475" spans="1:4" ht="27">
      <c r="A4475" s="461">
        <v>96640</v>
      </c>
      <c r="B4475" s="462" t="s">
        <v>2483</v>
      </c>
      <c r="C4475" s="461" t="s">
        <v>53</v>
      </c>
      <c r="D4475" s="465">
        <v>27.57</v>
      </c>
    </row>
    <row r="4476" spans="1:4" ht="27">
      <c r="A4476" s="461">
        <v>96641</v>
      </c>
      <c r="B4476" s="462" t="s">
        <v>2484</v>
      </c>
      <c r="C4476" s="461" t="s">
        <v>53</v>
      </c>
      <c r="D4476" s="465">
        <v>20.68</v>
      </c>
    </row>
    <row r="4477" spans="1:4" ht="27">
      <c r="A4477" s="461">
        <v>96642</v>
      </c>
      <c r="B4477" s="462" t="s">
        <v>2485</v>
      </c>
      <c r="C4477" s="461" t="s">
        <v>53</v>
      </c>
      <c r="D4477" s="465">
        <v>15.27</v>
      </c>
    </row>
    <row r="4478" spans="1:4" ht="27">
      <c r="A4478" s="461">
        <v>96643</v>
      </c>
      <c r="B4478" s="462" t="s">
        <v>2486</v>
      </c>
      <c r="C4478" s="461" t="s">
        <v>53</v>
      </c>
      <c r="D4478" s="465">
        <v>55.63</v>
      </c>
    </row>
    <row r="4479" spans="1:4" ht="27">
      <c r="A4479" s="461">
        <v>96650</v>
      </c>
      <c r="B4479" s="462" t="s">
        <v>2487</v>
      </c>
      <c r="C4479" s="461" t="s">
        <v>53</v>
      </c>
      <c r="D4479" s="465">
        <v>9.06</v>
      </c>
    </row>
    <row r="4480" spans="1:4" ht="27">
      <c r="A4480" s="461">
        <v>96651</v>
      </c>
      <c r="B4480" s="462" t="s">
        <v>2488</v>
      </c>
      <c r="C4480" s="461" t="s">
        <v>53</v>
      </c>
      <c r="D4480" s="465">
        <v>8.3699999999999992</v>
      </c>
    </row>
    <row r="4481" spans="1:4" ht="27">
      <c r="A4481" s="461">
        <v>96652</v>
      </c>
      <c r="B4481" s="462" t="s">
        <v>2489</v>
      </c>
      <c r="C4481" s="461" t="s">
        <v>53</v>
      </c>
      <c r="D4481" s="465">
        <v>16.649999999999999</v>
      </c>
    </row>
    <row r="4482" spans="1:4" ht="27">
      <c r="A4482" s="461">
        <v>96653</v>
      </c>
      <c r="B4482" s="462" t="s">
        <v>2490</v>
      </c>
      <c r="C4482" s="461" t="s">
        <v>53</v>
      </c>
      <c r="D4482" s="465">
        <v>16.579999999999998</v>
      </c>
    </row>
    <row r="4483" spans="1:4" ht="27">
      <c r="A4483" s="461">
        <v>96654</v>
      </c>
      <c r="B4483" s="462" t="s">
        <v>2491</v>
      </c>
      <c r="C4483" s="461" t="s">
        <v>53</v>
      </c>
      <c r="D4483" s="465">
        <v>28.2</v>
      </c>
    </row>
    <row r="4484" spans="1:4" ht="27">
      <c r="A4484" s="461">
        <v>96655</v>
      </c>
      <c r="B4484" s="462" t="s">
        <v>2492</v>
      </c>
      <c r="C4484" s="461" t="s">
        <v>53</v>
      </c>
      <c r="D4484" s="465">
        <v>27.44</v>
      </c>
    </row>
    <row r="4485" spans="1:4" ht="27">
      <c r="A4485" s="461">
        <v>96656</v>
      </c>
      <c r="B4485" s="462" t="s">
        <v>2493</v>
      </c>
      <c r="C4485" s="461" t="s">
        <v>53</v>
      </c>
      <c r="D4485" s="465">
        <v>6.64</v>
      </c>
    </row>
    <row r="4486" spans="1:4" ht="27">
      <c r="A4486" s="461">
        <v>96657</v>
      </c>
      <c r="B4486" s="462" t="s">
        <v>2494</v>
      </c>
      <c r="C4486" s="461" t="s">
        <v>53</v>
      </c>
      <c r="D4486" s="465">
        <v>25.92</v>
      </c>
    </row>
    <row r="4487" spans="1:4" ht="27">
      <c r="A4487" s="461">
        <v>96658</v>
      </c>
      <c r="B4487" s="462" t="s">
        <v>2495</v>
      </c>
      <c r="C4487" s="461" t="s">
        <v>53</v>
      </c>
      <c r="D4487" s="465">
        <v>19.03</v>
      </c>
    </row>
    <row r="4488" spans="1:4" ht="27">
      <c r="A4488" s="461">
        <v>96659</v>
      </c>
      <c r="B4488" s="462" t="s">
        <v>2496</v>
      </c>
      <c r="C4488" s="461" t="s">
        <v>53</v>
      </c>
      <c r="D4488" s="465">
        <v>11.32</v>
      </c>
    </row>
    <row r="4489" spans="1:4" ht="27">
      <c r="A4489" s="461">
        <v>96660</v>
      </c>
      <c r="B4489" s="462" t="s">
        <v>2497</v>
      </c>
      <c r="C4489" s="461" t="s">
        <v>53</v>
      </c>
      <c r="D4489" s="465">
        <v>43.46</v>
      </c>
    </row>
    <row r="4490" spans="1:4" ht="27">
      <c r="A4490" s="461">
        <v>96661</v>
      </c>
      <c r="B4490" s="462" t="s">
        <v>2498</v>
      </c>
      <c r="C4490" s="461" t="s">
        <v>53</v>
      </c>
      <c r="D4490" s="465">
        <v>32.880000000000003</v>
      </c>
    </row>
    <row r="4491" spans="1:4" ht="27">
      <c r="A4491" s="461">
        <v>96662</v>
      </c>
      <c r="B4491" s="462" t="s">
        <v>2499</v>
      </c>
      <c r="C4491" s="461" t="s">
        <v>53</v>
      </c>
      <c r="D4491" s="465">
        <v>11.68</v>
      </c>
    </row>
    <row r="4492" spans="1:4" ht="27">
      <c r="A4492" s="461">
        <v>96663</v>
      </c>
      <c r="B4492" s="462" t="s">
        <v>2500</v>
      </c>
      <c r="C4492" s="461" t="s">
        <v>53</v>
      </c>
      <c r="D4492" s="465">
        <v>21.85</v>
      </c>
    </row>
    <row r="4493" spans="1:4" ht="27">
      <c r="A4493" s="461">
        <v>96664</v>
      </c>
      <c r="B4493" s="462" t="s">
        <v>2501</v>
      </c>
      <c r="C4493" s="461" t="s">
        <v>53</v>
      </c>
      <c r="D4493" s="465">
        <v>24.12</v>
      </c>
    </row>
    <row r="4494" spans="1:4" ht="27">
      <c r="A4494" s="461">
        <v>96665</v>
      </c>
      <c r="B4494" s="462" t="s">
        <v>2502</v>
      </c>
      <c r="C4494" s="461" t="s">
        <v>53</v>
      </c>
      <c r="D4494" s="465">
        <v>11.88</v>
      </c>
    </row>
    <row r="4495" spans="1:4" ht="27">
      <c r="A4495" s="461">
        <v>96666</v>
      </c>
      <c r="B4495" s="462" t="s">
        <v>2503</v>
      </c>
      <c r="C4495" s="461" t="s">
        <v>53</v>
      </c>
      <c r="D4495" s="465">
        <v>22.36</v>
      </c>
    </row>
    <row r="4496" spans="1:4" ht="27">
      <c r="A4496" s="461">
        <v>96667</v>
      </c>
      <c r="B4496" s="462" t="s">
        <v>2504</v>
      </c>
      <c r="C4496" s="461" t="s">
        <v>53</v>
      </c>
      <c r="D4496" s="465">
        <v>40.72</v>
      </c>
    </row>
    <row r="4497" spans="1:4" ht="27">
      <c r="A4497" s="461">
        <v>96684</v>
      </c>
      <c r="B4497" s="462" t="s">
        <v>2505</v>
      </c>
      <c r="C4497" s="461" t="s">
        <v>53</v>
      </c>
      <c r="D4497" s="465">
        <v>5.27</v>
      </c>
    </row>
    <row r="4498" spans="1:4" ht="27">
      <c r="A4498" s="461">
        <v>96685</v>
      </c>
      <c r="B4498" s="462" t="s">
        <v>2506</v>
      </c>
      <c r="C4498" s="461" t="s">
        <v>53</v>
      </c>
      <c r="D4498" s="465">
        <v>4.58</v>
      </c>
    </row>
    <row r="4499" spans="1:4" ht="27">
      <c r="A4499" s="461">
        <v>96686</v>
      </c>
      <c r="B4499" s="462" t="s">
        <v>2507</v>
      </c>
      <c r="C4499" s="461" t="s">
        <v>53</v>
      </c>
      <c r="D4499" s="465">
        <v>7.97</v>
      </c>
    </row>
    <row r="4500" spans="1:4" ht="27">
      <c r="A4500" s="461">
        <v>96687</v>
      </c>
      <c r="B4500" s="462" t="s">
        <v>2508</v>
      </c>
      <c r="C4500" s="461" t="s">
        <v>53</v>
      </c>
      <c r="D4500" s="465">
        <v>7.9</v>
      </c>
    </row>
    <row r="4501" spans="1:4" ht="27">
      <c r="A4501" s="461">
        <v>96688</v>
      </c>
      <c r="B4501" s="462" t="s">
        <v>2509</v>
      </c>
      <c r="C4501" s="461" t="s">
        <v>53</v>
      </c>
      <c r="D4501" s="465">
        <v>14.17</v>
      </c>
    </row>
    <row r="4502" spans="1:4" ht="27">
      <c r="A4502" s="461">
        <v>96689</v>
      </c>
      <c r="B4502" s="462" t="s">
        <v>2510</v>
      </c>
      <c r="C4502" s="461" t="s">
        <v>53</v>
      </c>
      <c r="D4502" s="465">
        <v>13.41</v>
      </c>
    </row>
    <row r="4503" spans="1:4" ht="27">
      <c r="A4503" s="461">
        <v>96690</v>
      </c>
      <c r="B4503" s="462" t="s">
        <v>2511</v>
      </c>
      <c r="C4503" s="461" t="s">
        <v>53</v>
      </c>
      <c r="D4503" s="465">
        <v>27.38</v>
      </c>
    </row>
    <row r="4504" spans="1:4" ht="27">
      <c r="A4504" s="461">
        <v>96691</v>
      </c>
      <c r="B4504" s="462" t="s">
        <v>2512</v>
      </c>
      <c r="C4504" s="461" t="s">
        <v>53</v>
      </c>
      <c r="D4504" s="465">
        <v>28.41</v>
      </c>
    </row>
    <row r="4505" spans="1:4" ht="27">
      <c r="A4505" s="461">
        <v>96692</v>
      </c>
      <c r="B4505" s="462" t="s">
        <v>2513</v>
      </c>
      <c r="C4505" s="461" t="s">
        <v>53</v>
      </c>
      <c r="D4505" s="465">
        <v>41.29</v>
      </c>
    </row>
    <row r="4506" spans="1:4" ht="27">
      <c r="A4506" s="461">
        <v>96693</v>
      </c>
      <c r="B4506" s="462" t="s">
        <v>2514</v>
      </c>
      <c r="C4506" s="461" t="s">
        <v>53</v>
      </c>
      <c r="D4506" s="465">
        <v>38.76</v>
      </c>
    </row>
    <row r="4507" spans="1:4" ht="27">
      <c r="A4507" s="461">
        <v>96694</v>
      </c>
      <c r="B4507" s="462" t="s">
        <v>2515</v>
      </c>
      <c r="C4507" s="461" t="s">
        <v>53</v>
      </c>
      <c r="D4507" s="465">
        <v>95.94</v>
      </c>
    </row>
    <row r="4508" spans="1:4" ht="27">
      <c r="A4508" s="461">
        <v>96695</v>
      </c>
      <c r="B4508" s="462" t="s">
        <v>2516</v>
      </c>
      <c r="C4508" s="461" t="s">
        <v>53</v>
      </c>
      <c r="D4508" s="465">
        <v>92.97</v>
      </c>
    </row>
    <row r="4509" spans="1:4" ht="27">
      <c r="A4509" s="461">
        <v>96696</v>
      </c>
      <c r="B4509" s="462" t="s">
        <v>2517</v>
      </c>
      <c r="C4509" s="461" t="s">
        <v>53</v>
      </c>
      <c r="D4509" s="465">
        <v>145.19</v>
      </c>
    </row>
    <row r="4510" spans="1:4" ht="27">
      <c r="A4510" s="461">
        <v>96697</v>
      </c>
      <c r="B4510" s="462" t="s">
        <v>2518</v>
      </c>
      <c r="C4510" s="461" t="s">
        <v>53</v>
      </c>
      <c r="D4510" s="465">
        <v>217.43</v>
      </c>
    </row>
    <row r="4511" spans="1:4" ht="27">
      <c r="A4511" s="461">
        <v>96698</v>
      </c>
      <c r="B4511" s="462" t="s">
        <v>2519</v>
      </c>
      <c r="C4511" s="461" t="s">
        <v>53</v>
      </c>
      <c r="D4511" s="465">
        <v>4.12</v>
      </c>
    </row>
    <row r="4512" spans="1:4" ht="27">
      <c r="A4512" s="461">
        <v>96699</v>
      </c>
      <c r="B4512" s="462" t="s">
        <v>2520</v>
      </c>
      <c r="C4512" s="461" t="s">
        <v>53</v>
      </c>
      <c r="D4512" s="465">
        <v>23.4</v>
      </c>
    </row>
    <row r="4513" spans="1:4" ht="27">
      <c r="A4513" s="461">
        <v>96700</v>
      </c>
      <c r="B4513" s="462" t="s">
        <v>2521</v>
      </c>
      <c r="C4513" s="461" t="s">
        <v>53</v>
      </c>
      <c r="D4513" s="465">
        <v>16.510000000000002</v>
      </c>
    </row>
    <row r="4514" spans="1:4" ht="27">
      <c r="A4514" s="461">
        <v>96701</v>
      </c>
      <c r="B4514" s="462" t="s">
        <v>2522</v>
      </c>
      <c r="C4514" s="461" t="s">
        <v>53</v>
      </c>
      <c r="D4514" s="465">
        <v>5.55</v>
      </c>
    </row>
    <row r="4515" spans="1:4" ht="27">
      <c r="A4515" s="461">
        <v>96702</v>
      </c>
      <c r="B4515" s="462" t="s">
        <v>2523</v>
      </c>
      <c r="C4515" s="461" t="s">
        <v>53</v>
      </c>
      <c r="D4515" s="465">
        <v>5.91</v>
      </c>
    </row>
    <row r="4516" spans="1:4" ht="27">
      <c r="A4516" s="461">
        <v>96703</v>
      </c>
      <c r="B4516" s="462" t="s">
        <v>2524</v>
      </c>
      <c r="C4516" s="461" t="s">
        <v>53</v>
      </c>
      <c r="D4516" s="465">
        <v>12.48</v>
      </c>
    </row>
    <row r="4517" spans="1:4" ht="27">
      <c r="A4517" s="461">
        <v>96704</v>
      </c>
      <c r="B4517" s="462" t="s">
        <v>2525</v>
      </c>
      <c r="C4517" s="461" t="s">
        <v>53</v>
      </c>
      <c r="D4517" s="465">
        <v>14.75</v>
      </c>
    </row>
    <row r="4518" spans="1:4" ht="27">
      <c r="A4518" s="461">
        <v>96705</v>
      </c>
      <c r="B4518" s="462" t="s">
        <v>2526</v>
      </c>
      <c r="C4518" s="461" t="s">
        <v>53</v>
      </c>
      <c r="D4518" s="465">
        <v>18.82</v>
      </c>
    </row>
    <row r="4519" spans="1:4" ht="27">
      <c r="A4519" s="461">
        <v>96706</v>
      </c>
      <c r="B4519" s="462" t="s">
        <v>2527</v>
      </c>
      <c r="C4519" s="461" t="s">
        <v>53</v>
      </c>
      <c r="D4519" s="465">
        <v>28.17</v>
      </c>
    </row>
    <row r="4520" spans="1:4" ht="27">
      <c r="A4520" s="461">
        <v>96707</v>
      </c>
      <c r="B4520" s="462" t="s">
        <v>2528</v>
      </c>
      <c r="C4520" s="461" t="s">
        <v>53</v>
      </c>
      <c r="D4520" s="465">
        <v>61.43</v>
      </c>
    </row>
    <row r="4521" spans="1:4" ht="27">
      <c r="A4521" s="461">
        <v>96708</v>
      </c>
      <c r="B4521" s="462" t="s">
        <v>2529</v>
      </c>
      <c r="C4521" s="461" t="s">
        <v>53</v>
      </c>
      <c r="D4521" s="465">
        <v>97.82</v>
      </c>
    </row>
    <row r="4522" spans="1:4" ht="27">
      <c r="A4522" s="461">
        <v>96709</v>
      </c>
      <c r="B4522" s="462" t="s">
        <v>2530</v>
      </c>
      <c r="C4522" s="461" t="s">
        <v>53</v>
      </c>
      <c r="D4522" s="465">
        <v>155.36000000000001</v>
      </c>
    </row>
    <row r="4523" spans="1:4" ht="27">
      <c r="A4523" s="461">
        <v>96710</v>
      </c>
      <c r="B4523" s="462" t="s">
        <v>2531</v>
      </c>
      <c r="C4523" s="461" t="s">
        <v>53</v>
      </c>
      <c r="D4523" s="465">
        <v>6.87</v>
      </c>
    </row>
    <row r="4524" spans="1:4" ht="27">
      <c r="A4524" s="461">
        <v>96711</v>
      </c>
      <c r="B4524" s="462" t="s">
        <v>2532</v>
      </c>
      <c r="C4524" s="461" t="s">
        <v>53</v>
      </c>
      <c r="D4524" s="465">
        <v>10.82</v>
      </c>
    </row>
    <row r="4525" spans="1:4" ht="27">
      <c r="A4525" s="461">
        <v>96712</v>
      </c>
      <c r="B4525" s="462" t="s">
        <v>2533</v>
      </c>
      <c r="C4525" s="461" t="s">
        <v>53</v>
      </c>
      <c r="D4525" s="465">
        <v>21.97</v>
      </c>
    </row>
    <row r="4526" spans="1:4" ht="27">
      <c r="A4526" s="461">
        <v>96713</v>
      </c>
      <c r="B4526" s="462" t="s">
        <v>2534</v>
      </c>
      <c r="C4526" s="461" t="s">
        <v>53</v>
      </c>
      <c r="D4526" s="465">
        <v>30.11</v>
      </c>
    </row>
    <row r="4527" spans="1:4" ht="27">
      <c r="A4527" s="461">
        <v>96714</v>
      </c>
      <c r="B4527" s="462" t="s">
        <v>2535</v>
      </c>
      <c r="C4527" s="461" t="s">
        <v>53</v>
      </c>
      <c r="D4527" s="465">
        <v>51.63</v>
      </c>
    </row>
    <row r="4528" spans="1:4" ht="27">
      <c r="A4528" s="461">
        <v>96715</v>
      </c>
      <c r="B4528" s="462" t="s">
        <v>2536</v>
      </c>
      <c r="C4528" s="461" t="s">
        <v>53</v>
      </c>
      <c r="D4528" s="465">
        <v>101.01</v>
      </c>
    </row>
    <row r="4529" spans="1:4" ht="27">
      <c r="A4529" s="461">
        <v>96716</v>
      </c>
      <c r="B4529" s="462" t="s">
        <v>2537</v>
      </c>
      <c r="C4529" s="461" t="s">
        <v>53</v>
      </c>
      <c r="D4529" s="465">
        <v>152.63</v>
      </c>
    </row>
    <row r="4530" spans="1:4" ht="27">
      <c r="A4530" s="461">
        <v>96717</v>
      </c>
      <c r="B4530" s="462" t="s">
        <v>2538</v>
      </c>
      <c r="C4530" s="461" t="s">
        <v>53</v>
      </c>
      <c r="D4530" s="465">
        <v>241.91</v>
      </c>
    </row>
    <row r="4531" spans="1:4" ht="27">
      <c r="A4531" s="461">
        <v>96736</v>
      </c>
      <c r="B4531" s="462" t="s">
        <v>2539</v>
      </c>
      <c r="C4531" s="461" t="s">
        <v>53</v>
      </c>
      <c r="D4531" s="465">
        <v>4.88</v>
      </c>
    </row>
    <row r="4532" spans="1:4" ht="27">
      <c r="A4532" s="461">
        <v>96737</v>
      </c>
      <c r="B4532" s="462" t="s">
        <v>2540</v>
      </c>
      <c r="C4532" s="461" t="s">
        <v>53</v>
      </c>
      <c r="D4532" s="465">
        <v>5.93</v>
      </c>
    </row>
    <row r="4533" spans="1:4" ht="40.5">
      <c r="A4533" s="461">
        <v>96738</v>
      </c>
      <c r="B4533" s="462" t="s">
        <v>2541</v>
      </c>
      <c r="C4533" s="461" t="s">
        <v>53</v>
      </c>
      <c r="D4533" s="465">
        <v>25.21</v>
      </c>
    </row>
    <row r="4534" spans="1:4" ht="27">
      <c r="A4534" s="461">
        <v>96739</v>
      </c>
      <c r="B4534" s="462" t="s">
        <v>2542</v>
      </c>
      <c r="C4534" s="461" t="s">
        <v>53</v>
      </c>
      <c r="D4534" s="465">
        <v>7.7</v>
      </c>
    </row>
    <row r="4535" spans="1:4" ht="40.5">
      <c r="A4535" s="461">
        <v>96740</v>
      </c>
      <c r="B4535" s="462" t="s">
        <v>2543</v>
      </c>
      <c r="C4535" s="461" t="s">
        <v>53</v>
      </c>
      <c r="D4535" s="465">
        <v>39.840000000000003</v>
      </c>
    </row>
    <row r="4536" spans="1:4" ht="27">
      <c r="A4536" s="461">
        <v>96741</v>
      </c>
      <c r="B4536" s="462" t="s">
        <v>2544</v>
      </c>
      <c r="C4536" s="461" t="s">
        <v>53</v>
      </c>
      <c r="D4536" s="465">
        <v>13.97</v>
      </c>
    </row>
    <row r="4537" spans="1:4" ht="27">
      <c r="A4537" s="461">
        <v>96742</v>
      </c>
      <c r="B4537" s="462" t="s">
        <v>2545</v>
      </c>
      <c r="C4537" s="461" t="s">
        <v>53</v>
      </c>
      <c r="D4537" s="465">
        <v>21.18</v>
      </c>
    </row>
    <row r="4538" spans="1:4" ht="27">
      <c r="A4538" s="461">
        <v>96743</v>
      </c>
      <c r="B4538" s="462" t="s">
        <v>2546</v>
      </c>
      <c r="C4538" s="461" t="s">
        <v>53</v>
      </c>
      <c r="D4538" s="465">
        <v>28.8</v>
      </c>
    </row>
    <row r="4539" spans="1:4" ht="27">
      <c r="A4539" s="461">
        <v>96744</v>
      </c>
      <c r="B4539" s="462" t="s">
        <v>2547</v>
      </c>
      <c r="C4539" s="461" t="s">
        <v>53</v>
      </c>
      <c r="D4539" s="465">
        <v>63.76</v>
      </c>
    </row>
    <row r="4540" spans="1:4" ht="27">
      <c r="A4540" s="461">
        <v>96745</v>
      </c>
      <c r="B4540" s="462" t="s">
        <v>2548</v>
      </c>
      <c r="C4540" s="461" t="s">
        <v>53</v>
      </c>
      <c r="D4540" s="465">
        <v>97.26</v>
      </c>
    </row>
    <row r="4541" spans="1:4" ht="27">
      <c r="A4541" s="461">
        <v>96746</v>
      </c>
      <c r="B4541" s="462" t="s">
        <v>2549</v>
      </c>
      <c r="C4541" s="461" t="s">
        <v>53</v>
      </c>
      <c r="D4541" s="465">
        <v>155.33000000000001</v>
      </c>
    </row>
    <row r="4542" spans="1:4" ht="40.5">
      <c r="A4542" s="461">
        <v>96747</v>
      </c>
      <c r="B4542" s="462" t="s">
        <v>2550</v>
      </c>
      <c r="C4542" s="461" t="s">
        <v>53</v>
      </c>
      <c r="D4542" s="465">
        <v>6.71</v>
      </c>
    </row>
    <row r="4543" spans="1:4" ht="40.5">
      <c r="A4543" s="461">
        <v>96748</v>
      </c>
      <c r="B4543" s="462" t="s">
        <v>2551</v>
      </c>
      <c r="C4543" s="461" t="s">
        <v>53</v>
      </c>
      <c r="D4543" s="465">
        <v>8.0299999999999994</v>
      </c>
    </row>
    <row r="4544" spans="1:4" ht="40.5">
      <c r="A4544" s="461">
        <v>96749</v>
      </c>
      <c r="B4544" s="462" t="s">
        <v>2552</v>
      </c>
      <c r="C4544" s="461" t="s">
        <v>53</v>
      </c>
      <c r="D4544" s="465">
        <v>11.22</v>
      </c>
    </row>
    <row r="4545" spans="1:4" ht="40.5">
      <c r="A4545" s="461">
        <v>96750</v>
      </c>
      <c r="B4545" s="462" t="s">
        <v>2553</v>
      </c>
      <c r="C4545" s="461" t="s">
        <v>53</v>
      </c>
      <c r="D4545" s="465">
        <v>16.39</v>
      </c>
    </row>
    <row r="4546" spans="1:4" ht="40.5">
      <c r="A4546" s="461">
        <v>96751</v>
      </c>
      <c r="B4546" s="462" t="s">
        <v>2554</v>
      </c>
      <c r="C4546" s="461" t="s">
        <v>53</v>
      </c>
      <c r="D4546" s="465">
        <v>30.9</v>
      </c>
    </row>
    <row r="4547" spans="1:4" ht="40.5">
      <c r="A4547" s="461">
        <v>96752</v>
      </c>
      <c r="B4547" s="462" t="s">
        <v>2555</v>
      </c>
      <c r="C4547" s="461" t="s">
        <v>53</v>
      </c>
      <c r="D4547" s="465">
        <v>42.22</v>
      </c>
    </row>
    <row r="4548" spans="1:4" ht="40.5">
      <c r="A4548" s="461">
        <v>96753</v>
      </c>
      <c r="B4548" s="462" t="s">
        <v>2556</v>
      </c>
      <c r="C4548" s="461" t="s">
        <v>53</v>
      </c>
      <c r="D4548" s="465">
        <v>99.42</v>
      </c>
    </row>
    <row r="4549" spans="1:4" ht="40.5">
      <c r="A4549" s="461">
        <v>96754</v>
      </c>
      <c r="B4549" s="462" t="s">
        <v>2557</v>
      </c>
      <c r="C4549" s="461" t="s">
        <v>53</v>
      </c>
      <c r="D4549" s="465">
        <v>144.32</v>
      </c>
    </row>
    <row r="4550" spans="1:4" ht="40.5">
      <c r="A4550" s="461">
        <v>96755</v>
      </c>
      <c r="B4550" s="462" t="s">
        <v>2558</v>
      </c>
      <c r="C4550" s="461" t="s">
        <v>53</v>
      </c>
      <c r="D4550" s="465">
        <v>217.4</v>
      </c>
    </row>
    <row r="4551" spans="1:4" ht="40.5">
      <c r="A4551" s="461">
        <v>96756</v>
      </c>
      <c r="B4551" s="462" t="s">
        <v>2559</v>
      </c>
      <c r="C4551" s="461" t="s">
        <v>53</v>
      </c>
      <c r="D4551" s="465">
        <v>13.94</v>
      </c>
    </row>
    <row r="4552" spans="1:4" ht="40.5">
      <c r="A4552" s="461">
        <v>96757</v>
      </c>
      <c r="B4552" s="462" t="s">
        <v>2560</v>
      </c>
      <c r="C4552" s="461" t="s">
        <v>53</v>
      </c>
      <c r="D4552" s="465">
        <v>13.24</v>
      </c>
    </row>
    <row r="4553" spans="1:4" ht="27">
      <c r="A4553" s="461">
        <v>96758</v>
      </c>
      <c r="B4553" s="462" t="s">
        <v>2561</v>
      </c>
      <c r="C4553" s="461" t="s">
        <v>53</v>
      </c>
      <c r="D4553" s="465">
        <v>15.14</v>
      </c>
    </row>
    <row r="4554" spans="1:4" ht="27">
      <c r="A4554" s="461">
        <v>96759</v>
      </c>
      <c r="B4554" s="462" t="s">
        <v>2562</v>
      </c>
      <c r="C4554" s="461" t="s">
        <v>53</v>
      </c>
      <c r="D4554" s="465">
        <v>24.96</v>
      </c>
    </row>
    <row r="4555" spans="1:4" ht="27">
      <c r="A4555" s="461">
        <v>96760</v>
      </c>
      <c r="B4555" s="462" t="s">
        <v>2563</v>
      </c>
      <c r="C4555" s="461" t="s">
        <v>53</v>
      </c>
      <c r="D4555" s="465">
        <v>34.799999999999997</v>
      </c>
    </row>
    <row r="4556" spans="1:4" ht="27">
      <c r="A4556" s="461">
        <v>96761</v>
      </c>
      <c r="B4556" s="462" t="s">
        <v>2564</v>
      </c>
      <c r="C4556" s="461" t="s">
        <v>53</v>
      </c>
      <c r="D4556" s="465">
        <v>52.9</v>
      </c>
    </row>
    <row r="4557" spans="1:4" ht="27">
      <c r="A4557" s="461">
        <v>96762</v>
      </c>
      <c r="B4557" s="462" t="s">
        <v>2565</v>
      </c>
      <c r="C4557" s="461" t="s">
        <v>53</v>
      </c>
      <c r="D4557" s="465">
        <v>105.62</v>
      </c>
    </row>
    <row r="4558" spans="1:4" ht="27">
      <c r="A4558" s="461">
        <v>96763</v>
      </c>
      <c r="B4558" s="462" t="s">
        <v>2566</v>
      </c>
      <c r="C4558" s="461" t="s">
        <v>53</v>
      </c>
      <c r="D4558" s="465">
        <v>151.47</v>
      </c>
    </row>
    <row r="4559" spans="1:4" ht="27">
      <c r="A4559" s="461">
        <v>96764</v>
      </c>
      <c r="B4559" s="462" t="s">
        <v>2567</v>
      </c>
      <c r="C4559" s="461" t="s">
        <v>53</v>
      </c>
      <c r="D4559" s="465">
        <v>241.84</v>
      </c>
    </row>
    <row r="4560" spans="1:4" ht="27">
      <c r="A4560" s="461">
        <v>96802</v>
      </c>
      <c r="B4560" s="462" t="s">
        <v>2568</v>
      </c>
      <c r="C4560" s="461" t="s">
        <v>53</v>
      </c>
      <c r="D4560" s="465">
        <v>304.81</v>
      </c>
    </row>
    <row r="4561" spans="1:4" ht="27">
      <c r="A4561" s="461">
        <v>96803</v>
      </c>
      <c r="B4561" s="462" t="s">
        <v>2569</v>
      </c>
      <c r="C4561" s="461" t="s">
        <v>53</v>
      </c>
      <c r="D4561" s="465">
        <v>154.91</v>
      </c>
    </row>
    <row r="4562" spans="1:4" ht="27">
      <c r="A4562" s="461">
        <v>96804</v>
      </c>
      <c r="B4562" s="462" t="s">
        <v>2570</v>
      </c>
      <c r="C4562" s="461" t="s">
        <v>53</v>
      </c>
      <c r="D4562" s="465">
        <v>272.76</v>
      </c>
    </row>
    <row r="4563" spans="1:4" ht="27">
      <c r="A4563" s="461">
        <v>96805</v>
      </c>
      <c r="B4563" s="462" t="s">
        <v>2571</v>
      </c>
      <c r="C4563" s="461" t="s">
        <v>53</v>
      </c>
      <c r="D4563" s="465">
        <v>311.60000000000002</v>
      </c>
    </row>
    <row r="4564" spans="1:4" ht="27">
      <c r="A4564" s="461">
        <v>96806</v>
      </c>
      <c r="B4564" s="462" t="s">
        <v>2572</v>
      </c>
      <c r="C4564" s="461" t="s">
        <v>53</v>
      </c>
      <c r="D4564" s="465">
        <v>147.74</v>
      </c>
    </row>
    <row r="4565" spans="1:4" ht="27">
      <c r="A4565" s="461">
        <v>96807</v>
      </c>
      <c r="B4565" s="462" t="s">
        <v>2573</v>
      </c>
      <c r="C4565" s="461" t="s">
        <v>53</v>
      </c>
      <c r="D4565" s="465">
        <v>243.53</v>
      </c>
    </row>
    <row r="4566" spans="1:4" ht="27">
      <c r="A4566" s="461">
        <v>96808</v>
      </c>
      <c r="B4566" s="462" t="s">
        <v>2574</v>
      </c>
      <c r="C4566" s="461" t="s">
        <v>53</v>
      </c>
      <c r="D4566" s="465">
        <v>12.58</v>
      </c>
    </row>
    <row r="4567" spans="1:4" ht="27">
      <c r="A4567" s="461">
        <v>96809</v>
      </c>
      <c r="B4567" s="462" t="s">
        <v>2575</v>
      </c>
      <c r="C4567" s="461" t="s">
        <v>53</v>
      </c>
      <c r="D4567" s="465">
        <v>14.68</v>
      </c>
    </row>
    <row r="4568" spans="1:4" ht="27">
      <c r="A4568" s="461">
        <v>96810</v>
      </c>
      <c r="B4568" s="462" t="s">
        <v>2576</v>
      </c>
      <c r="C4568" s="461" t="s">
        <v>53</v>
      </c>
      <c r="D4568" s="465">
        <v>16.100000000000001</v>
      </c>
    </row>
    <row r="4569" spans="1:4" ht="27">
      <c r="A4569" s="461">
        <v>96811</v>
      </c>
      <c r="B4569" s="462" t="s">
        <v>2577</v>
      </c>
      <c r="C4569" s="461" t="s">
        <v>53</v>
      </c>
      <c r="D4569" s="465">
        <v>17.11</v>
      </c>
    </row>
    <row r="4570" spans="1:4" ht="27">
      <c r="A4570" s="461">
        <v>96812</v>
      </c>
      <c r="B4570" s="462" t="s">
        <v>2578</v>
      </c>
      <c r="C4570" s="461" t="s">
        <v>53</v>
      </c>
      <c r="D4570" s="465">
        <v>16.37</v>
      </c>
    </row>
    <row r="4571" spans="1:4" ht="27">
      <c r="A4571" s="461">
        <v>96813</v>
      </c>
      <c r="B4571" s="462" t="s">
        <v>2579</v>
      </c>
      <c r="C4571" s="461" t="s">
        <v>53</v>
      </c>
      <c r="D4571" s="465">
        <v>19.18</v>
      </c>
    </row>
    <row r="4572" spans="1:4" ht="27">
      <c r="A4572" s="461">
        <v>96814</v>
      </c>
      <c r="B4572" s="462" t="s">
        <v>2580</v>
      </c>
      <c r="C4572" s="461" t="s">
        <v>53</v>
      </c>
      <c r="D4572" s="465">
        <v>15.89</v>
      </c>
    </row>
    <row r="4573" spans="1:4" ht="27">
      <c r="A4573" s="461">
        <v>96815</v>
      </c>
      <c r="B4573" s="462" t="s">
        <v>2581</v>
      </c>
      <c r="C4573" s="461" t="s">
        <v>53</v>
      </c>
      <c r="D4573" s="465">
        <v>27.81</v>
      </c>
    </row>
    <row r="4574" spans="1:4" ht="27">
      <c r="A4574" s="461">
        <v>96816</v>
      </c>
      <c r="B4574" s="462" t="s">
        <v>2582</v>
      </c>
      <c r="C4574" s="461" t="s">
        <v>53</v>
      </c>
      <c r="D4574" s="465">
        <v>22.45</v>
      </c>
    </row>
    <row r="4575" spans="1:4" ht="27">
      <c r="A4575" s="461">
        <v>96817</v>
      </c>
      <c r="B4575" s="462" t="s">
        <v>2583</v>
      </c>
      <c r="C4575" s="461" t="s">
        <v>53</v>
      </c>
      <c r="D4575" s="465">
        <v>25.86</v>
      </c>
    </row>
    <row r="4576" spans="1:4" ht="27">
      <c r="A4576" s="461">
        <v>96818</v>
      </c>
      <c r="B4576" s="462" t="s">
        <v>2584</v>
      </c>
      <c r="C4576" s="461" t="s">
        <v>53</v>
      </c>
      <c r="D4576" s="465">
        <v>23.92</v>
      </c>
    </row>
    <row r="4577" spans="1:4" ht="27">
      <c r="A4577" s="461">
        <v>96819</v>
      </c>
      <c r="B4577" s="462" t="s">
        <v>2585</v>
      </c>
      <c r="C4577" s="461" t="s">
        <v>53</v>
      </c>
      <c r="D4577" s="465">
        <v>23.92</v>
      </c>
    </row>
    <row r="4578" spans="1:4" ht="27">
      <c r="A4578" s="461">
        <v>96820</v>
      </c>
      <c r="B4578" s="462" t="s">
        <v>2586</v>
      </c>
      <c r="C4578" s="461" t="s">
        <v>53</v>
      </c>
      <c r="D4578" s="465">
        <v>44.96</v>
      </c>
    </row>
    <row r="4579" spans="1:4" ht="27">
      <c r="A4579" s="461">
        <v>96821</v>
      </c>
      <c r="B4579" s="462" t="s">
        <v>2587</v>
      </c>
      <c r="C4579" s="461" t="s">
        <v>53</v>
      </c>
      <c r="D4579" s="465">
        <v>37.85</v>
      </c>
    </row>
    <row r="4580" spans="1:4" ht="27">
      <c r="A4580" s="461">
        <v>96822</v>
      </c>
      <c r="B4580" s="462" t="s">
        <v>2588</v>
      </c>
      <c r="C4580" s="461" t="s">
        <v>53</v>
      </c>
      <c r="D4580" s="465">
        <v>38.4</v>
      </c>
    </row>
    <row r="4581" spans="1:4" ht="27">
      <c r="A4581" s="461">
        <v>96823</v>
      </c>
      <c r="B4581" s="462" t="s">
        <v>2589</v>
      </c>
      <c r="C4581" s="461" t="s">
        <v>53</v>
      </c>
      <c r="D4581" s="465">
        <v>15.76</v>
      </c>
    </row>
    <row r="4582" spans="1:4" ht="27">
      <c r="A4582" s="461">
        <v>96824</v>
      </c>
      <c r="B4582" s="462" t="s">
        <v>2590</v>
      </c>
      <c r="C4582" s="461" t="s">
        <v>53</v>
      </c>
      <c r="D4582" s="465">
        <v>17.95</v>
      </c>
    </row>
    <row r="4583" spans="1:4" ht="27">
      <c r="A4583" s="461">
        <v>96825</v>
      </c>
      <c r="B4583" s="462" t="s">
        <v>2591</v>
      </c>
      <c r="C4583" s="461" t="s">
        <v>53</v>
      </c>
      <c r="D4583" s="465">
        <v>24.78</v>
      </c>
    </row>
    <row r="4584" spans="1:4" ht="27">
      <c r="A4584" s="461">
        <v>96826</v>
      </c>
      <c r="B4584" s="462" t="s">
        <v>2592</v>
      </c>
      <c r="C4584" s="461" t="s">
        <v>53</v>
      </c>
      <c r="D4584" s="465">
        <v>22.11</v>
      </c>
    </row>
    <row r="4585" spans="1:4" ht="27">
      <c r="A4585" s="461">
        <v>96827</v>
      </c>
      <c r="B4585" s="462" t="s">
        <v>2593</v>
      </c>
      <c r="C4585" s="461" t="s">
        <v>53</v>
      </c>
      <c r="D4585" s="465">
        <v>22.99</v>
      </c>
    </row>
    <row r="4586" spans="1:4" ht="27">
      <c r="A4586" s="461">
        <v>96828</v>
      </c>
      <c r="B4586" s="462" t="s">
        <v>2594</v>
      </c>
      <c r="C4586" s="461" t="s">
        <v>53</v>
      </c>
      <c r="D4586" s="465">
        <v>29.26</v>
      </c>
    </row>
    <row r="4587" spans="1:4" ht="27">
      <c r="A4587" s="461">
        <v>96829</v>
      </c>
      <c r="B4587" s="462" t="s">
        <v>2595</v>
      </c>
      <c r="C4587" s="461" t="s">
        <v>53</v>
      </c>
      <c r="D4587" s="465">
        <v>22.07</v>
      </c>
    </row>
    <row r="4588" spans="1:4" ht="27">
      <c r="A4588" s="461">
        <v>96830</v>
      </c>
      <c r="B4588" s="462" t="s">
        <v>2596</v>
      </c>
      <c r="C4588" s="461" t="s">
        <v>53</v>
      </c>
      <c r="D4588" s="465">
        <v>32.479999999999997</v>
      </c>
    </row>
    <row r="4589" spans="1:4" ht="27">
      <c r="A4589" s="461">
        <v>96831</v>
      </c>
      <c r="B4589" s="462" t="s">
        <v>2597</v>
      </c>
      <c r="C4589" s="461" t="s">
        <v>53</v>
      </c>
      <c r="D4589" s="465">
        <v>26.14</v>
      </c>
    </row>
    <row r="4590" spans="1:4" ht="27">
      <c r="A4590" s="461">
        <v>96832</v>
      </c>
      <c r="B4590" s="462" t="s">
        <v>2598</v>
      </c>
      <c r="C4590" s="461" t="s">
        <v>53</v>
      </c>
      <c r="D4590" s="465">
        <v>30.5</v>
      </c>
    </row>
    <row r="4591" spans="1:4" ht="27">
      <c r="A4591" s="461">
        <v>96833</v>
      </c>
      <c r="B4591" s="462" t="s">
        <v>2599</v>
      </c>
      <c r="C4591" s="461" t="s">
        <v>53</v>
      </c>
      <c r="D4591" s="465">
        <v>28.45</v>
      </c>
    </row>
    <row r="4592" spans="1:4" ht="27">
      <c r="A4592" s="461">
        <v>96834</v>
      </c>
      <c r="B4592" s="462" t="s">
        <v>2600</v>
      </c>
      <c r="C4592" s="461" t="s">
        <v>53</v>
      </c>
      <c r="D4592" s="465">
        <v>47.76</v>
      </c>
    </row>
    <row r="4593" spans="1:4" ht="27">
      <c r="A4593" s="461">
        <v>96835</v>
      </c>
      <c r="B4593" s="462" t="s">
        <v>2601</v>
      </c>
      <c r="C4593" s="461" t="s">
        <v>53</v>
      </c>
      <c r="D4593" s="465">
        <v>40.99</v>
      </c>
    </row>
    <row r="4594" spans="1:4" ht="27">
      <c r="A4594" s="461">
        <v>96836</v>
      </c>
      <c r="B4594" s="462" t="s">
        <v>2602</v>
      </c>
      <c r="C4594" s="461" t="s">
        <v>53</v>
      </c>
      <c r="D4594" s="465">
        <v>43.8</v>
      </c>
    </row>
    <row r="4595" spans="1:4" ht="27">
      <c r="A4595" s="461">
        <v>96837</v>
      </c>
      <c r="B4595" s="462" t="s">
        <v>2603</v>
      </c>
      <c r="C4595" s="461" t="s">
        <v>53</v>
      </c>
      <c r="D4595" s="465">
        <v>22.43</v>
      </c>
    </row>
    <row r="4596" spans="1:4" ht="27">
      <c r="A4596" s="461">
        <v>96838</v>
      </c>
      <c r="B4596" s="462" t="s">
        <v>2604</v>
      </c>
      <c r="C4596" s="461" t="s">
        <v>53</v>
      </c>
      <c r="D4596" s="465">
        <v>20.399999999999999</v>
      </c>
    </row>
    <row r="4597" spans="1:4" ht="27">
      <c r="A4597" s="461">
        <v>96839</v>
      </c>
      <c r="B4597" s="462" t="s">
        <v>2605</v>
      </c>
      <c r="C4597" s="461" t="s">
        <v>53</v>
      </c>
      <c r="D4597" s="465">
        <v>20.04</v>
      </c>
    </row>
    <row r="4598" spans="1:4" ht="27">
      <c r="A4598" s="461">
        <v>96840</v>
      </c>
      <c r="B4598" s="462" t="s">
        <v>2606</v>
      </c>
      <c r="C4598" s="461" t="s">
        <v>53</v>
      </c>
      <c r="D4598" s="465">
        <v>26.16</v>
      </c>
    </row>
    <row r="4599" spans="1:4" ht="27">
      <c r="A4599" s="461">
        <v>96841</v>
      </c>
      <c r="B4599" s="462" t="s">
        <v>2607</v>
      </c>
      <c r="C4599" s="461" t="s">
        <v>53</v>
      </c>
      <c r="D4599" s="465">
        <v>22.52</v>
      </c>
    </row>
    <row r="4600" spans="1:4" ht="27">
      <c r="A4600" s="461">
        <v>96842</v>
      </c>
      <c r="B4600" s="462" t="s">
        <v>2608</v>
      </c>
      <c r="C4600" s="461" t="s">
        <v>53</v>
      </c>
      <c r="D4600" s="465">
        <v>29.49</v>
      </c>
    </row>
    <row r="4601" spans="1:4" ht="27">
      <c r="A4601" s="461">
        <v>96843</v>
      </c>
      <c r="B4601" s="462" t="s">
        <v>2609</v>
      </c>
      <c r="C4601" s="461" t="s">
        <v>53</v>
      </c>
      <c r="D4601" s="465">
        <v>28.24</v>
      </c>
    </row>
    <row r="4602" spans="1:4" ht="27">
      <c r="A4602" s="461">
        <v>96844</v>
      </c>
      <c r="B4602" s="462" t="s">
        <v>2610</v>
      </c>
      <c r="C4602" s="461" t="s">
        <v>53</v>
      </c>
      <c r="D4602" s="465">
        <v>39.61</v>
      </c>
    </row>
    <row r="4603" spans="1:4" ht="27">
      <c r="A4603" s="461">
        <v>96845</v>
      </c>
      <c r="B4603" s="462" t="s">
        <v>2611</v>
      </c>
      <c r="C4603" s="461" t="s">
        <v>53</v>
      </c>
      <c r="D4603" s="465">
        <v>42.04</v>
      </c>
    </row>
    <row r="4604" spans="1:4" ht="27">
      <c r="A4604" s="461">
        <v>96846</v>
      </c>
      <c r="B4604" s="462" t="s">
        <v>2612</v>
      </c>
      <c r="C4604" s="461" t="s">
        <v>53</v>
      </c>
      <c r="D4604" s="465">
        <v>32.32</v>
      </c>
    </row>
    <row r="4605" spans="1:4" ht="27">
      <c r="A4605" s="461">
        <v>96847</v>
      </c>
      <c r="B4605" s="462" t="s">
        <v>2613</v>
      </c>
      <c r="C4605" s="461" t="s">
        <v>53</v>
      </c>
      <c r="D4605" s="465">
        <v>35.89</v>
      </c>
    </row>
    <row r="4606" spans="1:4" ht="27">
      <c r="A4606" s="461">
        <v>96848</v>
      </c>
      <c r="B4606" s="462" t="s">
        <v>2614</v>
      </c>
      <c r="C4606" s="461" t="s">
        <v>53</v>
      </c>
      <c r="D4606" s="465">
        <v>54.77</v>
      </c>
    </row>
    <row r="4607" spans="1:4" ht="27">
      <c r="A4607" s="461">
        <v>96849</v>
      </c>
      <c r="B4607" s="462" t="s">
        <v>2615</v>
      </c>
      <c r="C4607" s="461" t="s">
        <v>53</v>
      </c>
      <c r="D4607" s="465">
        <v>19.53</v>
      </c>
    </row>
    <row r="4608" spans="1:4" ht="27">
      <c r="A4608" s="461">
        <v>96850</v>
      </c>
      <c r="B4608" s="462" t="s">
        <v>2616</v>
      </c>
      <c r="C4608" s="461" t="s">
        <v>53</v>
      </c>
      <c r="D4608" s="465">
        <v>23.17</v>
      </c>
    </row>
    <row r="4609" spans="1:4" ht="27">
      <c r="A4609" s="461">
        <v>96851</v>
      </c>
      <c r="B4609" s="462" t="s">
        <v>2617</v>
      </c>
      <c r="C4609" s="461" t="s">
        <v>53</v>
      </c>
      <c r="D4609" s="465">
        <v>31.31</v>
      </c>
    </row>
    <row r="4610" spans="1:4" ht="27">
      <c r="A4610" s="461">
        <v>96852</v>
      </c>
      <c r="B4610" s="462" t="s">
        <v>2618</v>
      </c>
      <c r="C4610" s="461" t="s">
        <v>53</v>
      </c>
      <c r="D4610" s="465">
        <v>26.29</v>
      </c>
    </row>
    <row r="4611" spans="1:4" ht="27">
      <c r="A4611" s="461">
        <v>96853</v>
      </c>
      <c r="B4611" s="462" t="s">
        <v>2619</v>
      </c>
      <c r="C4611" s="461" t="s">
        <v>53</v>
      </c>
      <c r="D4611" s="465">
        <v>29.84</v>
      </c>
    </row>
    <row r="4612" spans="1:4" ht="27">
      <c r="A4612" s="461">
        <v>96854</v>
      </c>
      <c r="B4612" s="462" t="s">
        <v>2620</v>
      </c>
      <c r="C4612" s="461" t="s">
        <v>53</v>
      </c>
      <c r="D4612" s="465">
        <v>36.130000000000003</v>
      </c>
    </row>
    <row r="4613" spans="1:4" ht="27">
      <c r="A4613" s="461">
        <v>96855</v>
      </c>
      <c r="B4613" s="462" t="s">
        <v>2621</v>
      </c>
      <c r="C4613" s="461" t="s">
        <v>53</v>
      </c>
      <c r="D4613" s="465">
        <v>32.729999999999997</v>
      </c>
    </row>
    <row r="4614" spans="1:4" ht="27">
      <c r="A4614" s="461">
        <v>96856</v>
      </c>
      <c r="B4614" s="462" t="s">
        <v>2622</v>
      </c>
      <c r="C4614" s="461" t="s">
        <v>53</v>
      </c>
      <c r="D4614" s="465">
        <v>33.25</v>
      </c>
    </row>
    <row r="4615" spans="1:4" ht="27">
      <c r="A4615" s="461">
        <v>96857</v>
      </c>
      <c r="B4615" s="462" t="s">
        <v>2623</v>
      </c>
      <c r="C4615" s="461" t="s">
        <v>53</v>
      </c>
      <c r="D4615" s="465">
        <v>54.54</v>
      </c>
    </row>
    <row r="4616" spans="1:4" ht="27">
      <c r="A4616" s="461">
        <v>96858</v>
      </c>
      <c r="B4616" s="462" t="s">
        <v>2624</v>
      </c>
      <c r="C4616" s="461" t="s">
        <v>53</v>
      </c>
      <c r="D4616" s="465">
        <v>54.55</v>
      </c>
    </row>
    <row r="4617" spans="1:4" ht="27">
      <c r="A4617" s="461">
        <v>96859</v>
      </c>
      <c r="B4617" s="462" t="s">
        <v>2625</v>
      </c>
      <c r="C4617" s="461" t="s">
        <v>53</v>
      </c>
      <c r="D4617" s="465">
        <v>68.38</v>
      </c>
    </row>
    <row r="4618" spans="1:4" ht="27">
      <c r="A4618" s="461">
        <v>96860</v>
      </c>
      <c r="B4618" s="462" t="s">
        <v>2626</v>
      </c>
      <c r="C4618" s="461" t="s">
        <v>53</v>
      </c>
      <c r="D4618" s="465">
        <v>25.61</v>
      </c>
    </row>
    <row r="4619" spans="1:4" ht="27">
      <c r="A4619" s="461">
        <v>96861</v>
      </c>
      <c r="B4619" s="462" t="s">
        <v>2627</v>
      </c>
      <c r="C4619" s="461" t="s">
        <v>53</v>
      </c>
      <c r="D4619" s="465">
        <v>27.91</v>
      </c>
    </row>
    <row r="4620" spans="1:4" ht="27">
      <c r="A4620" s="461">
        <v>96862</v>
      </c>
      <c r="B4620" s="462" t="s">
        <v>2628</v>
      </c>
      <c r="C4620" s="461" t="s">
        <v>53</v>
      </c>
      <c r="D4620" s="465">
        <v>30.93</v>
      </c>
    </row>
    <row r="4621" spans="1:4" ht="27">
      <c r="A4621" s="461">
        <v>96863</v>
      </c>
      <c r="B4621" s="462" t="s">
        <v>2629</v>
      </c>
      <c r="C4621" s="461" t="s">
        <v>53</v>
      </c>
      <c r="D4621" s="465">
        <v>30.55</v>
      </c>
    </row>
    <row r="4622" spans="1:4" ht="27">
      <c r="A4622" s="461">
        <v>96864</v>
      </c>
      <c r="B4622" s="462" t="s">
        <v>2630</v>
      </c>
      <c r="C4622" s="461" t="s">
        <v>53</v>
      </c>
      <c r="D4622" s="465">
        <v>49.88</v>
      </c>
    </row>
    <row r="4623" spans="1:4" ht="27">
      <c r="A4623" s="461">
        <v>96865</v>
      </c>
      <c r="B4623" s="462" t="s">
        <v>2631</v>
      </c>
      <c r="C4623" s="461" t="s">
        <v>53</v>
      </c>
      <c r="D4623" s="465">
        <v>48.76</v>
      </c>
    </row>
    <row r="4624" spans="1:4" ht="27">
      <c r="A4624" s="461">
        <v>96866</v>
      </c>
      <c r="B4624" s="462" t="s">
        <v>2632</v>
      </c>
      <c r="C4624" s="461" t="s">
        <v>53</v>
      </c>
      <c r="D4624" s="465">
        <v>65.959999999999994</v>
      </c>
    </row>
    <row r="4625" spans="1:4" ht="27">
      <c r="A4625" s="461">
        <v>96867</v>
      </c>
      <c r="B4625" s="462" t="s">
        <v>2633</v>
      </c>
      <c r="C4625" s="461" t="s">
        <v>53</v>
      </c>
      <c r="D4625" s="465">
        <v>77.569999999999993</v>
      </c>
    </row>
    <row r="4626" spans="1:4" ht="27">
      <c r="A4626" s="461">
        <v>96868</v>
      </c>
      <c r="B4626" s="462" t="s">
        <v>2634</v>
      </c>
      <c r="C4626" s="461" t="s">
        <v>53</v>
      </c>
      <c r="D4626" s="465">
        <v>30.69</v>
      </c>
    </row>
    <row r="4627" spans="1:4" ht="27">
      <c r="A4627" s="461">
        <v>96869</v>
      </c>
      <c r="B4627" s="462" t="s">
        <v>2635</v>
      </c>
      <c r="C4627" s="461" t="s">
        <v>53</v>
      </c>
      <c r="D4627" s="465">
        <v>36.69</v>
      </c>
    </row>
    <row r="4628" spans="1:4" ht="15">
      <c r="A4628" s="461">
        <v>96870</v>
      </c>
      <c r="B4628" s="462" t="s">
        <v>2636</v>
      </c>
      <c r="C4628" s="461" t="s">
        <v>53</v>
      </c>
      <c r="D4628" s="465">
        <v>59.09</v>
      </c>
    </row>
    <row r="4629" spans="1:4" ht="27">
      <c r="A4629" s="461">
        <v>96871</v>
      </c>
      <c r="B4629" s="462" t="s">
        <v>2637</v>
      </c>
      <c r="C4629" s="461" t="s">
        <v>53</v>
      </c>
      <c r="D4629" s="465">
        <v>86.43</v>
      </c>
    </row>
    <row r="4630" spans="1:4" ht="27">
      <c r="A4630" s="461">
        <v>96872</v>
      </c>
      <c r="B4630" s="462" t="s">
        <v>2638</v>
      </c>
      <c r="C4630" s="461" t="s">
        <v>53</v>
      </c>
      <c r="D4630" s="465">
        <v>77.16</v>
      </c>
    </row>
    <row r="4631" spans="1:4" ht="27">
      <c r="A4631" s="461">
        <v>96873</v>
      </c>
      <c r="B4631" s="462" t="s">
        <v>2639</v>
      </c>
      <c r="C4631" s="461" t="s">
        <v>53</v>
      </c>
      <c r="D4631" s="465">
        <v>89.95</v>
      </c>
    </row>
    <row r="4632" spans="1:4" ht="27">
      <c r="A4632" s="461">
        <v>96874</v>
      </c>
      <c r="B4632" s="462" t="s">
        <v>2640</v>
      </c>
      <c r="C4632" s="461" t="s">
        <v>53</v>
      </c>
      <c r="D4632" s="465">
        <v>93.14</v>
      </c>
    </row>
    <row r="4633" spans="1:4" ht="27">
      <c r="A4633" s="461">
        <v>96875</v>
      </c>
      <c r="B4633" s="462" t="s">
        <v>2641</v>
      </c>
      <c r="C4633" s="461" t="s">
        <v>53</v>
      </c>
      <c r="D4633" s="465">
        <v>113.73</v>
      </c>
    </row>
    <row r="4634" spans="1:4" ht="27">
      <c r="A4634" s="461">
        <v>96876</v>
      </c>
      <c r="B4634" s="462" t="s">
        <v>2642</v>
      </c>
      <c r="C4634" s="461" t="s">
        <v>53</v>
      </c>
      <c r="D4634" s="465">
        <v>210.45</v>
      </c>
    </row>
    <row r="4635" spans="1:4" ht="27">
      <c r="A4635" s="461">
        <v>96877</v>
      </c>
      <c r="B4635" s="462" t="s">
        <v>2643</v>
      </c>
      <c r="C4635" s="461" t="s">
        <v>53</v>
      </c>
      <c r="D4635" s="465">
        <v>225.4</v>
      </c>
    </row>
    <row r="4636" spans="1:4" ht="27">
      <c r="A4636" s="461">
        <v>96878</v>
      </c>
      <c r="B4636" s="462" t="s">
        <v>2644</v>
      </c>
      <c r="C4636" s="461" t="s">
        <v>53</v>
      </c>
      <c r="D4636" s="465">
        <v>228.2</v>
      </c>
    </row>
    <row r="4637" spans="1:4" ht="27">
      <c r="A4637" s="461">
        <v>96879</v>
      </c>
      <c r="B4637" s="462" t="s">
        <v>2645</v>
      </c>
      <c r="C4637" s="461" t="s">
        <v>53</v>
      </c>
      <c r="D4637" s="465">
        <v>227.48</v>
      </c>
    </row>
    <row r="4638" spans="1:4" ht="27">
      <c r="A4638" s="461">
        <v>96880</v>
      </c>
      <c r="B4638" s="462" t="s">
        <v>2646</v>
      </c>
      <c r="C4638" s="461" t="s">
        <v>53</v>
      </c>
      <c r="D4638" s="465">
        <v>260.95999999999998</v>
      </c>
    </row>
    <row r="4639" spans="1:4" ht="27">
      <c r="A4639" s="461">
        <v>96881</v>
      </c>
      <c r="B4639" s="462" t="s">
        <v>2647</v>
      </c>
      <c r="C4639" s="461" t="s">
        <v>53</v>
      </c>
      <c r="D4639" s="465">
        <v>276.12</v>
      </c>
    </row>
    <row r="4640" spans="1:4" ht="27">
      <c r="A4640" s="461">
        <v>97425</v>
      </c>
      <c r="B4640" s="462" t="s">
        <v>2648</v>
      </c>
      <c r="C4640" s="461" t="s">
        <v>53</v>
      </c>
      <c r="D4640" s="465">
        <v>23.66</v>
      </c>
    </row>
    <row r="4641" spans="1:4" ht="27">
      <c r="A4641" s="461">
        <v>97426</v>
      </c>
      <c r="B4641" s="462" t="s">
        <v>2649</v>
      </c>
      <c r="C4641" s="461" t="s">
        <v>53</v>
      </c>
      <c r="D4641" s="465">
        <v>29.04</v>
      </c>
    </row>
    <row r="4642" spans="1:4" ht="27">
      <c r="A4642" s="461">
        <v>97427</v>
      </c>
      <c r="B4642" s="462" t="s">
        <v>2650</v>
      </c>
      <c r="C4642" s="461" t="s">
        <v>53</v>
      </c>
      <c r="D4642" s="465">
        <v>33.1</v>
      </c>
    </row>
    <row r="4643" spans="1:4" ht="27">
      <c r="A4643" s="461">
        <v>97428</v>
      </c>
      <c r="B4643" s="462" t="s">
        <v>2651</v>
      </c>
      <c r="C4643" s="461" t="s">
        <v>53</v>
      </c>
      <c r="D4643" s="465">
        <v>42.52</v>
      </c>
    </row>
    <row r="4644" spans="1:4" ht="27">
      <c r="A4644" s="461">
        <v>97429</v>
      </c>
      <c r="B4644" s="462" t="s">
        <v>2652</v>
      </c>
      <c r="C4644" s="461" t="s">
        <v>53</v>
      </c>
      <c r="D4644" s="465">
        <v>51.2</v>
      </c>
    </row>
    <row r="4645" spans="1:4" ht="27">
      <c r="A4645" s="461">
        <v>97430</v>
      </c>
      <c r="B4645" s="462" t="s">
        <v>10033</v>
      </c>
      <c r="C4645" s="461" t="s">
        <v>53</v>
      </c>
      <c r="D4645" s="465">
        <v>43.35</v>
      </c>
    </row>
    <row r="4646" spans="1:4" ht="27">
      <c r="A4646" s="461">
        <v>97431</v>
      </c>
      <c r="B4646" s="462" t="s">
        <v>10032</v>
      </c>
      <c r="C4646" s="461" t="s">
        <v>53</v>
      </c>
      <c r="D4646" s="465">
        <v>47.9</v>
      </c>
    </row>
    <row r="4647" spans="1:4" ht="27">
      <c r="A4647" s="461">
        <v>97432</v>
      </c>
      <c r="B4647" s="462" t="s">
        <v>10031</v>
      </c>
      <c r="C4647" s="461" t="s">
        <v>53</v>
      </c>
      <c r="D4647" s="465">
        <v>53.99</v>
      </c>
    </row>
    <row r="4648" spans="1:4" ht="27">
      <c r="A4648" s="461">
        <v>97433</v>
      </c>
      <c r="B4648" s="462" t="s">
        <v>10030</v>
      </c>
      <c r="C4648" s="461" t="s">
        <v>53</v>
      </c>
      <c r="D4648" s="465">
        <v>108.13</v>
      </c>
    </row>
    <row r="4649" spans="1:4" ht="27">
      <c r="A4649" s="461">
        <v>97434</v>
      </c>
      <c r="B4649" s="462" t="s">
        <v>10029</v>
      </c>
      <c r="C4649" s="461" t="s">
        <v>53</v>
      </c>
      <c r="D4649" s="465">
        <v>110.5</v>
      </c>
    </row>
    <row r="4650" spans="1:4" ht="27">
      <c r="A4650" s="461">
        <v>97435</v>
      </c>
      <c r="B4650" s="462" t="s">
        <v>10028</v>
      </c>
      <c r="C4650" s="461" t="s">
        <v>53</v>
      </c>
      <c r="D4650" s="465">
        <v>126.77</v>
      </c>
    </row>
    <row r="4651" spans="1:4" ht="27">
      <c r="A4651" s="461">
        <v>97436</v>
      </c>
      <c r="B4651" s="462" t="s">
        <v>10027</v>
      </c>
      <c r="C4651" s="461" t="s">
        <v>53</v>
      </c>
      <c r="D4651" s="465">
        <v>131.31</v>
      </c>
    </row>
    <row r="4652" spans="1:4" ht="27">
      <c r="A4652" s="461">
        <v>97437</v>
      </c>
      <c r="B4652" s="462" t="s">
        <v>10026</v>
      </c>
      <c r="C4652" s="461" t="s">
        <v>53</v>
      </c>
      <c r="D4652" s="465">
        <v>145.30000000000001</v>
      </c>
    </row>
    <row r="4653" spans="1:4" ht="27">
      <c r="A4653" s="461">
        <v>97438</v>
      </c>
      <c r="B4653" s="462" t="s">
        <v>10025</v>
      </c>
      <c r="C4653" s="461" t="s">
        <v>53</v>
      </c>
      <c r="D4653" s="465">
        <v>150.16</v>
      </c>
    </row>
    <row r="4654" spans="1:4" ht="27">
      <c r="A4654" s="461">
        <v>97439</v>
      </c>
      <c r="B4654" s="462" t="s">
        <v>10024</v>
      </c>
      <c r="C4654" s="461" t="s">
        <v>53</v>
      </c>
      <c r="D4654" s="465">
        <v>166.82</v>
      </c>
    </row>
    <row r="4655" spans="1:4" ht="27">
      <c r="A4655" s="461">
        <v>97440</v>
      </c>
      <c r="B4655" s="462" t="s">
        <v>10023</v>
      </c>
      <c r="C4655" s="461" t="s">
        <v>53</v>
      </c>
      <c r="D4655" s="465">
        <v>201.04</v>
      </c>
    </row>
    <row r="4656" spans="1:4" ht="27">
      <c r="A4656" s="461">
        <v>97442</v>
      </c>
      <c r="B4656" s="462" t="s">
        <v>10022</v>
      </c>
      <c r="C4656" s="461" t="s">
        <v>53</v>
      </c>
      <c r="D4656" s="465">
        <v>221.44</v>
      </c>
    </row>
    <row r="4657" spans="1:4" ht="27">
      <c r="A4657" s="461">
        <v>97443</v>
      </c>
      <c r="B4657" s="462" t="s">
        <v>10021</v>
      </c>
      <c r="C4657" s="461" t="s">
        <v>53</v>
      </c>
      <c r="D4657" s="465">
        <v>99.26</v>
      </c>
    </row>
    <row r="4658" spans="1:4" ht="27">
      <c r="A4658" s="461">
        <v>97444</v>
      </c>
      <c r="B4658" s="462" t="s">
        <v>10020</v>
      </c>
      <c r="C4658" s="461" t="s">
        <v>53</v>
      </c>
      <c r="D4658" s="465">
        <v>119.43</v>
      </c>
    </row>
    <row r="4659" spans="1:4" ht="27">
      <c r="A4659" s="461">
        <v>97446</v>
      </c>
      <c r="B4659" s="462" t="s">
        <v>10019</v>
      </c>
      <c r="C4659" s="461" t="s">
        <v>53</v>
      </c>
      <c r="D4659" s="465">
        <v>215.54</v>
      </c>
    </row>
    <row r="4660" spans="1:4" ht="27">
      <c r="A4660" s="461">
        <v>97447</v>
      </c>
      <c r="B4660" s="462" t="s">
        <v>10018</v>
      </c>
      <c r="C4660" s="461" t="s">
        <v>53</v>
      </c>
      <c r="D4660" s="465">
        <v>215.54</v>
      </c>
    </row>
    <row r="4661" spans="1:4" ht="27">
      <c r="A4661" s="461">
        <v>97449</v>
      </c>
      <c r="B4661" s="462" t="s">
        <v>10017</v>
      </c>
      <c r="C4661" s="461" t="s">
        <v>53</v>
      </c>
      <c r="D4661" s="465">
        <v>228.92</v>
      </c>
    </row>
    <row r="4662" spans="1:4" ht="27">
      <c r="A4662" s="461">
        <v>97450</v>
      </c>
      <c r="B4662" s="462" t="s">
        <v>10016</v>
      </c>
      <c r="C4662" s="461" t="s">
        <v>53</v>
      </c>
      <c r="D4662" s="465">
        <v>283.83</v>
      </c>
    </row>
    <row r="4663" spans="1:4" ht="27">
      <c r="A4663" s="461">
        <v>97452</v>
      </c>
      <c r="B4663" s="462" t="s">
        <v>10015</v>
      </c>
      <c r="C4663" s="461" t="s">
        <v>53</v>
      </c>
      <c r="D4663" s="465">
        <v>165.57</v>
      </c>
    </row>
    <row r="4664" spans="1:4" ht="27">
      <c r="A4664" s="461">
        <v>97453</v>
      </c>
      <c r="B4664" s="462" t="s">
        <v>10014</v>
      </c>
      <c r="C4664" s="461" t="s">
        <v>53</v>
      </c>
      <c r="D4664" s="465">
        <v>177.08</v>
      </c>
    </row>
    <row r="4665" spans="1:4" ht="27">
      <c r="A4665" s="461">
        <v>97454</v>
      </c>
      <c r="B4665" s="462" t="s">
        <v>10013</v>
      </c>
      <c r="C4665" s="461" t="s">
        <v>53</v>
      </c>
      <c r="D4665" s="465">
        <v>294.47000000000003</v>
      </c>
    </row>
    <row r="4666" spans="1:4" ht="27">
      <c r="A4666" s="461">
        <v>97455</v>
      </c>
      <c r="B4666" s="462" t="s">
        <v>10012</v>
      </c>
      <c r="C4666" s="461" t="s">
        <v>53</v>
      </c>
      <c r="D4666" s="465">
        <v>312.88</v>
      </c>
    </row>
    <row r="4667" spans="1:4" ht="27">
      <c r="A4667" s="461">
        <v>97456</v>
      </c>
      <c r="B4667" s="462" t="s">
        <v>10011</v>
      </c>
      <c r="C4667" s="461" t="s">
        <v>53</v>
      </c>
      <c r="D4667" s="465">
        <v>695</v>
      </c>
    </row>
    <row r="4668" spans="1:4" ht="27">
      <c r="A4668" s="461">
        <v>97457</v>
      </c>
      <c r="B4668" s="462" t="s">
        <v>10010</v>
      </c>
      <c r="C4668" s="461" t="s">
        <v>53</v>
      </c>
      <c r="D4668" s="465">
        <v>612.41999999999996</v>
      </c>
    </row>
    <row r="4669" spans="1:4" ht="27">
      <c r="A4669" s="461">
        <v>97458</v>
      </c>
      <c r="B4669" s="462" t="s">
        <v>10009</v>
      </c>
      <c r="C4669" s="461" t="s">
        <v>53</v>
      </c>
      <c r="D4669" s="465">
        <v>266.93</v>
      </c>
    </row>
    <row r="4670" spans="1:4" ht="27">
      <c r="A4670" s="461">
        <v>97459</v>
      </c>
      <c r="B4670" s="462" t="s">
        <v>10008</v>
      </c>
      <c r="C4670" s="461" t="s">
        <v>53</v>
      </c>
      <c r="D4670" s="465">
        <v>475.23</v>
      </c>
    </row>
    <row r="4671" spans="1:4" ht="27">
      <c r="A4671" s="461">
        <v>97460</v>
      </c>
      <c r="B4671" s="462" t="s">
        <v>10007</v>
      </c>
      <c r="C4671" s="461" t="s">
        <v>53</v>
      </c>
      <c r="D4671" s="465">
        <v>744.4</v>
      </c>
    </row>
    <row r="4672" spans="1:4" ht="27">
      <c r="A4672" s="461">
        <v>97461</v>
      </c>
      <c r="B4672" s="462" t="s">
        <v>10006</v>
      </c>
      <c r="C4672" s="461" t="s">
        <v>53</v>
      </c>
      <c r="D4672" s="465">
        <v>31.56</v>
      </c>
    </row>
    <row r="4673" spans="1:4" ht="27">
      <c r="A4673" s="461">
        <v>97462</v>
      </c>
      <c r="B4673" s="462" t="s">
        <v>10005</v>
      </c>
      <c r="C4673" s="461" t="s">
        <v>53</v>
      </c>
      <c r="D4673" s="465">
        <v>25.65</v>
      </c>
    </row>
    <row r="4674" spans="1:4" ht="27">
      <c r="A4674" s="461">
        <v>97464</v>
      </c>
      <c r="B4674" s="462" t="s">
        <v>10004</v>
      </c>
      <c r="C4674" s="461" t="s">
        <v>53</v>
      </c>
      <c r="D4674" s="465">
        <v>46.12</v>
      </c>
    </row>
    <row r="4675" spans="1:4" ht="27">
      <c r="A4675" s="461">
        <v>97465</v>
      </c>
      <c r="B4675" s="462" t="s">
        <v>10003</v>
      </c>
      <c r="C4675" s="461" t="s">
        <v>53</v>
      </c>
      <c r="D4675" s="465">
        <v>56.08</v>
      </c>
    </row>
    <row r="4676" spans="1:4" ht="27">
      <c r="A4676" s="461">
        <v>97467</v>
      </c>
      <c r="B4676" s="462" t="s">
        <v>10002</v>
      </c>
      <c r="C4676" s="461" t="s">
        <v>53</v>
      </c>
      <c r="D4676" s="465">
        <v>58.65</v>
      </c>
    </row>
    <row r="4677" spans="1:4" ht="40.5">
      <c r="A4677" s="461">
        <v>97468</v>
      </c>
      <c r="B4677" s="462" t="s">
        <v>10001</v>
      </c>
      <c r="C4677" s="461" t="s">
        <v>53</v>
      </c>
      <c r="D4677" s="465">
        <v>71.400000000000006</v>
      </c>
    </row>
    <row r="4678" spans="1:4" ht="27">
      <c r="A4678" s="461">
        <v>97470</v>
      </c>
      <c r="B4678" s="462" t="s">
        <v>10000</v>
      </c>
      <c r="C4678" s="461" t="s">
        <v>53</v>
      </c>
      <c r="D4678" s="465">
        <v>88.12</v>
      </c>
    </row>
    <row r="4679" spans="1:4" ht="27">
      <c r="A4679" s="461">
        <v>97471</v>
      </c>
      <c r="B4679" s="462" t="s">
        <v>9999</v>
      </c>
      <c r="C4679" s="461" t="s">
        <v>53</v>
      </c>
      <c r="D4679" s="465">
        <v>108.29</v>
      </c>
    </row>
    <row r="4680" spans="1:4" ht="27">
      <c r="A4680" s="461">
        <v>97474</v>
      </c>
      <c r="B4680" s="462" t="s">
        <v>9998</v>
      </c>
      <c r="C4680" s="461" t="s">
        <v>53</v>
      </c>
      <c r="D4680" s="465">
        <v>165.55</v>
      </c>
    </row>
    <row r="4681" spans="1:4" ht="27">
      <c r="A4681" s="461">
        <v>97475</v>
      </c>
      <c r="B4681" s="462" t="s">
        <v>9997</v>
      </c>
      <c r="C4681" s="461" t="s">
        <v>53</v>
      </c>
      <c r="D4681" s="465">
        <v>206.31</v>
      </c>
    </row>
    <row r="4682" spans="1:4" ht="27">
      <c r="A4682" s="461">
        <v>97477</v>
      </c>
      <c r="B4682" s="462" t="s">
        <v>9996</v>
      </c>
      <c r="C4682" s="461" t="s">
        <v>53</v>
      </c>
      <c r="D4682" s="465">
        <v>221.58</v>
      </c>
    </row>
    <row r="4683" spans="1:4" ht="27">
      <c r="A4683" s="461">
        <v>97478</v>
      </c>
      <c r="B4683" s="462" t="s">
        <v>9995</v>
      </c>
      <c r="C4683" s="461" t="s">
        <v>53</v>
      </c>
      <c r="D4683" s="465">
        <v>276.49</v>
      </c>
    </row>
    <row r="4684" spans="1:4" ht="27">
      <c r="A4684" s="461">
        <v>97479</v>
      </c>
      <c r="B4684" s="462" t="s">
        <v>9994</v>
      </c>
      <c r="C4684" s="461" t="s">
        <v>53</v>
      </c>
      <c r="D4684" s="465">
        <v>51.44</v>
      </c>
    </row>
    <row r="4685" spans="1:4" ht="27">
      <c r="A4685" s="461">
        <v>97480</v>
      </c>
      <c r="B4685" s="462" t="s">
        <v>9993</v>
      </c>
      <c r="C4685" s="461" t="s">
        <v>53</v>
      </c>
      <c r="D4685" s="465">
        <v>51.44</v>
      </c>
    </row>
    <row r="4686" spans="1:4" ht="27">
      <c r="A4686" s="461">
        <v>97481</v>
      </c>
      <c r="B4686" s="462" t="s">
        <v>9992</v>
      </c>
      <c r="C4686" s="461" t="s">
        <v>53</v>
      </c>
      <c r="D4686" s="465">
        <v>75.59</v>
      </c>
    </row>
    <row r="4687" spans="1:4" ht="27">
      <c r="A4687" s="461">
        <v>97482</v>
      </c>
      <c r="B4687" s="462" t="s">
        <v>9991</v>
      </c>
      <c r="C4687" s="461" t="s">
        <v>53</v>
      </c>
      <c r="D4687" s="465">
        <v>75.59</v>
      </c>
    </row>
    <row r="4688" spans="1:4" ht="27">
      <c r="A4688" s="461">
        <v>97483</v>
      </c>
      <c r="B4688" s="462" t="s">
        <v>9990</v>
      </c>
      <c r="C4688" s="461" t="s">
        <v>53</v>
      </c>
      <c r="D4688" s="465">
        <v>107.04</v>
      </c>
    </row>
    <row r="4689" spans="1:4" ht="27">
      <c r="A4689" s="461">
        <v>97484</v>
      </c>
      <c r="B4689" s="462" t="s">
        <v>9989</v>
      </c>
      <c r="C4689" s="461" t="s">
        <v>53</v>
      </c>
      <c r="D4689" s="465">
        <v>107.04</v>
      </c>
    </row>
    <row r="4690" spans="1:4" ht="27">
      <c r="A4690" s="461">
        <v>97485</v>
      </c>
      <c r="B4690" s="462" t="s">
        <v>9988</v>
      </c>
      <c r="C4690" s="461" t="s">
        <v>53</v>
      </c>
      <c r="D4690" s="465">
        <v>148.88</v>
      </c>
    </row>
    <row r="4691" spans="1:4" ht="27">
      <c r="A4691" s="461">
        <v>97486</v>
      </c>
      <c r="B4691" s="462" t="s">
        <v>9987</v>
      </c>
      <c r="C4691" s="461" t="s">
        <v>53</v>
      </c>
      <c r="D4691" s="465">
        <v>160.38999999999999</v>
      </c>
    </row>
    <row r="4692" spans="1:4" ht="27">
      <c r="A4692" s="461">
        <v>97487</v>
      </c>
      <c r="B4692" s="462" t="s">
        <v>9986</v>
      </c>
      <c r="C4692" s="461" t="s">
        <v>53</v>
      </c>
      <c r="D4692" s="465">
        <v>280.62</v>
      </c>
    </row>
    <row r="4693" spans="1:4" ht="27">
      <c r="A4693" s="461">
        <v>97488</v>
      </c>
      <c r="B4693" s="462" t="s">
        <v>9985</v>
      </c>
      <c r="C4693" s="461" t="s">
        <v>53</v>
      </c>
      <c r="D4693" s="465">
        <v>299.02999999999997</v>
      </c>
    </row>
    <row r="4694" spans="1:4" ht="27">
      <c r="A4694" s="461">
        <v>97489</v>
      </c>
      <c r="B4694" s="462" t="s">
        <v>9984</v>
      </c>
      <c r="C4694" s="461" t="s">
        <v>53</v>
      </c>
      <c r="D4694" s="465">
        <v>683.95</v>
      </c>
    </row>
    <row r="4695" spans="1:4" ht="27">
      <c r="A4695" s="461">
        <v>97490</v>
      </c>
      <c r="B4695" s="462" t="s">
        <v>9983</v>
      </c>
      <c r="C4695" s="461" t="s">
        <v>53</v>
      </c>
      <c r="D4695" s="465">
        <v>601.37</v>
      </c>
    </row>
    <row r="4696" spans="1:4" ht="27">
      <c r="A4696" s="461">
        <v>97491</v>
      </c>
      <c r="B4696" s="462" t="s">
        <v>9982</v>
      </c>
      <c r="C4696" s="461" t="s">
        <v>53</v>
      </c>
      <c r="D4696" s="465">
        <v>80.78</v>
      </c>
    </row>
    <row r="4697" spans="1:4" ht="27">
      <c r="A4697" s="461">
        <v>97492</v>
      </c>
      <c r="B4697" s="462" t="s">
        <v>9981</v>
      </c>
      <c r="C4697" s="461" t="s">
        <v>53</v>
      </c>
      <c r="D4697" s="465">
        <v>119.99</v>
      </c>
    </row>
    <row r="4698" spans="1:4" ht="27">
      <c r="A4698" s="461">
        <v>97493</v>
      </c>
      <c r="B4698" s="462" t="s">
        <v>9980</v>
      </c>
      <c r="C4698" s="461" t="s">
        <v>53</v>
      </c>
      <c r="D4698" s="465">
        <v>155.16999999999999</v>
      </c>
    </row>
    <row r="4699" spans="1:4" ht="27">
      <c r="A4699" s="461">
        <v>97494</v>
      </c>
      <c r="B4699" s="462" t="s">
        <v>9979</v>
      </c>
      <c r="C4699" s="461" t="s">
        <v>53</v>
      </c>
      <c r="D4699" s="465">
        <v>244.65</v>
      </c>
    </row>
    <row r="4700" spans="1:4" ht="27">
      <c r="A4700" s="461">
        <v>97495</v>
      </c>
      <c r="B4700" s="462" t="s">
        <v>9978</v>
      </c>
      <c r="C4700" s="461" t="s">
        <v>53</v>
      </c>
      <c r="D4700" s="465">
        <v>456.75</v>
      </c>
    </row>
    <row r="4701" spans="1:4" ht="27">
      <c r="A4701" s="461">
        <v>97496</v>
      </c>
      <c r="B4701" s="462" t="s">
        <v>9977</v>
      </c>
      <c r="C4701" s="461" t="s">
        <v>53</v>
      </c>
      <c r="D4701" s="465">
        <v>729.71</v>
      </c>
    </row>
    <row r="4702" spans="1:4" ht="27">
      <c r="A4702" s="461">
        <v>97499</v>
      </c>
      <c r="B4702" s="462" t="s">
        <v>9976</v>
      </c>
      <c r="C4702" s="461" t="s">
        <v>53</v>
      </c>
      <c r="D4702" s="465">
        <v>29.78</v>
      </c>
    </row>
    <row r="4703" spans="1:4" ht="27">
      <c r="A4703" s="461">
        <v>97500</v>
      </c>
      <c r="B4703" s="462" t="s">
        <v>9975</v>
      </c>
      <c r="C4703" s="461" t="s">
        <v>53</v>
      </c>
      <c r="D4703" s="465">
        <v>23.87</v>
      </c>
    </row>
    <row r="4704" spans="1:4" ht="27">
      <c r="A4704" s="461">
        <v>97502</v>
      </c>
      <c r="B4704" s="462" t="s">
        <v>9974</v>
      </c>
      <c r="C4704" s="461" t="s">
        <v>53</v>
      </c>
      <c r="D4704" s="465">
        <v>42.79</v>
      </c>
    </row>
    <row r="4705" spans="1:4" ht="27">
      <c r="A4705" s="461">
        <v>97503</v>
      </c>
      <c r="B4705" s="462" t="s">
        <v>9973</v>
      </c>
      <c r="C4705" s="461" t="s">
        <v>53</v>
      </c>
      <c r="D4705" s="465">
        <v>52.92</v>
      </c>
    </row>
    <row r="4706" spans="1:4" ht="27">
      <c r="A4706" s="461">
        <v>97505</v>
      </c>
      <c r="B4706" s="462" t="s">
        <v>9972</v>
      </c>
      <c r="C4706" s="461" t="s">
        <v>53</v>
      </c>
      <c r="D4706" s="465">
        <v>53.95</v>
      </c>
    </row>
    <row r="4707" spans="1:4" ht="40.5">
      <c r="A4707" s="461">
        <v>97506</v>
      </c>
      <c r="B4707" s="462" t="s">
        <v>9971</v>
      </c>
      <c r="C4707" s="461" t="s">
        <v>53</v>
      </c>
      <c r="D4707" s="465">
        <v>66.7</v>
      </c>
    </row>
    <row r="4708" spans="1:4" ht="27">
      <c r="A4708" s="461">
        <v>97508</v>
      </c>
      <c r="B4708" s="462" t="s">
        <v>9970</v>
      </c>
      <c r="C4708" s="461" t="s">
        <v>53</v>
      </c>
      <c r="D4708" s="465">
        <v>81.459999999999994</v>
      </c>
    </row>
    <row r="4709" spans="1:4" ht="27">
      <c r="A4709" s="461">
        <v>97509</v>
      </c>
      <c r="B4709" s="462" t="s">
        <v>9969</v>
      </c>
      <c r="C4709" s="461" t="s">
        <v>53</v>
      </c>
      <c r="D4709" s="465">
        <v>101.63</v>
      </c>
    </row>
    <row r="4710" spans="1:4" ht="27">
      <c r="A4710" s="461">
        <v>97511</v>
      </c>
      <c r="B4710" s="462" t="s">
        <v>9968</v>
      </c>
      <c r="C4710" s="461" t="s">
        <v>53</v>
      </c>
      <c r="D4710" s="465">
        <v>155.99</v>
      </c>
    </row>
    <row r="4711" spans="1:4" ht="27">
      <c r="A4711" s="461">
        <v>97512</v>
      </c>
      <c r="B4711" s="462" t="s">
        <v>9967</v>
      </c>
      <c r="C4711" s="461" t="s">
        <v>53</v>
      </c>
      <c r="D4711" s="465">
        <v>196.75</v>
      </c>
    </row>
    <row r="4712" spans="1:4" ht="27">
      <c r="A4712" s="461">
        <v>97514</v>
      </c>
      <c r="B4712" s="462" t="s">
        <v>9966</v>
      </c>
      <c r="C4712" s="461" t="s">
        <v>53</v>
      </c>
      <c r="D4712" s="465">
        <v>209</v>
      </c>
    </row>
    <row r="4713" spans="1:4" ht="27">
      <c r="A4713" s="461">
        <v>97515</v>
      </c>
      <c r="B4713" s="462" t="s">
        <v>9965</v>
      </c>
      <c r="C4713" s="461" t="s">
        <v>53</v>
      </c>
      <c r="D4713" s="465">
        <v>263.91000000000003</v>
      </c>
    </row>
    <row r="4714" spans="1:4" ht="27">
      <c r="A4714" s="461">
        <v>97517</v>
      </c>
      <c r="B4714" s="462" t="s">
        <v>9964</v>
      </c>
      <c r="C4714" s="461" t="s">
        <v>53</v>
      </c>
      <c r="D4714" s="465">
        <v>48.74</v>
      </c>
    </row>
    <row r="4715" spans="1:4" ht="27">
      <c r="A4715" s="461">
        <v>97518</v>
      </c>
      <c r="B4715" s="462" t="s">
        <v>9963</v>
      </c>
      <c r="C4715" s="461" t="s">
        <v>53</v>
      </c>
      <c r="D4715" s="465">
        <v>48.74</v>
      </c>
    </row>
    <row r="4716" spans="1:4" ht="27">
      <c r="A4716" s="461">
        <v>97519</v>
      </c>
      <c r="B4716" s="462" t="s">
        <v>9962</v>
      </c>
      <c r="C4716" s="461" t="s">
        <v>53</v>
      </c>
      <c r="D4716" s="465">
        <v>70.83</v>
      </c>
    </row>
    <row r="4717" spans="1:4" ht="27">
      <c r="A4717" s="461">
        <v>97520</v>
      </c>
      <c r="B4717" s="462" t="s">
        <v>9961</v>
      </c>
      <c r="C4717" s="461" t="s">
        <v>53</v>
      </c>
      <c r="D4717" s="465">
        <v>70.83</v>
      </c>
    </row>
    <row r="4718" spans="1:4" ht="27">
      <c r="A4718" s="461">
        <v>97521</v>
      </c>
      <c r="B4718" s="462" t="s">
        <v>9960</v>
      </c>
      <c r="C4718" s="461" t="s">
        <v>53</v>
      </c>
      <c r="D4718" s="465">
        <v>99.98</v>
      </c>
    </row>
    <row r="4719" spans="1:4" ht="27">
      <c r="A4719" s="461">
        <v>97522</v>
      </c>
      <c r="B4719" s="462" t="s">
        <v>9959</v>
      </c>
      <c r="C4719" s="461" t="s">
        <v>53</v>
      </c>
      <c r="D4719" s="465">
        <v>99.98</v>
      </c>
    </row>
    <row r="4720" spans="1:4" ht="27">
      <c r="A4720" s="461">
        <v>97523</v>
      </c>
      <c r="B4720" s="462" t="s">
        <v>9958</v>
      </c>
      <c r="C4720" s="461" t="s">
        <v>53</v>
      </c>
      <c r="D4720" s="465">
        <v>138.88999999999999</v>
      </c>
    </row>
    <row r="4721" spans="1:4" ht="27">
      <c r="A4721" s="461">
        <v>97524</v>
      </c>
      <c r="B4721" s="462" t="s">
        <v>9957</v>
      </c>
      <c r="C4721" s="461" t="s">
        <v>53</v>
      </c>
      <c r="D4721" s="465">
        <v>150.4</v>
      </c>
    </row>
    <row r="4722" spans="1:4" ht="27">
      <c r="A4722" s="461">
        <v>97525</v>
      </c>
      <c r="B4722" s="462" t="s">
        <v>9956</v>
      </c>
      <c r="C4722" s="461" t="s">
        <v>53</v>
      </c>
      <c r="D4722" s="465">
        <v>266.20999999999998</v>
      </c>
    </row>
    <row r="4723" spans="1:4" ht="27">
      <c r="A4723" s="461">
        <v>97526</v>
      </c>
      <c r="B4723" s="462" t="s">
        <v>9955</v>
      </c>
      <c r="C4723" s="461" t="s">
        <v>53</v>
      </c>
      <c r="D4723" s="465">
        <v>284.62</v>
      </c>
    </row>
    <row r="4724" spans="1:4" ht="27">
      <c r="A4724" s="461">
        <v>97527</v>
      </c>
      <c r="B4724" s="462" t="s">
        <v>9954</v>
      </c>
      <c r="C4724" s="461" t="s">
        <v>53</v>
      </c>
      <c r="D4724" s="465">
        <v>665.16</v>
      </c>
    </row>
    <row r="4725" spans="1:4" ht="27">
      <c r="A4725" s="461">
        <v>97528</v>
      </c>
      <c r="B4725" s="462" t="s">
        <v>9953</v>
      </c>
      <c r="C4725" s="461" t="s">
        <v>53</v>
      </c>
      <c r="D4725" s="465">
        <v>582.58000000000004</v>
      </c>
    </row>
    <row r="4726" spans="1:4" ht="27">
      <c r="A4726" s="461">
        <v>97529</v>
      </c>
      <c r="B4726" s="462" t="s">
        <v>9952</v>
      </c>
      <c r="C4726" s="461" t="s">
        <v>53</v>
      </c>
      <c r="D4726" s="465">
        <v>77.239999999999995</v>
      </c>
    </row>
    <row r="4727" spans="1:4" ht="27">
      <c r="A4727" s="461">
        <v>97530</v>
      </c>
      <c r="B4727" s="462" t="s">
        <v>9951</v>
      </c>
      <c r="C4727" s="461" t="s">
        <v>53</v>
      </c>
      <c r="D4727" s="465">
        <v>113.66</v>
      </c>
    </row>
    <row r="4728" spans="1:4" ht="27">
      <c r="A4728" s="461">
        <v>97531</v>
      </c>
      <c r="B4728" s="462" t="s">
        <v>9950</v>
      </c>
      <c r="C4728" s="461" t="s">
        <v>53</v>
      </c>
      <c r="D4728" s="465">
        <v>145.72999999999999</v>
      </c>
    </row>
    <row r="4729" spans="1:4" ht="27">
      <c r="A4729" s="461">
        <v>97532</v>
      </c>
      <c r="B4729" s="462" t="s">
        <v>9949</v>
      </c>
      <c r="C4729" s="461" t="s">
        <v>53</v>
      </c>
      <c r="D4729" s="465">
        <v>231.34</v>
      </c>
    </row>
    <row r="4730" spans="1:4" ht="27">
      <c r="A4730" s="461">
        <v>97533</v>
      </c>
      <c r="B4730" s="462" t="s">
        <v>9948</v>
      </c>
      <c r="C4730" s="461" t="s">
        <v>53</v>
      </c>
      <c r="D4730" s="465">
        <v>440.36</v>
      </c>
    </row>
    <row r="4731" spans="1:4" ht="27">
      <c r="A4731" s="461">
        <v>97534</v>
      </c>
      <c r="B4731" s="462" t="s">
        <v>9947</v>
      </c>
      <c r="C4731" s="461" t="s">
        <v>53</v>
      </c>
      <c r="D4731" s="465">
        <v>704.64</v>
      </c>
    </row>
    <row r="4732" spans="1:4" ht="27">
      <c r="A4732" s="461">
        <v>97537</v>
      </c>
      <c r="B4732" s="462" t="s">
        <v>9946</v>
      </c>
      <c r="C4732" s="461" t="s">
        <v>53</v>
      </c>
      <c r="D4732" s="465">
        <v>21.64</v>
      </c>
    </row>
    <row r="4733" spans="1:4" ht="27">
      <c r="A4733" s="461">
        <v>97540</v>
      </c>
      <c r="B4733" s="462" t="s">
        <v>9945</v>
      </c>
      <c r="C4733" s="461" t="s">
        <v>53</v>
      </c>
      <c r="D4733" s="465">
        <v>27.92</v>
      </c>
    </row>
    <row r="4734" spans="1:4" ht="27">
      <c r="A4734" s="461">
        <v>97541</v>
      </c>
      <c r="B4734" s="462" t="s">
        <v>9944</v>
      </c>
      <c r="C4734" s="461" t="s">
        <v>53</v>
      </c>
      <c r="D4734" s="465">
        <v>23.02</v>
      </c>
    </row>
    <row r="4735" spans="1:4" ht="27">
      <c r="A4735" s="461">
        <v>97543</v>
      </c>
      <c r="B4735" s="462" t="s">
        <v>9943</v>
      </c>
      <c r="C4735" s="461" t="s">
        <v>53</v>
      </c>
      <c r="D4735" s="465">
        <v>43.77</v>
      </c>
    </row>
    <row r="4736" spans="1:4" ht="27">
      <c r="A4736" s="461">
        <v>97544</v>
      </c>
      <c r="B4736" s="462" t="s">
        <v>9942</v>
      </c>
      <c r="C4736" s="461" t="s">
        <v>53</v>
      </c>
      <c r="D4736" s="465">
        <v>37.86</v>
      </c>
    </row>
    <row r="4737" spans="1:4" ht="27">
      <c r="A4737" s="461">
        <v>97546</v>
      </c>
      <c r="B4737" s="462" t="s">
        <v>9941</v>
      </c>
      <c r="C4737" s="461" t="s">
        <v>53</v>
      </c>
      <c r="D4737" s="465">
        <v>29.95</v>
      </c>
    </row>
    <row r="4738" spans="1:4" ht="27">
      <c r="A4738" s="461">
        <v>97547</v>
      </c>
      <c r="B4738" s="462" t="s">
        <v>9940</v>
      </c>
      <c r="C4738" s="461" t="s">
        <v>53</v>
      </c>
      <c r="D4738" s="465">
        <v>29.95</v>
      </c>
    </row>
    <row r="4739" spans="1:4" ht="27">
      <c r="A4739" s="461">
        <v>97548</v>
      </c>
      <c r="B4739" s="462" t="s">
        <v>9939</v>
      </c>
      <c r="C4739" s="461" t="s">
        <v>53</v>
      </c>
      <c r="D4739" s="465">
        <v>43.37</v>
      </c>
    </row>
    <row r="4740" spans="1:4" ht="27">
      <c r="A4740" s="461">
        <v>97549</v>
      </c>
      <c r="B4740" s="462" t="s">
        <v>9938</v>
      </c>
      <c r="C4740" s="461" t="s">
        <v>53</v>
      </c>
      <c r="D4740" s="465">
        <v>43.37</v>
      </c>
    </row>
    <row r="4741" spans="1:4" ht="27">
      <c r="A4741" s="461">
        <v>97550</v>
      </c>
      <c r="B4741" s="462" t="s">
        <v>9937</v>
      </c>
      <c r="C4741" s="461" t="s">
        <v>53</v>
      </c>
      <c r="D4741" s="465">
        <v>69.760000000000005</v>
      </c>
    </row>
    <row r="4742" spans="1:4" ht="27">
      <c r="A4742" s="461">
        <v>97551</v>
      </c>
      <c r="B4742" s="462" t="s">
        <v>9936</v>
      </c>
      <c r="C4742" s="461" t="s">
        <v>53</v>
      </c>
      <c r="D4742" s="465">
        <v>69.760000000000005</v>
      </c>
    </row>
    <row r="4743" spans="1:4" ht="27">
      <c r="A4743" s="461">
        <v>97552</v>
      </c>
      <c r="B4743" s="462" t="s">
        <v>9935</v>
      </c>
      <c r="C4743" s="461" t="s">
        <v>53</v>
      </c>
      <c r="D4743" s="465">
        <v>44.22</v>
      </c>
    </row>
    <row r="4744" spans="1:4" ht="27">
      <c r="A4744" s="461">
        <v>97553</v>
      </c>
      <c r="B4744" s="462" t="s">
        <v>9934</v>
      </c>
      <c r="C4744" s="461" t="s">
        <v>53</v>
      </c>
      <c r="D4744" s="465">
        <v>62.09</v>
      </c>
    </row>
    <row r="4745" spans="1:4" ht="27">
      <c r="A4745" s="461">
        <v>97554</v>
      </c>
      <c r="B4745" s="462" t="s">
        <v>9933</v>
      </c>
      <c r="C4745" s="461" t="s">
        <v>53</v>
      </c>
      <c r="D4745" s="465">
        <v>105.28</v>
      </c>
    </row>
    <row r="4746" spans="1:4" ht="27">
      <c r="A4746" s="461">
        <v>98602</v>
      </c>
      <c r="B4746" s="462" t="s">
        <v>2653</v>
      </c>
      <c r="C4746" s="461" t="s">
        <v>53</v>
      </c>
      <c r="D4746" s="465">
        <v>20.350000000000001</v>
      </c>
    </row>
    <row r="4747" spans="1:4" ht="27">
      <c r="A4747" s="461">
        <v>97895</v>
      </c>
      <c r="B4747" s="462" t="s">
        <v>11428</v>
      </c>
      <c r="C4747" s="461" t="s">
        <v>53</v>
      </c>
      <c r="D4747" s="465">
        <v>172.45</v>
      </c>
    </row>
    <row r="4748" spans="1:4" ht="27">
      <c r="A4748" s="461">
        <v>97896</v>
      </c>
      <c r="B4748" s="462" t="s">
        <v>11429</v>
      </c>
      <c r="C4748" s="461" t="s">
        <v>53</v>
      </c>
      <c r="D4748" s="465">
        <v>318.11</v>
      </c>
    </row>
    <row r="4749" spans="1:4" ht="27">
      <c r="A4749" s="461">
        <v>97897</v>
      </c>
      <c r="B4749" s="462" t="s">
        <v>11430</v>
      </c>
      <c r="C4749" s="461" t="s">
        <v>53</v>
      </c>
      <c r="D4749" s="465">
        <v>411.05</v>
      </c>
    </row>
    <row r="4750" spans="1:4" ht="27">
      <c r="A4750" s="461">
        <v>97898</v>
      </c>
      <c r="B4750" s="462" t="s">
        <v>11431</v>
      </c>
      <c r="C4750" s="461" t="s">
        <v>53</v>
      </c>
      <c r="D4750" s="465">
        <v>779.57</v>
      </c>
    </row>
    <row r="4751" spans="1:4" ht="27">
      <c r="A4751" s="461">
        <v>97900</v>
      </c>
      <c r="B4751" s="462" t="s">
        <v>11432</v>
      </c>
      <c r="C4751" s="461" t="s">
        <v>53</v>
      </c>
      <c r="D4751" s="465">
        <v>166.95</v>
      </c>
    </row>
    <row r="4752" spans="1:4" ht="27">
      <c r="A4752" s="461">
        <v>97901</v>
      </c>
      <c r="B4752" s="462" t="s">
        <v>11433</v>
      </c>
      <c r="C4752" s="461" t="s">
        <v>53</v>
      </c>
      <c r="D4752" s="465">
        <v>265.52</v>
      </c>
    </row>
    <row r="4753" spans="1:4" ht="27">
      <c r="A4753" s="461">
        <v>97902</v>
      </c>
      <c r="B4753" s="462" t="s">
        <v>11434</v>
      </c>
      <c r="C4753" s="461" t="s">
        <v>53</v>
      </c>
      <c r="D4753" s="465">
        <v>528.30999999999995</v>
      </c>
    </row>
    <row r="4754" spans="1:4" ht="27">
      <c r="A4754" s="461">
        <v>97903</v>
      </c>
      <c r="B4754" s="462" t="s">
        <v>11435</v>
      </c>
      <c r="C4754" s="461" t="s">
        <v>53</v>
      </c>
      <c r="D4754" s="465">
        <v>726.34</v>
      </c>
    </row>
    <row r="4755" spans="1:4" ht="27">
      <c r="A4755" s="461">
        <v>97904</v>
      </c>
      <c r="B4755" s="462" t="s">
        <v>11436</v>
      </c>
      <c r="C4755" s="461" t="s">
        <v>53</v>
      </c>
      <c r="D4755" s="465">
        <v>871.5</v>
      </c>
    </row>
    <row r="4756" spans="1:4" ht="27">
      <c r="A4756" s="461">
        <v>97905</v>
      </c>
      <c r="B4756" s="462" t="s">
        <v>11437</v>
      </c>
      <c r="C4756" s="461" t="s">
        <v>53</v>
      </c>
      <c r="D4756" s="465">
        <v>199.71</v>
      </c>
    </row>
    <row r="4757" spans="1:4" ht="27">
      <c r="A4757" s="461">
        <v>97906</v>
      </c>
      <c r="B4757" s="462" t="s">
        <v>11438</v>
      </c>
      <c r="C4757" s="461" t="s">
        <v>53</v>
      </c>
      <c r="D4757" s="465">
        <v>374.12</v>
      </c>
    </row>
    <row r="4758" spans="1:4" ht="27">
      <c r="A4758" s="461">
        <v>97907</v>
      </c>
      <c r="B4758" s="462" t="s">
        <v>11439</v>
      </c>
      <c r="C4758" s="461" t="s">
        <v>53</v>
      </c>
      <c r="D4758" s="465">
        <v>529.57000000000005</v>
      </c>
    </row>
    <row r="4759" spans="1:4" ht="27">
      <c r="A4759" s="461">
        <v>97908</v>
      </c>
      <c r="B4759" s="462" t="s">
        <v>11440</v>
      </c>
      <c r="C4759" s="461" t="s">
        <v>53</v>
      </c>
      <c r="D4759" s="465">
        <v>638.66999999999996</v>
      </c>
    </row>
    <row r="4760" spans="1:4" ht="27">
      <c r="A4760" s="461">
        <v>98102</v>
      </c>
      <c r="B4760" s="462" t="s">
        <v>11441</v>
      </c>
      <c r="C4760" s="461" t="s">
        <v>53</v>
      </c>
      <c r="D4760" s="465">
        <v>162.62</v>
      </c>
    </row>
    <row r="4761" spans="1:4" ht="40.5">
      <c r="A4761" s="461">
        <v>98104</v>
      </c>
      <c r="B4761" s="462" t="s">
        <v>11442</v>
      </c>
      <c r="C4761" s="461" t="s">
        <v>53</v>
      </c>
      <c r="D4761" s="465">
        <v>358.01</v>
      </c>
    </row>
    <row r="4762" spans="1:4" ht="40.5">
      <c r="A4762" s="461">
        <v>98105</v>
      </c>
      <c r="B4762" s="462" t="s">
        <v>11443</v>
      </c>
      <c r="C4762" s="461" t="s">
        <v>53</v>
      </c>
      <c r="D4762" s="465">
        <v>614.29999999999995</v>
      </c>
    </row>
    <row r="4763" spans="1:4" ht="40.5">
      <c r="A4763" s="461">
        <v>98106</v>
      </c>
      <c r="B4763" s="462" t="s">
        <v>11444</v>
      </c>
      <c r="C4763" s="461" t="s">
        <v>53</v>
      </c>
      <c r="D4763" s="465">
        <v>1018.29</v>
      </c>
    </row>
    <row r="4764" spans="1:4" ht="27">
      <c r="A4764" s="461">
        <v>98107</v>
      </c>
      <c r="B4764" s="462" t="s">
        <v>11445</v>
      </c>
      <c r="C4764" s="461" t="s">
        <v>53</v>
      </c>
      <c r="D4764" s="465">
        <v>237.99</v>
      </c>
    </row>
    <row r="4765" spans="1:4" ht="27">
      <c r="A4765" s="461">
        <v>98108</v>
      </c>
      <c r="B4765" s="462" t="s">
        <v>11446</v>
      </c>
      <c r="C4765" s="461" t="s">
        <v>53</v>
      </c>
      <c r="D4765" s="465">
        <v>420.86</v>
      </c>
    </row>
    <row r="4766" spans="1:4" ht="27">
      <c r="A4766" s="461">
        <v>99250</v>
      </c>
      <c r="B4766" s="462" t="s">
        <v>11447</v>
      </c>
      <c r="C4766" s="461" t="s">
        <v>53</v>
      </c>
      <c r="D4766" s="465">
        <v>163.55000000000001</v>
      </c>
    </row>
    <row r="4767" spans="1:4" ht="27">
      <c r="A4767" s="461">
        <v>99251</v>
      </c>
      <c r="B4767" s="462" t="s">
        <v>11448</v>
      </c>
      <c r="C4767" s="461" t="s">
        <v>53</v>
      </c>
      <c r="D4767" s="465">
        <v>259.68</v>
      </c>
    </row>
    <row r="4768" spans="1:4" ht="27">
      <c r="A4768" s="461">
        <v>99253</v>
      </c>
      <c r="B4768" s="462" t="s">
        <v>11449</v>
      </c>
      <c r="C4768" s="461" t="s">
        <v>53</v>
      </c>
      <c r="D4768" s="465">
        <v>515.22</v>
      </c>
    </row>
    <row r="4769" spans="1:4" ht="27">
      <c r="A4769" s="461">
        <v>99255</v>
      </c>
      <c r="B4769" s="462" t="s">
        <v>11450</v>
      </c>
      <c r="C4769" s="461" t="s">
        <v>53</v>
      </c>
      <c r="D4769" s="465">
        <v>708.39</v>
      </c>
    </row>
    <row r="4770" spans="1:4" ht="27">
      <c r="A4770" s="461">
        <v>99257</v>
      </c>
      <c r="B4770" s="462" t="s">
        <v>11451</v>
      </c>
      <c r="C4770" s="461" t="s">
        <v>53</v>
      </c>
      <c r="D4770" s="465">
        <v>848.28</v>
      </c>
    </row>
    <row r="4771" spans="1:4" ht="27">
      <c r="A4771" s="461">
        <v>99258</v>
      </c>
      <c r="B4771" s="462" t="s">
        <v>11452</v>
      </c>
      <c r="C4771" s="461" t="s">
        <v>53</v>
      </c>
      <c r="D4771" s="465">
        <v>194.89</v>
      </c>
    </row>
    <row r="4772" spans="1:4" ht="27">
      <c r="A4772" s="461">
        <v>99260</v>
      </c>
      <c r="B4772" s="462" t="s">
        <v>11453</v>
      </c>
      <c r="C4772" s="461" t="s">
        <v>53</v>
      </c>
      <c r="D4772" s="465">
        <v>365.87</v>
      </c>
    </row>
    <row r="4773" spans="1:4" ht="27">
      <c r="A4773" s="461">
        <v>99262</v>
      </c>
      <c r="B4773" s="462" t="s">
        <v>11454</v>
      </c>
      <c r="C4773" s="461" t="s">
        <v>53</v>
      </c>
      <c r="D4773" s="465">
        <v>517.79999999999995</v>
      </c>
    </row>
    <row r="4774" spans="1:4" ht="27">
      <c r="A4774" s="461">
        <v>99264</v>
      </c>
      <c r="B4774" s="462" t="s">
        <v>11455</v>
      </c>
      <c r="C4774" s="461" t="s">
        <v>53</v>
      </c>
      <c r="D4774" s="465">
        <v>622.76</v>
      </c>
    </row>
    <row r="4775" spans="1:4" ht="15">
      <c r="A4775" s="461">
        <v>102587</v>
      </c>
      <c r="B4775" s="462" t="s">
        <v>13277</v>
      </c>
      <c r="C4775" s="461" t="s">
        <v>53</v>
      </c>
      <c r="D4775" s="465">
        <v>2.3199999999999998</v>
      </c>
    </row>
    <row r="4776" spans="1:4" ht="15">
      <c r="A4776" s="461">
        <v>102588</v>
      </c>
      <c r="B4776" s="462" t="s">
        <v>13278</v>
      </c>
      <c r="C4776" s="461" t="s">
        <v>53</v>
      </c>
      <c r="D4776" s="465">
        <v>3.35</v>
      </c>
    </row>
    <row r="4777" spans="1:4" ht="15">
      <c r="A4777" s="461">
        <v>102589</v>
      </c>
      <c r="B4777" s="462" t="s">
        <v>13279</v>
      </c>
      <c r="C4777" s="461" t="s">
        <v>53</v>
      </c>
      <c r="D4777" s="465">
        <v>2.57</v>
      </c>
    </row>
    <row r="4778" spans="1:4" ht="15">
      <c r="A4778" s="461">
        <v>102590</v>
      </c>
      <c r="B4778" s="462" t="s">
        <v>13280</v>
      </c>
      <c r="C4778" s="461" t="s">
        <v>53</v>
      </c>
      <c r="D4778" s="465">
        <v>3.62</v>
      </c>
    </row>
    <row r="4779" spans="1:4" ht="15">
      <c r="A4779" s="461">
        <v>102591</v>
      </c>
      <c r="B4779" s="462" t="s">
        <v>13281</v>
      </c>
      <c r="C4779" s="461" t="s">
        <v>53</v>
      </c>
      <c r="D4779" s="465">
        <v>2.84</v>
      </c>
    </row>
    <row r="4780" spans="1:4" ht="15">
      <c r="A4780" s="461">
        <v>102592</v>
      </c>
      <c r="B4780" s="462" t="s">
        <v>13282</v>
      </c>
      <c r="C4780" s="461" t="s">
        <v>53</v>
      </c>
      <c r="D4780" s="465">
        <v>3.87</v>
      </c>
    </row>
    <row r="4781" spans="1:4" ht="15">
      <c r="A4781" s="461">
        <v>102593</v>
      </c>
      <c r="B4781" s="462" t="s">
        <v>13283</v>
      </c>
      <c r="C4781" s="461" t="s">
        <v>53</v>
      </c>
      <c r="D4781" s="465">
        <v>3.21</v>
      </c>
    </row>
    <row r="4782" spans="1:4" ht="15">
      <c r="A4782" s="461">
        <v>102594</v>
      </c>
      <c r="B4782" s="462" t="s">
        <v>13284</v>
      </c>
      <c r="C4782" s="461" t="s">
        <v>53</v>
      </c>
      <c r="D4782" s="465">
        <v>4.24</v>
      </c>
    </row>
    <row r="4783" spans="1:4" ht="15">
      <c r="A4783" s="461">
        <v>102595</v>
      </c>
      <c r="B4783" s="462" t="s">
        <v>13285</v>
      </c>
      <c r="C4783" s="461" t="s">
        <v>53</v>
      </c>
      <c r="D4783" s="465">
        <v>3.62</v>
      </c>
    </row>
    <row r="4784" spans="1:4" ht="15">
      <c r="A4784" s="461">
        <v>102596</v>
      </c>
      <c r="B4784" s="462" t="s">
        <v>13286</v>
      </c>
      <c r="C4784" s="461" t="s">
        <v>53</v>
      </c>
      <c r="D4784" s="465">
        <v>4.67</v>
      </c>
    </row>
    <row r="4785" spans="1:4" ht="15">
      <c r="A4785" s="461">
        <v>102597</v>
      </c>
      <c r="B4785" s="462" t="s">
        <v>13287</v>
      </c>
      <c r="C4785" s="461" t="s">
        <v>53</v>
      </c>
      <c r="D4785" s="465">
        <v>4.1500000000000004</v>
      </c>
    </row>
    <row r="4786" spans="1:4" ht="15">
      <c r="A4786" s="461">
        <v>102598</v>
      </c>
      <c r="B4786" s="462" t="s">
        <v>13288</v>
      </c>
      <c r="C4786" s="461" t="s">
        <v>53</v>
      </c>
      <c r="D4786" s="465">
        <v>5.18</v>
      </c>
    </row>
    <row r="4787" spans="1:4" ht="15">
      <c r="A4787" s="461">
        <v>102599</v>
      </c>
      <c r="B4787" s="462" t="s">
        <v>13289</v>
      </c>
      <c r="C4787" s="461" t="s">
        <v>53</v>
      </c>
      <c r="D4787" s="465">
        <v>4.67</v>
      </c>
    </row>
    <row r="4788" spans="1:4" ht="15">
      <c r="A4788" s="461">
        <v>102600</v>
      </c>
      <c r="B4788" s="462" t="s">
        <v>13290</v>
      </c>
      <c r="C4788" s="461" t="s">
        <v>53</v>
      </c>
      <c r="D4788" s="465">
        <v>5.71</v>
      </c>
    </row>
    <row r="4789" spans="1:4" ht="15">
      <c r="A4789" s="461">
        <v>102601</v>
      </c>
      <c r="B4789" s="462" t="s">
        <v>13291</v>
      </c>
      <c r="C4789" s="461" t="s">
        <v>53</v>
      </c>
      <c r="D4789" s="465">
        <v>5.45</v>
      </c>
    </row>
    <row r="4790" spans="1:4" ht="15">
      <c r="A4790" s="461">
        <v>102602</v>
      </c>
      <c r="B4790" s="462" t="s">
        <v>13292</v>
      </c>
      <c r="C4790" s="461" t="s">
        <v>53</v>
      </c>
      <c r="D4790" s="465">
        <v>6.5</v>
      </c>
    </row>
    <row r="4791" spans="1:4" ht="15">
      <c r="A4791" s="461">
        <v>102603</v>
      </c>
      <c r="B4791" s="462" t="s">
        <v>13293</v>
      </c>
      <c r="C4791" s="461" t="s">
        <v>53</v>
      </c>
      <c r="D4791" s="465">
        <v>6.77</v>
      </c>
    </row>
    <row r="4792" spans="1:4" ht="15">
      <c r="A4792" s="461">
        <v>102604</v>
      </c>
      <c r="B4792" s="462" t="s">
        <v>13294</v>
      </c>
      <c r="C4792" s="461" t="s">
        <v>53</v>
      </c>
      <c r="D4792" s="465">
        <v>7.81</v>
      </c>
    </row>
    <row r="4793" spans="1:4" ht="15">
      <c r="A4793" s="461">
        <v>102605</v>
      </c>
      <c r="B4793" s="462" t="s">
        <v>13295</v>
      </c>
      <c r="C4793" s="461" t="s">
        <v>53</v>
      </c>
      <c r="D4793" s="465">
        <v>251.51</v>
      </c>
    </row>
    <row r="4794" spans="1:4" ht="15">
      <c r="A4794" s="461">
        <v>102606</v>
      </c>
      <c r="B4794" s="462" t="s">
        <v>13296</v>
      </c>
      <c r="C4794" s="461" t="s">
        <v>53</v>
      </c>
      <c r="D4794" s="465">
        <v>429.64</v>
      </c>
    </row>
    <row r="4795" spans="1:4" ht="15">
      <c r="A4795" s="461">
        <v>102607</v>
      </c>
      <c r="B4795" s="462" t="s">
        <v>13297</v>
      </c>
      <c r="C4795" s="461" t="s">
        <v>53</v>
      </c>
      <c r="D4795" s="465">
        <v>437.01</v>
      </c>
    </row>
    <row r="4796" spans="1:4" ht="15">
      <c r="A4796" s="461">
        <v>102608</v>
      </c>
      <c r="B4796" s="462" t="s">
        <v>13298</v>
      </c>
      <c r="C4796" s="461" t="s">
        <v>53</v>
      </c>
      <c r="D4796" s="465">
        <v>884.05</v>
      </c>
    </row>
    <row r="4797" spans="1:4" ht="15">
      <c r="A4797" s="461">
        <v>102609</v>
      </c>
      <c r="B4797" s="462" t="s">
        <v>13299</v>
      </c>
      <c r="C4797" s="461" t="s">
        <v>53</v>
      </c>
      <c r="D4797" s="465">
        <v>994.45</v>
      </c>
    </row>
    <row r="4798" spans="1:4" ht="27">
      <c r="A4798" s="461">
        <v>102611</v>
      </c>
      <c r="B4798" s="462" t="s">
        <v>13300</v>
      </c>
      <c r="C4798" s="461" t="s">
        <v>53</v>
      </c>
      <c r="D4798" s="465">
        <v>388.08</v>
      </c>
    </row>
    <row r="4799" spans="1:4" ht="27">
      <c r="A4799" s="461">
        <v>102613</v>
      </c>
      <c r="B4799" s="462" t="s">
        <v>13301</v>
      </c>
      <c r="C4799" s="461" t="s">
        <v>53</v>
      </c>
      <c r="D4799" s="465">
        <v>533.21</v>
      </c>
    </row>
    <row r="4800" spans="1:4" ht="27">
      <c r="A4800" s="461">
        <v>102614</v>
      </c>
      <c r="B4800" s="462" t="s">
        <v>13302</v>
      </c>
      <c r="C4800" s="461" t="s">
        <v>53</v>
      </c>
      <c r="D4800" s="465">
        <v>863.4</v>
      </c>
    </row>
    <row r="4801" spans="1:4" ht="27">
      <c r="A4801" s="461">
        <v>102615</v>
      </c>
      <c r="B4801" s="462" t="s">
        <v>13303</v>
      </c>
      <c r="C4801" s="461" t="s">
        <v>53</v>
      </c>
      <c r="D4801" s="465">
        <v>1112.75</v>
      </c>
    </row>
    <row r="4802" spans="1:4" ht="27">
      <c r="A4802" s="461">
        <v>102617</v>
      </c>
      <c r="B4802" s="462" t="s">
        <v>13304</v>
      </c>
      <c r="C4802" s="461" t="s">
        <v>53</v>
      </c>
      <c r="D4802" s="465">
        <v>2879.2</v>
      </c>
    </row>
    <row r="4803" spans="1:4" ht="27">
      <c r="A4803" s="461">
        <v>102619</v>
      </c>
      <c r="B4803" s="462" t="s">
        <v>13305</v>
      </c>
      <c r="C4803" s="461" t="s">
        <v>53</v>
      </c>
      <c r="D4803" s="465">
        <v>5520.19</v>
      </c>
    </row>
    <row r="4804" spans="1:4" ht="27">
      <c r="A4804" s="461">
        <v>102622</v>
      </c>
      <c r="B4804" s="462" t="s">
        <v>13306</v>
      </c>
      <c r="C4804" s="461" t="s">
        <v>53</v>
      </c>
      <c r="D4804" s="465">
        <v>519.35</v>
      </c>
    </row>
    <row r="4805" spans="1:4" ht="27">
      <c r="A4805" s="461">
        <v>102623</v>
      </c>
      <c r="B4805" s="462" t="s">
        <v>13307</v>
      </c>
      <c r="C4805" s="461" t="s">
        <v>53</v>
      </c>
      <c r="D4805" s="465">
        <v>747.44</v>
      </c>
    </row>
    <row r="4806" spans="1:4" ht="27">
      <c r="A4806" s="461">
        <v>89482</v>
      </c>
      <c r="B4806" s="462" t="s">
        <v>2654</v>
      </c>
      <c r="C4806" s="461" t="s">
        <v>53</v>
      </c>
      <c r="D4806" s="465">
        <v>32.19</v>
      </c>
    </row>
    <row r="4807" spans="1:4" ht="27">
      <c r="A4807" s="461">
        <v>89491</v>
      </c>
      <c r="B4807" s="462" t="s">
        <v>2655</v>
      </c>
      <c r="C4807" s="461" t="s">
        <v>53</v>
      </c>
      <c r="D4807" s="465">
        <v>73.61</v>
      </c>
    </row>
    <row r="4808" spans="1:4" ht="27">
      <c r="A4808" s="461">
        <v>89495</v>
      </c>
      <c r="B4808" s="462" t="s">
        <v>2656</v>
      </c>
      <c r="C4808" s="461" t="s">
        <v>53</v>
      </c>
      <c r="D4808" s="465">
        <v>12.24</v>
      </c>
    </row>
    <row r="4809" spans="1:4" ht="27">
      <c r="A4809" s="461">
        <v>89707</v>
      </c>
      <c r="B4809" s="462" t="s">
        <v>2657</v>
      </c>
      <c r="C4809" s="461" t="s">
        <v>53</v>
      </c>
      <c r="D4809" s="465">
        <v>35.130000000000003</v>
      </c>
    </row>
    <row r="4810" spans="1:4" ht="27">
      <c r="A4810" s="461">
        <v>89708</v>
      </c>
      <c r="B4810" s="462" t="s">
        <v>2658</v>
      </c>
      <c r="C4810" s="461" t="s">
        <v>53</v>
      </c>
      <c r="D4810" s="465">
        <v>78.92</v>
      </c>
    </row>
    <row r="4811" spans="1:4" ht="27">
      <c r="A4811" s="461">
        <v>89709</v>
      </c>
      <c r="B4811" s="462" t="s">
        <v>2659</v>
      </c>
      <c r="C4811" s="461" t="s">
        <v>53</v>
      </c>
      <c r="D4811" s="465">
        <v>13.42</v>
      </c>
    </row>
    <row r="4812" spans="1:4" ht="27">
      <c r="A4812" s="461">
        <v>89710</v>
      </c>
      <c r="B4812" s="462" t="s">
        <v>2660</v>
      </c>
      <c r="C4812" s="461" t="s">
        <v>53</v>
      </c>
      <c r="D4812" s="465">
        <v>11.24</v>
      </c>
    </row>
    <row r="4813" spans="1:4" ht="27">
      <c r="A4813" s="461">
        <v>86872</v>
      </c>
      <c r="B4813" s="462" t="s">
        <v>9932</v>
      </c>
      <c r="C4813" s="461" t="s">
        <v>53</v>
      </c>
      <c r="D4813" s="465">
        <v>617.88</v>
      </c>
    </row>
    <row r="4814" spans="1:4" ht="27">
      <c r="A4814" s="461">
        <v>86874</v>
      </c>
      <c r="B4814" s="462" t="s">
        <v>9931</v>
      </c>
      <c r="C4814" s="461" t="s">
        <v>53</v>
      </c>
      <c r="D4814" s="465">
        <v>433.75</v>
      </c>
    </row>
    <row r="4815" spans="1:4" ht="27">
      <c r="A4815" s="461">
        <v>86875</v>
      </c>
      <c r="B4815" s="462" t="s">
        <v>9930</v>
      </c>
      <c r="C4815" s="461" t="s">
        <v>53</v>
      </c>
      <c r="D4815" s="465">
        <v>417.45</v>
      </c>
    </row>
    <row r="4816" spans="1:4" ht="27">
      <c r="A4816" s="461">
        <v>86876</v>
      </c>
      <c r="B4816" s="462" t="s">
        <v>9929</v>
      </c>
      <c r="C4816" s="461" t="s">
        <v>53</v>
      </c>
      <c r="D4816" s="465">
        <v>241.33</v>
      </c>
    </row>
    <row r="4817" spans="1:4" ht="27">
      <c r="A4817" s="461">
        <v>86877</v>
      </c>
      <c r="B4817" s="462" t="s">
        <v>9928</v>
      </c>
      <c r="C4817" s="461" t="s">
        <v>53</v>
      </c>
      <c r="D4817" s="465">
        <v>51.11</v>
      </c>
    </row>
    <row r="4818" spans="1:4" ht="27">
      <c r="A4818" s="461">
        <v>86878</v>
      </c>
      <c r="B4818" s="462" t="s">
        <v>9927</v>
      </c>
      <c r="C4818" s="461" t="s">
        <v>53</v>
      </c>
      <c r="D4818" s="465">
        <v>55.11</v>
      </c>
    </row>
    <row r="4819" spans="1:4" ht="27">
      <c r="A4819" s="461">
        <v>86879</v>
      </c>
      <c r="B4819" s="462" t="s">
        <v>9926</v>
      </c>
      <c r="C4819" s="461" t="s">
        <v>53</v>
      </c>
      <c r="D4819" s="465">
        <v>7.9</v>
      </c>
    </row>
    <row r="4820" spans="1:4" ht="27">
      <c r="A4820" s="461">
        <v>86880</v>
      </c>
      <c r="B4820" s="462" t="s">
        <v>9925</v>
      </c>
      <c r="C4820" s="461" t="s">
        <v>53</v>
      </c>
      <c r="D4820" s="465">
        <v>27.09</v>
      </c>
    </row>
    <row r="4821" spans="1:4" ht="27">
      <c r="A4821" s="461">
        <v>86881</v>
      </c>
      <c r="B4821" s="462" t="s">
        <v>9924</v>
      </c>
      <c r="C4821" s="461" t="s">
        <v>53</v>
      </c>
      <c r="D4821" s="465">
        <v>155.31</v>
      </c>
    </row>
    <row r="4822" spans="1:4" ht="27">
      <c r="A4822" s="461">
        <v>86882</v>
      </c>
      <c r="B4822" s="462" t="s">
        <v>9923</v>
      </c>
      <c r="C4822" s="461" t="s">
        <v>53</v>
      </c>
      <c r="D4822" s="465">
        <v>27.59</v>
      </c>
    </row>
    <row r="4823" spans="1:4" ht="15">
      <c r="A4823" s="461">
        <v>86883</v>
      </c>
      <c r="B4823" s="462" t="s">
        <v>9922</v>
      </c>
      <c r="C4823" s="461" t="s">
        <v>53</v>
      </c>
      <c r="D4823" s="465">
        <v>15.63</v>
      </c>
    </row>
    <row r="4824" spans="1:4" ht="27">
      <c r="A4824" s="461">
        <v>86884</v>
      </c>
      <c r="B4824" s="462" t="s">
        <v>9921</v>
      </c>
      <c r="C4824" s="461" t="s">
        <v>53</v>
      </c>
      <c r="D4824" s="465">
        <v>9.74</v>
      </c>
    </row>
    <row r="4825" spans="1:4" ht="27">
      <c r="A4825" s="461">
        <v>86885</v>
      </c>
      <c r="B4825" s="462" t="s">
        <v>9920</v>
      </c>
      <c r="C4825" s="461" t="s">
        <v>53</v>
      </c>
      <c r="D4825" s="465">
        <v>13.82</v>
      </c>
    </row>
    <row r="4826" spans="1:4" ht="15">
      <c r="A4826" s="461">
        <v>86886</v>
      </c>
      <c r="B4826" s="462" t="s">
        <v>9919</v>
      </c>
      <c r="C4826" s="461" t="s">
        <v>53</v>
      </c>
      <c r="D4826" s="465">
        <v>37.78</v>
      </c>
    </row>
    <row r="4827" spans="1:4" ht="15">
      <c r="A4827" s="461">
        <v>86887</v>
      </c>
      <c r="B4827" s="462" t="s">
        <v>9918</v>
      </c>
      <c r="C4827" s="461" t="s">
        <v>53</v>
      </c>
      <c r="D4827" s="465">
        <v>41</v>
      </c>
    </row>
    <row r="4828" spans="1:4" ht="27">
      <c r="A4828" s="461">
        <v>86888</v>
      </c>
      <c r="B4828" s="462" t="s">
        <v>9917</v>
      </c>
      <c r="C4828" s="461" t="s">
        <v>53</v>
      </c>
      <c r="D4828" s="465">
        <v>418.35</v>
      </c>
    </row>
    <row r="4829" spans="1:4" ht="27">
      <c r="A4829" s="461">
        <v>86889</v>
      </c>
      <c r="B4829" s="462" t="s">
        <v>9916</v>
      </c>
      <c r="C4829" s="461" t="s">
        <v>53</v>
      </c>
      <c r="D4829" s="465">
        <v>706.6</v>
      </c>
    </row>
    <row r="4830" spans="1:4" ht="27">
      <c r="A4830" s="461">
        <v>86893</v>
      </c>
      <c r="B4830" s="462" t="s">
        <v>9915</v>
      </c>
      <c r="C4830" s="461" t="s">
        <v>53</v>
      </c>
      <c r="D4830" s="465">
        <v>609.13</v>
      </c>
    </row>
    <row r="4831" spans="1:4" ht="27">
      <c r="A4831" s="461">
        <v>86894</v>
      </c>
      <c r="B4831" s="462" t="s">
        <v>9914</v>
      </c>
      <c r="C4831" s="461" t="s">
        <v>53</v>
      </c>
      <c r="D4831" s="465">
        <v>245.73</v>
      </c>
    </row>
    <row r="4832" spans="1:4" ht="27">
      <c r="A4832" s="461">
        <v>86895</v>
      </c>
      <c r="B4832" s="462" t="s">
        <v>9913</v>
      </c>
      <c r="C4832" s="461" t="s">
        <v>53</v>
      </c>
      <c r="D4832" s="465">
        <v>334.74</v>
      </c>
    </row>
    <row r="4833" spans="1:4" ht="27">
      <c r="A4833" s="461">
        <v>86899</v>
      </c>
      <c r="B4833" s="462" t="s">
        <v>9912</v>
      </c>
      <c r="C4833" s="461" t="s">
        <v>53</v>
      </c>
      <c r="D4833" s="465">
        <v>298.18</v>
      </c>
    </row>
    <row r="4834" spans="1:4" ht="27">
      <c r="A4834" s="461">
        <v>86900</v>
      </c>
      <c r="B4834" s="462" t="s">
        <v>9911</v>
      </c>
      <c r="C4834" s="461" t="s">
        <v>53</v>
      </c>
      <c r="D4834" s="465">
        <v>213.07</v>
      </c>
    </row>
    <row r="4835" spans="1:4" ht="27">
      <c r="A4835" s="461">
        <v>86901</v>
      </c>
      <c r="B4835" s="462" t="s">
        <v>9910</v>
      </c>
      <c r="C4835" s="461" t="s">
        <v>53</v>
      </c>
      <c r="D4835" s="465">
        <v>123.57</v>
      </c>
    </row>
    <row r="4836" spans="1:4" ht="27">
      <c r="A4836" s="461">
        <v>86902</v>
      </c>
      <c r="B4836" s="462" t="s">
        <v>9909</v>
      </c>
      <c r="C4836" s="461" t="s">
        <v>53</v>
      </c>
      <c r="D4836" s="465">
        <v>276.33</v>
      </c>
    </row>
    <row r="4837" spans="1:4" ht="27">
      <c r="A4837" s="461">
        <v>86903</v>
      </c>
      <c r="B4837" s="462" t="s">
        <v>9908</v>
      </c>
      <c r="C4837" s="461" t="s">
        <v>53</v>
      </c>
      <c r="D4837" s="465">
        <v>308.44</v>
      </c>
    </row>
    <row r="4838" spans="1:4" ht="27">
      <c r="A4838" s="461">
        <v>86904</v>
      </c>
      <c r="B4838" s="462" t="s">
        <v>9907</v>
      </c>
      <c r="C4838" s="461" t="s">
        <v>53</v>
      </c>
      <c r="D4838" s="465">
        <v>128.16999999999999</v>
      </c>
    </row>
    <row r="4839" spans="1:4" ht="27">
      <c r="A4839" s="461">
        <v>86905</v>
      </c>
      <c r="B4839" s="462" t="s">
        <v>9906</v>
      </c>
      <c r="C4839" s="461" t="s">
        <v>53</v>
      </c>
      <c r="D4839" s="465">
        <v>331.62</v>
      </c>
    </row>
    <row r="4840" spans="1:4" ht="27">
      <c r="A4840" s="461">
        <v>86906</v>
      </c>
      <c r="B4840" s="462" t="s">
        <v>9905</v>
      </c>
      <c r="C4840" s="461" t="s">
        <v>53</v>
      </c>
      <c r="D4840" s="465">
        <v>61.33</v>
      </c>
    </row>
    <row r="4841" spans="1:4" ht="27">
      <c r="A4841" s="461">
        <v>86908</v>
      </c>
      <c r="B4841" s="462" t="s">
        <v>9904</v>
      </c>
      <c r="C4841" s="461" t="s">
        <v>53</v>
      </c>
      <c r="D4841" s="465">
        <v>398.14</v>
      </c>
    </row>
    <row r="4842" spans="1:4" ht="27">
      <c r="A4842" s="461">
        <v>86909</v>
      </c>
      <c r="B4842" s="462" t="s">
        <v>9903</v>
      </c>
      <c r="C4842" s="461" t="s">
        <v>53</v>
      </c>
      <c r="D4842" s="465">
        <v>106.49</v>
      </c>
    </row>
    <row r="4843" spans="1:4" ht="27">
      <c r="A4843" s="461">
        <v>86910</v>
      </c>
      <c r="B4843" s="462" t="s">
        <v>9902</v>
      </c>
      <c r="C4843" s="461" t="s">
        <v>53</v>
      </c>
      <c r="D4843" s="465">
        <v>104.98</v>
      </c>
    </row>
    <row r="4844" spans="1:4" ht="27">
      <c r="A4844" s="461">
        <v>86911</v>
      </c>
      <c r="B4844" s="462" t="s">
        <v>9901</v>
      </c>
      <c r="C4844" s="461" t="s">
        <v>53</v>
      </c>
      <c r="D4844" s="465">
        <v>71.75</v>
      </c>
    </row>
    <row r="4845" spans="1:4" ht="27">
      <c r="A4845" s="461">
        <v>86913</v>
      </c>
      <c r="B4845" s="462" t="s">
        <v>9900</v>
      </c>
      <c r="C4845" s="461" t="s">
        <v>53</v>
      </c>
      <c r="D4845" s="465">
        <v>44.7</v>
      </c>
    </row>
    <row r="4846" spans="1:4" ht="27">
      <c r="A4846" s="461">
        <v>86914</v>
      </c>
      <c r="B4846" s="462" t="s">
        <v>9899</v>
      </c>
      <c r="C4846" s="461" t="s">
        <v>53</v>
      </c>
      <c r="D4846" s="465">
        <v>80.5</v>
      </c>
    </row>
    <row r="4847" spans="1:4" ht="27">
      <c r="A4847" s="461">
        <v>86915</v>
      </c>
      <c r="B4847" s="462" t="s">
        <v>9898</v>
      </c>
      <c r="C4847" s="461" t="s">
        <v>53</v>
      </c>
      <c r="D4847" s="465">
        <v>117.65</v>
      </c>
    </row>
    <row r="4848" spans="1:4" ht="15">
      <c r="A4848" s="461">
        <v>86916</v>
      </c>
      <c r="B4848" s="462" t="s">
        <v>9897</v>
      </c>
      <c r="C4848" s="461" t="s">
        <v>53</v>
      </c>
      <c r="D4848" s="465">
        <v>48.67</v>
      </c>
    </row>
    <row r="4849" spans="1:4" ht="40.5">
      <c r="A4849" s="461">
        <v>86919</v>
      </c>
      <c r="B4849" s="462" t="s">
        <v>9896</v>
      </c>
      <c r="C4849" s="461" t="s">
        <v>53</v>
      </c>
      <c r="D4849" s="465">
        <v>765.12</v>
      </c>
    </row>
    <row r="4850" spans="1:4" ht="40.5">
      <c r="A4850" s="461">
        <v>86920</v>
      </c>
      <c r="B4850" s="462" t="s">
        <v>9895</v>
      </c>
      <c r="C4850" s="461" t="s">
        <v>53</v>
      </c>
      <c r="D4850" s="465">
        <v>686.11</v>
      </c>
    </row>
    <row r="4851" spans="1:4" ht="27">
      <c r="A4851" s="461">
        <v>86921</v>
      </c>
      <c r="B4851" s="462" t="s">
        <v>9894</v>
      </c>
      <c r="C4851" s="461" t="s">
        <v>53</v>
      </c>
      <c r="D4851" s="465">
        <v>690.08</v>
      </c>
    </row>
    <row r="4852" spans="1:4" ht="40.5">
      <c r="A4852" s="461">
        <v>86922</v>
      </c>
      <c r="B4852" s="462" t="s">
        <v>9893</v>
      </c>
      <c r="C4852" s="461" t="s">
        <v>53</v>
      </c>
      <c r="D4852" s="465">
        <v>720.67</v>
      </c>
    </row>
    <row r="4853" spans="1:4" ht="40.5">
      <c r="A4853" s="461">
        <v>86923</v>
      </c>
      <c r="B4853" s="462" t="s">
        <v>9892</v>
      </c>
      <c r="C4853" s="461" t="s">
        <v>53</v>
      </c>
      <c r="D4853" s="465">
        <v>513.94000000000005</v>
      </c>
    </row>
    <row r="4854" spans="1:4" ht="27">
      <c r="A4854" s="461">
        <v>86924</v>
      </c>
      <c r="B4854" s="462" t="s">
        <v>9891</v>
      </c>
      <c r="C4854" s="461" t="s">
        <v>53</v>
      </c>
      <c r="D4854" s="465">
        <v>517.91</v>
      </c>
    </row>
    <row r="4855" spans="1:4" ht="40.5">
      <c r="A4855" s="461">
        <v>86925</v>
      </c>
      <c r="B4855" s="462" t="s">
        <v>9890</v>
      </c>
      <c r="C4855" s="461" t="s">
        <v>53</v>
      </c>
      <c r="D4855" s="465">
        <v>485.68</v>
      </c>
    </row>
    <row r="4856" spans="1:4" ht="40.5">
      <c r="A4856" s="461">
        <v>86926</v>
      </c>
      <c r="B4856" s="462" t="s">
        <v>9889</v>
      </c>
      <c r="C4856" s="461" t="s">
        <v>53</v>
      </c>
      <c r="D4856" s="465">
        <v>489.65</v>
      </c>
    </row>
    <row r="4857" spans="1:4" ht="40.5">
      <c r="A4857" s="461">
        <v>86927</v>
      </c>
      <c r="B4857" s="462" t="s">
        <v>9888</v>
      </c>
      <c r="C4857" s="461" t="s">
        <v>53</v>
      </c>
      <c r="D4857" s="465">
        <v>321.52</v>
      </c>
    </row>
    <row r="4858" spans="1:4" ht="40.5">
      <c r="A4858" s="461">
        <v>86928</v>
      </c>
      <c r="B4858" s="462" t="s">
        <v>9887</v>
      </c>
      <c r="C4858" s="461" t="s">
        <v>53</v>
      </c>
      <c r="D4858" s="465">
        <v>325.49</v>
      </c>
    </row>
    <row r="4859" spans="1:4" ht="40.5">
      <c r="A4859" s="461">
        <v>86929</v>
      </c>
      <c r="B4859" s="462" t="s">
        <v>9886</v>
      </c>
      <c r="C4859" s="461" t="s">
        <v>53</v>
      </c>
      <c r="D4859" s="465">
        <v>309.56</v>
      </c>
    </row>
    <row r="4860" spans="1:4" ht="27">
      <c r="A4860" s="461">
        <v>86930</v>
      </c>
      <c r="B4860" s="462" t="s">
        <v>9885</v>
      </c>
      <c r="C4860" s="461" t="s">
        <v>53</v>
      </c>
      <c r="D4860" s="465">
        <v>313.52999999999997</v>
      </c>
    </row>
    <row r="4861" spans="1:4" ht="27">
      <c r="A4861" s="461">
        <v>86931</v>
      </c>
      <c r="B4861" s="462" t="s">
        <v>9884</v>
      </c>
      <c r="C4861" s="461" t="s">
        <v>53</v>
      </c>
      <c r="D4861" s="465">
        <v>432.17</v>
      </c>
    </row>
    <row r="4862" spans="1:4" ht="40.5">
      <c r="A4862" s="461">
        <v>86932</v>
      </c>
      <c r="B4862" s="462" t="s">
        <v>9883</v>
      </c>
      <c r="C4862" s="461" t="s">
        <v>53</v>
      </c>
      <c r="D4862" s="465">
        <v>459.35</v>
      </c>
    </row>
    <row r="4863" spans="1:4" ht="40.5">
      <c r="A4863" s="461">
        <v>86933</v>
      </c>
      <c r="B4863" s="462" t="s">
        <v>9882</v>
      </c>
      <c r="C4863" s="461" t="s">
        <v>53</v>
      </c>
      <c r="D4863" s="465">
        <v>372.16</v>
      </c>
    </row>
    <row r="4864" spans="1:4" ht="40.5">
      <c r="A4864" s="461">
        <v>86934</v>
      </c>
      <c r="B4864" s="462" t="s">
        <v>9881</v>
      </c>
      <c r="C4864" s="461" t="s">
        <v>53</v>
      </c>
      <c r="D4864" s="465">
        <v>360.2</v>
      </c>
    </row>
    <row r="4865" spans="1:4" ht="27">
      <c r="A4865" s="461">
        <v>86935</v>
      </c>
      <c r="B4865" s="462" t="s">
        <v>9880</v>
      </c>
      <c r="C4865" s="461" t="s">
        <v>53</v>
      </c>
      <c r="D4865" s="465">
        <v>283.81</v>
      </c>
    </row>
    <row r="4866" spans="1:4" ht="27">
      <c r="A4866" s="461">
        <v>86936</v>
      </c>
      <c r="B4866" s="462" t="s">
        <v>9879</v>
      </c>
      <c r="C4866" s="461" t="s">
        <v>53</v>
      </c>
      <c r="D4866" s="465">
        <v>423.49</v>
      </c>
    </row>
    <row r="4867" spans="1:4" ht="27">
      <c r="A4867" s="461">
        <v>86937</v>
      </c>
      <c r="B4867" s="462" t="s">
        <v>9878</v>
      </c>
      <c r="C4867" s="461" t="s">
        <v>53</v>
      </c>
      <c r="D4867" s="465">
        <v>190.31</v>
      </c>
    </row>
    <row r="4868" spans="1:4" ht="27">
      <c r="A4868" s="461">
        <v>86938</v>
      </c>
      <c r="B4868" s="462" t="s">
        <v>9877</v>
      </c>
      <c r="C4868" s="461" t="s">
        <v>53</v>
      </c>
      <c r="D4868" s="465">
        <v>329.99</v>
      </c>
    </row>
    <row r="4869" spans="1:4" ht="40.5">
      <c r="A4869" s="461">
        <v>86939</v>
      </c>
      <c r="B4869" s="462" t="s">
        <v>9876</v>
      </c>
      <c r="C4869" s="461" t="s">
        <v>53</v>
      </c>
      <c r="D4869" s="465">
        <v>370.93</v>
      </c>
    </row>
    <row r="4870" spans="1:4" ht="40.5">
      <c r="A4870" s="461">
        <v>86940</v>
      </c>
      <c r="B4870" s="462" t="s">
        <v>9875</v>
      </c>
      <c r="C4870" s="461" t="s">
        <v>53</v>
      </c>
      <c r="D4870" s="465">
        <v>928.48</v>
      </c>
    </row>
    <row r="4871" spans="1:4" ht="40.5">
      <c r="A4871" s="461">
        <v>86941</v>
      </c>
      <c r="B4871" s="462" t="s">
        <v>9874</v>
      </c>
      <c r="C4871" s="461" t="s">
        <v>53</v>
      </c>
      <c r="D4871" s="465">
        <v>673.51</v>
      </c>
    </row>
    <row r="4872" spans="1:4" ht="40.5">
      <c r="A4872" s="461">
        <v>86942</v>
      </c>
      <c r="B4872" s="462" t="s">
        <v>9873</v>
      </c>
      <c r="C4872" s="461" t="s">
        <v>53</v>
      </c>
      <c r="D4872" s="465">
        <v>234.73</v>
      </c>
    </row>
    <row r="4873" spans="1:4" ht="40.5">
      <c r="A4873" s="461">
        <v>86943</v>
      </c>
      <c r="B4873" s="462" t="s">
        <v>9872</v>
      </c>
      <c r="C4873" s="461" t="s">
        <v>53</v>
      </c>
      <c r="D4873" s="465">
        <v>222.77</v>
      </c>
    </row>
    <row r="4874" spans="1:4" ht="40.5">
      <c r="A4874" s="461">
        <v>86947</v>
      </c>
      <c r="B4874" s="462" t="s">
        <v>9871</v>
      </c>
      <c r="C4874" s="461" t="s">
        <v>53</v>
      </c>
      <c r="D4874" s="465">
        <v>1041.79</v>
      </c>
    </row>
    <row r="4875" spans="1:4" ht="40.5">
      <c r="A4875" s="461">
        <v>93396</v>
      </c>
      <c r="B4875" s="462" t="s">
        <v>9870</v>
      </c>
      <c r="C4875" s="461" t="s">
        <v>53</v>
      </c>
      <c r="D4875" s="465">
        <v>596.12</v>
      </c>
    </row>
    <row r="4876" spans="1:4" ht="40.5">
      <c r="A4876" s="461">
        <v>93441</v>
      </c>
      <c r="B4876" s="462" t="s">
        <v>9869</v>
      </c>
      <c r="C4876" s="461" t="s">
        <v>53</v>
      </c>
      <c r="D4876" s="465">
        <v>1071.9000000000001</v>
      </c>
    </row>
    <row r="4877" spans="1:4" ht="40.5">
      <c r="A4877" s="461">
        <v>93442</v>
      </c>
      <c r="B4877" s="462" t="s">
        <v>9868</v>
      </c>
      <c r="C4877" s="461" t="s">
        <v>53</v>
      </c>
      <c r="D4877" s="465">
        <v>1148.8499999999999</v>
      </c>
    </row>
    <row r="4878" spans="1:4" ht="27">
      <c r="A4878" s="461">
        <v>95469</v>
      </c>
      <c r="B4878" s="462" t="s">
        <v>9867</v>
      </c>
      <c r="C4878" s="461" t="s">
        <v>53</v>
      </c>
      <c r="D4878" s="465">
        <v>257.48</v>
      </c>
    </row>
    <row r="4879" spans="1:4" ht="27">
      <c r="A4879" s="461">
        <v>95470</v>
      </c>
      <c r="B4879" s="462" t="s">
        <v>2661</v>
      </c>
      <c r="C4879" s="461" t="s">
        <v>53</v>
      </c>
      <c r="D4879" s="465">
        <v>265.04000000000002</v>
      </c>
    </row>
    <row r="4880" spans="1:4" ht="27">
      <c r="A4880" s="461">
        <v>95471</v>
      </c>
      <c r="B4880" s="462" t="s">
        <v>9866</v>
      </c>
      <c r="C4880" s="461" t="s">
        <v>53</v>
      </c>
      <c r="D4880" s="465">
        <v>653.73</v>
      </c>
    </row>
    <row r="4881" spans="1:4" ht="40.5">
      <c r="A4881" s="461">
        <v>95472</v>
      </c>
      <c r="B4881" s="462" t="s">
        <v>9865</v>
      </c>
      <c r="C4881" s="461" t="s">
        <v>53</v>
      </c>
      <c r="D4881" s="465">
        <v>661.29</v>
      </c>
    </row>
    <row r="4882" spans="1:4" ht="15">
      <c r="A4882" s="461">
        <v>95542</v>
      </c>
      <c r="B4882" s="462" t="s">
        <v>9864</v>
      </c>
      <c r="C4882" s="461" t="s">
        <v>53</v>
      </c>
      <c r="D4882" s="465">
        <v>30.99</v>
      </c>
    </row>
    <row r="4883" spans="1:4" ht="15">
      <c r="A4883" s="461">
        <v>95543</v>
      </c>
      <c r="B4883" s="462" t="s">
        <v>9863</v>
      </c>
      <c r="C4883" s="461" t="s">
        <v>53</v>
      </c>
      <c r="D4883" s="465">
        <v>51.56</v>
      </c>
    </row>
    <row r="4884" spans="1:4" ht="15">
      <c r="A4884" s="461">
        <v>95544</v>
      </c>
      <c r="B4884" s="462" t="s">
        <v>9862</v>
      </c>
      <c r="C4884" s="461" t="s">
        <v>53</v>
      </c>
      <c r="D4884" s="465">
        <v>38.270000000000003</v>
      </c>
    </row>
    <row r="4885" spans="1:4" ht="15">
      <c r="A4885" s="461">
        <v>95545</v>
      </c>
      <c r="B4885" s="462" t="s">
        <v>9861</v>
      </c>
      <c r="C4885" s="461" t="s">
        <v>53</v>
      </c>
      <c r="D4885" s="465">
        <v>37.5</v>
      </c>
    </row>
    <row r="4886" spans="1:4" ht="27">
      <c r="A4886" s="461">
        <v>95546</v>
      </c>
      <c r="B4886" s="462" t="s">
        <v>9860</v>
      </c>
      <c r="C4886" s="461" t="s">
        <v>53</v>
      </c>
      <c r="D4886" s="465">
        <v>123.89</v>
      </c>
    </row>
    <row r="4887" spans="1:4" ht="27">
      <c r="A4887" s="461">
        <v>95547</v>
      </c>
      <c r="B4887" s="462" t="s">
        <v>9859</v>
      </c>
      <c r="C4887" s="461" t="s">
        <v>53</v>
      </c>
      <c r="D4887" s="465">
        <v>89.86</v>
      </c>
    </row>
    <row r="4888" spans="1:4" ht="15">
      <c r="A4888" s="461">
        <v>100848</v>
      </c>
      <c r="B4888" s="462" t="s">
        <v>9858</v>
      </c>
      <c r="C4888" s="461" t="s">
        <v>53</v>
      </c>
      <c r="D4888" s="465">
        <v>473.21</v>
      </c>
    </row>
    <row r="4889" spans="1:4" ht="15">
      <c r="A4889" s="461">
        <v>100849</v>
      </c>
      <c r="B4889" s="462" t="s">
        <v>9857</v>
      </c>
      <c r="C4889" s="461" t="s">
        <v>53</v>
      </c>
      <c r="D4889" s="465">
        <v>45.5</v>
      </c>
    </row>
    <row r="4890" spans="1:4" ht="15">
      <c r="A4890" s="461">
        <v>100851</v>
      </c>
      <c r="B4890" s="462" t="s">
        <v>9856</v>
      </c>
      <c r="C4890" s="461" t="s">
        <v>53</v>
      </c>
      <c r="D4890" s="465">
        <v>92.76</v>
      </c>
    </row>
    <row r="4891" spans="1:4" ht="27">
      <c r="A4891" s="461">
        <v>100852</v>
      </c>
      <c r="B4891" s="462" t="s">
        <v>9855</v>
      </c>
      <c r="C4891" s="461" t="s">
        <v>53</v>
      </c>
      <c r="D4891" s="465">
        <v>233.87</v>
      </c>
    </row>
    <row r="4892" spans="1:4" ht="15">
      <c r="A4892" s="461">
        <v>100853</v>
      </c>
      <c r="B4892" s="462" t="s">
        <v>13308</v>
      </c>
      <c r="C4892" s="461" t="s">
        <v>53</v>
      </c>
      <c r="D4892" s="465">
        <v>281.62</v>
      </c>
    </row>
    <row r="4893" spans="1:4" ht="15">
      <c r="A4893" s="461">
        <v>100854</v>
      </c>
      <c r="B4893" s="462" t="s">
        <v>9854</v>
      </c>
      <c r="C4893" s="461" t="s">
        <v>53</v>
      </c>
      <c r="D4893" s="465">
        <v>1473.19</v>
      </c>
    </row>
    <row r="4894" spans="1:4" ht="27">
      <c r="A4894" s="461">
        <v>100855</v>
      </c>
      <c r="B4894" s="462" t="s">
        <v>9853</v>
      </c>
      <c r="C4894" s="461" t="s">
        <v>53</v>
      </c>
      <c r="D4894" s="465">
        <v>37.5</v>
      </c>
    </row>
    <row r="4895" spans="1:4" ht="15">
      <c r="A4895" s="461">
        <v>100856</v>
      </c>
      <c r="B4895" s="462" t="s">
        <v>9852</v>
      </c>
      <c r="C4895" s="461" t="s">
        <v>53</v>
      </c>
      <c r="D4895" s="465">
        <v>30.94</v>
      </c>
    </row>
    <row r="4896" spans="1:4" ht="15">
      <c r="A4896" s="461">
        <v>100857</v>
      </c>
      <c r="B4896" s="462" t="s">
        <v>9851</v>
      </c>
      <c r="C4896" s="461" t="s">
        <v>53</v>
      </c>
      <c r="D4896" s="465">
        <v>431.24</v>
      </c>
    </row>
    <row r="4897" spans="1:4" ht="15">
      <c r="A4897" s="461">
        <v>100858</v>
      </c>
      <c r="B4897" s="462" t="s">
        <v>9850</v>
      </c>
      <c r="C4897" s="461" t="s">
        <v>53</v>
      </c>
      <c r="D4897" s="465">
        <v>511.04</v>
      </c>
    </row>
    <row r="4898" spans="1:4" ht="27">
      <c r="A4898" s="461">
        <v>100859</v>
      </c>
      <c r="B4898" s="462" t="s">
        <v>13309</v>
      </c>
      <c r="C4898" s="461" t="s">
        <v>53</v>
      </c>
      <c r="D4898" s="465">
        <v>854.13</v>
      </c>
    </row>
    <row r="4899" spans="1:4" ht="27">
      <c r="A4899" s="461">
        <v>100860</v>
      </c>
      <c r="B4899" s="462" t="s">
        <v>9849</v>
      </c>
      <c r="C4899" s="461" t="s">
        <v>53</v>
      </c>
      <c r="D4899" s="465">
        <v>83.04</v>
      </c>
    </row>
    <row r="4900" spans="1:4" ht="27">
      <c r="A4900" s="461">
        <v>100861</v>
      </c>
      <c r="B4900" s="462" t="s">
        <v>9848</v>
      </c>
      <c r="C4900" s="461" t="s">
        <v>53</v>
      </c>
      <c r="D4900" s="465">
        <v>35.35</v>
      </c>
    </row>
    <row r="4901" spans="1:4" ht="27">
      <c r="A4901" s="461">
        <v>100862</v>
      </c>
      <c r="B4901" s="462" t="s">
        <v>9847</v>
      </c>
      <c r="C4901" s="461" t="s">
        <v>53</v>
      </c>
      <c r="D4901" s="465">
        <v>39.869999999999997</v>
      </c>
    </row>
    <row r="4902" spans="1:4" ht="27">
      <c r="A4902" s="461">
        <v>100863</v>
      </c>
      <c r="B4902" s="462" t="s">
        <v>9846</v>
      </c>
      <c r="C4902" s="461" t="s">
        <v>53</v>
      </c>
      <c r="D4902" s="465">
        <v>649.73</v>
      </c>
    </row>
    <row r="4903" spans="1:4" ht="27">
      <c r="A4903" s="461">
        <v>100864</v>
      </c>
      <c r="B4903" s="462" t="s">
        <v>9845</v>
      </c>
      <c r="C4903" s="461" t="s">
        <v>53</v>
      </c>
      <c r="D4903" s="465">
        <v>717.7</v>
      </c>
    </row>
    <row r="4904" spans="1:4" ht="27">
      <c r="A4904" s="461">
        <v>100865</v>
      </c>
      <c r="B4904" s="462" t="s">
        <v>9844</v>
      </c>
      <c r="C4904" s="461" t="s">
        <v>53</v>
      </c>
      <c r="D4904" s="465">
        <v>655.78</v>
      </c>
    </row>
    <row r="4905" spans="1:4" ht="27">
      <c r="A4905" s="461">
        <v>100866</v>
      </c>
      <c r="B4905" s="462" t="s">
        <v>9843</v>
      </c>
      <c r="C4905" s="461" t="s">
        <v>53</v>
      </c>
      <c r="D4905" s="465">
        <v>328.92</v>
      </c>
    </row>
    <row r="4906" spans="1:4" ht="27">
      <c r="A4906" s="461">
        <v>100867</v>
      </c>
      <c r="B4906" s="462" t="s">
        <v>9842</v>
      </c>
      <c r="C4906" s="461" t="s">
        <v>53</v>
      </c>
      <c r="D4906" s="465">
        <v>351.34</v>
      </c>
    </row>
    <row r="4907" spans="1:4" ht="27">
      <c r="A4907" s="461">
        <v>100868</v>
      </c>
      <c r="B4907" s="462" t="s">
        <v>9841</v>
      </c>
      <c r="C4907" s="461" t="s">
        <v>53</v>
      </c>
      <c r="D4907" s="465">
        <v>366.25</v>
      </c>
    </row>
    <row r="4908" spans="1:4" ht="27">
      <c r="A4908" s="461">
        <v>100869</v>
      </c>
      <c r="B4908" s="462" t="s">
        <v>9840</v>
      </c>
      <c r="C4908" s="461" t="s">
        <v>53</v>
      </c>
      <c r="D4908" s="465">
        <v>377.69</v>
      </c>
    </row>
    <row r="4909" spans="1:4" ht="27">
      <c r="A4909" s="461">
        <v>100870</v>
      </c>
      <c r="B4909" s="462" t="s">
        <v>9839</v>
      </c>
      <c r="C4909" s="461" t="s">
        <v>53</v>
      </c>
      <c r="D4909" s="465">
        <v>262.51</v>
      </c>
    </row>
    <row r="4910" spans="1:4" ht="27">
      <c r="A4910" s="461">
        <v>100871</v>
      </c>
      <c r="B4910" s="462" t="s">
        <v>9838</v>
      </c>
      <c r="C4910" s="461" t="s">
        <v>53</v>
      </c>
      <c r="D4910" s="465">
        <v>282.49</v>
      </c>
    </row>
    <row r="4911" spans="1:4" ht="27">
      <c r="A4911" s="461">
        <v>100872</v>
      </c>
      <c r="B4911" s="462" t="s">
        <v>9837</v>
      </c>
      <c r="C4911" s="461" t="s">
        <v>53</v>
      </c>
      <c r="D4911" s="465">
        <v>295.25</v>
      </c>
    </row>
    <row r="4912" spans="1:4" ht="27">
      <c r="A4912" s="461">
        <v>100873</v>
      </c>
      <c r="B4912" s="462" t="s">
        <v>9836</v>
      </c>
      <c r="C4912" s="461" t="s">
        <v>53</v>
      </c>
      <c r="D4912" s="465">
        <v>303.22000000000003</v>
      </c>
    </row>
    <row r="4913" spans="1:4" ht="15">
      <c r="A4913" s="461">
        <v>100874</v>
      </c>
      <c r="B4913" s="462" t="s">
        <v>9835</v>
      </c>
      <c r="C4913" s="461" t="s">
        <v>53</v>
      </c>
      <c r="D4913" s="465">
        <v>328.92</v>
      </c>
    </row>
    <row r="4914" spans="1:4" ht="27">
      <c r="A4914" s="461">
        <v>100875</v>
      </c>
      <c r="B4914" s="462" t="s">
        <v>9834</v>
      </c>
      <c r="C4914" s="461" t="s">
        <v>53</v>
      </c>
      <c r="D4914" s="465">
        <v>1207.6600000000001</v>
      </c>
    </row>
    <row r="4915" spans="1:4" ht="27">
      <c r="A4915" s="461">
        <v>100878</v>
      </c>
      <c r="B4915" s="462" t="s">
        <v>13310</v>
      </c>
      <c r="C4915" s="461" t="s">
        <v>53</v>
      </c>
      <c r="D4915" s="465">
        <v>558.33000000000004</v>
      </c>
    </row>
    <row r="4916" spans="1:4" ht="27">
      <c r="A4916" s="461">
        <v>98052</v>
      </c>
      <c r="B4916" s="462" t="s">
        <v>11456</v>
      </c>
      <c r="C4916" s="461" t="s">
        <v>53</v>
      </c>
      <c r="D4916" s="465">
        <v>1991.68</v>
      </c>
    </row>
    <row r="4917" spans="1:4" ht="27">
      <c r="A4917" s="461">
        <v>98053</v>
      </c>
      <c r="B4917" s="462" t="s">
        <v>11457</v>
      </c>
      <c r="C4917" s="461" t="s">
        <v>53</v>
      </c>
      <c r="D4917" s="465">
        <v>2729.41</v>
      </c>
    </row>
    <row r="4918" spans="1:4" ht="27">
      <c r="A4918" s="461">
        <v>98054</v>
      </c>
      <c r="B4918" s="462" t="s">
        <v>11458</v>
      </c>
      <c r="C4918" s="461" t="s">
        <v>53</v>
      </c>
      <c r="D4918" s="465">
        <v>4451.6400000000003</v>
      </c>
    </row>
    <row r="4919" spans="1:4" ht="27">
      <c r="A4919" s="461">
        <v>98055</v>
      </c>
      <c r="B4919" s="462" t="s">
        <v>11459</v>
      </c>
      <c r="C4919" s="461" t="s">
        <v>53</v>
      </c>
      <c r="D4919" s="465">
        <v>6028.2</v>
      </c>
    </row>
    <row r="4920" spans="1:4" ht="27">
      <c r="A4920" s="461">
        <v>98056</v>
      </c>
      <c r="B4920" s="462" t="s">
        <v>11460</v>
      </c>
      <c r="C4920" s="461" t="s">
        <v>53</v>
      </c>
      <c r="D4920" s="465">
        <v>7041.68</v>
      </c>
    </row>
    <row r="4921" spans="1:4" ht="27">
      <c r="A4921" s="461">
        <v>98057</v>
      </c>
      <c r="B4921" s="462" t="s">
        <v>11461</v>
      </c>
      <c r="C4921" s="461" t="s">
        <v>53</v>
      </c>
      <c r="D4921" s="465">
        <v>8327.48</v>
      </c>
    </row>
    <row r="4922" spans="1:4" ht="27">
      <c r="A4922" s="461">
        <v>98058</v>
      </c>
      <c r="B4922" s="462" t="s">
        <v>11462</v>
      </c>
      <c r="C4922" s="461" t="s">
        <v>53</v>
      </c>
      <c r="D4922" s="465">
        <v>1674.59</v>
      </c>
    </row>
    <row r="4923" spans="1:4" ht="27">
      <c r="A4923" s="461">
        <v>98059</v>
      </c>
      <c r="B4923" s="462" t="s">
        <v>11463</v>
      </c>
      <c r="C4923" s="461" t="s">
        <v>53</v>
      </c>
      <c r="D4923" s="465">
        <v>3627.53</v>
      </c>
    </row>
    <row r="4924" spans="1:4" ht="27">
      <c r="A4924" s="461">
        <v>98060</v>
      </c>
      <c r="B4924" s="462" t="s">
        <v>11464</v>
      </c>
      <c r="C4924" s="461" t="s">
        <v>53</v>
      </c>
      <c r="D4924" s="465">
        <v>5034.42</v>
      </c>
    </row>
    <row r="4925" spans="1:4" ht="27">
      <c r="A4925" s="461">
        <v>98061</v>
      </c>
      <c r="B4925" s="462" t="s">
        <v>11465</v>
      </c>
      <c r="C4925" s="461" t="s">
        <v>53</v>
      </c>
      <c r="D4925" s="465">
        <v>6979.89</v>
      </c>
    </row>
    <row r="4926" spans="1:4" ht="27">
      <c r="A4926" s="461">
        <v>98062</v>
      </c>
      <c r="B4926" s="462" t="s">
        <v>11466</v>
      </c>
      <c r="C4926" s="461" t="s">
        <v>53</v>
      </c>
      <c r="D4926" s="465">
        <v>2831.01</v>
      </c>
    </row>
    <row r="4927" spans="1:4" ht="27">
      <c r="A4927" s="461">
        <v>98063</v>
      </c>
      <c r="B4927" s="462" t="s">
        <v>11467</v>
      </c>
      <c r="C4927" s="461" t="s">
        <v>53</v>
      </c>
      <c r="D4927" s="465">
        <v>4313.91</v>
      </c>
    </row>
    <row r="4928" spans="1:4" ht="27">
      <c r="A4928" s="461">
        <v>98064</v>
      </c>
      <c r="B4928" s="462" t="s">
        <v>11468</v>
      </c>
      <c r="C4928" s="461" t="s">
        <v>53</v>
      </c>
      <c r="D4928" s="465">
        <v>4987.97</v>
      </c>
    </row>
    <row r="4929" spans="1:4" ht="27">
      <c r="A4929" s="461">
        <v>98065</v>
      </c>
      <c r="B4929" s="462" t="s">
        <v>11469</v>
      </c>
      <c r="C4929" s="461" t="s">
        <v>53</v>
      </c>
      <c r="D4929" s="465">
        <v>6924.59</v>
      </c>
    </row>
    <row r="4930" spans="1:4" ht="27">
      <c r="A4930" s="461">
        <v>98066</v>
      </c>
      <c r="B4930" s="462" t="s">
        <v>11470</v>
      </c>
      <c r="C4930" s="461" t="s">
        <v>53</v>
      </c>
      <c r="D4930" s="465">
        <v>4945.8100000000004</v>
      </c>
    </row>
    <row r="4931" spans="1:4" ht="27">
      <c r="A4931" s="461">
        <v>98067</v>
      </c>
      <c r="B4931" s="462" t="s">
        <v>11471</v>
      </c>
      <c r="C4931" s="461" t="s">
        <v>53</v>
      </c>
      <c r="D4931" s="465">
        <v>6606.54</v>
      </c>
    </row>
    <row r="4932" spans="1:4" ht="27">
      <c r="A4932" s="461">
        <v>98068</v>
      </c>
      <c r="B4932" s="462" t="s">
        <v>11472</v>
      </c>
      <c r="C4932" s="461" t="s">
        <v>53</v>
      </c>
      <c r="D4932" s="465">
        <v>9330.01</v>
      </c>
    </row>
    <row r="4933" spans="1:4" ht="27">
      <c r="A4933" s="461">
        <v>98069</v>
      </c>
      <c r="B4933" s="462" t="s">
        <v>11473</v>
      </c>
      <c r="C4933" s="461" t="s">
        <v>53</v>
      </c>
      <c r="D4933" s="465">
        <v>12448.45</v>
      </c>
    </row>
    <row r="4934" spans="1:4" ht="40.5">
      <c r="A4934" s="461">
        <v>98070</v>
      </c>
      <c r="B4934" s="462" t="s">
        <v>11474</v>
      </c>
      <c r="C4934" s="461" t="s">
        <v>53</v>
      </c>
      <c r="D4934" s="465">
        <v>14301.41</v>
      </c>
    </row>
    <row r="4935" spans="1:4" ht="40.5">
      <c r="A4935" s="461">
        <v>98071</v>
      </c>
      <c r="B4935" s="462" t="s">
        <v>11475</v>
      </c>
      <c r="C4935" s="461" t="s">
        <v>53</v>
      </c>
      <c r="D4935" s="465">
        <v>15782.08</v>
      </c>
    </row>
    <row r="4936" spans="1:4" ht="27">
      <c r="A4936" s="461">
        <v>98072</v>
      </c>
      <c r="B4936" s="462" t="s">
        <v>11476</v>
      </c>
      <c r="C4936" s="461" t="s">
        <v>53</v>
      </c>
      <c r="D4936" s="465">
        <v>4090.14</v>
      </c>
    </row>
    <row r="4937" spans="1:4" ht="40.5">
      <c r="A4937" s="461">
        <v>98073</v>
      </c>
      <c r="B4937" s="462" t="s">
        <v>11477</v>
      </c>
      <c r="C4937" s="461" t="s">
        <v>53</v>
      </c>
      <c r="D4937" s="465">
        <v>6313.24</v>
      </c>
    </row>
    <row r="4938" spans="1:4" ht="40.5">
      <c r="A4938" s="461">
        <v>98074</v>
      </c>
      <c r="B4938" s="462" t="s">
        <v>11478</v>
      </c>
      <c r="C4938" s="461" t="s">
        <v>53</v>
      </c>
      <c r="D4938" s="465">
        <v>9692.2099999999991</v>
      </c>
    </row>
    <row r="4939" spans="1:4" ht="40.5">
      <c r="A4939" s="461">
        <v>98075</v>
      </c>
      <c r="B4939" s="462" t="s">
        <v>11479</v>
      </c>
      <c r="C4939" s="461" t="s">
        <v>53</v>
      </c>
      <c r="D4939" s="465">
        <v>12546.74</v>
      </c>
    </row>
    <row r="4940" spans="1:4" ht="40.5">
      <c r="A4940" s="461">
        <v>98076</v>
      </c>
      <c r="B4940" s="462" t="s">
        <v>11480</v>
      </c>
      <c r="C4940" s="461" t="s">
        <v>53</v>
      </c>
      <c r="D4940" s="465">
        <v>14390.34</v>
      </c>
    </row>
    <row r="4941" spans="1:4" ht="40.5">
      <c r="A4941" s="461">
        <v>98077</v>
      </c>
      <c r="B4941" s="462" t="s">
        <v>11481</v>
      </c>
      <c r="C4941" s="461" t="s">
        <v>53</v>
      </c>
      <c r="D4941" s="465">
        <v>16902.61</v>
      </c>
    </row>
    <row r="4942" spans="1:4" ht="40.5">
      <c r="A4942" s="461">
        <v>98078</v>
      </c>
      <c r="B4942" s="462" t="s">
        <v>11482</v>
      </c>
      <c r="C4942" s="461" t="s">
        <v>53</v>
      </c>
      <c r="D4942" s="465">
        <v>4385.82</v>
      </c>
    </row>
    <row r="4943" spans="1:4" ht="40.5">
      <c r="A4943" s="461">
        <v>98079</v>
      </c>
      <c r="B4943" s="462" t="s">
        <v>11483</v>
      </c>
      <c r="C4943" s="461" t="s">
        <v>53</v>
      </c>
      <c r="D4943" s="465">
        <v>7644.61</v>
      </c>
    </row>
    <row r="4944" spans="1:4" ht="40.5">
      <c r="A4944" s="461">
        <v>98080</v>
      </c>
      <c r="B4944" s="462" t="s">
        <v>11484</v>
      </c>
      <c r="C4944" s="461" t="s">
        <v>53</v>
      </c>
      <c r="D4944" s="465">
        <v>9759.56</v>
      </c>
    </row>
    <row r="4945" spans="1:4" ht="40.5">
      <c r="A4945" s="461">
        <v>98081</v>
      </c>
      <c r="B4945" s="462" t="s">
        <v>11485</v>
      </c>
      <c r="C4945" s="461" t="s">
        <v>53</v>
      </c>
      <c r="D4945" s="465">
        <v>14403.52</v>
      </c>
    </row>
    <row r="4946" spans="1:4" ht="27">
      <c r="A4946" s="461">
        <v>98082</v>
      </c>
      <c r="B4946" s="462" t="s">
        <v>11486</v>
      </c>
      <c r="C4946" s="461" t="s">
        <v>53</v>
      </c>
      <c r="D4946" s="465">
        <v>3514.27</v>
      </c>
    </row>
    <row r="4947" spans="1:4" ht="27">
      <c r="A4947" s="461">
        <v>98083</v>
      </c>
      <c r="B4947" s="462" t="s">
        <v>11487</v>
      </c>
      <c r="C4947" s="461" t="s">
        <v>53</v>
      </c>
      <c r="D4947" s="465">
        <v>4633.21</v>
      </c>
    </row>
    <row r="4948" spans="1:4" ht="27">
      <c r="A4948" s="461">
        <v>98084</v>
      </c>
      <c r="B4948" s="462" t="s">
        <v>11488</v>
      </c>
      <c r="C4948" s="461" t="s">
        <v>53</v>
      </c>
      <c r="D4948" s="465">
        <v>6490.17</v>
      </c>
    </row>
    <row r="4949" spans="1:4" ht="27">
      <c r="A4949" s="461">
        <v>98085</v>
      </c>
      <c r="B4949" s="462" t="s">
        <v>11489</v>
      </c>
      <c r="C4949" s="461" t="s">
        <v>53</v>
      </c>
      <c r="D4949" s="465">
        <v>8776.85</v>
      </c>
    </row>
    <row r="4950" spans="1:4" ht="27">
      <c r="A4950" s="461">
        <v>98086</v>
      </c>
      <c r="B4950" s="462" t="s">
        <v>11490</v>
      </c>
      <c r="C4950" s="461" t="s">
        <v>53</v>
      </c>
      <c r="D4950" s="465">
        <v>9918.7099999999991</v>
      </c>
    </row>
    <row r="4951" spans="1:4" ht="27">
      <c r="A4951" s="461">
        <v>98087</v>
      </c>
      <c r="B4951" s="462" t="s">
        <v>11491</v>
      </c>
      <c r="C4951" s="461" t="s">
        <v>53</v>
      </c>
      <c r="D4951" s="465">
        <v>10616.4</v>
      </c>
    </row>
    <row r="4952" spans="1:4" ht="27">
      <c r="A4952" s="461">
        <v>98088</v>
      </c>
      <c r="B4952" s="462" t="s">
        <v>11492</v>
      </c>
      <c r="C4952" s="461" t="s">
        <v>53</v>
      </c>
      <c r="D4952" s="465">
        <v>3006.71</v>
      </c>
    </row>
    <row r="4953" spans="1:4" ht="40.5">
      <c r="A4953" s="461">
        <v>98089</v>
      </c>
      <c r="B4953" s="462" t="s">
        <v>11493</v>
      </c>
      <c r="C4953" s="461" t="s">
        <v>53</v>
      </c>
      <c r="D4953" s="465">
        <v>4718.92</v>
      </c>
    </row>
    <row r="4954" spans="1:4" ht="40.5">
      <c r="A4954" s="461">
        <v>98090</v>
      </c>
      <c r="B4954" s="462" t="s">
        <v>11494</v>
      </c>
      <c r="C4954" s="461" t="s">
        <v>53</v>
      </c>
      <c r="D4954" s="465">
        <v>7370.91</v>
      </c>
    </row>
    <row r="4955" spans="1:4" ht="40.5">
      <c r="A4955" s="461">
        <v>98091</v>
      </c>
      <c r="B4955" s="462" t="s">
        <v>11495</v>
      </c>
      <c r="C4955" s="461" t="s">
        <v>53</v>
      </c>
      <c r="D4955" s="465">
        <v>9512.11</v>
      </c>
    </row>
    <row r="4956" spans="1:4" ht="40.5">
      <c r="A4956" s="461">
        <v>98092</v>
      </c>
      <c r="B4956" s="462" t="s">
        <v>11496</v>
      </c>
      <c r="C4956" s="461" t="s">
        <v>53</v>
      </c>
      <c r="D4956" s="465">
        <v>11135.03</v>
      </c>
    </row>
    <row r="4957" spans="1:4" ht="40.5">
      <c r="A4957" s="461">
        <v>98093</v>
      </c>
      <c r="B4957" s="462" t="s">
        <v>11497</v>
      </c>
      <c r="C4957" s="461" t="s">
        <v>53</v>
      </c>
      <c r="D4957" s="465">
        <v>13129.62</v>
      </c>
    </row>
    <row r="4958" spans="1:4" ht="27">
      <c r="A4958" s="461">
        <v>98094</v>
      </c>
      <c r="B4958" s="462" t="s">
        <v>11498</v>
      </c>
      <c r="C4958" s="461" t="s">
        <v>53</v>
      </c>
      <c r="D4958" s="465">
        <v>2527.4499999999998</v>
      </c>
    </row>
    <row r="4959" spans="1:4" ht="27">
      <c r="A4959" s="461">
        <v>98099</v>
      </c>
      <c r="B4959" s="462" t="s">
        <v>11499</v>
      </c>
      <c r="C4959" s="461" t="s">
        <v>53</v>
      </c>
      <c r="D4959" s="465">
        <v>4302.26</v>
      </c>
    </row>
    <row r="4960" spans="1:4" ht="27">
      <c r="A4960" s="461">
        <v>98100</v>
      </c>
      <c r="B4960" s="462" t="s">
        <v>11500</v>
      </c>
      <c r="C4960" s="461" t="s">
        <v>53</v>
      </c>
      <c r="D4960" s="465">
        <v>5592.73</v>
      </c>
    </row>
    <row r="4961" spans="1:4" ht="27">
      <c r="A4961" s="461">
        <v>98101</v>
      </c>
      <c r="B4961" s="462" t="s">
        <v>11501</v>
      </c>
      <c r="C4961" s="461" t="s">
        <v>53</v>
      </c>
      <c r="D4961" s="465">
        <v>8238.6200000000008</v>
      </c>
    </row>
    <row r="4962" spans="1:4" ht="40.5">
      <c r="A4962" s="461">
        <v>98109</v>
      </c>
      <c r="B4962" s="462" t="s">
        <v>11502</v>
      </c>
      <c r="C4962" s="461" t="s">
        <v>53</v>
      </c>
      <c r="D4962" s="465">
        <v>684.51</v>
      </c>
    </row>
    <row r="4963" spans="1:4" ht="27">
      <c r="A4963" s="461">
        <v>98110</v>
      </c>
      <c r="B4963" s="462" t="s">
        <v>11503</v>
      </c>
      <c r="C4963" s="461" t="s">
        <v>53</v>
      </c>
      <c r="D4963" s="465">
        <v>334.18</v>
      </c>
    </row>
    <row r="4964" spans="1:4" ht="27">
      <c r="A4964" s="461">
        <v>98111</v>
      </c>
      <c r="B4964" s="462" t="s">
        <v>11504</v>
      </c>
      <c r="C4964" s="461" t="s">
        <v>53</v>
      </c>
      <c r="D4964" s="465">
        <v>45.08</v>
      </c>
    </row>
    <row r="4965" spans="1:4" ht="27">
      <c r="A4965" s="461">
        <v>98112</v>
      </c>
      <c r="B4965" s="462" t="s">
        <v>11505</v>
      </c>
      <c r="C4965" s="461" t="s">
        <v>53</v>
      </c>
      <c r="D4965" s="465">
        <v>121.49</v>
      </c>
    </row>
    <row r="4966" spans="1:4" ht="27">
      <c r="A4966" s="461">
        <v>98114</v>
      </c>
      <c r="B4966" s="462" t="s">
        <v>11506</v>
      </c>
      <c r="C4966" s="461" t="s">
        <v>53</v>
      </c>
      <c r="D4966" s="465">
        <v>719.16</v>
      </c>
    </row>
    <row r="4967" spans="1:4" ht="27">
      <c r="A4967" s="461">
        <v>98115</v>
      </c>
      <c r="B4967" s="462" t="s">
        <v>11507</v>
      </c>
      <c r="C4967" s="461" t="s">
        <v>53</v>
      </c>
      <c r="D4967" s="465">
        <v>123.28</v>
      </c>
    </row>
    <row r="4968" spans="1:4" ht="27">
      <c r="A4968" s="461">
        <v>89957</v>
      </c>
      <c r="B4968" s="462" t="s">
        <v>2662</v>
      </c>
      <c r="C4968" s="461" t="s">
        <v>53</v>
      </c>
      <c r="D4968" s="465">
        <v>107.77</v>
      </c>
    </row>
    <row r="4969" spans="1:4" ht="27">
      <c r="A4969" s="461">
        <v>89959</v>
      </c>
      <c r="B4969" s="462" t="s">
        <v>2663</v>
      </c>
      <c r="C4969" s="461" t="s">
        <v>53</v>
      </c>
      <c r="D4969" s="465">
        <v>201.02</v>
      </c>
    </row>
    <row r="4970" spans="1:4" ht="27">
      <c r="A4970" s="461">
        <v>89349</v>
      </c>
      <c r="B4970" s="462" t="s">
        <v>13311</v>
      </c>
      <c r="C4970" s="461" t="s">
        <v>53</v>
      </c>
      <c r="D4970" s="465">
        <v>17.25</v>
      </c>
    </row>
    <row r="4971" spans="1:4" ht="27">
      <c r="A4971" s="461">
        <v>89351</v>
      </c>
      <c r="B4971" s="462" t="s">
        <v>13312</v>
      </c>
      <c r="C4971" s="461" t="s">
        <v>53</v>
      </c>
      <c r="D4971" s="465">
        <v>21.42</v>
      </c>
    </row>
    <row r="4972" spans="1:4" ht="27">
      <c r="A4972" s="461">
        <v>89352</v>
      </c>
      <c r="B4972" s="462" t="s">
        <v>13313</v>
      </c>
      <c r="C4972" s="461" t="s">
        <v>53</v>
      </c>
      <c r="D4972" s="465">
        <v>23.3</v>
      </c>
    </row>
    <row r="4973" spans="1:4" ht="27">
      <c r="A4973" s="461">
        <v>89353</v>
      </c>
      <c r="B4973" s="462" t="s">
        <v>13314</v>
      </c>
      <c r="C4973" s="461" t="s">
        <v>53</v>
      </c>
      <c r="D4973" s="465">
        <v>25.76</v>
      </c>
    </row>
    <row r="4974" spans="1:4" ht="27">
      <c r="A4974" s="461">
        <v>89354</v>
      </c>
      <c r="B4974" s="462" t="s">
        <v>13315</v>
      </c>
      <c r="C4974" s="461" t="s">
        <v>53</v>
      </c>
      <c r="D4974" s="465">
        <v>444.1</v>
      </c>
    </row>
    <row r="4975" spans="1:4" ht="27">
      <c r="A4975" s="461">
        <v>89969</v>
      </c>
      <c r="B4975" s="462" t="s">
        <v>2664</v>
      </c>
      <c r="C4975" s="461" t="s">
        <v>53</v>
      </c>
      <c r="D4975" s="465">
        <v>29.99</v>
      </c>
    </row>
    <row r="4976" spans="1:4" ht="27">
      <c r="A4976" s="461">
        <v>89970</v>
      </c>
      <c r="B4976" s="462" t="s">
        <v>2665</v>
      </c>
      <c r="C4976" s="461" t="s">
        <v>53</v>
      </c>
      <c r="D4976" s="465">
        <v>33.159999999999997</v>
      </c>
    </row>
    <row r="4977" spans="1:4" ht="27">
      <c r="A4977" s="461">
        <v>89971</v>
      </c>
      <c r="B4977" s="462" t="s">
        <v>2666</v>
      </c>
      <c r="C4977" s="461" t="s">
        <v>53</v>
      </c>
      <c r="D4977" s="465">
        <v>32.46</v>
      </c>
    </row>
    <row r="4978" spans="1:4" ht="27">
      <c r="A4978" s="461">
        <v>89972</v>
      </c>
      <c r="B4978" s="462" t="s">
        <v>2667</v>
      </c>
      <c r="C4978" s="461" t="s">
        <v>53</v>
      </c>
      <c r="D4978" s="465">
        <v>36.700000000000003</v>
      </c>
    </row>
    <row r="4979" spans="1:4" ht="27">
      <c r="A4979" s="461">
        <v>89973</v>
      </c>
      <c r="B4979" s="462" t="s">
        <v>2668</v>
      </c>
      <c r="C4979" s="461" t="s">
        <v>53</v>
      </c>
      <c r="D4979" s="465">
        <v>669.75</v>
      </c>
    </row>
    <row r="4980" spans="1:4" ht="27">
      <c r="A4980" s="461">
        <v>89974</v>
      </c>
      <c r="B4980" s="462" t="s">
        <v>2669</v>
      </c>
      <c r="C4980" s="461" t="s">
        <v>53</v>
      </c>
      <c r="D4980" s="465">
        <v>287.79000000000002</v>
      </c>
    </row>
    <row r="4981" spans="1:4" ht="27">
      <c r="A4981" s="461">
        <v>89984</v>
      </c>
      <c r="B4981" s="462" t="s">
        <v>13316</v>
      </c>
      <c r="C4981" s="461" t="s">
        <v>53</v>
      </c>
      <c r="D4981" s="465">
        <v>54.99</v>
      </c>
    </row>
    <row r="4982" spans="1:4" ht="27">
      <c r="A4982" s="461">
        <v>89985</v>
      </c>
      <c r="B4982" s="462" t="s">
        <v>13317</v>
      </c>
      <c r="C4982" s="461" t="s">
        <v>53</v>
      </c>
      <c r="D4982" s="465">
        <v>57.95</v>
      </c>
    </row>
    <row r="4983" spans="1:4" ht="27">
      <c r="A4983" s="461">
        <v>89986</v>
      </c>
      <c r="B4983" s="462" t="s">
        <v>13318</v>
      </c>
      <c r="C4983" s="461" t="s">
        <v>53</v>
      </c>
      <c r="D4983" s="465">
        <v>53.6</v>
      </c>
    </row>
    <row r="4984" spans="1:4" ht="27">
      <c r="A4984" s="461">
        <v>89987</v>
      </c>
      <c r="B4984" s="462" t="s">
        <v>13319</v>
      </c>
      <c r="C4984" s="461" t="s">
        <v>53</v>
      </c>
      <c r="D4984" s="465">
        <v>60.99</v>
      </c>
    </row>
    <row r="4985" spans="1:4" ht="27">
      <c r="A4985" s="461">
        <v>90371</v>
      </c>
      <c r="B4985" s="462" t="s">
        <v>13320</v>
      </c>
      <c r="C4985" s="461" t="s">
        <v>53</v>
      </c>
      <c r="D4985" s="465">
        <v>18.350000000000001</v>
      </c>
    </row>
    <row r="4986" spans="1:4" ht="27">
      <c r="A4986" s="461">
        <v>94489</v>
      </c>
      <c r="B4986" s="462" t="s">
        <v>13321</v>
      </c>
      <c r="C4986" s="461" t="s">
        <v>53</v>
      </c>
      <c r="D4986" s="465">
        <v>18.98</v>
      </c>
    </row>
    <row r="4987" spans="1:4" ht="27">
      <c r="A4987" s="461">
        <v>94490</v>
      </c>
      <c r="B4987" s="462" t="s">
        <v>13322</v>
      </c>
      <c r="C4987" s="461" t="s">
        <v>53</v>
      </c>
      <c r="D4987" s="465">
        <v>27.62</v>
      </c>
    </row>
    <row r="4988" spans="1:4" ht="27">
      <c r="A4988" s="461">
        <v>94491</v>
      </c>
      <c r="B4988" s="462" t="s">
        <v>13323</v>
      </c>
      <c r="C4988" s="461" t="s">
        <v>53</v>
      </c>
      <c r="D4988" s="465">
        <v>38.020000000000003</v>
      </c>
    </row>
    <row r="4989" spans="1:4" ht="27">
      <c r="A4989" s="461">
        <v>94492</v>
      </c>
      <c r="B4989" s="462" t="s">
        <v>13324</v>
      </c>
      <c r="C4989" s="461" t="s">
        <v>53</v>
      </c>
      <c r="D4989" s="465">
        <v>39.049999999999997</v>
      </c>
    </row>
    <row r="4990" spans="1:4" ht="27">
      <c r="A4990" s="461">
        <v>94493</v>
      </c>
      <c r="B4990" s="462" t="s">
        <v>13325</v>
      </c>
      <c r="C4990" s="461" t="s">
        <v>53</v>
      </c>
      <c r="D4990" s="465">
        <v>71.89</v>
      </c>
    </row>
    <row r="4991" spans="1:4" ht="27">
      <c r="A4991" s="461">
        <v>94495</v>
      </c>
      <c r="B4991" s="462" t="s">
        <v>13326</v>
      </c>
      <c r="C4991" s="461" t="s">
        <v>53</v>
      </c>
      <c r="D4991" s="465">
        <v>39.74</v>
      </c>
    </row>
    <row r="4992" spans="1:4" ht="27">
      <c r="A4992" s="461">
        <v>94496</v>
      </c>
      <c r="B4992" s="462" t="s">
        <v>13327</v>
      </c>
      <c r="C4992" s="461" t="s">
        <v>53</v>
      </c>
      <c r="D4992" s="465">
        <v>54.14</v>
      </c>
    </row>
    <row r="4993" spans="1:4" ht="27">
      <c r="A4993" s="461">
        <v>94497</v>
      </c>
      <c r="B4993" s="462" t="s">
        <v>13328</v>
      </c>
      <c r="C4993" s="461" t="s">
        <v>53</v>
      </c>
      <c r="D4993" s="465">
        <v>68.59</v>
      </c>
    </row>
    <row r="4994" spans="1:4" ht="27">
      <c r="A4994" s="461">
        <v>94498</v>
      </c>
      <c r="B4994" s="462" t="s">
        <v>13329</v>
      </c>
      <c r="C4994" s="461" t="s">
        <v>53</v>
      </c>
      <c r="D4994" s="465">
        <v>94.61</v>
      </c>
    </row>
    <row r="4995" spans="1:4" ht="27">
      <c r="A4995" s="461">
        <v>94499</v>
      </c>
      <c r="B4995" s="462" t="s">
        <v>13330</v>
      </c>
      <c r="C4995" s="461" t="s">
        <v>53</v>
      </c>
      <c r="D4995" s="465">
        <v>187.55</v>
      </c>
    </row>
    <row r="4996" spans="1:4" ht="27">
      <c r="A4996" s="461">
        <v>94500</v>
      </c>
      <c r="B4996" s="462" t="s">
        <v>13331</v>
      </c>
      <c r="C4996" s="461" t="s">
        <v>53</v>
      </c>
      <c r="D4996" s="465">
        <v>227.67</v>
      </c>
    </row>
    <row r="4997" spans="1:4" ht="27">
      <c r="A4997" s="461">
        <v>94501</v>
      </c>
      <c r="B4997" s="462" t="s">
        <v>13332</v>
      </c>
      <c r="C4997" s="461" t="s">
        <v>53</v>
      </c>
      <c r="D4997" s="465">
        <v>458.44</v>
      </c>
    </row>
    <row r="4998" spans="1:4" ht="27">
      <c r="A4998" s="461">
        <v>94792</v>
      </c>
      <c r="B4998" s="462" t="s">
        <v>13333</v>
      </c>
      <c r="C4998" s="461" t="s">
        <v>53</v>
      </c>
      <c r="D4998" s="465">
        <v>74.28</v>
      </c>
    </row>
    <row r="4999" spans="1:4" ht="27">
      <c r="A4999" s="461">
        <v>94793</v>
      </c>
      <c r="B4999" s="462" t="s">
        <v>13334</v>
      </c>
      <c r="C4999" s="461" t="s">
        <v>53</v>
      </c>
      <c r="D4999" s="465">
        <v>101.67</v>
      </c>
    </row>
    <row r="5000" spans="1:4" ht="27">
      <c r="A5000" s="461">
        <v>94794</v>
      </c>
      <c r="B5000" s="462" t="s">
        <v>13335</v>
      </c>
      <c r="C5000" s="461" t="s">
        <v>53</v>
      </c>
      <c r="D5000" s="465">
        <v>107.93</v>
      </c>
    </row>
    <row r="5001" spans="1:4" ht="27">
      <c r="A5001" s="461">
        <v>94795</v>
      </c>
      <c r="B5001" s="462" t="s">
        <v>13336</v>
      </c>
      <c r="C5001" s="461" t="s">
        <v>53</v>
      </c>
      <c r="D5001" s="465">
        <v>36.770000000000003</v>
      </c>
    </row>
    <row r="5002" spans="1:4" ht="27">
      <c r="A5002" s="461">
        <v>94796</v>
      </c>
      <c r="B5002" s="462" t="s">
        <v>13337</v>
      </c>
      <c r="C5002" s="461" t="s">
        <v>53</v>
      </c>
      <c r="D5002" s="465">
        <v>41.6</v>
      </c>
    </row>
    <row r="5003" spans="1:4" ht="27">
      <c r="A5003" s="461">
        <v>94797</v>
      </c>
      <c r="B5003" s="462" t="s">
        <v>13338</v>
      </c>
      <c r="C5003" s="461" t="s">
        <v>53</v>
      </c>
      <c r="D5003" s="465">
        <v>87.8</v>
      </c>
    </row>
    <row r="5004" spans="1:4" ht="27">
      <c r="A5004" s="461">
        <v>94798</v>
      </c>
      <c r="B5004" s="462" t="s">
        <v>13339</v>
      </c>
      <c r="C5004" s="461" t="s">
        <v>53</v>
      </c>
      <c r="D5004" s="465">
        <v>146.56</v>
      </c>
    </row>
    <row r="5005" spans="1:4" ht="27">
      <c r="A5005" s="461">
        <v>94799</v>
      </c>
      <c r="B5005" s="462" t="s">
        <v>13340</v>
      </c>
      <c r="C5005" s="461" t="s">
        <v>53</v>
      </c>
      <c r="D5005" s="465">
        <v>179.61</v>
      </c>
    </row>
    <row r="5006" spans="1:4" ht="27">
      <c r="A5006" s="461">
        <v>94800</v>
      </c>
      <c r="B5006" s="462" t="s">
        <v>13341</v>
      </c>
      <c r="C5006" s="461" t="s">
        <v>53</v>
      </c>
      <c r="D5006" s="465">
        <v>230.56</v>
      </c>
    </row>
    <row r="5007" spans="1:4" ht="27">
      <c r="A5007" s="461">
        <v>95248</v>
      </c>
      <c r="B5007" s="462" t="s">
        <v>13342</v>
      </c>
      <c r="C5007" s="461" t="s">
        <v>53</v>
      </c>
      <c r="D5007" s="465">
        <v>33.659999999999997</v>
      </c>
    </row>
    <row r="5008" spans="1:4" ht="27">
      <c r="A5008" s="461">
        <v>95249</v>
      </c>
      <c r="B5008" s="462" t="s">
        <v>13343</v>
      </c>
      <c r="C5008" s="461" t="s">
        <v>53</v>
      </c>
      <c r="D5008" s="465">
        <v>39.79</v>
      </c>
    </row>
    <row r="5009" spans="1:4" ht="27">
      <c r="A5009" s="461">
        <v>95250</v>
      </c>
      <c r="B5009" s="462" t="s">
        <v>13344</v>
      </c>
      <c r="C5009" s="461" t="s">
        <v>53</v>
      </c>
      <c r="D5009" s="465">
        <v>53.68</v>
      </c>
    </row>
    <row r="5010" spans="1:4" ht="27">
      <c r="A5010" s="461">
        <v>95251</v>
      </c>
      <c r="B5010" s="462" t="s">
        <v>13345</v>
      </c>
      <c r="C5010" s="461" t="s">
        <v>53</v>
      </c>
      <c r="D5010" s="465">
        <v>79.33</v>
      </c>
    </row>
    <row r="5011" spans="1:4" ht="27">
      <c r="A5011" s="461">
        <v>95252</v>
      </c>
      <c r="B5011" s="462" t="s">
        <v>13346</v>
      </c>
      <c r="C5011" s="461" t="s">
        <v>53</v>
      </c>
      <c r="D5011" s="465">
        <v>96.23</v>
      </c>
    </row>
    <row r="5012" spans="1:4" ht="27">
      <c r="A5012" s="461">
        <v>95253</v>
      </c>
      <c r="B5012" s="462" t="s">
        <v>13347</v>
      </c>
      <c r="C5012" s="461" t="s">
        <v>53</v>
      </c>
      <c r="D5012" s="465">
        <v>146.1</v>
      </c>
    </row>
    <row r="5013" spans="1:4" ht="27">
      <c r="A5013" s="461">
        <v>99619</v>
      </c>
      <c r="B5013" s="462" t="s">
        <v>13348</v>
      </c>
      <c r="C5013" s="461" t="s">
        <v>53</v>
      </c>
      <c r="D5013" s="465">
        <v>91.39</v>
      </c>
    </row>
    <row r="5014" spans="1:4" ht="27">
      <c r="A5014" s="461">
        <v>99620</v>
      </c>
      <c r="B5014" s="462" t="s">
        <v>13349</v>
      </c>
      <c r="C5014" s="461" t="s">
        <v>53</v>
      </c>
      <c r="D5014" s="465">
        <v>124.14</v>
      </c>
    </row>
    <row r="5015" spans="1:4" ht="27">
      <c r="A5015" s="461">
        <v>99621</v>
      </c>
      <c r="B5015" s="462" t="s">
        <v>13350</v>
      </c>
      <c r="C5015" s="461" t="s">
        <v>53</v>
      </c>
      <c r="D5015" s="465">
        <v>185.13</v>
      </c>
    </row>
    <row r="5016" spans="1:4" ht="27">
      <c r="A5016" s="461">
        <v>99622</v>
      </c>
      <c r="B5016" s="462" t="s">
        <v>13351</v>
      </c>
      <c r="C5016" s="461" t="s">
        <v>53</v>
      </c>
      <c r="D5016" s="465">
        <v>208.15</v>
      </c>
    </row>
    <row r="5017" spans="1:4" ht="27">
      <c r="A5017" s="461">
        <v>99623</v>
      </c>
      <c r="B5017" s="462" t="s">
        <v>13352</v>
      </c>
      <c r="C5017" s="461" t="s">
        <v>53</v>
      </c>
      <c r="D5017" s="465">
        <v>290.61</v>
      </c>
    </row>
    <row r="5018" spans="1:4" ht="27">
      <c r="A5018" s="461">
        <v>99624</v>
      </c>
      <c r="B5018" s="462" t="s">
        <v>13353</v>
      </c>
      <c r="C5018" s="461" t="s">
        <v>53</v>
      </c>
      <c r="D5018" s="465">
        <v>414.47</v>
      </c>
    </row>
    <row r="5019" spans="1:4" ht="27">
      <c r="A5019" s="461">
        <v>99625</v>
      </c>
      <c r="B5019" s="462" t="s">
        <v>13354</v>
      </c>
      <c r="C5019" s="461" t="s">
        <v>53</v>
      </c>
      <c r="D5019" s="465">
        <v>570.41</v>
      </c>
    </row>
    <row r="5020" spans="1:4" ht="27">
      <c r="A5020" s="461">
        <v>99626</v>
      </c>
      <c r="B5020" s="462" t="s">
        <v>13355</v>
      </c>
      <c r="C5020" s="461" t="s">
        <v>53</v>
      </c>
      <c r="D5020" s="465">
        <v>879.19</v>
      </c>
    </row>
    <row r="5021" spans="1:4" ht="27">
      <c r="A5021" s="461">
        <v>99627</v>
      </c>
      <c r="B5021" s="462" t="s">
        <v>13356</v>
      </c>
      <c r="C5021" s="461" t="s">
        <v>53</v>
      </c>
      <c r="D5021" s="465">
        <v>55.12</v>
      </c>
    </row>
    <row r="5022" spans="1:4" ht="27">
      <c r="A5022" s="461">
        <v>99628</v>
      </c>
      <c r="B5022" s="462" t="s">
        <v>13357</v>
      </c>
      <c r="C5022" s="461" t="s">
        <v>53</v>
      </c>
      <c r="D5022" s="465">
        <v>59.97</v>
      </c>
    </row>
    <row r="5023" spans="1:4" ht="27">
      <c r="A5023" s="461">
        <v>99629</v>
      </c>
      <c r="B5023" s="462" t="s">
        <v>13358</v>
      </c>
      <c r="C5023" s="461" t="s">
        <v>53</v>
      </c>
      <c r="D5023" s="465">
        <v>66.47</v>
      </c>
    </row>
    <row r="5024" spans="1:4" ht="27">
      <c r="A5024" s="461">
        <v>99630</v>
      </c>
      <c r="B5024" s="462" t="s">
        <v>13359</v>
      </c>
      <c r="C5024" s="461" t="s">
        <v>53</v>
      </c>
      <c r="D5024" s="465">
        <v>98.99</v>
      </c>
    </row>
    <row r="5025" spans="1:4" ht="27">
      <c r="A5025" s="461">
        <v>99631</v>
      </c>
      <c r="B5025" s="462" t="s">
        <v>13360</v>
      </c>
      <c r="C5025" s="461" t="s">
        <v>53</v>
      </c>
      <c r="D5025" s="465">
        <v>115.06</v>
      </c>
    </row>
    <row r="5026" spans="1:4" ht="27">
      <c r="A5026" s="461">
        <v>99632</v>
      </c>
      <c r="B5026" s="462" t="s">
        <v>13361</v>
      </c>
      <c r="C5026" s="461" t="s">
        <v>53</v>
      </c>
      <c r="D5026" s="465">
        <v>166.14</v>
      </c>
    </row>
    <row r="5027" spans="1:4" ht="27">
      <c r="A5027" s="461">
        <v>99633</v>
      </c>
      <c r="B5027" s="462" t="s">
        <v>13362</v>
      </c>
      <c r="C5027" s="461" t="s">
        <v>53</v>
      </c>
      <c r="D5027" s="465">
        <v>357.44</v>
      </c>
    </row>
    <row r="5028" spans="1:4" ht="27">
      <c r="A5028" s="461">
        <v>99634</v>
      </c>
      <c r="B5028" s="462" t="s">
        <v>13363</v>
      </c>
      <c r="C5028" s="461" t="s">
        <v>53</v>
      </c>
      <c r="D5028" s="465">
        <v>611.24</v>
      </c>
    </row>
    <row r="5029" spans="1:4" ht="27">
      <c r="A5029" s="461">
        <v>99635</v>
      </c>
      <c r="B5029" s="462" t="s">
        <v>13364</v>
      </c>
      <c r="C5029" s="461" t="s">
        <v>53</v>
      </c>
      <c r="D5029" s="465">
        <v>189.07</v>
      </c>
    </row>
    <row r="5030" spans="1:4" ht="27">
      <c r="A5030" s="461">
        <v>103008</v>
      </c>
      <c r="B5030" s="462" t="s">
        <v>13365</v>
      </c>
      <c r="C5030" s="461" t="s">
        <v>53</v>
      </c>
      <c r="D5030" s="465">
        <v>74.760000000000005</v>
      </c>
    </row>
    <row r="5031" spans="1:4" ht="27">
      <c r="A5031" s="461">
        <v>103009</v>
      </c>
      <c r="B5031" s="462" t="s">
        <v>13366</v>
      </c>
      <c r="C5031" s="461" t="s">
        <v>53</v>
      </c>
      <c r="D5031" s="465">
        <v>263.08</v>
      </c>
    </row>
    <row r="5032" spans="1:4" ht="27">
      <c r="A5032" s="461">
        <v>103010</v>
      </c>
      <c r="B5032" s="462" t="s">
        <v>13367</v>
      </c>
      <c r="C5032" s="461" t="s">
        <v>53</v>
      </c>
      <c r="D5032" s="465">
        <v>56.69</v>
      </c>
    </row>
    <row r="5033" spans="1:4" ht="27">
      <c r="A5033" s="461">
        <v>103011</v>
      </c>
      <c r="B5033" s="462" t="s">
        <v>13368</v>
      </c>
      <c r="C5033" s="461" t="s">
        <v>53</v>
      </c>
      <c r="D5033" s="465">
        <v>63.13</v>
      </c>
    </row>
    <row r="5034" spans="1:4" ht="27">
      <c r="A5034" s="461">
        <v>103012</v>
      </c>
      <c r="B5034" s="462" t="s">
        <v>13369</v>
      </c>
      <c r="C5034" s="461" t="s">
        <v>53</v>
      </c>
      <c r="D5034" s="465">
        <v>99.64</v>
      </c>
    </row>
    <row r="5035" spans="1:4" ht="27">
      <c r="A5035" s="461">
        <v>103013</v>
      </c>
      <c r="B5035" s="462" t="s">
        <v>13370</v>
      </c>
      <c r="C5035" s="461" t="s">
        <v>53</v>
      </c>
      <c r="D5035" s="465">
        <v>107.13</v>
      </c>
    </row>
    <row r="5036" spans="1:4" ht="27">
      <c r="A5036" s="461">
        <v>103014</v>
      </c>
      <c r="B5036" s="462" t="s">
        <v>13371</v>
      </c>
      <c r="C5036" s="461" t="s">
        <v>53</v>
      </c>
      <c r="D5036" s="465">
        <v>161.26</v>
      </c>
    </row>
    <row r="5037" spans="1:4" ht="27">
      <c r="A5037" s="461">
        <v>103015</v>
      </c>
      <c r="B5037" s="462" t="s">
        <v>13372</v>
      </c>
      <c r="C5037" s="461" t="s">
        <v>53</v>
      </c>
      <c r="D5037" s="465">
        <v>285.52999999999997</v>
      </c>
    </row>
    <row r="5038" spans="1:4" ht="27">
      <c r="A5038" s="461">
        <v>103016</v>
      </c>
      <c r="B5038" s="462" t="s">
        <v>13373</v>
      </c>
      <c r="C5038" s="461" t="s">
        <v>53</v>
      </c>
      <c r="D5038" s="465">
        <v>390.49</v>
      </c>
    </row>
    <row r="5039" spans="1:4" ht="27">
      <c r="A5039" s="461">
        <v>103017</v>
      </c>
      <c r="B5039" s="462" t="s">
        <v>13374</v>
      </c>
      <c r="C5039" s="461" t="s">
        <v>53</v>
      </c>
      <c r="D5039" s="465">
        <v>682.43</v>
      </c>
    </row>
    <row r="5040" spans="1:4" ht="27">
      <c r="A5040" s="461">
        <v>103018</v>
      </c>
      <c r="B5040" s="462" t="s">
        <v>13375</v>
      </c>
      <c r="C5040" s="461" t="s">
        <v>53</v>
      </c>
      <c r="D5040" s="465">
        <v>154.96</v>
      </c>
    </row>
    <row r="5041" spans="1:4" ht="27">
      <c r="A5041" s="461">
        <v>103019</v>
      </c>
      <c r="B5041" s="462" t="s">
        <v>13376</v>
      </c>
      <c r="C5041" s="461" t="s">
        <v>53</v>
      </c>
      <c r="D5041" s="465">
        <v>169.61</v>
      </c>
    </row>
    <row r="5042" spans="1:4" ht="15">
      <c r="A5042" s="461">
        <v>103029</v>
      </c>
      <c r="B5042" s="462" t="s">
        <v>13377</v>
      </c>
      <c r="C5042" s="461" t="s">
        <v>53</v>
      </c>
      <c r="D5042" s="465">
        <v>29.37</v>
      </c>
    </row>
    <row r="5043" spans="1:4" ht="27">
      <c r="A5043" s="461">
        <v>103036</v>
      </c>
      <c r="B5043" s="462" t="s">
        <v>13378</v>
      </c>
      <c r="C5043" s="461" t="s">
        <v>53</v>
      </c>
      <c r="D5043" s="465">
        <v>14.63</v>
      </c>
    </row>
    <row r="5044" spans="1:4" ht="27">
      <c r="A5044" s="461">
        <v>103037</v>
      </c>
      <c r="B5044" s="462" t="s">
        <v>13379</v>
      </c>
      <c r="C5044" s="461" t="s">
        <v>53</v>
      </c>
      <c r="D5044" s="465">
        <v>28.82</v>
      </c>
    </row>
    <row r="5045" spans="1:4" ht="27">
      <c r="A5045" s="461">
        <v>103038</v>
      </c>
      <c r="B5045" s="462" t="s">
        <v>13380</v>
      </c>
      <c r="C5045" s="461" t="s">
        <v>53</v>
      </c>
      <c r="D5045" s="465">
        <v>38.6</v>
      </c>
    </row>
    <row r="5046" spans="1:4" ht="27">
      <c r="A5046" s="461">
        <v>103039</v>
      </c>
      <c r="B5046" s="462" t="s">
        <v>13381</v>
      </c>
      <c r="C5046" s="461" t="s">
        <v>53</v>
      </c>
      <c r="D5046" s="465">
        <v>42.26</v>
      </c>
    </row>
    <row r="5047" spans="1:4" ht="27">
      <c r="A5047" s="461">
        <v>103040</v>
      </c>
      <c r="B5047" s="462" t="s">
        <v>13382</v>
      </c>
      <c r="C5047" s="461" t="s">
        <v>53</v>
      </c>
      <c r="D5047" s="465">
        <v>62.5</v>
      </c>
    </row>
    <row r="5048" spans="1:4" ht="27">
      <c r="A5048" s="461">
        <v>103041</v>
      </c>
      <c r="B5048" s="462" t="s">
        <v>13383</v>
      </c>
      <c r="C5048" s="461" t="s">
        <v>53</v>
      </c>
      <c r="D5048" s="465">
        <v>12.27</v>
      </c>
    </row>
    <row r="5049" spans="1:4" ht="27">
      <c r="A5049" s="461">
        <v>103042</v>
      </c>
      <c r="B5049" s="462" t="s">
        <v>13384</v>
      </c>
      <c r="C5049" s="461" t="s">
        <v>53</v>
      </c>
      <c r="D5049" s="465">
        <v>15.3</v>
      </c>
    </row>
    <row r="5050" spans="1:4" ht="27">
      <c r="A5050" s="461">
        <v>103043</v>
      </c>
      <c r="B5050" s="462" t="s">
        <v>13385</v>
      </c>
      <c r="C5050" s="461" t="s">
        <v>53</v>
      </c>
      <c r="D5050" s="465">
        <v>14.1</v>
      </c>
    </row>
    <row r="5051" spans="1:4" ht="27">
      <c r="A5051" s="461">
        <v>103044</v>
      </c>
      <c r="B5051" s="462" t="s">
        <v>13386</v>
      </c>
      <c r="C5051" s="461" t="s">
        <v>53</v>
      </c>
      <c r="D5051" s="465">
        <v>19.100000000000001</v>
      </c>
    </row>
    <row r="5052" spans="1:4" ht="27">
      <c r="A5052" s="461">
        <v>103045</v>
      </c>
      <c r="B5052" s="462" t="s">
        <v>13387</v>
      </c>
      <c r="C5052" s="461" t="s">
        <v>53</v>
      </c>
      <c r="D5052" s="465">
        <v>6.27</v>
      </c>
    </row>
    <row r="5053" spans="1:4" ht="27">
      <c r="A5053" s="461">
        <v>103046</v>
      </c>
      <c r="B5053" s="462" t="s">
        <v>13388</v>
      </c>
      <c r="C5053" s="461" t="s">
        <v>53</v>
      </c>
      <c r="D5053" s="465">
        <v>14.53</v>
      </c>
    </row>
    <row r="5054" spans="1:4" ht="27">
      <c r="A5054" s="461">
        <v>103047</v>
      </c>
      <c r="B5054" s="462" t="s">
        <v>13389</v>
      </c>
      <c r="C5054" s="461" t="s">
        <v>53</v>
      </c>
      <c r="D5054" s="465">
        <v>15.46</v>
      </c>
    </row>
    <row r="5055" spans="1:4" ht="27">
      <c r="A5055" s="461">
        <v>103048</v>
      </c>
      <c r="B5055" s="462" t="s">
        <v>13390</v>
      </c>
      <c r="C5055" s="461" t="s">
        <v>53</v>
      </c>
      <c r="D5055" s="465">
        <v>11.83</v>
      </c>
    </row>
    <row r="5056" spans="1:4" ht="27">
      <c r="A5056" s="461">
        <v>103049</v>
      </c>
      <c r="B5056" s="462" t="s">
        <v>13391</v>
      </c>
      <c r="C5056" s="461" t="s">
        <v>53</v>
      </c>
      <c r="D5056" s="465">
        <v>12.94</v>
      </c>
    </row>
    <row r="5057" spans="1:4" ht="15">
      <c r="A5057" s="461">
        <v>103050</v>
      </c>
      <c r="B5057" s="462" t="s">
        <v>13392</v>
      </c>
      <c r="C5057" s="461" t="s">
        <v>53</v>
      </c>
      <c r="D5057" s="465">
        <v>18.920000000000002</v>
      </c>
    </row>
    <row r="5058" spans="1:4" ht="15">
      <c r="A5058" s="461">
        <v>103051</v>
      </c>
      <c r="B5058" s="462" t="s">
        <v>13393</v>
      </c>
      <c r="C5058" s="461" t="s">
        <v>53</v>
      </c>
      <c r="D5058" s="465">
        <v>23.13</v>
      </c>
    </row>
    <row r="5059" spans="1:4" ht="15">
      <c r="A5059" s="461">
        <v>103052</v>
      </c>
      <c r="B5059" s="462" t="s">
        <v>13394</v>
      </c>
      <c r="C5059" s="461" t="s">
        <v>53</v>
      </c>
      <c r="D5059" s="465">
        <v>32.090000000000003</v>
      </c>
    </row>
    <row r="5060" spans="1:4" ht="27">
      <c r="A5060" s="461">
        <v>95634</v>
      </c>
      <c r="B5060" s="462" t="s">
        <v>4289</v>
      </c>
      <c r="C5060" s="461" t="s">
        <v>53</v>
      </c>
      <c r="D5060" s="465">
        <v>143.26</v>
      </c>
    </row>
    <row r="5061" spans="1:4" ht="27">
      <c r="A5061" s="461">
        <v>95635</v>
      </c>
      <c r="B5061" s="462" t="s">
        <v>4290</v>
      </c>
      <c r="C5061" s="461" t="s">
        <v>53</v>
      </c>
      <c r="D5061" s="465">
        <v>153.5</v>
      </c>
    </row>
    <row r="5062" spans="1:4" ht="27">
      <c r="A5062" s="461">
        <v>95636</v>
      </c>
      <c r="B5062" s="462" t="s">
        <v>13395</v>
      </c>
      <c r="C5062" s="461" t="s">
        <v>53</v>
      </c>
      <c r="D5062" s="465">
        <v>284.08999999999997</v>
      </c>
    </row>
    <row r="5063" spans="1:4" ht="27">
      <c r="A5063" s="461">
        <v>95637</v>
      </c>
      <c r="B5063" s="462" t="s">
        <v>2670</v>
      </c>
      <c r="C5063" s="461" t="s">
        <v>53</v>
      </c>
      <c r="D5063" s="465">
        <v>434.73</v>
      </c>
    </row>
    <row r="5064" spans="1:4" ht="27">
      <c r="A5064" s="461">
        <v>95638</v>
      </c>
      <c r="B5064" s="462" t="s">
        <v>2671</v>
      </c>
      <c r="C5064" s="461" t="s">
        <v>53</v>
      </c>
      <c r="D5064" s="465">
        <v>528.71</v>
      </c>
    </row>
    <row r="5065" spans="1:4" ht="27">
      <c r="A5065" s="461">
        <v>95639</v>
      </c>
      <c r="B5065" s="462" t="s">
        <v>2672</v>
      </c>
      <c r="C5065" s="461" t="s">
        <v>53</v>
      </c>
      <c r="D5065" s="465">
        <v>688.23</v>
      </c>
    </row>
    <row r="5066" spans="1:4" ht="27">
      <c r="A5066" s="461">
        <v>95641</v>
      </c>
      <c r="B5066" s="462" t="s">
        <v>2673</v>
      </c>
      <c r="C5066" s="461" t="s">
        <v>53</v>
      </c>
      <c r="D5066" s="465">
        <v>242.58</v>
      </c>
    </row>
    <row r="5067" spans="1:4" ht="27">
      <c r="A5067" s="461">
        <v>95642</v>
      </c>
      <c r="B5067" s="462" t="s">
        <v>2674</v>
      </c>
      <c r="C5067" s="461" t="s">
        <v>53</v>
      </c>
      <c r="D5067" s="465">
        <v>358.13</v>
      </c>
    </row>
    <row r="5068" spans="1:4" ht="27">
      <c r="A5068" s="461">
        <v>95643</v>
      </c>
      <c r="B5068" s="462" t="s">
        <v>2675</v>
      </c>
      <c r="C5068" s="461" t="s">
        <v>53</v>
      </c>
      <c r="D5068" s="465">
        <v>468.5</v>
      </c>
    </row>
    <row r="5069" spans="1:4" ht="27">
      <c r="A5069" s="461">
        <v>95644</v>
      </c>
      <c r="B5069" s="462" t="s">
        <v>2676</v>
      </c>
      <c r="C5069" s="461" t="s">
        <v>53</v>
      </c>
      <c r="D5069" s="465">
        <v>178.53</v>
      </c>
    </row>
    <row r="5070" spans="1:4" ht="27">
      <c r="A5070" s="461">
        <v>95645</v>
      </c>
      <c r="B5070" s="462" t="s">
        <v>2677</v>
      </c>
      <c r="C5070" s="461" t="s">
        <v>53</v>
      </c>
      <c r="D5070" s="465">
        <v>326.29000000000002</v>
      </c>
    </row>
    <row r="5071" spans="1:4" ht="27">
      <c r="A5071" s="461">
        <v>95646</v>
      </c>
      <c r="B5071" s="462" t="s">
        <v>2678</v>
      </c>
      <c r="C5071" s="461" t="s">
        <v>53</v>
      </c>
      <c r="D5071" s="465">
        <v>486.06</v>
      </c>
    </row>
    <row r="5072" spans="1:4" ht="27">
      <c r="A5072" s="461">
        <v>95647</v>
      </c>
      <c r="B5072" s="462" t="s">
        <v>2679</v>
      </c>
      <c r="C5072" s="461" t="s">
        <v>53</v>
      </c>
      <c r="D5072" s="465">
        <v>637.16</v>
      </c>
    </row>
    <row r="5073" spans="1:10" ht="15">
      <c r="A5073" s="461">
        <v>95673</v>
      </c>
      <c r="B5073" s="462" t="s">
        <v>2680</v>
      </c>
      <c r="C5073" s="461" t="s">
        <v>53</v>
      </c>
      <c r="D5073" s="465">
        <v>124.4</v>
      </c>
    </row>
    <row r="5074" spans="1:10" ht="15">
      <c r="A5074" s="461">
        <v>95674</v>
      </c>
      <c r="B5074" s="462" t="s">
        <v>2681</v>
      </c>
      <c r="C5074" s="461" t="s">
        <v>53</v>
      </c>
      <c r="D5074" s="465">
        <v>132.41</v>
      </c>
    </row>
    <row r="5075" spans="1:10" ht="15">
      <c r="A5075" s="461">
        <v>95675</v>
      </c>
      <c r="B5075" s="462" t="s">
        <v>2682</v>
      </c>
      <c r="C5075" s="461" t="s">
        <v>53</v>
      </c>
      <c r="D5075" s="465">
        <v>162.09</v>
      </c>
      <c r="J5075">
        <f>64*0.2</f>
        <v>12.8</v>
      </c>
    </row>
    <row r="5076" spans="1:10" ht="27">
      <c r="A5076" s="461">
        <v>95676</v>
      </c>
      <c r="B5076" s="462" t="s">
        <v>2683</v>
      </c>
      <c r="C5076" s="461" t="s">
        <v>53</v>
      </c>
      <c r="D5076" s="465">
        <v>117.41</v>
      </c>
      <c r="J5076">
        <f>J5075*D5076</f>
        <v>1502.848</v>
      </c>
    </row>
    <row r="5077" spans="1:10" ht="27">
      <c r="A5077" s="461">
        <v>97741</v>
      </c>
      <c r="B5077" s="462" t="s">
        <v>2684</v>
      </c>
      <c r="C5077" s="461" t="s">
        <v>53</v>
      </c>
      <c r="D5077" s="465">
        <v>136.22</v>
      </c>
    </row>
    <row r="5078" spans="1:10" ht="15">
      <c r="A5078" s="461">
        <v>90436</v>
      </c>
      <c r="B5078" s="462" t="s">
        <v>2685</v>
      </c>
      <c r="C5078" s="461" t="s">
        <v>53</v>
      </c>
      <c r="D5078" s="465">
        <v>10.35</v>
      </c>
    </row>
    <row r="5079" spans="1:10" ht="27">
      <c r="A5079" s="461">
        <v>90437</v>
      </c>
      <c r="B5079" s="462" t="s">
        <v>2686</v>
      </c>
      <c r="C5079" s="461" t="s">
        <v>53</v>
      </c>
      <c r="D5079" s="465">
        <v>25.17</v>
      </c>
    </row>
    <row r="5080" spans="1:10" ht="15">
      <c r="A5080" s="461">
        <v>90438</v>
      </c>
      <c r="B5080" s="462" t="s">
        <v>2687</v>
      </c>
      <c r="C5080" s="461" t="s">
        <v>53</v>
      </c>
      <c r="D5080" s="465">
        <v>36.07</v>
      </c>
    </row>
    <row r="5081" spans="1:10" ht="15">
      <c r="A5081" s="461">
        <v>90439</v>
      </c>
      <c r="B5081" s="462" t="s">
        <v>2688</v>
      </c>
      <c r="C5081" s="461" t="s">
        <v>53</v>
      </c>
      <c r="D5081" s="465">
        <v>41.72</v>
      </c>
    </row>
    <row r="5082" spans="1:10" ht="27">
      <c r="A5082" s="461">
        <v>90440</v>
      </c>
      <c r="B5082" s="462" t="s">
        <v>2689</v>
      </c>
      <c r="C5082" s="461" t="s">
        <v>53</v>
      </c>
      <c r="D5082" s="465">
        <v>66.83</v>
      </c>
    </row>
    <row r="5083" spans="1:10" ht="15">
      <c r="A5083" s="461">
        <v>90441</v>
      </c>
      <c r="B5083" s="462" t="s">
        <v>2690</v>
      </c>
      <c r="C5083" s="461" t="s">
        <v>53</v>
      </c>
      <c r="D5083" s="465">
        <v>85.36</v>
      </c>
    </row>
    <row r="5084" spans="1:10" ht="27">
      <c r="A5084" s="461">
        <v>90443</v>
      </c>
      <c r="B5084" s="462" t="s">
        <v>2691</v>
      </c>
      <c r="C5084" s="461" t="s">
        <v>1</v>
      </c>
      <c r="D5084" s="465">
        <v>9.41</v>
      </c>
    </row>
    <row r="5085" spans="1:10" ht="27">
      <c r="A5085" s="461">
        <v>90444</v>
      </c>
      <c r="B5085" s="462" t="s">
        <v>2692</v>
      </c>
      <c r="C5085" s="461" t="s">
        <v>1</v>
      </c>
      <c r="D5085" s="465">
        <v>17.89</v>
      </c>
    </row>
    <row r="5086" spans="1:10" ht="27">
      <c r="A5086" s="461">
        <v>90445</v>
      </c>
      <c r="B5086" s="462" t="s">
        <v>2693</v>
      </c>
      <c r="C5086" s="461" t="s">
        <v>1</v>
      </c>
      <c r="D5086" s="465">
        <v>19.100000000000001</v>
      </c>
    </row>
    <row r="5087" spans="1:10" ht="27">
      <c r="A5087" s="461">
        <v>90446</v>
      </c>
      <c r="B5087" s="462" t="s">
        <v>2694</v>
      </c>
      <c r="C5087" s="461" t="s">
        <v>1</v>
      </c>
      <c r="D5087" s="465">
        <v>20.76</v>
      </c>
    </row>
    <row r="5088" spans="1:10" ht="27">
      <c r="A5088" s="461">
        <v>90447</v>
      </c>
      <c r="B5088" s="462" t="s">
        <v>2695</v>
      </c>
      <c r="C5088" s="461" t="s">
        <v>1</v>
      </c>
      <c r="D5088" s="465">
        <v>4.72</v>
      </c>
    </row>
    <row r="5089" spans="1:4" ht="27">
      <c r="A5089" s="461">
        <v>90451</v>
      </c>
      <c r="B5089" s="462" t="s">
        <v>2696</v>
      </c>
      <c r="C5089" s="461" t="s">
        <v>53</v>
      </c>
      <c r="D5089" s="465">
        <v>3.46</v>
      </c>
    </row>
    <row r="5090" spans="1:4" ht="27">
      <c r="A5090" s="461">
        <v>90452</v>
      </c>
      <c r="B5090" s="462" t="s">
        <v>2697</v>
      </c>
      <c r="C5090" s="461" t="s">
        <v>53</v>
      </c>
      <c r="D5090" s="465">
        <v>17.43</v>
      </c>
    </row>
    <row r="5091" spans="1:4" ht="15">
      <c r="A5091" s="461">
        <v>90453</v>
      </c>
      <c r="B5091" s="462" t="s">
        <v>2698</v>
      </c>
      <c r="C5091" s="461" t="s">
        <v>53</v>
      </c>
      <c r="D5091" s="465">
        <v>2.44</v>
      </c>
    </row>
    <row r="5092" spans="1:4" ht="27">
      <c r="A5092" s="461">
        <v>90454</v>
      </c>
      <c r="B5092" s="462" t="s">
        <v>2699</v>
      </c>
      <c r="C5092" s="461" t="s">
        <v>53</v>
      </c>
      <c r="D5092" s="465">
        <v>4.62</v>
      </c>
    </row>
    <row r="5093" spans="1:4" ht="15">
      <c r="A5093" s="461">
        <v>90455</v>
      </c>
      <c r="B5093" s="462" t="s">
        <v>2700</v>
      </c>
      <c r="C5093" s="461" t="s">
        <v>53</v>
      </c>
      <c r="D5093" s="465">
        <v>5.89</v>
      </c>
    </row>
    <row r="5094" spans="1:4" ht="15">
      <c r="A5094" s="461">
        <v>90456</v>
      </c>
      <c r="B5094" s="462" t="s">
        <v>2701</v>
      </c>
      <c r="C5094" s="461" t="s">
        <v>53</v>
      </c>
      <c r="D5094" s="465">
        <v>3.02</v>
      </c>
    </row>
    <row r="5095" spans="1:4" ht="27">
      <c r="A5095" s="461">
        <v>90457</v>
      </c>
      <c r="B5095" s="462" t="s">
        <v>2702</v>
      </c>
      <c r="C5095" s="461" t="s">
        <v>53</v>
      </c>
      <c r="D5095" s="465">
        <v>6.89</v>
      </c>
    </row>
    <row r="5096" spans="1:4" ht="27">
      <c r="A5096" s="461">
        <v>90458</v>
      </c>
      <c r="B5096" s="462" t="s">
        <v>2703</v>
      </c>
      <c r="C5096" s="461" t="s">
        <v>53</v>
      </c>
      <c r="D5096" s="465">
        <v>19.55</v>
      </c>
    </row>
    <row r="5097" spans="1:4" ht="15">
      <c r="A5097" s="461">
        <v>90459</v>
      </c>
      <c r="B5097" s="462" t="s">
        <v>2704</v>
      </c>
      <c r="C5097" s="461" t="s">
        <v>53</v>
      </c>
      <c r="D5097" s="465">
        <v>27.58</v>
      </c>
    </row>
    <row r="5098" spans="1:4" ht="27">
      <c r="A5098" s="461">
        <v>90460</v>
      </c>
      <c r="B5098" s="462" t="s">
        <v>9833</v>
      </c>
      <c r="C5098" s="461" t="s">
        <v>1</v>
      </c>
      <c r="D5098" s="465">
        <v>10.16</v>
      </c>
    </row>
    <row r="5099" spans="1:4" ht="27">
      <c r="A5099" s="461">
        <v>90461</v>
      </c>
      <c r="B5099" s="462" t="s">
        <v>9832</v>
      </c>
      <c r="C5099" s="461" t="s">
        <v>1</v>
      </c>
      <c r="D5099" s="465">
        <v>6.48</v>
      </c>
    </row>
    <row r="5100" spans="1:4" ht="27">
      <c r="A5100" s="461">
        <v>90462</v>
      </c>
      <c r="B5100" s="462" t="s">
        <v>9831</v>
      </c>
      <c r="C5100" s="461" t="s">
        <v>1</v>
      </c>
      <c r="D5100" s="465">
        <v>1.34</v>
      </c>
    </row>
    <row r="5101" spans="1:4" ht="27">
      <c r="A5101" s="461">
        <v>90463</v>
      </c>
      <c r="B5101" s="462" t="s">
        <v>9830</v>
      </c>
      <c r="C5101" s="461" t="s">
        <v>1</v>
      </c>
      <c r="D5101" s="465">
        <v>1.1299999999999999</v>
      </c>
    </row>
    <row r="5102" spans="1:4" ht="27">
      <c r="A5102" s="461">
        <v>90466</v>
      </c>
      <c r="B5102" s="462" t="s">
        <v>2705</v>
      </c>
      <c r="C5102" s="461" t="s">
        <v>1</v>
      </c>
      <c r="D5102" s="465">
        <v>9.75</v>
      </c>
    </row>
    <row r="5103" spans="1:4" ht="27">
      <c r="A5103" s="461">
        <v>90467</v>
      </c>
      <c r="B5103" s="462" t="s">
        <v>2706</v>
      </c>
      <c r="C5103" s="461" t="s">
        <v>1</v>
      </c>
      <c r="D5103" s="465">
        <v>15.46</v>
      </c>
    </row>
    <row r="5104" spans="1:4" ht="27">
      <c r="A5104" s="461">
        <v>90468</v>
      </c>
      <c r="B5104" s="462" t="s">
        <v>2707</v>
      </c>
      <c r="C5104" s="461" t="s">
        <v>1</v>
      </c>
      <c r="D5104" s="465">
        <v>4.4800000000000004</v>
      </c>
    </row>
    <row r="5105" spans="1:4" ht="27">
      <c r="A5105" s="461">
        <v>90469</v>
      </c>
      <c r="B5105" s="462" t="s">
        <v>2708</v>
      </c>
      <c r="C5105" s="461" t="s">
        <v>1</v>
      </c>
      <c r="D5105" s="465">
        <v>7.2</v>
      </c>
    </row>
    <row r="5106" spans="1:4" ht="27">
      <c r="A5106" s="461">
        <v>90470</v>
      </c>
      <c r="B5106" s="462" t="s">
        <v>2709</v>
      </c>
      <c r="C5106" s="461" t="s">
        <v>1</v>
      </c>
      <c r="D5106" s="465">
        <v>10.039999999999999</v>
      </c>
    </row>
    <row r="5107" spans="1:4" ht="27">
      <c r="A5107" s="461">
        <v>91166</v>
      </c>
      <c r="B5107" s="462" t="s">
        <v>2710</v>
      </c>
      <c r="C5107" s="461" t="s">
        <v>1</v>
      </c>
      <c r="D5107" s="465">
        <v>3.46</v>
      </c>
    </row>
    <row r="5108" spans="1:4" ht="27">
      <c r="A5108" s="461">
        <v>91167</v>
      </c>
      <c r="B5108" s="462" t="s">
        <v>2711</v>
      </c>
      <c r="C5108" s="461" t="s">
        <v>1</v>
      </c>
      <c r="D5108" s="465">
        <v>10.42</v>
      </c>
    </row>
    <row r="5109" spans="1:4" ht="40.5">
      <c r="A5109" s="461">
        <v>91168</v>
      </c>
      <c r="B5109" s="462" t="s">
        <v>2712</v>
      </c>
      <c r="C5109" s="461" t="s">
        <v>1</v>
      </c>
      <c r="D5109" s="465">
        <v>7.95</v>
      </c>
    </row>
    <row r="5110" spans="1:4" ht="27">
      <c r="A5110" s="461">
        <v>91169</v>
      </c>
      <c r="B5110" s="462" t="s">
        <v>2713</v>
      </c>
      <c r="C5110" s="461" t="s">
        <v>1</v>
      </c>
      <c r="D5110" s="465">
        <v>9.39</v>
      </c>
    </row>
    <row r="5111" spans="1:4" ht="40.5">
      <c r="A5111" s="461">
        <v>91170</v>
      </c>
      <c r="B5111" s="462" t="s">
        <v>2714</v>
      </c>
      <c r="C5111" s="461" t="s">
        <v>1</v>
      </c>
      <c r="D5111" s="465">
        <v>2.68</v>
      </c>
    </row>
    <row r="5112" spans="1:4" ht="40.5">
      <c r="A5112" s="461">
        <v>91171</v>
      </c>
      <c r="B5112" s="462" t="s">
        <v>2715</v>
      </c>
      <c r="C5112" s="461" t="s">
        <v>1</v>
      </c>
      <c r="D5112" s="465">
        <v>3.39</v>
      </c>
    </row>
    <row r="5113" spans="1:4" ht="27">
      <c r="A5113" s="461">
        <v>91172</v>
      </c>
      <c r="B5113" s="462" t="s">
        <v>2716</v>
      </c>
      <c r="C5113" s="461" t="s">
        <v>1</v>
      </c>
      <c r="D5113" s="465">
        <v>4.97</v>
      </c>
    </row>
    <row r="5114" spans="1:4" ht="40.5">
      <c r="A5114" s="461">
        <v>91173</v>
      </c>
      <c r="B5114" s="462" t="s">
        <v>2717</v>
      </c>
      <c r="C5114" s="461" t="s">
        <v>1</v>
      </c>
      <c r="D5114" s="465">
        <v>1.36</v>
      </c>
    </row>
    <row r="5115" spans="1:4" ht="40.5">
      <c r="A5115" s="461">
        <v>91174</v>
      </c>
      <c r="B5115" s="462" t="s">
        <v>2718</v>
      </c>
      <c r="C5115" s="461" t="s">
        <v>1</v>
      </c>
      <c r="D5115" s="465">
        <v>2.69</v>
      </c>
    </row>
    <row r="5116" spans="1:4" ht="27">
      <c r="A5116" s="461">
        <v>91175</v>
      </c>
      <c r="B5116" s="462" t="s">
        <v>2719</v>
      </c>
      <c r="C5116" s="461" t="s">
        <v>1</v>
      </c>
      <c r="D5116" s="465">
        <v>4.3600000000000003</v>
      </c>
    </row>
    <row r="5117" spans="1:4" ht="27">
      <c r="A5117" s="461">
        <v>91176</v>
      </c>
      <c r="B5117" s="462" t="s">
        <v>2720</v>
      </c>
      <c r="C5117" s="461" t="s">
        <v>1</v>
      </c>
      <c r="D5117" s="465">
        <v>23.32</v>
      </c>
    </row>
    <row r="5118" spans="1:4" ht="40.5">
      <c r="A5118" s="461">
        <v>91177</v>
      </c>
      <c r="B5118" s="462" t="s">
        <v>2721</v>
      </c>
      <c r="C5118" s="461" t="s">
        <v>1</v>
      </c>
      <c r="D5118" s="465">
        <v>10.95</v>
      </c>
    </row>
    <row r="5119" spans="1:4" ht="27">
      <c r="A5119" s="461">
        <v>91178</v>
      </c>
      <c r="B5119" s="462" t="s">
        <v>2722</v>
      </c>
      <c r="C5119" s="461" t="s">
        <v>1</v>
      </c>
      <c r="D5119" s="465">
        <v>13.03</v>
      </c>
    </row>
    <row r="5120" spans="1:4" ht="40.5">
      <c r="A5120" s="461">
        <v>91179</v>
      </c>
      <c r="B5120" s="462" t="s">
        <v>2723</v>
      </c>
      <c r="C5120" s="461" t="s">
        <v>1</v>
      </c>
      <c r="D5120" s="465">
        <v>5.99</v>
      </c>
    </row>
    <row r="5121" spans="1:4" ht="40.5">
      <c r="A5121" s="461">
        <v>91180</v>
      </c>
      <c r="B5121" s="462" t="s">
        <v>2724</v>
      </c>
      <c r="C5121" s="461" t="s">
        <v>1</v>
      </c>
      <c r="D5121" s="465">
        <v>5.5</v>
      </c>
    </row>
    <row r="5122" spans="1:4" ht="27">
      <c r="A5122" s="461">
        <v>91181</v>
      </c>
      <c r="B5122" s="462" t="s">
        <v>2725</v>
      </c>
      <c r="C5122" s="461" t="s">
        <v>1</v>
      </c>
      <c r="D5122" s="465">
        <v>6</v>
      </c>
    </row>
    <row r="5123" spans="1:4" ht="27">
      <c r="A5123" s="461">
        <v>91182</v>
      </c>
      <c r="B5123" s="462" t="s">
        <v>2726</v>
      </c>
      <c r="C5123" s="461" t="s">
        <v>1</v>
      </c>
      <c r="D5123" s="465">
        <v>21.38</v>
      </c>
    </row>
    <row r="5124" spans="1:4" ht="40.5">
      <c r="A5124" s="461">
        <v>91183</v>
      </c>
      <c r="B5124" s="462" t="s">
        <v>2727</v>
      </c>
      <c r="C5124" s="461" t="s">
        <v>1</v>
      </c>
      <c r="D5124" s="465">
        <v>10.42</v>
      </c>
    </row>
    <row r="5125" spans="1:4" ht="27">
      <c r="A5125" s="461">
        <v>91184</v>
      </c>
      <c r="B5125" s="462" t="s">
        <v>2728</v>
      </c>
      <c r="C5125" s="461" t="s">
        <v>1</v>
      </c>
      <c r="D5125" s="465">
        <v>9.61</v>
      </c>
    </row>
    <row r="5126" spans="1:4" ht="27">
      <c r="A5126" s="461">
        <v>91185</v>
      </c>
      <c r="B5126" s="462" t="s">
        <v>2729</v>
      </c>
      <c r="C5126" s="461" t="s">
        <v>1</v>
      </c>
      <c r="D5126" s="465">
        <v>5.48</v>
      </c>
    </row>
    <row r="5127" spans="1:4" ht="40.5">
      <c r="A5127" s="461">
        <v>91186</v>
      </c>
      <c r="B5127" s="462" t="s">
        <v>2730</v>
      </c>
      <c r="C5127" s="461" t="s">
        <v>1</v>
      </c>
      <c r="D5127" s="465">
        <v>4.45</v>
      </c>
    </row>
    <row r="5128" spans="1:4" ht="27">
      <c r="A5128" s="461">
        <v>91187</v>
      </c>
      <c r="B5128" s="462" t="s">
        <v>2731</v>
      </c>
      <c r="C5128" s="461" t="s">
        <v>1</v>
      </c>
      <c r="D5128" s="465">
        <v>5.08</v>
      </c>
    </row>
    <row r="5129" spans="1:4" ht="27">
      <c r="A5129" s="461">
        <v>91188</v>
      </c>
      <c r="B5129" s="462" t="s">
        <v>2732</v>
      </c>
      <c r="C5129" s="461" t="s">
        <v>53</v>
      </c>
      <c r="D5129" s="465">
        <v>5.74</v>
      </c>
    </row>
    <row r="5130" spans="1:4" ht="27">
      <c r="A5130" s="461">
        <v>91189</v>
      </c>
      <c r="B5130" s="462" t="s">
        <v>2733</v>
      </c>
      <c r="C5130" s="461" t="s">
        <v>53</v>
      </c>
      <c r="D5130" s="465">
        <v>45.12</v>
      </c>
    </row>
    <row r="5131" spans="1:4" ht="27">
      <c r="A5131" s="461">
        <v>91190</v>
      </c>
      <c r="B5131" s="462" t="s">
        <v>2734</v>
      </c>
      <c r="C5131" s="461" t="s">
        <v>53</v>
      </c>
      <c r="D5131" s="465">
        <v>3.76</v>
      </c>
    </row>
    <row r="5132" spans="1:4" ht="27">
      <c r="A5132" s="461">
        <v>91191</v>
      </c>
      <c r="B5132" s="462" t="s">
        <v>2735</v>
      </c>
      <c r="C5132" s="461" t="s">
        <v>53</v>
      </c>
      <c r="D5132" s="465">
        <v>3.98</v>
      </c>
    </row>
    <row r="5133" spans="1:4" ht="15">
      <c r="A5133" s="461">
        <v>91192</v>
      </c>
      <c r="B5133" s="462" t="s">
        <v>2736</v>
      </c>
      <c r="C5133" s="461" t="s">
        <v>53</v>
      </c>
      <c r="D5133" s="465">
        <v>4.4000000000000004</v>
      </c>
    </row>
    <row r="5134" spans="1:4" ht="27">
      <c r="A5134" s="461">
        <v>91222</v>
      </c>
      <c r="B5134" s="462" t="s">
        <v>2737</v>
      </c>
      <c r="C5134" s="461" t="s">
        <v>1</v>
      </c>
      <c r="D5134" s="465">
        <v>10.14</v>
      </c>
    </row>
    <row r="5135" spans="1:4" ht="40.5">
      <c r="A5135" s="461">
        <v>94480</v>
      </c>
      <c r="B5135" s="462" t="s">
        <v>2738</v>
      </c>
      <c r="C5135" s="461" t="s">
        <v>53</v>
      </c>
      <c r="D5135" s="465">
        <v>2104.21</v>
      </c>
    </row>
    <row r="5136" spans="1:4" ht="40.5">
      <c r="A5136" s="461">
        <v>94481</v>
      </c>
      <c r="B5136" s="462" t="s">
        <v>2739</v>
      </c>
      <c r="C5136" s="461" t="s">
        <v>53</v>
      </c>
      <c r="D5136" s="465">
        <v>1468.53</v>
      </c>
    </row>
    <row r="5137" spans="1:4" ht="40.5">
      <c r="A5137" s="461">
        <v>94482</v>
      </c>
      <c r="B5137" s="462" t="s">
        <v>2740</v>
      </c>
      <c r="C5137" s="461" t="s">
        <v>53</v>
      </c>
      <c r="D5137" s="465">
        <v>1150.3</v>
      </c>
    </row>
    <row r="5138" spans="1:4" ht="40.5">
      <c r="A5138" s="461">
        <v>94483</v>
      </c>
      <c r="B5138" s="462" t="s">
        <v>2741</v>
      </c>
      <c r="C5138" s="461" t="s">
        <v>53</v>
      </c>
      <c r="D5138" s="465">
        <v>963.57</v>
      </c>
    </row>
    <row r="5139" spans="1:4" ht="15">
      <c r="A5139" s="461">
        <v>95541</v>
      </c>
      <c r="B5139" s="462" t="s">
        <v>2742</v>
      </c>
      <c r="C5139" s="461" t="s">
        <v>53</v>
      </c>
      <c r="D5139" s="465">
        <v>3.35</v>
      </c>
    </row>
    <row r="5140" spans="1:4" ht="27">
      <c r="A5140" s="461">
        <v>96559</v>
      </c>
      <c r="B5140" s="462" t="s">
        <v>9829</v>
      </c>
      <c r="C5140" s="461" t="s">
        <v>149</v>
      </c>
      <c r="D5140" s="465">
        <v>28.12</v>
      </c>
    </row>
    <row r="5141" spans="1:4" ht="27">
      <c r="A5141" s="461">
        <v>96560</v>
      </c>
      <c r="B5141" s="462" t="s">
        <v>9828</v>
      </c>
      <c r="C5141" s="461" t="s">
        <v>149</v>
      </c>
      <c r="D5141" s="465">
        <v>19.21</v>
      </c>
    </row>
    <row r="5142" spans="1:4" ht="27">
      <c r="A5142" s="461">
        <v>96561</v>
      </c>
      <c r="B5142" s="462" t="s">
        <v>9827</v>
      </c>
      <c r="C5142" s="461" t="s">
        <v>149</v>
      </c>
      <c r="D5142" s="465">
        <v>14.67</v>
      </c>
    </row>
    <row r="5143" spans="1:4" ht="40.5">
      <c r="A5143" s="461">
        <v>96562</v>
      </c>
      <c r="B5143" s="462" t="s">
        <v>9826</v>
      </c>
      <c r="C5143" s="461" t="s">
        <v>1</v>
      </c>
      <c r="D5143" s="465">
        <v>17.48</v>
      </c>
    </row>
    <row r="5144" spans="1:4" ht="40.5">
      <c r="A5144" s="461">
        <v>96563</v>
      </c>
      <c r="B5144" s="462" t="s">
        <v>13396</v>
      </c>
      <c r="C5144" s="461" t="s">
        <v>1</v>
      </c>
      <c r="D5144" s="465">
        <v>22.89</v>
      </c>
    </row>
    <row r="5145" spans="1:4" ht="27">
      <c r="A5145" s="461">
        <v>101802</v>
      </c>
      <c r="B5145" s="462" t="s">
        <v>11508</v>
      </c>
      <c r="C5145" s="461" t="s">
        <v>53</v>
      </c>
      <c r="D5145" s="465">
        <v>1366.06</v>
      </c>
    </row>
    <row r="5146" spans="1:4" ht="27">
      <c r="A5146" s="461">
        <v>101803</v>
      </c>
      <c r="B5146" s="462" t="s">
        <v>11509</v>
      </c>
      <c r="C5146" s="461" t="s">
        <v>53</v>
      </c>
      <c r="D5146" s="465">
        <v>830.73</v>
      </c>
    </row>
    <row r="5147" spans="1:4" ht="27">
      <c r="A5147" s="461">
        <v>101804</v>
      </c>
      <c r="B5147" s="462" t="s">
        <v>11510</v>
      </c>
      <c r="C5147" s="461" t="s">
        <v>53</v>
      </c>
      <c r="D5147" s="465">
        <v>1055.74</v>
      </c>
    </row>
    <row r="5148" spans="1:4" ht="27">
      <c r="A5148" s="461">
        <v>101805</v>
      </c>
      <c r="B5148" s="462" t="s">
        <v>11511</v>
      </c>
      <c r="C5148" s="461" t="s">
        <v>53</v>
      </c>
      <c r="D5148" s="465">
        <v>1346.76</v>
      </c>
    </row>
    <row r="5149" spans="1:4" ht="27">
      <c r="A5149" s="461">
        <v>102111</v>
      </c>
      <c r="B5149" s="462" t="s">
        <v>11512</v>
      </c>
      <c r="C5149" s="461" t="s">
        <v>53</v>
      </c>
      <c r="D5149" s="465">
        <v>829.99</v>
      </c>
    </row>
    <row r="5150" spans="1:4" ht="27">
      <c r="A5150" s="461">
        <v>102112</v>
      </c>
      <c r="B5150" s="462" t="s">
        <v>11513</v>
      </c>
      <c r="C5150" s="461" t="s">
        <v>53</v>
      </c>
      <c r="D5150" s="465">
        <v>95.19</v>
      </c>
    </row>
    <row r="5151" spans="1:4" ht="27">
      <c r="A5151" s="461">
        <v>102113</v>
      </c>
      <c r="B5151" s="462" t="s">
        <v>11514</v>
      </c>
      <c r="C5151" s="461" t="s">
        <v>53</v>
      </c>
      <c r="D5151" s="465">
        <v>1336.22</v>
      </c>
    </row>
    <row r="5152" spans="1:4" ht="27">
      <c r="A5152" s="461">
        <v>102114</v>
      </c>
      <c r="B5152" s="462" t="s">
        <v>11515</v>
      </c>
      <c r="C5152" s="461" t="s">
        <v>53</v>
      </c>
      <c r="D5152" s="465">
        <v>97.59</v>
      </c>
    </row>
    <row r="5153" spans="1:4" ht="27">
      <c r="A5153" s="461">
        <v>102115</v>
      </c>
      <c r="B5153" s="462" t="s">
        <v>11516</v>
      </c>
      <c r="C5153" s="461" t="s">
        <v>53</v>
      </c>
      <c r="D5153" s="465">
        <v>2340.09</v>
      </c>
    </row>
    <row r="5154" spans="1:4" ht="27">
      <c r="A5154" s="461">
        <v>102116</v>
      </c>
      <c r="B5154" s="462" t="s">
        <v>11517</v>
      </c>
      <c r="C5154" s="461" t="s">
        <v>53</v>
      </c>
      <c r="D5154" s="465">
        <v>1428.31</v>
      </c>
    </row>
    <row r="5155" spans="1:4" ht="27">
      <c r="A5155" s="461">
        <v>102117</v>
      </c>
      <c r="B5155" s="462" t="s">
        <v>11518</v>
      </c>
      <c r="C5155" s="461" t="s">
        <v>53</v>
      </c>
      <c r="D5155" s="465">
        <v>100.5</v>
      </c>
    </row>
    <row r="5156" spans="1:4" ht="27">
      <c r="A5156" s="461">
        <v>102118</v>
      </c>
      <c r="B5156" s="462" t="s">
        <v>11519</v>
      </c>
      <c r="C5156" s="461" t="s">
        <v>53</v>
      </c>
      <c r="D5156" s="465">
        <v>1955.71</v>
      </c>
    </row>
    <row r="5157" spans="1:4" ht="27">
      <c r="A5157" s="461">
        <v>102119</v>
      </c>
      <c r="B5157" s="462" t="s">
        <v>11520</v>
      </c>
      <c r="C5157" s="461" t="s">
        <v>53</v>
      </c>
      <c r="D5157" s="465">
        <v>103</v>
      </c>
    </row>
    <row r="5158" spans="1:4" ht="27">
      <c r="A5158" s="461">
        <v>102121</v>
      </c>
      <c r="B5158" s="462" t="s">
        <v>11521</v>
      </c>
      <c r="C5158" s="461" t="s">
        <v>53</v>
      </c>
      <c r="D5158" s="465">
        <v>129.16999999999999</v>
      </c>
    </row>
    <row r="5159" spans="1:4" ht="27">
      <c r="A5159" s="461">
        <v>102122</v>
      </c>
      <c r="B5159" s="462" t="s">
        <v>11522</v>
      </c>
      <c r="C5159" s="461" t="s">
        <v>53</v>
      </c>
      <c r="D5159" s="465">
        <v>6670.87</v>
      </c>
    </row>
    <row r="5160" spans="1:4" ht="27">
      <c r="A5160" s="461">
        <v>102123</v>
      </c>
      <c r="B5160" s="462" t="s">
        <v>11523</v>
      </c>
      <c r="C5160" s="461" t="s">
        <v>53</v>
      </c>
      <c r="D5160" s="465">
        <v>136.63</v>
      </c>
    </row>
    <row r="5161" spans="1:4" ht="27">
      <c r="A5161" s="461">
        <v>102136</v>
      </c>
      <c r="B5161" s="462" t="s">
        <v>11524</v>
      </c>
      <c r="C5161" s="461" t="s">
        <v>53</v>
      </c>
      <c r="D5161" s="465">
        <v>49.53</v>
      </c>
    </row>
    <row r="5162" spans="1:4" ht="27">
      <c r="A5162" s="461">
        <v>102137</v>
      </c>
      <c r="B5162" s="462" t="s">
        <v>11525</v>
      </c>
      <c r="C5162" s="461" t="s">
        <v>53</v>
      </c>
      <c r="D5162" s="465">
        <v>69.569999999999993</v>
      </c>
    </row>
    <row r="5163" spans="1:4" ht="27">
      <c r="A5163" s="461">
        <v>102138</v>
      </c>
      <c r="B5163" s="462" t="s">
        <v>11526</v>
      </c>
      <c r="C5163" s="461" t="s">
        <v>53</v>
      </c>
      <c r="D5163" s="465">
        <v>148.76</v>
      </c>
    </row>
    <row r="5164" spans="1:4" ht="40.5">
      <c r="A5164" s="461">
        <v>103517</v>
      </c>
      <c r="B5164" s="462" t="s">
        <v>13397</v>
      </c>
      <c r="C5164" s="461" t="s">
        <v>53</v>
      </c>
      <c r="D5164" s="465">
        <v>3441.54</v>
      </c>
    </row>
    <row r="5165" spans="1:4" ht="27">
      <c r="A5165" s="461">
        <v>103519</v>
      </c>
      <c r="B5165" s="462" t="s">
        <v>13398</v>
      </c>
      <c r="C5165" s="461" t="s">
        <v>53</v>
      </c>
      <c r="D5165" s="465">
        <v>8.81</v>
      </c>
    </row>
    <row r="5166" spans="1:4" ht="40.5">
      <c r="A5166" s="461">
        <v>103520</v>
      </c>
      <c r="B5166" s="462" t="s">
        <v>13399</v>
      </c>
      <c r="C5166" s="461" t="s">
        <v>53</v>
      </c>
      <c r="D5166" s="465">
        <v>5727.3</v>
      </c>
    </row>
    <row r="5167" spans="1:4" ht="40.5">
      <c r="A5167" s="461">
        <v>103521</v>
      </c>
      <c r="B5167" s="462" t="s">
        <v>13400</v>
      </c>
      <c r="C5167" s="461" t="s">
        <v>53</v>
      </c>
      <c r="D5167" s="465">
        <v>7603.53</v>
      </c>
    </row>
    <row r="5168" spans="1:4" ht="40.5">
      <c r="A5168" s="461">
        <v>103522</v>
      </c>
      <c r="B5168" s="462" t="s">
        <v>13401</v>
      </c>
      <c r="C5168" s="461" t="s">
        <v>53</v>
      </c>
      <c r="D5168" s="465">
        <v>7525.44</v>
      </c>
    </row>
    <row r="5169" spans="1:4" ht="40.5">
      <c r="A5169" s="461">
        <v>103523</v>
      </c>
      <c r="B5169" s="462" t="s">
        <v>13402</v>
      </c>
      <c r="C5169" s="461" t="s">
        <v>53</v>
      </c>
      <c r="D5169" s="465">
        <v>11399.54</v>
      </c>
    </row>
    <row r="5170" spans="1:4" ht="54">
      <c r="A5170" s="461">
        <v>93350</v>
      </c>
      <c r="B5170" s="462" t="s">
        <v>2743</v>
      </c>
      <c r="C5170" s="461" t="s">
        <v>53</v>
      </c>
      <c r="D5170" s="465">
        <v>1044.45</v>
      </c>
    </row>
    <row r="5171" spans="1:4" ht="54">
      <c r="A5171" s="461">
        <v>93351</v>
      </c>
      <c r="B5171" s="462" t="s">
        <v>2744</v>
      </c>
      <c r="C5171" s="461" t="s">
        <v>53</v>
      </c>
      <c r="D5171" s="465">
        <v>859.37</v>
      </c>
    </row>
    <row r="5172" spans="1:4" ht="54">
      <c r="A5172" s="461">
        <v>93352</v>
      </c>
      <c r="B5172" s="462" t="s">
        <v>2745</v>
      </c>
      <c r="C5172" s="461" t="s">
        <v>53</v>
      </c>
      <c r="D5172" s="465">
        <v>674.67</v>
      </c>
    </row>
    <row r="5173" spans="1:4" ht="54">
      <c r="A5173" s="461">
        <v>93353</v>
      </c>
      <c r="B5173" s="462" t="s">
        <v>2746</v>
      </c>
      <c r="C5173" s="461" t="s">
        <v>53</v>
      </c>
      <c r="D5173" s="465">
        <v>493.87</v>
      </c>
    </row>
    <row r="5174" spans="1:4" ht="54">
      <c r="A5174" s="461">
        <v>93354</v>
      </c>
      <c r="B5174" s="462" t="s">
        <v>2747</v>
      </c>
      <c r="C5174" s="461" t="s">
        <v>53</v>
      </c>
      <c r="D5174" s="465">
        <v>787.31</v>
      </c>
    </row>
    <row r="5175" spans="1:4" ht="54">
      <c r="A5175" s="461">
        <v>93355</v>
      </c>
      <c r="B5175" s="462" t="s">
        <v>2748</v>
      </c>
      <c r="C5175" s="461" t="s">
        <v>53</v>
      </c>
      <c r="D5175" s="465">
        <v>656.7</v>
      </c>
    </row>
    <row r="5176" spans="1:4" ht="54">
      <c r="A5176" s="461">
        <v>93356</v>
      </c>
      <c r="B5176" s="462" t="s">
        <v>2749</v>
      </c>
      <c r="C5176" s="461" t="s">
        <v>53</v>
      </c>
      <c r="D5176" s="465">
        <v>524.95000000000005</v>
      </c>
    </row>
    <row r="5177" spans="1:4" ht="54">
      <c r="A5177" s="461">
        <v>93357</v>
      </c>
      <c r="B5177" s="462" t="s">
        <v>2750</v>
      </c>
      <c r="C5177" s="461" t="s">
        <v>53</v>
      </c>
      <c r="D5177" s="465">
        <v>395.57</v>
      </c>
    </row>
    <row r="5178" spans="1:4" ht="27">
      <c r="A5178" s="461">
        <v>96520</v>
      </c>
      <c r="B5178" s="462" t="s">
        <v>13403</v>
      </c>
      <c r="C5178" s="461" t="s">
        <v>1043</v>
      </c>
      <c r="D5178" s="465">
        <v>75.42</v>
      </c>
    </row>
    <row r="5179" spans="1:4" ht="27">
      <c r="A5179" s="461">
        <v>96521</v>
      </c>
      <c r="B5179" s="462" t="s">
        <v>13404</v>
      </c>
      <c r="C5179" s="461" t="s">
        <v>1043</v>
      </c>
      <c r="D5179" s="465">
        <v>34.01</v>
      </c>
    </row>
    <row r="5180" spans="1:4" ht="27">
      <c r="A5180" s="461">
        <v>96522</v>
      </c>
      <c r="B5180" s="462" t="s">
        <v>13405</v>
      </c>
      <c r="C5180" s="461" t="s">
        <v>1043</v>
      </c>
      <c r="D5180" s="465">
        <v>107.38</v>
      </c>
    </row>
    <row r="5181" spans="1:4" ht="27">
      <c r="A5181" s="461">
        <v>96523</v>
      </c>
      <c r="B5181" s="462" t="s">
        <v>13406</v>
      </c>
      <c r="C5181" s="461" t="s">
        <v>1043</v>
      </c>
      <c r="D5181" s="465">
        <v>68.7</v>
      </c>
    </row>
    <row r="5182" spans="1:4" ht="27">
      <c r="A5182" s="461">
        <v>96524</v>
      </c>
      <c r="B5182" s="462" t="s">
        <v>13407</v>
      </c>
      <c r="C5182" s="461" t="s">
        <v>1043</v>
      </c>
      <c r="D5182" s="465">
        <v>130.56</v>
      </c>
    </row>
    <row r="5183" spans="1:4" ht="27">
      <c r="A5183" s="461">
        <v>96525</v>
      </c>
      <c r="B5183" s="462" t="s">
        <v>13408</v>
      </c>
      <c r="C5183" s="461" t="s">
        <v>1043</v>
      </c>
      <c r="D5183" s="465">
        <v>29.85</v>
      </c>
    </row>
    <row r="5184" spans="1:4" ht="27">
      <c r="A5184" s="461">
        <v>96526</v>
      </c>
      <c r="B5184" s="462" t="s">
        <v>13409</v>
      </c>
      <c r="C5184" s="461" t="s">
        <v>1043</v>
      </c>
      <c r="D5184" s="465">
        <v>216.67</v>
      </c>
    </row>
    <row r="5185" spans="1:4" ht="27">
      <c r="A5185" s="461">
        <v>96527</v>
      </c>
      <c r="B5185" s="462" t="s">
        <v>13410</v>
      </c>
      <c r="C5185" s="461" t="s">
        <v>1043</v>
      </c>
      <c r="D5185" s="465">
        <v>90.24</v>
      </c>
    </row>
    <row r="5186" spans="1:4" ht="27">
      <c r="A5186" s="461">
        <v>96528</v>
      </c>
      <c r="B5186" s="462" t="s">
        <v>2751</v>
      </c>
      <c r="C5186" s="461" t="s">
        <v>149</v>
      </c>
      <c r="D5186" s="465">
        <v>165.39</v>
      </c>
    </row>
    <row r="5187" spans="1:4" ht="27">
      <c r="A5187" s="461">
        <v>101114</v>
      </c>
      <c r="B5187" s="462" t="s">
        <v>9825</v>
      </c>
      <c r="C5187" s="461" t="s">
        <v>1043</v>
      </c>
      <c r="D5187" s="465">
        <v>3.16</v>
      </c>
    </row>
    <row r="5188" spans="1:4" ht="27">
      <c r="A5188" s="461">
        <v>101115</v>
      </c>
      <c r="B5188" s="462" t="s">
        <v>9824</v>
      </c>
      <c r="C5188" s="461" t="s">
        <v>1043</v>
      </c>
      <c r="D5188" s="465">
        <v>2.73</v>
      </c>
    </row>
    <row r="5189" spans="1:4" ht="27">
      <c r="A5189" s="461">
        <v>101116</v>
      </c>
      <c r="B5189" s="462" t="s">
        <v>9823</v>
      </c>
      <c r="C5189" s="461" t="s">
        <v>1043</v>
      </c>
      <c r="D5189" s="465">
        <v>1.71</v>
      </c>
    </row>
    <row r="5190" spans="1:4" ht="27">
      <c r="A5190" s="461">
        <v>101117</v>
      </c>
      <c r="B5190" s="462" t="s">
        <v>9822</v>
      </c>
      <c r="C5190" s="461" t="s">
        <v>1043</v>
      </c>
      <c r="D5190" s="465">
        <v>2.4900000000000002</v>
      </c>
    </row>
    <row r="5191" spans="1:4" ht="27">
      <c r="A5191" s="461">
        <v>101118</v>
      </c>
      <c r="B5191" s="462" t="s">
        <v>9821</v>
      </c>
      <c r="C5191" s="461" t="s">
        <v>1043</v>
      </c>
      <c r="D5191" s="465">
        <v>2.76</v>
      </c>
    </row>
    <row r="5192" spans="1:4" ht="27">
      <c r="A5192" s="461">
        <v>101119</v>
      </c>
      <c r="B5192" s="462" t="s">
        <v>9820</v>
      </c>
      <c r="C5192" s="461" t="s">
        <v>1043</v>
      </c>
      <c r="D5192" s="465">
        <v>6.04</v>
      </c>
    </row>
    <row r="5193" spans="1:4" ht="27">
      <c r="A5193" s="461">
        <v>101120</v>
      </c>
      <c r="B5193" s="462" t="s">
        <v>9819</v>
      </c>
      <c r="C5193" s="461" t="s">
        <v>1043</v>
      </c>
      <c r="D5193" s="465">
        <v>5.22</v>
      </c>
    </row>
    <row r="5194" spans="1:4" ht="27">
      <c r="A5194" s="461">
        <v>101121</v>
      </c>
      <c r="B5194" s="462" t="s">
        <v>9818</v>
      </c>
      <c r="C5194" s="461" t="s">
        <v>1043</v>
      </c>
      <c r="D5194" s="465">
        <v>3.29</v>
      </c>
    </row>
    <row r="5195" spans="1:4" ht="27">
      <c r="A5195" s="461">
        <v>101122</v>
      </c>
      <c r="B5195" s="462" t="s">
        <v>9817</v>
      </c>
      <c r="C5195" s="461" t="s">
        <v>1043</v>
      </c>
      <c r="D5195" s="465">
        <v>4.76</v>
      </c>
    </row>
    <row r="5196" spans="1:4" ht="27">
      <c r="A5196" s="461">
        <v>101123</v>
      </c>
      <c r="B5196" s="462" t="s">
        <v>9816</v>
      </c>
      <c r="C5196" s="461" t="s">
        <v>1043</v>
      </c>
      <c r="D5196" s="465">
        <v>5.27</v>
      </c>
    </row>
    <row r="5197" spans="1:4" ht="27">
      <c r="A5197" s="461">
        <v>101124</v>
      </c>
      <c r="B5197" s="462" t="s">
        <v>9815</v>
      </c>
      <c r="C5197" s="461" t="s">
        <v>1043</v>
      </c>
      <c r="D5197" s="465">
        <v>10.64</v>
      </c>
    </row>
    <row r="5198" spans="1:4" ht="27">
      <c r="A5198" s="461">
        <v>101125</v>
      </c>
      <c r="B5198" s="462" t="s">
        <v>9814</v>
      </c>
      <c r="C5198" s="461" t="s">
        <v>1043</v>
      </c>
      <c r="D5198" s="465">
        <v>10.210000000000001</v>
      </c>
    </row>
    <row r="5199" spans="1:4" ht="27">
      <c r="A5199" s="461">
        <v>101126</v>
      </c>
      <c r="B5199" s="462" t="s">
        <v>9813</v>
      </c>
      <c r="C5199" s="461" t="s">
        <v>1043</v>
      </c>
      <c r="D5199" s="465">
        <v>9.19</v>
      </c>
    </row>
    <row r="5200" spans="1:4" ht="27">
      <c r="A5200" s="461">
        <v>101127</v>
      </c>
      <c r="B5200" s="462" t="s">
        <v>9812</v>
      </c>
      <c r="C5200" s="461" t="s">
        <v>1043</v>
      </c>
      <c r="D5200" s="465">
        <v>9.9700000000000006</v>
      </c>
    </row>
    <row r="5201" spans="1:4" ht="27">
      <c r="A5201" s="461">
        <v>101128</v>
      </c>
      <c r="B5201" s="462" t="s">
        <v>9811</v>
      </c>
      <c r="C5201" s="461" t="s">
        <v>1043</v>
      </c>
      <c r="D5201" s="465">
        <v>10.24</v>
      </c>
    </row>
    <row r="5202" spans="1:4" ht="27">
      <c r="A5202" s="461">
        <v>101129</v>
      </c>
      <c r="B5202" s="462" t="s">
        <v>9810</v>
      </c>
      <c r="C5202" s="461" t="s">
        <v>1043</v>
      </c>
      <c r="D5202" s="465">
        <v>13.82</v>
      </c>
    </row>
    <row r="5203" spans="1:4" ht="27">
      <c r="A5203" s="461">
        <v>101130</v>
      </c>
      <c r="B5203" s="462" t="s">
        <v>9809</v>
      </c>
      <c r="C5203" s="461" t="s">
        <v>1043</v>
      </c>
      <c r="D5203" s="465">
        <v>13</v>
      </c>
    </row>
    <row r="5204" spans="1:4" ht="27">
      <c r="A5204" s="461">
        <v>101131</v>
      </c>
      <c r="B5204" s="462" t="s">
        <v>9808</v>
      </c>
      <c r="C5204" s="461" t="s">
        <v>1043</v>
      </c>
      <c r="D5204" s="465">
        <v>11.07</v>
      </c>
    </row>
    <row r="5205" spans="1:4" ht="27">
      <c r="A5205" s="461">
        <v>101132</v>
      </c>
      <c r="B5205" s="462" t="s">
        <v>9807</v>
      </c>
      <c r="C5205" s="461" t="s">
        <v>1043</v>
      </c>
      <c r="D5205" s="465">
        <v>12.54</v>
      </c>
    </row>
    <row r="5206" spans="1:4" ht="27">
      <c r="A5206" s="461">
        <v>101133</v>
      </c>
      <c r="B5206" s="462" t="s">
        <v>9806</v>
      </c>
      <c r="C5206" s="461" t="s">
        <v>1043</v>
      </c>
      <c r="D5206" s="465">
        <v>13.05</v>
      </c>
    </row>
    <row r="5207" spans="1:4" ht="40.5">
      <c r="A5207" s="461">
        <v>101134</v>
      </c>
      <c r="B5207" s="462" t="s">
        <v>9805</v>
      </c>
      <c r="C5207" s="461" t="s">
        <v>1043</v>
      </c>
      <c r="D5207" s="465">
        <v>11.09</v>
      </c>
    </row>
    <row r="5208" spans="1:4" ht="40.5">
      <c r="A5208" s="461">
        <v>101135</v>
      </c>
      <c r="B5208" s="462" t="s">
        <v>9804</v>
      </c>
      <c r="C5208" s="461" t="s">
        <v>1043</v>
      </c>
      <c r="D5208" s="465">
        <v>10.66</v>
      </c>
    </row>
    <row r="5209" spans="1:4" ht="40.5">
      <c r="A5209" s="461">
        <v>101136</v>
      </c>
      <c r="B5209" s="462" t="s">
        <v>9803</v>
      </c>
      <c r="C5209" s="461" t="s">
        <v>1043</v>
      </c>
      <c r="D5209" s="465">
        <v>9.64</v>
      </c>
    </row>
    <row r="5210" spans="1:4" ht="40.5">
      <c r="A5210" s="461">
        <v>101137</v>
      </c>
      <c r="B5210" s="462" t="s">
        <v>9802</v>
      </c>
      <c r="C5210" s="461" t="s">
        <v>1043</v>
      </c>
      <c r="D5210" s="465">
        <v>10.42</v>
      </c>
    </row>
    <row r="5211" spans="1:4" ht="40.5">
      <c r="A5211" s="461">
        <v>101138</v>
      </c>
      <c r="B5211" s="462" t="s">
        <v>9801</v>
      </c>
      <c r="C5211" s="461" t="s">
        <v>1043</v>
      </c>
      <c r="D5211" s="465">
        <v>10.69</v>
      </c>
    </row>
    <row r="5212" spans="1:4" ht="40.5">
      <c r="A5212" s="461">
        <v>101139</v>
      </c>
      <c r="B5212" s="462" t="s">
        <v>9800</v>
      </c>
      <c r="C5212" s="461" t="s">
        <v>1043</v>
      </c>
      <c r="D5212" s="465">
        <v>14.28</v>
      </c>
    </row>
    <row r="5213" spans="1:4" ht="40.5">
      <c r="A5213" s="461">
        <v>101140</v>
      </c>
      <c r="B5213" s="462" t="s">
        <v>9799</v>
      </c>
      <c r="C5213" s="461" t="s">
        <v>1043</v>
      </c>
      <c r="D5213" s="465">
        <v>13.46</v>
      </c>
    </row>
    <row r="5214" spans="1:4" ht="40.5">
      <c r="A5214" s="461">
        <v>101141</v>
      </c>
      <c r="B5214" s="462" t="s">
        <v>9798</v>
      </c>
      <c r="C5214" s="461" t="s">
        <v>1043</v>
      </c>
      <c r="D5214" s="465">
        <v>11.53</v>
      </c>
    </row>
    <row r="5215" spans="1:4" ht="40.5">
      <c r="A5215" s="461">
        <v>101142</v>
      </c>
      <c r="B5215" s="462" t="s">
        <v>9797</v>
      </c>
      <c r="C5215" s="461" t="s">
        <v>1043</v>
      </c>
      <c r="D5215" s="465">
        <v>13</v>
      </c>
    </row>
    <row r="5216" spans="1:4" ht="40.5">
      <c r="A5216" s="461">
        <v>101143</v>
      </c>
      <c r="B5216" s="462" t="s">
        <v>9796</v>
      </c>
      <c r="C5216" s="461" t="s">
        <v>1043</v>
      </c>
      <c r="D5216" s="465">
        <v>13.51</v>
      </c>
    </row>
    <row r="5217" spans="1:4" ht="40.5">
      <c r="A5217" s="461">
        <v>101144</v>
      </c>
      <c r="B5217" s="462" t="s">
        <v>9795</v>
      </c>
      <c r="C5217" s="461" t="s">
        <v>1043</v>
      </c>
      <c r="D5217" s="465">
        <v>12.56</v>
      </c>
    </row>
    <row r="5218" spans="1:4" ht="40.5">
      <c r="A5218" s="461">
        <v>101145</v>
      </c>
      <c r="B5218" s="462" t="s">
        <v>9794</v>
      </c>
      <c r="C5218" s="461" t="s">
        <v>1043</v>
      </c>
      <c r="D5218" s="465">
        <v>12.13</v>
      </c>
    </row>
    <row r="5219" spans="1:4" ht="40.5">
      <c r="A5219" s="461">
        <v>101146</v>
      </c>
      <c r="B5219" s="462" t="s">
        <v>9793</v>
      </c>
      <c r="C5219" s="461" t="s">
        <v>1043</v>
      </c>
      <c r="D5219" s="465">
        <v>11.11</v>
      </c>
    </row>
    <row r="5220" spans="1:4" ht="40.5">
      <c r="A5220" s="461">
        <v>101147</v>
      </c>
      <c r="B5220" s="462" t="s">
        <v>9792</v>
      </c>
      <c r="C5220" s="461" t="s">
        <v>1043</v>
      </c>
      <c r="D5220" s="465">
        <v>11.89</v>
      </c>
    </row>
    <row r="5221" spans="1:4" ht="40.5">
      <c r="A5221" s="461">
        <v>101148</v>
      </c>
      <c r="B5221" s="462" t="s">
        <v>9791</v>
      </c>
      <c r="C5221" s="461" t="s">
        <v>1043</v>
      </c>
      <c r="D5221" s="465">
        <v>12.16</v>
      </c>
    </row>
    <row r="5222" spans="1:4" ht="40.5">
      <c r="A5222" s="461">
        <v>101149</v>
      </c>
      <c r="B5222" s="462" t="s">
        <v>9790</v>
      </c>
      <c r="C5222" s="461" t="s">
        <v>1043</v>
      </c>
      <c r="D5222" s="465">
        <v>15.81</v>
      </c>
    </row>
    <row r="5223" spans="1:4" ht="40.5">
      <c r="A5223" s="461">
        <v>101150</v>
      </c>
      <c r="B5223" s="462" t="s">
        <v>9789</v>
      </c>
      <c r="C5223" s="461" t="s">
        <v>1043</v>
      </c>
      <c r="D5223" s="465">
        <v>14.99</v>
      </c>
    </row>
    <row r="5224" spans="1:4" ht="40.5">
      <c r="A5224" s="461">
        <v>101151</v>
      </c>
      <c r="B5224" s="462" t="s">
        <v>9788</v>
      </c>
      <c r="C5224" s="461" t="s">
        <v>1043</v>
      </c>
      <c r="D5224" s="465">
        <v>13.06</v>
      </c>
    </row>
    <row r="5225" spans="1:4" ht="40.5">
      <c r="A5225" s="461">
        <v>101152</v>
      </c>
      <c r="B5225" s="462" t="s">
        <v>9787</v>
      </c>
      <c r="C5225" s="461" t="s">
        <v>1043</v>
      </c>
      <c r="D5225" s="465">
        <v>14.53</v>
      </c>
    </row>
    <row r="5226" spans="1:4" ht="40.5">
      <c r="A5226" s="461">
        <v>101153</v>
      </c>
      <c r="B5226" s="462" t="s">
        <v>9786</v>
      </c>
      <c r="C5226" s="461" t="s">
        <v>1043</v>
      </c>
      <c r="D5226" s="465">
        <v>15.04</v>
      </c>
    </row>
    <row r="5227" spans="1:4" ht="54">
      <c r="A5227" s="461">
        <v>101206</v>
      </c>
      <c r="B5227" s="462" t="s">
        <v>9785</v>
      </c>
      <c r="C5227" s="461" t="s">
        <v>1043</v>
      </c>
      <c r="D5227" s="465">
        <v>10.57</v>
      </c>
    </row>
    <row r="5228" spans="1:4" ht="54">
      <c r="A5228" s="461">
        <v>101207</v>
      </c>
      <c r="B5228" s="462" t="s">
        <v>9784</v>
      </c>
      <c r="C5228" s="461" t="s">
        <v>1043</v>
      </c>
      <c r="D5228" s="465">
        <v>9.3800000000000008</v>
      </c>
    </row>
    <row r="5229" spans="1:4" ht="54">
      <c r="A5229" s="461">
        <v>101208</v>
      </c>
      <c r="B5229" s="462" t="s">
        <v>9783</v>
      </c>
      <c r="C5229" s="461" t="s">
        <v>1043</v>
      </c>
      <c r="D5229" s="465">
        <v>9.0500000000000007</v>
      </c>
    </row>
    <row r="5230" spans="1:4" ht="54">
      <c r="A5230" s="461">
        <v>101209</v>
      </c>
      <c r="B5230" s="462" t="s">
        <v>9782</v>
      </c>
      <c r="C5230" s="461" t="s">
        <v>1043</v>
      </c>
      <c r="D5230" s="465">
        <v>8.43</v>
      </c>
    </row>
    <row r="5231" spans="1:4" ht="54">
      <c r="A5231" s="461">
        <v>101210</v>
      </c>
      <c r="B5231" s="462" t="s">
        <v>9781</v>
      </c>
      <c r="C5231" s="461" t="s">
        <v>1043</v>
      </c>
      <c r="D5231" s="465">
        <v>15.04</v>
      </c>
    </row>
    <row r="5232" spans="1:4" ht="54">
      <c r="A5232" s="461">
        <v>101211</v>
      </c>
      <c r="B5232" s="462" t="s">
        <v>9780</v>
      </c>
      <c r="C5232" s="461" t="s">
        <v>1043</v>
      </c>
      <c r="D5232" s="465">
        <v>16.16</v>
      </c>
    </row>
    <row r="5233" spans="1:4" ht="54">
      <c r="A5233" s="461">
        <v>101212</v>
      </c>
      <c r="B5233" s="462" t="s">
        <v>9779</v>
      </c>
      <c r="C5233" s="461" t="s">
        <v>1043</v>
      </c>
      <c r="D5233" s="465">
        <v>18.79</v>
      </c>
    </row>
    <row r="5234" spans="1:4" ht="54">
      <c r="A5234" s="461">
        <v>101213</v>
      </c>
      <c r="B5234" s="462" t="s">
        <v>9778</v>
      </c>
      <c r="C5234" s="461" t="s">
        <v>1043</v>
      </c>
      <c r="D5234" s="465">
        <v>20.9</v>
      </c>
    </row>
    <row r="5235" spans="1:4" ht="54">
      <c r="A5235" s="461">
        <v>101214</v>
      </c>
      <c r="B5235" s="462" t="s">
        <v>9777</v>
      </c>
      <c r="C5235" s="461" t="s">
        <v>1043</v>
      </c>
      <c r="D5235" s="465">
        <v>25.41</v>
      </c>
    </row>
    <row r="5236" spans="1:4" ht="54">
      <c r="A5236" s="461">
        <v>101215</v>
      </c>
      <c r="B5236" s="462" t="s">
        <v>9776</v>
      </c>
      <c r="C5236" s="461" t="s">
        <v>1043</v>
      </c>
      <c r="D5236" s="465">
        <v>14.43</v>
      </c>
    </row>
    <row r="5237" spans="1:4" ht="54">
      <c r="A5237" s="461">
        <v>101216</v>
      </c>
      <c r="B5237" s="462" t="s">
        <v>9775</v>
      </c>
      <c r="C5237" s="461" t="s">
        <v>1043</v>
      </c>
      <c r="D5237" s="465">
        <v>15.21</v>
      </c>
    </row>
    <row r="5238" spans="1:4" ht="54">
      <c r="A5238" s="461">
        <v>101217</v>
      </c>
      <c r="B5238" s="462" t="s">
        <v>9774</v>
      </c>
      <c r="C5238" s="461" t="s">
        <v>1043</v>
      </c>
      <c r="D5238" s="465">
        <v>17.63</v>
      </c>
    </row>
    <row r="5239" spans="1:4" ht="54">
      <c r="A5239" s="461">
        <v>101218</v>
      </c>
      <c r="B5239" s="462" t="s">
        <v>9773</v>
      </c>
      <c r="C5239" s="461" t="s">
        <v>1043</v>
      </c>
      <c r="D5239" s="465">
        <v>18.77</v>
      </c>
    </row>
    <row r="5240" spans="1:4" ht="54">
      <c r="A5240" s="461">
        <v>101219</v>
      </c>
      <c r="B5240" s="462" t="s">
        <v>9772</v>
      </c>
      <c r="C5240" s="461" t="s">
        <v>1043</v>
      </c>
      <c r="D5240" s="465">
        <v>22.83</v>
      </c>
    </row>
    <row r="5241" spans="1:4" ht="54">
      <c r="A5241" s="461">
        <v>101220</v>
      </c>
      <c r="B5241" s="462" t="s">
        <v>9771</v>
      </c>
      <c r="C5241" s="461" t="s">
        <v>1043</v>
      </c>
      <c r="D5241" s="465">
        <v>14.15</v>
      </c>
    </row>
    <row r="5242" spans="1:4" ht="54">
      <c r="A5242" s="461">
        <v>101221</v>
      </c>
      <c r="B5242" s="462" t="s">
        <v>9770</v>
      </c>
      <c r="C5242" s="461" t="s">
        <v>1043</v>
      </c>
      <c r="D5242" s="465">
        <v>15.04</v>
      </c>
    </row>
    <row r="5243" spans="1:4" ht="54">
      <c r="A5243" s="461">
        <v>101222</v>
      </c>
      <c r="B5243" s="462" t="s">
        <v>9769</v>
      </c>
      <c r="C5243" s="461" t="s">
        <v>1043</v>
      </c>
      <c r="D5243" s="465">
        <v>17.47</v>
      </c>
    </row>
    <row r="5244" spans="1:4" ht="54">
      <c r="A5244" s="461">
        <v>101223</v>
      </c>
      <c r="B5244" s="462" t="s">
        <v>9768</v>
      </c>
      <c r="C5244" s="461" t="s">
        <v>1043</v>
      </c>
      <c r="D5244" s="465">
        <v>19.38</v>
      </c>
    </row>
    <row r="5245" spans="1:4" ht="54">
      <c r="A5245" s="461">
        <v>101224</v>
      </c>
      <c r="B5245" s="462" t="s">
        <v>9767</v>
      </c>
      <c r="C5245" s="461" t="s">
        <v>1043</v>
      </c>
      <c r="D5245" s="465">
        <v>24.3</v>
      </c>
    </row>
    <row r="5246" spans="1:4" ht="54">
      <c r="A5246" s="461">
        <v>101225</v>
      </c>
      <c r="B5246" s="462" t="s">
        <v>9766</v>
      </c>
      <c r="C5246" s="461" t="s">
        <v>1043</v>
      </c>
      <c r="D5246" s="465">
        <v>13.03</v>
      </c>
    </row>
    <row r="5247" spans="1:4" ht="54">
      <c r="A5247" s="461">
        <v>101226</v>
      </c>
      <c r="B5247" s="462" t="s">
        <v>9765</v>
      </c>
      <c r="C5247" s="461" t="s">
        <v>1043</v>
      </c>
      <c r="D5247" s="465">
        <v>13.8</v>
      </c>
    </row>
    <row r="5248" spans="1:4" ht="54">
      <c r="A5248" s="461">
        <v>101227</v>
      </c>
      <c r="B5248" s="462" t="s">
        <v>9764</v>
      </c>
      <c r="C5248" s="461" t="s">
        <v>1043</v>
      </c>
      <c r="D5248" s="465">
        <v>15.99</v>
      </c>
    </row>
    <row r="5249" spans="1:4" ht="54">
      <c r="A5249" s="461">
        <v>101228</v>
      </c>
      <c r="B5249" s="462" t="s">
        <v>9763</v>
      </c>
      <c r="C5249" s="461" t="s">
        <v>1043</v>
      </c>
      <c r="D5249" s="465">
        <v>17.149999999999999</v>
      </c>
    </row>
    <row r="5250" spans="1:4" ht="54">
      <c r="A5250" s="461">
        <v>101229</v>
      </c>
      <c r="B5250" s="462" t="s">
        <v>9762</v>
      </c>
      <c r="C5250" s="461" t="s">
        <v>1043</v>
      </c>
      <c r="D5250" s="465">
        <v>21.58</v>
      </c>
    </row>
    <row r="5251" spans="1:4" ht="54">
      <c r="A5251" s="461">
        <v>101230</v>
      </c>
      <c r="B5251" s="462" t="s">
        <v>9761</v>
      </c>
      <c r="C5251" s="461" t="s">
        <v>1043</v>
      </c>
      <c r="D5251" s="465">
        <v>9.3800000000000008</v>
      </c>
    </row>
    <row r="5252" spans="1:4" ht="54">
      <c r="A5252" s="461">
        <v>101231</v>
      </c>
      <c r="B5252" s="462" t="s">
        <v>9760</v>
      </c>
      <c r="C5252" s="461" t="s">
        <v>1043</v>
      </c>
      <c r="D5252" s="465">
        <v>8.9499999999999993</v>
      </c>
    </row>
    <row r="5253" spans="1:4" ht="54">
      <c r="A5253" s="461">
        <v>101232</v>
      </c>
      <c r="B5253" s="462" t="s">
        <v>9759</v>
      </c>
      <c r="C5253" s="461" t="s">
        <v>1043</v>
      </c>
      <c r="D5253" s="465">
        <v>8.1300000000000008</v>
      </c>
    </row>
    <row r="5254" spans="1:4" ht="54">
      <c r="A5254" s="461">
        <v>101233</v>
      </c>
      <c r="B5254" s="462" t="s">
        <v>9758</v>
      </c>
      <c r="C5254" s="461" t="s">
        <v>1043</v>
      </c>
      <c r="D5254" s="465">
        <v>7.51</v>
      </c>
    </row>
    <row r="5255" spans="1:4" ht="54">
      <c r="A5255" s="461">
        <v>101234</v>
      </c>
      <c r="B5255" s="462" t="s">
        <v>9757</v>
      </c>
      <c r="C5255" s="461" t="s">
        <v>1043</v>
      </c>
      <c r="D5255" s="465">
        <v>14.61</v>
      </c>
    </row>
    <row r="5256" spans="1:4" ht="54">
      <c r="A5256" s="461">
        <v>101235</v>
      </c>
      <c r="B5256" s="462" t="s">
        <v>9756</v>
      </c>
      <c r="C5256" s="461" t="s">
        <v>1043</v>
      </c>
      <c r="D5256" s="465">
        <v>15.47</v>
      </c>
    </row>
    <row r="5257" spans="1:4" ht="54">
      <c r="A5257" s="461">
        <v>101236</v>
      </c>
      <c r="B5257" s="462" t="s">
        <v>9755</v>
      </c>
      <c r="C5257" s="461" t="s">
        <v>1043</v>
      </c>
      <c r="D5257" s="465">
        <v>18.010000000000002</v>
      </c>
    </row>
    <row r="5258" spans="1:4" ht="54">
      <c r="A5258" s="461">
        <v>101237</v>
      </c>
      <c r="B5258" s="462" t="s">
        <v>9754</v>
      </c>
      <c r="C5258" s="461" t="s">
        <v>1043</v>
      </c>
      <c r="D5258" s="465">
        <v>19.309999999999999</v>
      </c>
    </row>
    <row r="5259" spans="1:4" ht="54">
      <c r="A5259" s="461">
        <v>101238</v>
      </c>
      <c r="B5259" s="462" t="s">
        <v>9753</v>
      </c>
      <c r="C5259" s="461" t="s">
        <v>1043</v>
      </c>
      <c r="D5259" s="465">
        <v>24.37</v>
      </c>
    </row>
    <row r="5260" spans="1:4" ht="54">
      <c r="A5260" s="461">
        <v>101239</v>
      </c>
      <c r="B5260" s="462" t="s">
        <v>9752</v>
      </c>
      <c r="C5260" s="461" t="s">
        <v>1043</v>
      </c>
      <c r="D5260" s="465">
        <v>13.02</v>
      </c>
    </row>
    <row r="5261" spans="1:4" ht="54">
      <c r="A5261" s="461">
        <v>101240</v>
      </c>
      <c r="B5261" s="462" t="s">
        <v>9751</v>
      </c>
      <c r="C5261" s="461" t="s">
        <v>1043</v>
      </c>
      <c r="D5261" s="465">
        <v>13.82</v>
      </c>
    </row>
    <row r="5262" spans="1:4" ht="54">
      <c r="A5262" s="461">
        <v>101241</v>
      </c>
      <c r="B5262" s="462" t="s">
        <v>9750</v>
      </c>
      <c r="C5262" s="461" t="s">
        <v>1043</v>
      </c>
      <c r="D5262" s="465">
        <v>16.100000000000001</v>
      </c>
    </row>
    <row r="5263" spans="1:4" ht="54">
      <c r="A5263" s="461">
        <v>101242</v>
      </c>
      <c r="B5263" s="462" t="s">
        <v>9749</v>
      </c>
      <c r="C5263" s="461" t="s">
        <v>1043</v>
      </c>
      <c r="D5263" s="465">
        <v>17.91</v>
      </c>
    </row>
    <row r="5264" spans="1:4" ht="54">
      <c r="A5264" s="461">
        <v>101243</v>
      </c>
      <c r="B5264" s="462" t="s">
        <v>9748</v>
      </c>
      <c r="C5264" s="461" t="s">
        <v>1043</v>
      </c>
      <c r="D5264" s="465">
        <v>21.83</v>
      </c>
    </row>
    <row r="5265" spans="1:4" ht="54">
      <c r="A5265" s="461">
        <v>101244</v>
      </c>
      <c r="B5265" s="462" t="s">
        <v>9747</v>
      </c>
      <c r="C5265" s="461" t="s">
        <v>1043</v>
      </c>
      <c r="D5265" s="465">
        <v>13.56</v>
      </c>
    </row>
    <row r="5266" spans="1:4" ht="54">
      <c r="A5266" s="461">
        <v>101245</v>
      </c>
      <c r="B5266" s="462" t="s">
        <v>9746</v>
      </c>
      <c r="C5266" s="461" t="s">
        <v>1043</v>
      </c>
      <c r="D5266" s="465">
        <v>14.43</v>
      </c>
    </row>
    <row r="5267" spans="1:4" ht="54">
      <c r="A5267" s="461">
        <v>101246</v>
      </c>
      <c r="B5267" s="462" t="s">
        <v>9745</v>
      </c>
      <c r="C5267" s="461" t="s">
        <v>1043</v>
      </c>
      <c r="D5267" s="465">
        <v>16.79</v>
      </c>
    </row>
    <row r="5268" spans="1:4" ht="54">
      <c r="A5268" s="461">
        <v>101247</v>
      </c>
      <c r="B5268" s="462" t="s">
        <v>9744</v>
      </c>
      <c r="C5268" s="461" t="s">
        <v>1043</v>
      </c>
      <c r="D5268" s="465">
        <v>18.600000000000001</v>
      </c>
    </row>
    <row r="5269" spans="1:4" ht="54">
      <c r="A5269" s="461">
        <v>101248</v>
      </c>
      <c r="B5269" s="462" t="s">
        <v>9743</v>
      </c>
      <c r="C5269" s="461" t="s">
        <v>1043</v>
      </c>
      <c r="D5269" s="465">
        <v>23.33</v>
      </c>
    </row>
    <row r="5270" spans="1:4" ht="54">
      <c r="A5270" s="461">
        <v>101249</v>
      </c>
      <c r="B5270" s="462" t="s">
        <v>9742</v>
      </c>
      <c r="C5270" s="461" t="s">
        <v>1043</v>
      </c>
      <c r="D5270" s="465">
        <v>11.95</v>
      </c>
    </row>
    <row r="5271" spans="1:4" ht="54">
      <c r="A5271" s="461">
        <v>101250</v>
      </c>
      <c r="B5271" s="462" t="s">
        <v>9741</v>
      </c>
      <c r="C5271" s="461" t="s">
        <v>1043</v>
      </c>
      <c r="D5271" s="465">
        <v>13.2</v>
      </c>
    </row>
    <row r="5272" spans="1:4" ht="54">
      <c r="A5272" s="461">
        <v>101251</v>
      </c>
      <c r="B5272" s="462" t="s">
        <v>9740</v>
      </c>
      <c r="C5272" s="461" t="s">
        <v>1043</v>
      </c>
      <c r="D5272" s="465">
        <v>15.14</v>
      </c>
    </row>
    <row r="5273" spans="1:4" ht="54">
      <c r="A5273" s="461">
        <v>101252</v>
      </c>
      <c r="B5273" s="462" t="s">
        <v>9739</v>
      </c>
      <c r="C5273" s="461" t="s">
        <v>1043</v>
      </c>
      <c r="D5273" s="465">
        <v>16.440000000000001</v>
      </c>
    </row>
    <row r="5274" spans="1:4" ht="54">
      <c r="A5274" s="461">
        <v>101253</v>
      </c>
      <c r="B5274" s="462" t="s">
        <v>9738</v>
      </c>
      <c r="C5274" s="461" t="s">
        <v>1043</v>
      </c>
      <c r="D5274" s="465">
        <v>20.71</v>
      </c>
    </row>
    <row r="5275" spans="1:4" ht="54">
      <c r="A5275" s="461">
        <v>101254</v>
      </c>
      <c r="B5275" s="462" t="s">
        <v>9737</v>
      </c>
      <c r="C5275" s="461" t="s">
        <v>1043</v>
      </c>
      <c r="D5275" s="465">
        <v>9.2100000000000009</v>
      </c>
    </row>
    <row r="5276" spans="1:4" ht="54">
      <c r="A5276" s="461">
        <v>101255</v>
      </c>
      <c r="B5276" s="462" t="s">
        <v>9736</v>
      </c>
      <c r="C5276" s="461" t="s">
        <v>1043</v>
      </c>
      <c r="D5276" s="465">
        <v>8.23</v>
      </c>
    </row>
    <row r="5277" spans="1:4" ht="54">
      <c r="A5277" s="461">
        <v>101256</v>
      </c>
      <c r="B5277" s="462" t="s">
        <v>9735</v>
      </c>
      <c r="C5277" s="461" t="s">
        <v>1043</v>
      </c>
      <c r="D5277" s="465">
        <v>13.91</v>
      </c>
    </row>
    <row r="5278" spans="1:4" ht="54">
      <c r="A5278" s="461">
        <v>101257</v>
      </c>
      <c r="B5278" s="462" t="s">
        <v>9734</v>
      </c>
      <c r="C5278" s="461" t="s">
        <v>1043</v>
      </c>
      <c r="D5278" s="465">
        <v>14.67</v>
      </c>
    </row>
    <row r="5279" spans="1:4" ht="54">
      <c r="A5279" s="461">
        <v>101258</v>
      </c>
      <c r="B5279" s="462" t="s">
        <v>9733</v>
      </c>
      <c r="C5279" s="461" t="s">
        <v>1043</v>
      </c>
      <c r="D5279" s="465">
        <v>16.920000000000002</v>
      </c>
    </row>
    <row r="5280" spans="1:4" ht="54">
      <c r="A5280" s="461">
        <v>101259</v>
      </c>
      <c r="B5280" s="462" t="s">
        <v>9732</v>
      </c>
      <c r="C5280" s="461" t="s">
        <v>1043</v>
      </c>
      <c r="D5280" s="465">
        <v>18.71</v>
      </c>
    </row>
    <row r="5281" spans="1:4" ht="54">
      <c r="A5281" s="461">
        <v>101260</v>
      </c>
      <c r="B5281" s="462" t="s">
        <v>9731</v>
      </c>
      <c r="C5281" s="461" t="s">
        <v>1043</v>
      </c>
      <c r="D5281" s="465">
        <v>23.24</v>
      </c>
    </row>
    <row r="5282" spans="1:4" ht="54">
      <c r="A5282" s="461">
        <v>101261</v>
      </c>
      <c r="B5282" s="462" t="s">
        <v>9730</v>
      </c>
      <c r="C5282" s="461" t="s">
        <v>1043</v>
      </c>
      <c r="D5282" s="465">
        <v>13.19</v>
      </c>
    </row>
    <row r="5283" spans="1:4" ht="54">
      <c r="A5283" s="461">
        <v>101262</v>
      </c>
      <c r="B5283" s="462" t="s">
        <v>9729</v>
      </c>
      <c r="C5283" s="461" t="s">
        <v>1043</v>
      </c>
      <c r="D5283" s="465">
        <v>13.94</v>
      </c>
    </row>
    <row r="5284" spans="1:4" ht="54">
      <c r="A5284" s="461">
        <v>101263</v>
      </c>
      <c r="B5284" s="462" t="s">
        <v>9728</v>
      </c>
      <c r="C5284" s="461" t="s">
        <v>1043</v>
      </c>
      <c r="D5284" s="465">
        <v>16.04</v>
      </c>
    </row>
    <row r="5285" spans="1:4" ht="54">
      <c r="A5285" s="461">
        <v>101264</v>
      </c>
      <c r="B5285" s="462" t="s">
        <v>9727</v>
      </c>
      <c r="C5285" s="461" t="s">
        <v>1043</v>
      </c>
      <c r="D5285" s="465">
        <v>17.71</v>
      </c>
    </row>
    <row r="5286" spans="1:4" ht="54">
      <c r="A5286" s="461">
        <v>101265</v>
      </c>
      <c r="B5286" s="462" t="s">
        <v>9726</v>
      </c>
      <c r="C5286" s="461" t="s">
        <v>1043</v>
      </c>
      <c r="D5286" s="465">
        <v>21.94</v>
      </c>
    </row>
    <row r="5287" spans="1:4" ht="54">
      <c r="A5287" s="461">
        <v>101266</v>
      </c>
      <c r="B5287" s="462" t="s">
        <v>9725</v>
      </c>
      <c r="C5287" s="461" t="s">
        <v>1043</v>
      </c>
      <c r="D5287" s="465">
        <v>8.19</v>
      </c>
    </row>
    <row r="5288" spans="1:4" ht="54">
      <c r="A5288" s="461">
        <v>101267</v>
      </c>
      <c r="B5288" s="462" t="s">
        <v>9724</v>
      </c>
      <c r="C5288" s="461" t="s">
        <v>1043</v>
      </c>
      <c r="D5288" s="465">
        <v>7.85</v>
      </c>
    </row>
    <row r="5289" spans="1:4" ht="54">
      <c r="A5289" s="461">
        <v>101268</v>
      </c>
      <c r="B5289" s="462" t="s">
        <v>9723</v>
      </c>
      <c r="C5289" s="461" t="s">
        <v>1043</v>
      </c>
      <c r="D5289" s="465">
        <v>12.65</v>
      </c>
    </row>
    <row r="5290" spans="1:4" ht="54">
      <c r="A5290" s="461">
        <v>101269</v>
      </c>
      <c r="B5290" s="462" t="s">
        <v>9722</v>
      </c>
      <c r="C5290" s="461" t="s">
        <v>1043</v>
      </c>
      <c r="D5290" s="465">
        <v>14</v>
      </c>
    </row>
    <row r="5291" spans="1:4" ht="54">
      <c r="A5291" s="461">
        <v>101270</v>
      </c>
      <c r="B5291" s="462" t="s">
        <v>9721</v>
      </c>
      <c r="C5291" s="461" t="s">
        <v>1043</v>
      </c>
      <c r="D5291" s="465">
        <v>16.149999999999999</v>
      </c>
    </row>
    <row r="5292" spans="1:4" ht="54">
      <c r="A5292" s="461">
        <v>101271</v>
      </c>
      <c r="B5292" s="462" t="s">
        <v>9720</v>
      </c>
      <c r="C5292" s="461" t="s">
        <v>1043</v>
      </c>
      <c r="D5292" s="465">
        <v>17.84</v>
      </c>
    </row>
    <row r="5293" spans="1:4" ht="54">
      <c r="A5293" s="461">
        <v>101272</v>
      </c>
      <c r="B5293" s="462" t="s">
        <v>9719</v>
      </c>
      <c r="C5293" s="461" t="s">
        <v>1043</v>
      </c>
      <c r="D5293" s="465">
        <v>22.16</v>
      </c>
    </row>
    <row r="5294" spans="1:4" ht="54">
      <c r="A5294" s="461">
        <v>101273</v>
      </c>
      <c r="B5294" s="462" t="s">
        <v>9718</v>
      </c>
      <c r="C5294" s="461" t="s">
        <v>1043</v>
      </c>
      <c r="D5294" s="465">
        <v>12.11</v>
      </c>
    </row>
    <row r="5295" spans="1:4" ht="54">
      <c r="A5295" s="461">
        <v>101274</v>
      </c>
      <c r="B5295" s="462" t="s">
        <v>9717</v>
      </c>
      <c r="C5295" s="461" t="s">
        <v>1043</v>
      </c>
      <c r="D5295" s="465">
        <v>13.31</v>
      </c>
    </row>
    <row r="5296" spans="1:4" ht="54">
      <c r="A5296" s="461">
        <v>101275</v>
      </c>
      <c r="B5296" s="462" t="s">
        <v>9716</v>
      </c>
      <c r="C5296" s="461" t="s">
        <v>1043</v>
      </c>
      <c r="D5296" s="465">
        <v>15.36</v>
      </c>
    </row>
    <row r="5297" spans="1:4" ht="54">
      <c r="A5297" s="461">
        <v>101276</v>
      </c>
      <c r="B5297" s="462" t="s">
        <v>9715</v>
      </c>
      <c r="C5297" s="461" t="s">
        <v>1043</v>
      </c>
      <c r="D5297" s="465">
        <v>16.920000000000002</v>
      </c>
    </row>
    <row r="5298" spans="1:4" ht="54">
      <c r="A5298" s="461">
        <v>101277</v>
      </c>
      <c r="B5298" s="462" t="s">
        <v>9714</v>
      </c>
      <c r="C5298" s="461" t="s">
        <v>1043</v>
      </c>
      <c r="D5298" s="465">
        <v>21.48</v>
      </c>
    </row>
    <row r="5299" spans="1:4" ht="27">
      <c r="A5299" s="461">
        <v>102354</v>
      </c>
      <c r="B5299" s="462" t="s">
        <v>12592</v>
      </c>
      <c r="C5299" s="461" t="s">
        <v>1043</v>
      </c>
      <c r="D5299" s="465">
        <v>117.59</v>
      </c>
    </row>
    <row r="5300" spans="1:4" ht="27">
      <c r="A5300" s="461">
        <v>102355</v>
      </c>
      <c r="B5300" s="462" t="s">
        <v>12593</v>
      </c>
      <c r="C5300" s="461" t="s">
        <v>1043</v>
      </c>
      <c r="D5300" s="465">
        <v>133.04</v>
      </c>
    </row>
    <row r="5301" spans="1:4" ht="27">
      <c r="A5301" s="461">
        <v>102360</v>
      </c>
      <c r="B5301" s="462" t="s">
        <v>12594</v>
      </c>
      <c r="C5301" s="461" t="s">
        <v>1043</v>
      </c>
      <c r="D5301" s="465">
        <v>19.37</v>
      </c>
    </row>
    <row r="5302" spans="1:4" ht="27">
      <c r="A5302" s="461">
        <v>102361</v>
      </c>
      <c r="B5302" s="462" t="s">
        <v>12595</v>
      </c>
      <c r="C5302" s="461" t="s">
        <v>1043</v>
      </c>
      <c r="D5302" s="465">
        <v>24.42</v>
      </c>
    </row>
    <row r="5303" spans="1:4" ht="40.5">
      <c r="A5303" s="461">
        <v>90082</v>
      </c>
      <c r="B5303" s="462" t="s">
        <v>13411</v>
      </c>
      <c r="C5303" s="461" t="s">
        <v>1043</v>
      </c>
      <c r="D5303" s="465">
        <v>9.4499999999999993</v>
      </c>
    </row>
    <row r="5304" spans="1:4" ht="40.5">
      <c r="A5304" s="461">
        <v>90084</v>
      </c>
      <c r="B5304" s="462" t="s">
        <v>13412</v>
      </c>
      <c r="C5304" s="461" t="s">
        <v>1043</v>
      </c>
      <c r="D5304" s="465">
        <v>9.16</v>
      </c>
    </row>
    <row r="5305" spans="1:4" ht="40.5">
      <c r="A5305" s="461">
        <v>90086</v>
      </c>
      <c r="B5305" s="462" t="s">
        <v>13413</v>
      </c>
      <c r="C5305" s="461" t="s">
        <v>1043</v>
      </c>
      <c r="D5305" s="465">
        <v>8.66</v>
      </c>
    </row>
    <row r="5306" spans="1:4" ht="40.5">
      <c r="A5306" s="461">
        <v>90087</v>
      </c>
      <c r="B5306" s="462" t="s">
        <v>13414</v>
      </c>
      <c r="C5306" s="461" t="s">
        <v>1043</v>
      </c>
      <c r="D5306" s="465">
        <v>8.02</v>
      </c>
    </row>
    <row r="5307" spans="1:4" ht="40.5">
      <c r="A5307" s="461">
        <v>90090</v>
      </c>
      <c r="B5307" s="462" t="s">
        <v>13415</v>
      </c>
      <c r="C5307" s="461" t="s">
        <v>1043</v>
      </c>
      <c r="D5307" s="465">
        <v>7.84</v>
      </c>
    </row>
    <row r="5308" spans="1:4" ht="40.5">
      <c r="A5308" s="461">
        <v>90091</v>
      </c>
      <c r="B5308" s="462" t="s">
        <v>13416</v>
      </c>
      <c r="C5308" s="461" t="s">
        <v>1043</v>
      </c>
      <c r="D5308" s="465">
        <v>5.1100000000000003</v>
      </c>
    </row>
    <row r="5309" spans="1:4" ht="40.5">
      <c r="A5309" s="461">
        <v>90092</v>
      </c>
      <c r="B5309" s="462" t="s">
        <v>13417</v>
      </c>
      <c r="C5309" s="461" t="s">
        <v>1043</v>
      </c>
      <c r="D5309" s="465">
        <v>5.05</v>
      </c>
    </row>
    <row r="5310" spans="1:4" ht="40.5">
      <c r="A5310" s="461">
        <v>90094</v>
      </c>
      <c r="B5310" s="462" t="s">
        <v>13418</v>
      </c>
      <c r="C5310" s="461" t="s">
        <v>1043</v>
      </c>
      <c r="D5310" s="465">
        <v>4.78</v>
      </c>
    </row>
    <row r="5311" spans="1:4" ht="40.5">
      <c r="A5311" s="461">
        <v>90095</v>
      </c>
      <c r="B5311" s="462" t="s">
        <v>13419</v>
      </c>
      <c r="C5311" s="461" t="s">
        <v>1043</v>
      </c>
      <c r="D5311" s="465">
        <v>4.41</v>
      </c>
    </row>
    <row r="5312" spans="1:4" ht="40.5">
      <c r="A5312" s="461">
        <v>90098</v>
      </c>
      <c r="B5312" s="462" t="s">
        <v>13420</v>
      </c>
      <c r="C5312" s="461" t="s">
        <v>1043</v>
      </c>
      <c r="D5312" s="465">
        <v>4.34</v>
      </c>
    </row>
    <row r="5313" spans="1:4" ht="40.5">
      <c r="A5313" s="461">
        <v>90099</v>
      </c>
      <c r="B5313" s="462" t="s">
        <v>13421</v>
      </c>
      <c r="C5313" s="461" t="s">
        <v>1043</v>
      </c>
      <c r="D5313" s="465">
        <v>11.57</v>
      </c>
    </row>
    <row r="5314" spans="1:4" ht="40.5">
      <c r="A5314" s="461">
        <v>90100</v>
      </c>
      <c r="B5314" s="462" t="s">
        <v>13422</v>
      </c>
      <c r="C5314" s="461" t="s">
        <v>1043</v>
      </c>
      <c r="D5314" s="465">
        <v>9.82</v>
      </c>
    </row>
    <row r="5315" spans="1:4" ht="40.5">
      <c r="A5315" s="461">
        <v>90101</v>
      </c>
      <c r="B5315" s="462" t="s">
        <v>13423</v>
      </c>
      <c r="C5315" s="461" t="s">
        <v>1043</v>
      </c>
      <c r="D5315" s="465">
        <v>9.7100000000000009</v>
      </c>
    </row>
    <row r="5316" spans="1:4" ht="40.5">
      <c r="A5316" s="461">
        <v>90102</v>
      </c>
      <c r="B5316" s="462" t="s">
        <v>13424</v>
      </c>
      <c r="C5316" s="461" t="s">
        <v>1043</v>
      </c>
      <c r="D5316" s="465">
        <v>8.83</v>
      </c>
    </row>
    <row r="5317" spans="1:4" ht="40.5">
      <c r="A5317" s="461">
        <v>90105</v>
      </c>
      <c r="B5317" s="462" t="s">
        <v>13425</v>
      </c>
      <c r="C5317" s="461" t="s">
        <v>1043</v>
      </c>
      <c r="D5317" s="465">
        <v>6.37</v>
      </c>
    </row>
    <row r="5318" spans="1:4" ht="40.5">
      <c r="A5318" s="461">
        <v>90106</v>
      </c>
      <c r="B5318" s="462" t="s">
        <v>13426</v>
      </c>
      <c r="C5318" s="461" t="s">
        <v>1043</v>
      </c>
      <c r="D5318" s="465">
        <v>5.42</v>
      </c>
    </row>
    <row r="5319" spans="1:4" ht="54">
      <c r="A5319" s="461">
        <v>90107</v>
      </c>
      <c r="B5319" s="462" t="s">
        <v>13427</v>
      </c>
      <c r="C5319" s="461" t="s">
        <v>1043</v>
      </c>
      <c r="D5319" s="465">
        <v>5.35</v>
      </c>
    </row>
    <row r="5320" spans="1:4" ht="54">
      <c r="A5320" s="461">
        <v>90108</v>
      </c>
      <c r="B5320" s="462" t="s">
        <v>13428</v>
      </c>
      <c r="C5320" s="461" t="s">
        <v>1043</v>
      </c>
      <c r="D5320" s="465">
        <v>4.87</v>
      </c>
    </row>
    <row r="5321" spans="1:4" ht="15">
      <c r="A5321" s="461">
        <v>93358</v>
      </c>
      <c r="B5321" s="462" t="s">
        <v>11771</v>
      </c>
      <c r="C5321" s="461" t="s">
        <v>1043</v>
      </c>
      <c r="D5321" s="465">
        <v>59.97</v>
      </c>
    </row>
    <row r="5322" spans="1:4" ht="40.5">
      <c r="A5322" s="461">
        <v>102276</v>
      </c>
      <c r="B5322" s="462" t="s">
        <v>13429</v>
      </c>
      <c r="C5322" s="461" t="s">
        <v>1043</v>
      </c>
      <c r="D5322" s="465">
        <v>10.64</v>
      </c>
    </row>
    <row r="5323" spans="1:4" ht="40.5">
      <c r="A5323" s="461">
        <v>102277</v>
      </c>
      <c r="B5323" s="462" t="s">
        <v>13430</v>
      </c>
      <c r="C5323" s="461" t="s">
        <v>1043</v>
      </c>
      <c r="D5323" s="465">
        <v>8.4</v>
      </c>
    </row>
    <row r="5324" spans="1:4" ht="40.5">
      <c r="A5324" s="461">
        <v>102278</v>
      </c>
      <c r="B5324" s="462" t="s">
        <v>13431</v>
      </c>
      <c r="C5324" s="461" t="s">
        <v>1043</v>
      </c>
      <c r="D5324" s="465">
        <v>8.35</v>
      </c>
    </row>
    <row r="5325" spans="1:4" ht="40.5">
      <c r="A5325" s="461">
        <v>102279</v>
      </c>
      <c r="B5325" s="462" t="s">
        <v>13432</v>
      </c>
      <c r="C5325" s="461" t="s">
        <v>1043</v>
      </c>
      <c r="D5325" s="465">
        <v>5.86</v>
      </c>
    </row>
    <row r="5326" spans="1:4" ht="40.5">
      <c r="A5326" s="461">
        <v>102280</v>
      </c>
      <c r="B5326" s="462" t="s">
        <v>13433</v>
      </c>
      <c r="C5326" s="461" t="s">
        <v>1043</v>
      </c>
      <c r="D5326" s="465">
        <v>4.63</v>
      </c>
    </row>
    <row r="5327" spans="1:4" ht="40.5">
      <c r="A5327" s="461">
        <v>102281</v>
      </c>
      <c r="B5327" s="462" t="s">
        <v>13434</v>
      </c>
      <c r="C5327" s="461" t="s">
        <v>1043</v>
      </c>
      <c r="D5327" s="465">
        <v>4.6100000000000003</v>
      </c>
    </row>
    <row r="5328" spans="1:4" ht="40.5">
      <c r="A5328" s="461">
        <v>102282</v>
      </c>
      <c r="B5328" s="462" t="s">
        <v>13435</v>
      </c>
      <c r="C5328" s="461" t="s">
        <v>1043</v>
      </c>
      <c r="D5328" s="465">
        <v>11.81</v>
      </c>
    </row>
    <row r="5329" spans="1:4" ht="40.5">
      <c r="A5329" s="461">
        <v>102283</v>
      </c>
      <c r="B5329" s="462" t="s">
        <v>13436</v>
      </c>
      <c r="C5329" s="461" t="s">
        <v>1043</v>
      </c>
      <c r="D5329" s="465">
        <v>10.49</v>
      </c>
    </row>
    <row r="5330" spans="1:4" ht="40.5">
      <c r="A5330" s="461">
        <v>102284</v>
      </c>
      <c r="B5330" s="462" t="s">
        <v>13437</v>
      </c>
      <c r="C5330" s="461" t="s">
        <v>1043</v>
      </c>
      <c r="D5330" s="465">
        <v>10.16</v>
      </c>
    </row>
    <row r="5331" spans="1:4" ht="40.5">
      <c r="A5331" s="461">
        <v>102285</v>
      </c>
      <c r="B5331" s="462" t="s">
        <v>13438</v>
      </c>
      <c r="C5331" s="461" t="s">
        <v>1043</v>
      </c>
      <c r="D5331" s="465">
        <v>9.61</v>
      </c>
    </row>
    <row r="5332" spans="1:4" ht="40.5">
      <c r="A5332" s="461">
        <v>102286</v>
      </c>
      <c r="B5332" s="462" t="s">
        <v>13439</v>
      </c>
      <c r="C5332" s="461" t="s">
        <v>1043</v>
      </c>
      <c r="D5332" s="465">
        <v>9.34</v>
      </c>
    </row>
    <row r="5333" spans="1:4" ht="40.5">
      <c r="A5333" s="461">
        <v>102287</v>
      </c>
      <c r="B5333" s="462" t="s">
        <v>13440</v>
      </c>
      <c r="C5333" s="461" t="s">
        <v>1043</v>
      </c>
      <c r="D5333" s="465">
        <v>9.2899999999999991</v>
      </c>
    </row>
    <row r="5334" spans="1:4" ht="40.5">
      <c r="A5334" s="461">
        <v>102288</v>
      </c>
      <c r="B5334" s="462" t="s">
        <v>13441</v>
      </c>
      <c r="C5334" s="461" t="s">
        <v>1043</v>
      </c>
      <c r="D5334" s="465">
        <v>8.92</v>
      </c>
    </row>
    <row r="5335" spans="1:4" ht="40.5">
      <c r="A5335" s="461">
        <v>102289</v>
      </c>
      <c r="B5335" s="462" t="s">
        <v>13442</v>
      </c>
      <c r="C5335" s="461" t="s">
        <v>1043</v>
      </c>
      <c r="D5335" s="465">
        <v>8.7100000000000009</v>
      </c>
    </row>
    <row r="5336" spans="1:4" ht="40.5">
      <c r="A5336" s="461">
        <v>102290</v>
      </c>
      <c r="B5336" s="462" t="s">
        <v>13443</v>
      </c>
      <c r="C5336" s="461" t="s">
        <v>1043</v>
      </c>
      <c r="D5336" s="465">
        <v>6.52</v>
      </c>
    </row>
    <row r="5337" spans="1:4" ht="40.5">
      <c r="A5337" s="461">
        <v>102291</v>
      </c>
      <c r="B5337" s="462" t="s">
        <v>13444</v>
      </c>
      <c r="C5337" s="461" t="s">
        <v>1043</v>
      </c>
      <c r="D5337" s="465">
        <v>5.79</v>
      </c>
    </row>
    <row r="5338" spans="1:4" ht="40.5">
      <c r="A5338" s="461">
        <v>102292</v>
      </c>
      <c r="B5338" s="462" t="s">
        <v>13445</v>
      </c>
      <c r="C5338" s="461" t="s">
        <v>1043</v>
      </c>
      <c r="D5338" s="465">
        <v>5.6</v>
      </c>
    </row>
    <row r="5339" spans="1:4" ht="40.5">
      <c r="A5339" s="461">
        <v>102293</v>
      </c>
      <c r="B5339" s="462" t="s">
        <v>13446</v>
      </c>
      <c r="C5339" s="461" t="s">
        <v>1043</v>
      </c>
      <c r="D5339" s="465">
        <v>5.32</v>
      </c>
    </row>
    <row r="5340" spans="1:4" ht="40.5">
      <c r="A5340" s="461">
        <v>102294</v>
      </c>
      <c r="B5340" s="462" t="s">
        <v>13447</v>
      </c>
      <c r="C5340" s="461" t="s">
        <v>1043</v>
      </c>
      <c r="D5340" s="465">
        <v>5.15</v>
      </c>
    </row>
    <row r="5341" spans="1:4" ht="40.5">
      <c r="A5341" s="461">
        <v>102295</v>
      </c>
      <c r="B5341" s="462" t="s">
        <v>13448</v>
      </c>
      <c r="C5341" s="461" t="s">
        <v>1043</v>
      </c>
      <c r="D5341" s="465">
        <v>5.12</v>
      </c>
    </row>
    <row r="5342" spans="1:4" ht="40.5">
      <c r="A5342" s="461">
        <v>102296</v>
      </c>
      <c r="B5342" s="462" t="s">
        <v>13449</v>
      </c>
      <c r="C5342" s="461" t="s">
        <v>1043</v>
      </c>
      <c r="D5342" s="465">
        <v>4.92</v>
      </c>
    </row>
    <row r="5343" spans="1:4" ht="40.5">
      <c r="A5343" s="461">
        <v>102297</v>
      </c>
      <c r="B5343" s="462" t="s">
        <v>13450</v>
      </c>
      <c r="C5343" s="461" t="s">
        <v>1043</v>
      </c>
      <c r="D5343" s="465">
        <v>4.8099999999999996</v>
      </c>
    </row>
    <row r="5344" spans="1:4" ht="40.5">
      <c r="A5344" s="461">
        <v>102298</v>
      </c>
      <c r="B5344" s="462" t="s">
        <v>13451</v>
      </c>
      <c r="C5344" s="461" t="s">
        <v>1043</v>
      </c>
      <c r="D5344" s="465">
        <v>12.85</v>
      </c>
    </row>
    <row r="5345" spans="1:4" ht="40.5">
      <c r="A5345" s="461">
        <v>102299</v>
      </c>
      <c r="B5345" s="462" t="s">
        <v>13452</v>
      </c>
      <c r="C5345" s="461" t="s">
        <v>1043</v>
      </c>
      <c r="D5345" s="465">
        <v>10.92</v>
      </c>
    </row>
    <row r="5346" spans="1:4" ht="40.5">
      <c r="A5346" s="461">
        <v>102300</v>
      </c>
      <c r="B5346" s="462" t="s">
        <v>13453</v>
      </c>
      <c r="C5346" s="461" t="s">
        <v>1043</v>
      </c>
      <c r="D5346" s="465">
        <v>10.78</v>
      </c>
    </row>
    <row r="5347" spans="1:4" ht="40.5">
      <c r="A5347" s="461">
        <v>102301</v>
      </c>
      <c r="B5347" s="462" t="s">
        <v>13454</v>
      </c>
      <c r="C5347" s="461" t="s">
        <v>1043</v>
      </c>
      <c r="D5347" s="465">
        <v>9.7899999999999991</v>
      </c>
    </row>
    <row r="5348" spans="1:4" ht="40.5">
      <c r="A5348" s="461">
        <v>102302</v>
      </c>
      <c r="B5348" s="462" t="s">
        <v>13455</v>
      </c>
      <c r="C5348" s="461" t="s">
        <v>1043</v>
      </c>
      <c r="D5348" s="465">
        <v>7.09</v>
      </c>
    </row>
    <row r="5349" spans="1:4" ht="40.5">
      <c r="A5349" s="461">
        <v>102303</v>
      </c>
      <c r="B5349" s="462" t="s">
        <v>13456</v>
      </c>
      <c r="C5349" s="461" t="s">
        <v>1043</v>
      </c>
      <c r="D5349" s="465">
        <v>6.01</v>
      </c>
    </row>
    <row r="5350" spans="1:4" ht="40.5">
      <c r="A5350" s="461">
        <v>102304</v>
      </c>
      <c r="B5350" s="462" t="s">
        <v>13457</v>
      </c>
      <c r="C5350" s="461" t="s">
        <v>1043</v>
      </c>
      <c r="D5350" s="465">
        <v>5.94</v>
      </c>
    </row>
    <row r="5351" spans="1:4" ht="40.5">
      <c r="A5351" s="461">
        <v>102305</v>
      </c>
      <c r="B5351" s="462" t="s">
        <v>13458</v>
      </c>
      <c r="C5351" s="461" t="s">
        <v>1043</v>
      </c>
      <c r="D5351" s="465">
        <v>5.41</v>
      </c>
    </row>
    <row r="5352" spans="1:4" ht="40.5">
      <c r="A5352" s="461">
        <v>102306</v>
      </c>
      <c r="B5352" s="462" t="s">
        <v>13459</v>
      </c>
      <c r="C5352" s="461" t="s">
        <v>1043</v>
      </c>
      <c r="D5352" s="465">
        <v>13.31</v>
      </c>
    </row>
    <row r="5353" spans="1:4" ht="40.5">
      <c r="A5353" s="461">
        <v>102307</v>
      </c>
      <c r="B5353" s="462" t="s">
        <v>13460</v>
      </c>
      <c r="C5353" s="461" t="s">
        <v>1043</v>
      </c>
      <c r="D5353" s="465">
        <v>11.81</v>
      </c>
    </row>
    <row r="5354" spans="1:4" ht="40.5">
      <c r="A5354" s="461">
        <v>102308</v>
      </c>
      <c r="B5354" s="462" t="s">
        <v>13461</v>
      </c>
      <c r="C5354" s="461" t="s">
        <v>1043</v>
      </c>
      <c r="D5354" s="465">
        <v>11.45</v>
      </c>
    </row>
    <row r="5355" spans="1:4" ht="40.5">
      <c r="A5355" s="461">
        <v>102309</v>
      </c>
      <c r="B5355" s="462" t="s">
        <v>13462</v>
      </c>
      <c r="C5355" s="461" t="s">
        <v>1043</v>
      </c>
      <c r="D5355" s="465">
        <v>10.83</v>
      </c>
    </row>
    <row r="5356" spans="1:4" ht="40.5">
      <c r="A5356" s="461">
        <v>102310</v>
      </c>
      <c r="B5356" s="462" t="s">
        <v>13463</v>
      </c>
      <c r="C5356" s="461" t="s">
        <v>1043</v>
      </c>
      <c r="D5356" s="465">
        <v>10.51</v>
      </c>
    </row>
    <row r="5357" spans="1:4" ht="40.5">
      <c r="A5357" s="461">
        <v>102311</v>
      </c>
      <c r="B5357" s="462" t="s">
        <v>13464</v>
      </c>
      <c r="C5357" s="461" t="s">
        <v>1043</v>
      </c>
      <c r="D5357" s="465">
        <v>10.45</v>
      </c>
    </row>
    <row r="5358" spans="1:4" ht="40.5">
      <c r="A5358" s="461">
        <v>102312</v>
      </c>
      <c r="B5358" s="462" t="s">
        <v>13465</v>
      </c>
      <c r="C5358" s="461" t="s">
        <v>1043</v>
      </c>
      <c r="D5358" s="465">
        <v>10.039999999999999</v>
      </c>
    </row>
    <row r="5359" spans="1:4" ht="40.5">
      <c r="A5359" s="461">
        <v>102313</v>
      </c>
      <c r="B5359" s="462" t="s">
        <v>13466</v>
      </c>
      <c r="C5359" s="461" t="s">
        <v>1043</v>
      </c>
      <c r="D5359" s="465">
        <v>9.81</v>
      </c>
    </row>
    <row r="5360" spans="1:4" ht="40.5">
      <c r="A5360" s="461">
        <v>102314</v>
      </c>
      <c r="B5360" s="462" t="s">
        <v>13467</v>
      </c>
      <c r="C5360" s="461" t="s">
        <v>1043</v>
      </c>
      <c r="D5360" s="465">
        <v>7.34</v>
      </c>
    </row>
    <row r="5361" spans="1:4" ht="40.5">
      <c r="A5361" s="461">
        <v>102315</v>
      </c>
      <c r="B5361" s="462" t="s">
        <v>13468</v>
      </c>
      <c r="C5361" s="461" t="s">
        <v>1043</v>
      </c>
      <c r="D5361" s="465">
        <v>6.52</v>
      </c>
    </row>
    <row r="5362" spans="1:4" ht="40.5">
      <c r="A5362" s="461">
        <v>102316</v>
      </c>
      <c r="B5362" s="462" t="s">
        <v>13469</v>
      </c>
      <c r="C5362" s="461" t="s">
        <v>1043</v>
      </c>
      <c r="D5362" s="465">
        <v>6.31</v>
      </c>
    </row>
    <row r="5363" spans="1:4" ht="40.5">
      <c r="A5363" s="461">
        <v>102317</v>
      </c>
      <c r="B5363" s="462" t="s">
        <v>13470</v>
      </c>
      <c r="C5363" s="461" t="s">
        <v>1043</v>
      </c>
      <c r="D5363" s="465">
        <v>5.96</v>
      </c>
    </row>
    <row r="5364" spans="1:4" ht="40.5">
      <c r="A5364" s="461">
        <v>102318</v>
      </c>
      <c r="B5364" s="462" t="s">
        <v>13471</v>
      </c>
      <c r="C5364" s="461" t="s">
        <v>1043</v>
      </c>
      <c r="D5364" s="465">
        <v>5.81</v>
      </c>
    </row>
    <row r="5365" spans="1:4" ht="40.5">
      <c r="A5365" s="461">
        <v>102319</v>
      </c>
      <c r="B5365" s="462" t="s">
        <v>13472</v>
      </c>
      <c r="C5365" s="461" t="s">
        <v>1043</v>
      </c>
      <c r="D5365" s="465">
        <v>5.76</v>
      </c>
    </row>
    <row r="5366" spans="1:4" ht="40.5">
      <c r="A5366" s="461">
        <v>102320</v>
      </c>
      <c r="B5366" s="462" t="s">
        <v>13473</v>
      </c>
      <c r="C5366" s="461" t="s">
        <v>1043</v>
      </c>
      <c r="D5366" s="465">
        <v>5.51</v>
      </c>
    </row>
    <row r="5367" spans="1:4" ht="40.5">
      <c r="A5367" s="461">
        <v>102321</v>
      </c>
      <c r="B5367" s="462" t="s">
        <v>13474</v>
      </c>
      <c r="C5367" s="461" t="s">
        <v>1043</v>
      </c>
      <c r="D5367" s="465">
        <v>5.42</v>
      </c>
    </row>
    <row r="5368" spans="1:4" ht="40.5">
      <c r="A5368" s="461">
        <v>102322</v>
      </c>
      <c r="B5368" s="462" t="s">
        <v>13475</v>
      </c>
      <c r="C5368" s="461" t="s">
        <v>1043</v>
      </c>
      <c r="D5368" s="465">
        <v>14.46</v>
      </c>
    </row>
    <row r="5369" spans="1:4" ht="40.5">
      <c r="A5369" s="461">
        <v>102323</v>
      </c>
      <c r="B5369" s="462" t="s">
        <v>13476</v>
      </c>
      <c r="C5369" s="461" t="s">
        <v>1043</v>
      </c>
      <c r="D5369" s="465">
        <v>12.27</v>
      </c>
    </row>
    <row r="5370" spans="1:4" ht="40.5">
      <c r="A5370" s="461">
        <v>102324</v>
      </c>
      <c r="B5370" s="462" t="s">
        <v>13477</v>
      </c>
      <c r="C5370" s="461" t="s">
        <v>1043</v>
      </c>
      <c r="D5370" s="465">
        <v>12.13</v>
      </c>
    </row>
    <row r="5371" spans="1:4" ht="40.5">
      <c r="A5371" s="461">
        <v>102325</v>
      </c>
      <c r="B5371" s="462" t="s">
        <v>13478</v>
      </c>
      <c r="C5371" s="461" t="s">
        <v>1043</v>
      </c>
      <c r="D5371" s="465">
        <v>11.04</v>
      </c>
    </row>
    <row r="5372" spans="1:4" ht="40.5">
      <c r="A5372" s="461">
        <v>102326</v>
      </c>
      <c r="B5372" s="462" t="s">
        <v>13479</v>
      </c>
      <c r="C5372" s="461" t="s">
        <v>1043</v>
      </c>
      <c r="D5372" s="465">
        <v>7.98</v>
      </c>
    </row>
    <row r="5373" spans="1:4" ht="40.5">
      <c r="A5373" s="461">
        <v>102327</v>
      </c>
      <c r="B5373" s="462" t="s">
        <v>13480</v>
      </c>
      <c r="C5373" s="461" t="s">
        <v>1043</v>
      </c>
      <c r="D5373" s="465">
        <v>6.78</v>
      </c>
    </row>
    <row r="5374" spans="1:4" ht="40.5">
      <c r="A5374" s="461">
        <v>102328</v>
      </c>
      <c r="B5374" s="462" t="s">
        <v>13481</v>
      </c>
      <c r="C5374" s="461" t="s">
        <v>1043</v>
      </c>
      <c r="D5374" s="465">
        <v>6.69</v>
      </c>
    </row>
    <row r="5375" spans="1:4" ht="40.5">
      <c r="A5375" s="461">
        <v>102329</v>
      </c>
      <c r="B5375" s="462" t="s">
        <v>13482</v>
      </c>
      <c r="C5375" s="461" t="s">
        <v>1043</v>
      </c>
      <c r="D5375" s="465">
        <v>6.09</v>
      </c>
    </row>
    <row r="5376" spans="1:4" ht="40.5">
      <c r="A5376" s="461">
        <v>94304</v>
      </c>
      <c r="B5376" s="462" t="s">
        <v>2752</v>
      </c>
      <c r="C5376" s="461" t="s">
        <v>1043</v>
      </c>
      <c r="D5376" s="465">
        <v>59.19</v>
      </c>
    </row>
    <row r="5377" spans="1:4" ht="40.5">
      <c r="A5377" s="461">
        <v>94305</v>
      </c>
      <c r="B5377" s="462" t="s">
        <v>2753</v>
      </c>
      <c r="C5377" s="461" t="s">
        <v>1043</v>
      </c>
      <c r="D5377" s="465">
        <v>56.27</v>
      </c>
    </row>
    <row r="5378" spans="1:4" ht="40.5">
      <c r="A5378" s="461">
        <v>94306</v>
      </c>
      <c r="B5378" s="462" t="s">
        <v>2754</v>
      </c>
      <c r="C5378" s="461" t="s">
        <v>1043</v>
      </c>
      <c r="D5378" s="465">
        <v>52.59</v>
      </c>
    </row>
    <row r="5379" spans="1:4" ht="40.5">
      <c r="A5379" s="461">
        <v>94307</v>
      </c>
      <c r="B5379" s="462" t="s">
        <v>2755</v>
      </c>
      <c r="C5379" s="461" t="s">
        <v>1043</v>
      </c>
      <c r="D5379" s="465">
        <v>53.45</v>
      </c>
    </row>
    <row r="5380" spans="1:4" ht="40.5">
      <c r="A5380" s="461">
        <v>94308</v>
      </c>
      <c r="B5380" s="462" t="s">
        <v>2756</v>
      </c>
      <c r="C5380" s="461" t="s">
        <v>1043</v>
      </c>
      <c r="D5380" s="465">
        <v>51.06</v>
      </c>
    </row>
    <row r="5381" spans="1:4" ht="40.5">
      <c r="A5381" s="461">
        <v>94309</v>
      </c>
      <c r="B5381" s="462" t="s">
        <v>2757</v>
      </c>
      <c r="C5381" s="461" t="s">
        <v>1043</v>
      </c>
      <c r="D5381" s="465">
        <v>52.17</v>
      </c>
    </row>
    <row r="5382" spans="1:4" ht="40.5">
      <c r="A5382" s="461">
        <v>94310</v>
      </c>
      <c r="B5382" s="462" t="s">
        <v>2758</v>
      </c>
      <c r="C5382" s="461" t="s">
        <v>1043</v>
      </c>
      <c r="D5382" s="465">
        <v>50.29</v>
      </c>
    </row>
    <row r="5383" spans="1:4" ht="40.5">
      <c r="A5383" s="461">
        <v>94315</v>
      </c>
      <c r="B5383" s="462" t="s">
        <v>2759</v>
      </c>
      <c r="C5383" s="461" t="s">
        <v>1043</v>
      </c>
      <c r="D5383" s="465">
        <v>61.93</v>
      </c>
    </row>
    <row r="5384" spans="1:4" ht="40.5">
      <c r="A5384" s="461">
        <v>94316</v>
      </c>
      <c r="B5384" s="462" t="s">
        <v>2760</v>
      </c>
      <c r="C5384" s="461" t="s">
        <v>1043</v>
      </c>
      <c r="D5384" s="465">
        <v>55.98</v>
      </c>
    </row>
    <row r="5385" spans="1:4" ht="40.5">
      <c r="A5385" s="461">
        <v>94317</v>
      </c>
      <c r="B5385" s="462" t="s">
        <v>2761</v>
      </c>
      <c r="C5385" s="461" t="s">
        <v>1043</v>
      </c>
      <c r="D5385" s="465">
        <v>53.34</v>
      </c>
    </row>
    <row r="5386" spans="1:4" ht="40.5">
      <c r="A5386" s="461">
        <v>94318</v>
      </c>
      <c r="B5386" s="462" t="s">
        <v>2762</v>
      </c>
      <c r="C5386" s="461" t="s">
        <v>1043</v>
      </c>
      <c r="D5386" s="465">
        <v>49.95</v>
      </c>
    </row>
    <row r="5387" spans="1:4" ht="15">
      <c r="A5387" s="461">
        <v>94319</v>
      </c>
      <c r="B5387" s="462" t="s">
        <v>2763</v>
      </c>
      <c r="C5387" s="461" t="s">
        <v>1043</v>
      </c>
      <c r="D5387" s="465">
        <v>64.27</v>
      </c>
    </row>
    <row r="5388" spans="1:4" ht="40.5">
      <c r="A5388" s="461">
        <v>94327</v>
      </c>
      <c r="B5388" s="462" t="s">
        <v>2764</v>
      </c>
      <c r="C5388" s="461" t="s">
        <v>1043</v>
      </c>
      <c r="D5388" s="465">
        <v>68.02</v>
      </c>
    </row>
    <row r="5389" spans="1:4" ht="40.5">
      <c r="A5389" s="461">
        <v>94328</v>
      </c>
      <c r="B5389" s="462" t="s">
        <v>2765</v>
      </c>
      <c r="C5389" s="461" t="s">
        <v>1043</v>
      </c>
      <c r="D5389" s="465">
        <v>65.099999999999994</v>
      </c>
    </row>
    <row r="5390" spans="1:4" ht="40.5">
      <c r="A5390" s="461">
        <v>94329</v>
      </c>
      <c r="B5390" s="462" t="s">
        <v>2766</v>
      </c>
      <c r="C5390" s="461" t="s">
        <v>1043</v>
      </c>
      <c r="D5390" s="465">
        <v>61.42</v>
      </c>
    </row>
    <row r="5391" spans="1:4" ht="40.5">
      <c r="A5391" s="461">
        <v>94330</v>
      </c>
      <c r="B5391" s="462" t="s">
        <v>2767</v>
      </c>
      <c r="C5391" s="461" t="s">
        <v>1043</v>
      </c>
      <c r="D5391" s="465">
        <v>62.28</v>
      </c>
    </row>
    <row r="5392" spans="1:4" ht="40.5">
      <c r="A5392" s="461">
        <v>94331</v>
      </c>
      <c r="B5392" s="462" t="s">
        <v>2768</v>
      </c>
      <c r="C5392" s="461" t="s">
        <v>1043</v>
      </c>
      <c r="D5392" s="465">
        <v>59.89</v>
      </c>
    </row>
    <row r="5393" spans="1:4" ht="40.5">
      <c r="A5393" s="461">
        <v>94332</v>
      </c>
      <c r="B5393" s="462" t="s">
        <v>2769</v>
      </c>
      <c r="C5393" s="461" t="s">
        <v>1043</v>
      </c>
      <c r="D5393" s="465">
        <v>61</v>
      </c>
    </row>
    <row r="5394" spans="1:4" ht="40.5">
      <c r="A5394" s="461">
        <v>94333</v>
      </c>
      <c r="B5394" s="462" t="s">
        <v>2770</v>
      </c>
      <c r="C5394" s="461" t="s">
        <v>1043</v>
      </c>
      <c r="D5394" s="465">
        <v>59.12</v>
      </c>
    </row>
    <row r="5395" spans="1:4" ht="40.5">
      <c r="A5395" s="461">
        <v>94338</v>
      </c>
      <c r="B5395" s="462" t="s">
        <v>2771</v>
      </c>
      <c r="C5395" s="461" t="s">
        <v>1043</v>
      </c>
      <c r="D5395" s="465">
        <v>70.760000000000005</v>
      </c>
    </row>
    <row r="5396" spans="1:4" ht="40.5">
      <c r="A5396" s="461">
        <v>94339</v>
      </c>
      <c r="B5396" s="462" t="s">
        <v>2772</v>
      </c>
      <c r="C5396" s="461" t="s">
        <v>1043</v>
      </c>
      <c r="D5396" s="465">
        <v>64.81</v>
      </c>
    </row>
    <row r="5397" spans="1:4" ht="40.5">
      <c r="A5397" s="461">
        <v>94340</v>
      </c>
      <c r="B5397" s="462" t="s">
        <v>2773</v>
      </c>
      <c r="C5397" s="461" t="s">
        <v>1043</v>
      </c>
      <c r="D5397" s="465">
        <v>62.17</v>
      </c>
    </row>
    <row r="5398" spans="1:4" ht="40.5">
      <c r="A5398" s="461">
        <v>94341</v>
      </c>
      <c r="B5398" s="462" t="s">
        <v>2774</v>
      </c>
      <c r="C5398" s="461" t="s">
        <v>1043</v>
      </c>
      <c r="D5398" s="465">
        <v>58.78</v>
      </c>
    </row>
    <row r="5399" spans="1:4" ht="15">
      <c r="A5399" s="461">
        <v>94342</v>
      </c>
      <c r="B5399" s="462" t="s">
        <v>2775</v>
      </c>
      <c r="C5399" s="461" t="s">
        <v>1043</v>
      </c>
      <c r="D5399" s="465">
        <v>73.099999999999994</v>
      </c>
    </row>
    <row r="5400" spans="1:4" ht="27">
      <c r="A5400" s="461">
        <v>96385</v>
      </c>
      <c r="B5400" s="462" t="s">
        <v>9713</v>
      </c>
      <c r="C5400" s="461" t="s">
        <v>1043</v>
      </c>
      <c r="D5400" s="465">
        <v>8.81</v>
      </c>
    </row>
    <row r="5401" spans="1:4" ht="27">
      <c r="A5401" s="461">
        <v>96386</v>
      </c>
      <c r="B5401" s="462" t="s">
        <v>9712</v>
      </c>
      <c r="C5401" s="461" t="s">
        <v>1043</v>
      </c>
      <c r="D5401" s="465">
        <v>6.58</v>
      </c>
    </row>
    <row r="5402" spans="1:4" ht="40.5">
      <c r="A5402" s="461">
        <v>93360</v>
      </c>
      <c r="B5402" s="462" t="s">
        <v>2776</v>
      </c>
      <c r="C5402" s="461" t="s">
        <v>1043</v>
      </c>
      <c r="D5402" s="465">
        <v>18</v>
      </c>
    </row>
    <row r="5403" spans="1:4" ht="40.5">
      <c r="A5403" s="461">
        <v>93361</v>
      </c>
      <c r="B5403" s="462" t="s">
        <v>2777</v>
      </c>
      <c r="C5403" s="461" t="s">
        <v>1043</v>
      </c>
      <c r="D5403" s="465">
        <v>15.19</v>
      </c>
    </row>
    <row r="5404" spans="1:4" ht="40.5">
      <c r="A5404" s="461">
        <v>93362</v>
      </c>
      <c r="B5404" s="462" t="s">
        <v>2778</v>
      </c>
      <c r="C5404" s="461" t="s">
        <v>1043</v>
      </c>
      <c r="D5404" s="465">
        <v>11.41</v>
      </c>
    </row>
    <row r="5405" spans="1:4" ht="40.5">
      <c r="A5405" s="461">
        <v>93363</v>
      </c>
      <c r="B5405" s="462" t="s">
        <v>2779</v>
      </c>
      <c r="C5405" s="461" t="s">
        <v>1043</v>
      </c>
      <c r="D5405" s="465">
        <v>12.25</v>
      </c>
    </row>
    <row r="5406" spans="1:4" ht="54">
      <c r="A5406" s="461">
        <v>93364</v>
      </c>
      <c r="B5406" s="462" t="s">
        <v>2780</v>
      </c>
      <c r="C5406" s="461" t="s">
        <v>1043</v>
      </c>
      <c r="D5406" s="465">
        <v>9.8699999999999992</v>
      </c>
    </row>
    <row r="5407" spans="1:4" ht="40.5">
      <c r="A5407" s="461">
        <v>93365</v>
      </c>
      <c r="B5407" s="462" t="s">
        <v>2781</v>
      </c>
      <c r="C5407" s="461" t="s">
        <v>1043</v>
      </c>
      <c r="D5407" s="465">
        <v>10.91</v>
      </c>
    </row>
    <row r="5408" spans="1:4" ht="40.5">
      <c r="A5408" s="461">
        <v>93366</v>
      </c>
      <c r="B5408" s="462" t="s">
        <v>2782</v>
      </c>
      <c r="C5408" s="461" t="s">
        <v>1043</v>
      </c>
      <c r="D5408" s="465">
        <v>9.11</v>
      </c>
    </row>
    <row r="5409" spans="1:4" ht="40.5">
      <c r="A5409" s="461">
        <v>93367</v>
      </c>
      <c r="B5409" s="462" t="s">
        <v>2783</v>
      </c>
      <c r="C5409" s="461" t="s">
        <v>1043</v>
      </c>
      <c r="D5409" s="465">
        <v>16.75</v>
      </c>
    </row>
    <row r="5410" spans="1:4" ht="40.5">
      <c r="A5410" s="461">
        <v>93368</v>
      </c>
      <c r="B5410" s="462" t="s">
        <v>2784</v>
      </c>
      <c r="C5410" s="461" t="s">
        <v>1043</v>
      </c>
      <c r="D5410" s="465">
        <v>13.85</v>
      </c>
    </row>
    <row r="5411" spans="1:4" ht="54">
      <c r="A5411" s="461">
        <v>93369</v>
      </c>
      <c r="B5411" s="462" t="s">
        <v>2785</v>
      </c>
      <c r="C5411" s="461" t="s">
        <v>1043</v>
      </c>
      <c r="D5411" s="465">
        <v>10.16</v>
      </c>
    </row>
    <row r="5412" spans="1:4" ht="40.5">
      <c r="A5412" s="461">
        <v>93370</v>
      </c>
      <c r="B5412" s="462" t="s">
        <v>2786</v>
      </c>
      <c r="C5412" s="461" t="s">
        <v>1043</v>
      </c>
      <c r="D5412" s="465">
        <v>11.02</v>
      </c>
    </row>
    <row r="5413" spans="1:4" ht="54">
      <c r="A5413" s="461">
        <v>93371</v>
      </c>
      <c r="B5413" s="462" t="s">
        <v>2787</v>
      </c>
      <c r="C5413" s="461" t="s">
        <v>1043</v>
      </c>
      <c r="D5413" s="465">
        <v>8.6300000000000008</v>
      </c>
    </row>
    <row r="5414" spans="1:4" ht="40.5">
      <c r="A5414" s="461">
        <v>93372</v>
      </c>
      <c r="B5414" s="462" t="s">
        <v>2788</v>
      </c>
      <c r="C5414" s="461" t="s">
        <v>1043</v>
      </c>
      <c r="D5414" s="465">
        <v>9.75</v>
      </c>
    </row>
    <row r="5415" spans="1:4" ht="54">
      <c r="A5415" s="461">
        <v>93373</v>
      </c>
      <c r="B5415" s="462" t="s">
        <v>2789</v>
      </c>
      <c r="C5415" s="461" t="s">
        <v>1043</v>
      </c>
      <c r="D5415" s="465">
        <v>7.88</v>
      </c>
    </row>
    <row r="5416" spans="1:4" ht="40.5">
      <c r="A5416" s="461">
        <v>93374</v>
      </c>
      <c r="B5416" s="462" t="s">
        <v>2790</v>
      </c>
      <c r="C5416" s="461" t="s">
        <v>1043</v>
      </c>
      <c r="D5416" s="465">
        <v>18.2</v>
      </c>
    </row>
    <row r="5417" spans="1:4" ht="40.5">
      <c r="A5417" s="461">
        <v>93375</v>
      </c>
      <c r="B5417" s="462" t="s">
        <v>2791</v>
      </c>
      <c r="C5417" s="461" t="s">
        <v>1043</v>
      </c>
      <c r="D5417" s="465">
        <v>14.09</v>
      </c>
    </row>
    <row r="5418" spans="1:4" ht="40.5">
      <c r="A5418" s="461">
        <v>93376</v>
      </c>
      <c r="B5418" s="462" t="s">
        <v>2792</v>
      </c>
      <c r="C5418" s="461" t="s">
        <v>1043</v>
      </c>
      <c r="D5418" s="465">
        <v>11.63</v>
      </c>
    </row>
    <row r="5419" spans="1:4" ht="54">
      <c r="A5419" s="461">
        <v>93377</v>
      </c>
      <c r="B5419" s="462" t="s">
        <v>2793</v>
      </c>
      <c r="C5419" s="461" t="s">
        <v>1043</v>
      </c>
      <c r="D5419" s="465">
        <v>8.06</v>
      </c>
    </row>
    <row r="5420" spans="1:4" ht="40.5">
      <c r="A5420" s="461">
        <v>93378</v>
      </c>
      <c r="B5420" s="462" t="s">
        <v>2794</v>
      </c>
      <c r="C5420" s="461" t="s">
        <v>1043</v>
      </c>
      <c r="D5420" s="465">
        <v>16.95</v>
      </c>
    </row>
    <row r="5421" spans="1:4" ht="40.5">
      <c r="A5421" s="461">
        <v>93379</v>
      </c>
      <c r="B5421" s="462" t="s">
        <v>2795</v>
      </c>
      <c r="C5421" s="461" t="s">
        <v>1043</v>
      </c>
      <c r="D5421" s="465">
        <v>13.15</v>
      </c>
    </row>
    <row r="5422" spans="1:4" ht="40.5">
      <c r="A5422" s="461">
        <v>93380</v>
      </c>
      <c r="B5422" s="462" t="s">
        <v>2796</v>
      </c>
      <c r="C5422" s="461" t="s">
        <v>1043</v>
      </c>
      <c r="D5422" s="465">
        <v>10.9</v>
      </c>
    </row>
    <row r="5423" spans="1:4" ht="54">
      <c r="A5423" s="461">
        <v>93381</v>
      </c>
      <c r="B5423" s="462" t="s">
        <v>2797</v>
      </c>
      <c r="C5423" s="461" t="s">
        <v>1043</v>
      </c>
      <c r="D5423" s="465">
        <v>7.53</v>
      </c>
    </row>
    <row r="5424" spans="1:4" ht="15">
      <c r="A5424" s="461">
        <v>93382</v>
      </c>
      <c r="B5424" s="462" t="s">
        <v>2798</v>
      </c>
      <c r="C5424" s="461" t="s">
        <v>1043</v>
      </c>
      <c r="D5424" s="465">
        <v>21.84</v>
      </c>
    </row>
    <row r="5425" spans="1:4" ht="15">
      <c r="A5425" s="461">
        <v>96995</v>
      </c>
      <c r="B5425" s="462" t="s">
        <v>2799</v>
      </c>
      <c r="C5425" s="461" t="s">
        <v>1043</v>
      </c>
      <c r="D5425" s="465">
        <v>36.36</v>
      </c>
    </row>
    <row r="5426" spans="1:4" ht="27">
      <c r="A5426" s="461">
        <v>97916</v>
      </c>
      <c r="B5426" s="462" t="s">
        <v>9711</v>
      </c>
      <c r="C5426" s="461" t="s">
        <v>2800</v>
      </c>
      <c r="D5426" s="465">
        <v>1.96</v>
      </c>
    </row>
    <row r="5427" spans="1:4" ht="27">
      <c r="A5427" s="461">
        <v>97917</v>
      </c>
      <c r="B5427" s="462" t="s">
        <v>9710</v>
      </c>
      <c r="C5427" s="461" t="s">
        <v>2800</v>
      </c>
      <c r="D5427" s="465">
        <v>1.69</v>
      </c>
    </row>
    <row r="5428" spans="1:4" ht="27">
      <c r="A5428" s="461">
        <v>97918</v>
      </c>
      <c r="B5428" s="462" t="s">
        <v>9709</v>
      </c>
      <c r="C5428" s="461" t="s">
        <v>2800</v>
      </c>
      <c r="D5428" s="465">
        <v>1.56</v>
      </c>
    </row>
    <row r="5429" spans="1:4" ht="27">
      <c r="A5429" s="461">
        <v>97919</v>
      </c>
      <c r="B5429" s="462" t="s">
        <v>9708</v>
      </c>
      <c r="C5429" s="461" t="s">
        <v>2800</v>
      </c>
      <c r="D5429" s="465">
        <v>0.62</v>
      </c>
    </row>
    <row r="5430" spans="1:4" ht="27">
      <c r="A5430" s="461">
        <v>101616</v>
      </c>
      <c r="B5430" s="462" t="s">
        <v>9707</v>
      </c>
      <c r="C5430" s="461" t="s">
        <v>149</v>
      </c>
      <c r="D5430" s="465">
        <v>4.37</v>
      </c>
    </row>
    <row r="5431" spans="1:4" ht="27">
      <c r="A5431" s="461">
        <v>101617</v>
      </c>
      <c r="B5431" s="462" t="s">
        <v>9706</v>
      </c>
      <c r="C5431" s="461" t="s">
        <v>149</v>
      </c>
      <c r="D5431" s="465">
        <v>2.15</v>
      </c>
    </row>
    <row r="5432" spans="1:4" ht="27">
      <c r="A5432" s="461">
        <v>101618</v>
      </c>
      <c r="B5432" s="462" t="s">
        <v>9705</v>
      </c>
      <c r="C5432" s="461" t="s">
        <v>1043</v>
      </c>
      <c r="D5432" s="465">
        <v>176.94</v>
      </c>
    </row>
    <row r="5433" spans="1:4" ht="27">
      <c r="A5433" s="461">
        <v>101619</v>
      </c>
      <c r="B5433" s="462" t="s">
        <v>9704</v>
      </c>
      <c r="C5433" s="461" t="s">
        <v>1043</v>
      </c>
      <c r="D5433" s="465">
        <v>213.55</v>
      </c>
    </row>
    <row r="5434" spans="1:4" ht="27">
      <c r="A5434" s="461">
        <v>101620</v>
      </c>
      <c r="B5434" s="462" t="s">
        <v>9703</v>
      </c>
      <c r="C5434" s="461" t="s">
        <v>1043</v>
      </c>
      <c r="D5434" s="465">
        <v>159.49</v>
      </c>
    </row>
    <row r="5435" spans="1:4" ht="27">
      <c r="A5435" s="461">
        <v>101621</v>
      </c>
      <c r="B5435" s="462" t="s">
        <v>9702</v>
      </c>
      <c r="C5435" s="461" t="s">
        <v>1043</v>
      </c>
      <c r="D5435" s="465">
        <v>196.1</v>
      </c>
    </row>
    <row r="5436" spans="1:4" ht="27">
      <c r="A5436" s="461">
        <v>101622</v>
      </c>
      <c r="B5436" s="462" t="s">
        <v>9701</v>
      </c>
      <c r="C5436" s="461" t="s">
        <v>1043</v>
      </c>
      <c r="D5436" s="465">
        <v>156.63999999999999</v>
      </c>
    </row>
    <row r="5437" spans="1:4" ht="27">
      <c r="A5437" s="461">
        <v>101623</v>
      </c>
      <c r="B5437" s="462" t="s">
        <v>9700</v>
      </c>
      <c r="C5437" s="461" t="s">
        <v>1043</v>
      </c>
      <c r="D5437" s="465">
        <v>188.53</v>
      </c>
    </row>
    <row r="5438" spans="1:4" ht="27">
      <c r="A5438" s="461">
        <v>101624</v>
      </c>
      <c r="B5438" s="462" t="s">
        <v>9699</v>
      </c>
      <c r="C5438" s="461" t="s">
        <v>1043</v>
      </c>
      <c r="D5438" s="465">
        <v>157.22</v>
      </c>
    </row>
    <row r="5439" spans="1:4" ht="27">
      <c r="A5439" s="461">
        <v>101625</v>
      </c>
      <c r="B5439" s="462" t="s">
        <v>9698</v>
      </c>
      <c r="C5439" s="461" t="s">
        <v>1043</v>
      </c>
      <c r="D5439" s="465">
        <v>129.31</v>
      </c>
    </row>
    <row r="5440" spans="1:4" ht="15">
      <c r="A5440" s="461">
        <v>95606</v>
      </c>
      <c r="B5440" s="462" t="s">
        <v>2803</v>
      </c>
      <c r="C5440" s="461" t="s">
        <v>1043</v>
      </c>
      <c r="D5440" s="465">
        <v>1.89</v>
      </c>
    </row>
    <row r="5441" spans="1:4" ht="27">
      <c r="A5441" s="461">
        <v>101159</v>
      </c>
      <c r="B5441" s="462" t="s">
        <v>9697</v>
      </c>
      <c r="C5441" s="461" t="s">
        <v>149</v>
      </c>
      <c r="D5441" s="465">
        <v>119.02</v>
      </c>
    </row>
    <row r="5442" spans="1:4" ht="27">
      <c r="A5442" s="461">
        <v>103322</v>
      </c>
      <c r="B5442" s="462" t="s">
        <v>13483</v>
      </c>
      <c r="C5442" s="461" t="s">
        <v>149</v>
      </c>
      <c r="D5442" s="465">
        <v>53.19</v>
      </c>
    </row>
    <row r="5443" spans="1:4" ht="27">
      <c r="A5443" s="461">
        <v>103323</v>
      </c>
      <c r="B5443" s="462" t="s">
        <v>13484</v>
      </c>
      <c r="C5443" s="461" t="s">
        <v>149</v>
      </c>
      <c r="D5443" s="465">
        <v>54.2</v>
      </c>
    </row>
    <row r="5444" spans="1:4" ht="27">
      <c r="A5444" s="461">
        <v>103324</v>
      </c>
      <c r="B5444" s="462" t="s">
        <v>13485</v>
      </c>
      <c r="C5444" s="461" t="s">
        <v>149</v>
      </c>
      <c r="D5444" s="465">
        <v>70.400000000000006</v>
      </c>
    </row>
    <row r="5445" spans="1:4" ht="27">
      <c r="A5445" s="461">
        <v>103325</v>
      </c>
      <c r="B5445" s="462" t="s">
        <v>13486</v>
      </c>
      <c r="C5445" s="461" t="s">
        <v>149</v>
      </c>
      <c r="D5445" s="465">
        <v>71.55</v>
      </c>
    </row>
    <row r="5446" spans="1:4" ht="27">
      <c r="A5446" s="461">
        <v>103326</v>
      </c>
      <c r="B5446" s="462" t="s">
        <v>13487</v>
      </c>
      <c r="C5446" s="461" t="s">
        <v>149</v>
      </c>
      <c r="D5446" s="465">
        <v>86.21</v>
      </c>
    </row>
    <row r="5447" spans="1:4" ht="27">
      <c r="A5447" s="461">
        <v>103327</v>
      </c>
      <c r="B5447" s="462" t="s">
        <v>13488</v>
      </c>
      <c r="C5447" s="461" t="s">
        <v>149</v>
      </c>
      <c r="D5447" s="465">
        <v>87.55</v>
      </c>
    </row>
    <row r="5448" spans="1:4" ht="27">
      <c r="A5448" s="461">
        <v>103328</v>
      </c>
      <c r="B5448" s="462" t="s">
        <v>13489</v>
      </c>
      <c r="C5448" s="461" t="s">
        <v>149</v>
      </c>
      <c r="D5448" s="465">
        <v>73.239999999999995</v>
      </c>
    </row>
    <row r="5449" spans="1:4" ht="27">
      <c r="A5449" s="461">
        <v>103329</v>
      </c>
      <c r="B5449" s="462" t="s">
        <v>13490</v>
      </c>
      <c r="C5449" s="461" t="s">
        <v>149</v>
      </c>
      <c r="D5449" s="465">
        <v>74.12</v>
      </c>
    </row>
    <row r="5450" spans="1:4" ht="27">
      <c r="A5450" s="461">
        <v>103330</v>
      </c>
      <c r="B5450" s="462" t="s">
        <v>13491</v>
      </c>
      <c r="C5450" s="461" t="s">
        <v>149</v>
      </c>
      <c r="D5450" s="465">
        <v>72.150000000000006</v>
      </c>
    </row>
    <row r="5451" spans="1:4" ht="27">
      <c r="A5451" s="461">
        <v>103331</v>
      </c>
      <c r="B5451" s="462" t="s">
        <v>13492</v>
      </c>
      <c r="C5451" s="461" t="s">
        <v>149</v>
      </c>
      <c r="D5451" s="465">
        <v>73.099999999999994</v>
      </c>
    </row>
    <row r="5452" spans="1:4" ht="27">
      <c r="A5452" s="461">
        <v>103332</v>
      </c>
      <c r="B5452" s="462" t="s">
        <v>13493</v>
      </c>
      <c r="C5452" s="461" t="s">
        <v>149</v>
      </c>
      <c r="D5452" s="465">
        <v>95.43</v>
      </c>
    </row>
    <row r="5453" spans="1:4" ht="27">
      <c r="A5453" s="461">
        <v>103333</v>
      </c>
      <c r="B5453" s="462" t="s">
        <v>13494</v>
      </c>
      <c r="C5453" s="461" t="s">
        <v>149</v>
      </c>
      <c r="D5453" s="465">
        <v>96.46</v>
      </c>
    </row>
    <row r="5454" spans="1:4" ht="40.5">
      <c r="A5454" s="461">
        <v>103334</v>
      </c>
      <c r="B5454" s="462" t="s">
        <v>13495</v>
      </c>
      <c r="C5454" s="461" t="s">
        <v>149</v>
      </c>
      <c r="D5454" s="465">
        <v>120.34</v>
      </c>
    </row>
    <row r="5455" spans="1:4" ht="40.5">
      <c r="A5455" s="461">
        <v>103335</v>
      </c>
      <c r="B5455" s="462" t="s">
        <v>13496</v>
      </c>
      <c r="C5455" s="461" t="s">
        <v>149</v>
      </c>
      <c r="D5455" s="465">
        <v>122.11</v>
      </c>
    </row>
    <row r="5456" spans="1:4" ht="27">
      <c r="A5456" s="461">
        <v>103350</v>
      </c>
      <c r="B5456" s="462" t="s">
        <v>13497</v>
      </c>
      <c r="C5456" s="461" t="s">
        <v>149</v>
      </c>
      <c r="D5456" s="465">
        <v>147.19</v>
      </c>
    </row>
    <row r="5457" spans="1:4" ht="27">
      <c r="A5457" s="461">
        <v>103351</v>
      </c>
      <c r="B5457" s="462" t="s">
        <v>13498</v>
      </c>
      <c r="C5457" s="461" t="s">
        <v>149</v>
      </c>
      <c r="D5457" s="465">
        <v>148.49</v>
      </c>
    </row>
    <row r="5458" spans="1:4" ht="27">
      <c r="A5458" s="461">
        <v>103356</v>
      </c>
      <c r="B5458" s="462" t="s">
        <v>13499</v>
      </c>
      <c r="C5458" s="461" t="s">
        <v>149</v>
      </c>
      <c r="D5458" s="465">
        <v>48.73</v>
      </c>
    </row>
    <row r="5459" spans="1:4" ht="27">
      <c r="A5459" s="461">
        <v>103357</v>
      </c>
      <c r="B5459" s="462" t="s">
        <v>13500</v>
      </c>
      <c r="C5459" s="461" t="s">
        <v>149</v>
      </c>
      <c r="D5459" s="465">
        <v>49.48</v>
      </c>
    </row>
    <row r="5460" spans="1:4" ht="40.5">
      <c r="A5460" s="461">
        <v>89282</v>
      </c>
      <c r="B5460" s="462" t="s">
        <v>2804</v>
      </c>
      <c r="C5460" s="461" t="s">
        <v>149</v>
      </c>
      <c r="D5460" s="465">
        <v>71.989999999999995</v>
      </c>
    </row>
    <row r="5461" spans="1:4" ht="40.5">
      <c r="A5461" s="461">
        <v>89283</v>
      </c>
      <c r="B5461" s="462" t="s">
        <v>2805</v>
      </c>
      <c r="C5461" s="461" t="s">
        <v>149</v>
      </c>
      <c r="D5461" s="465">
        <v>73.17</v>
      </c>
    </row>
    <row r="5462" spans="1:4" ht="40.5">
      <c r="A5462" s="461">
        <v>89284</v>
      </c>
      <c r="B5462" s="462" t="s">
        <v>2806</v>
      </c>
      <c r="C5462" s="461" t="s">
        <v>149</v>
      </c>
      <c r="D5462" s="465">
        <v>65.69</v>
      </c>
    </row>
    <row r="5463" spans="1:4" ht="40.5">
      <c r="A5463" s="461">
        <v>89285</v>
      </c>
      <c r="B5463" s="462" t="s">
        <v>2807</v>
      </c>
      <c r="C5463" s="461" t="s">
        <v>149</v>
      </c>
      <c r="D5463" s="465">
        <v>66.87</v>
      </c>
    </row>
    <row r="5464" spans="1:4" ht="40.5">
      <c r="A5464" s="461">
        <v>89286</v>
      </c>
      <c r="B5464" s="462" t="s">
        <v>2808</v>
      </c>
      <c r="C5464" s="461" t="s">
        <v>149</v>
      </c>
      <c r="D5464" s="465">
        <v>76.25</v>
      </c>
    </row>
    <row r="5465" spans="1:4" ht="40.5">
      <c r="A5465" s="461">
        <v>89287</v>
      </c>
      <c r="B5465" s="462" t="s">
        <v>2809</v>
      </c>
      <c r="C5465" s="461" t="s">
        <v>149</v>
      </c>
      <c r="D5465" s="465">
        <v>77.430000000000007</v>
      </c>
    </row>
    <row r="5466" spans="1:4" ht="40.5">
      <c r="A5466" s="461">
        <v>89288</v>
      </c>
      <c r="B5466" s="462" t="s">
        <v>2810</v>
      </c>
      <c r="C5466" s="461" t="s">
        <v>149</v>
      </c>
      <c r="D5466" s="465">
        <v>68.09</v>
      </c>
    </row>
    <row r="5467" spans="1:4" ht="40.5">
      <c r="A5467" s="461">
        <v>89289</v>
      </c>
      <c r="B5467" s="462" t="s">
        <v>2811</v>
      </c>
      <c r="C5467" s="461" t="s">
        <v>149</v>
      </c>
      <c r="D5467" s="465">
        <v>69.27</v>
      </c>
    </row>
    <row r="5468" spans="1:4" ht="40.5">
      <c r="A5468" s="461">
        <v>89290</v>
      </c>
      <c r="B5468" s="462" t="s">
        <v>2812</v>
      </c>
      <c r="C5468" s="461" t="s">
        <v>149</v>
      </c>
      <c r="D5468" s="465">
        <v>80.33</v>
      </c>
    </row>
    <row r="5469" spans="1:4" ht="40.5">
      <c r="A5469" s="461">
        <v>89291</v>
      </c>
      <c r="B5469" s="462" t="s">
        <v>2813</v>
      </c>
      <c r="C5469" s="461" t="s">
        <v>149</v>
      </c>
      <c r="D5469" s="465">
        <v>81.650000000000006</v>
      </c>
    </row>
    <row r="5470" spans="1:4" ht="40.5">
      <c r="A5470" s="461">
        <v>89292</v>
      </c>
      <c r="B5470" s="462" t="s">
        <v>2814</v>
      </c>
      <c r="C5470" s="461" t="s">
        <v>149</v>
      </c>
      <c r="D5470" s="465">
        <v>74</v>
      </c>
    </row>
    <row r="5471" spans="1:4" ht="40.5">
      <c r="A5471" s="461">
        <v>89293</v>
      </c>
      <c r="B5471" s="462" t="s">
        <v>2815</v>
      </c>
      <c r="C5471" s="461" t="s">
        <v>149</v>
      </c>
      <c r="D5471" s="465">
        <v>75.319999999999993</v>
      </c>
    </row>
    <row r="5472" spans="1:4" ht="40.5">
      <c r="A5472" s="461">
        <v>89294</v>
      </c>
      <c r="B5472" s="462" t="s">
        <v>2816</v>
      </c>
      <c r="C5472" s="461" t="s">
        <v>149</v>
      </c>
      <c r="D5472" s="465">
        <v>86.39</v>
      </c>
    </row>
    <row r="5473" spans="1:4" ht="40.5">
      <c r="A5473" s="461">
        <v>89295</v>
      </c>
      <c r="B5473" s="462" t="s">
        <v>2817</v>
      </c>
      <c r="C5473" s="461" t="s">
        <v>149</v>
      </c>
      <c r="D5473" s="465">
        <v>87.71</v>
      </c>
    </row>
    <row r="5474" spans="1:4" ht="40.5">
      <c r="A5474" s="461">
        <v>89296</v>
      </c>
      <c r="B5474" s="462" t="s">
        <v>2818</v>
      </c>
      <c r="C5474" s="461" t="s">
        <v>149</v>
      </c>
      <c r="D5474" s="465">
        <v>77.239999999999995</v>
      </c>
    </row>
    <row r="5475" spans="1:4" ht="40.5">
      <c r="A5475" s="461">
        <v>89297</v>
      </c>
      <c r="B5475" s="462" t="s">
        <v>2819</v>
      </c>
      <c r="C5475" s="461" t="s">
        <v>149</v>
      </c>
      <c r="D5475" s="465">
        <v>78.56</v>
      </c>
    </row>
    <row r="5476" spans="1:4" ht="40.5">
      <c r="A5476" s="461">
        <v>89298</v>
      </c>
      <c r="B5476" s="462" t="s">
        <v>2820</v>
      </c>
      <c r="C5476" s="461" t="s">
        <v>149</v>
      </c>
      <c r="D5476" s="465">
        <v>81.91</v>
      </c>
    </row>
    <row r="5477" spans="1:4" ht="40.5">
      <c r="A5477" s="461">
        <v>89299</v>
      </c>
      <c r="B5477" s="462" t="s">
        <v>2821</v>
      </c>
      <c r="C5477" s="461" t="s">
        <v>149</v>
      </c>
      <c r="D5477" s="465">
        <v>83.59</v>
      </c>
    </row>
    <row r="5478" spans="1:4" ht="40.5">
      <c r="A5478" s="461">
        <v>89300</v>
      </c>
      <c r="B5478" s="462" t="s">
        <v>2822</v>
      </c>
      <c r="C5478" s="461" t="s">
        <v>149</v>
      </c>
      <c r="D5478" s="465">
        <v>75.61</v>
      </c>
    </row>
    <row r="5479" spans="1:4" ht="40.5">
      <c r="A5479" s="461">
        <v>89301</v>
      </c>
      <c r="B5479" s="462" t="s">
        <v>2823</v>
      </c>
      <c r="C5479" s="461" t="s">
        <v>149</v>
      </c>
      <c r="D5479" s="465">
        <v>77.290000000000006</v>
      </c>
    </row>
    <row r="5480" spans="1:4" ht="40.5">
      <c r="A5480" s="461">
        <v>89302</v>
      </c>
      <c r="B5480" s="462" t="s">
        <v>2824</v>
      </c>
      <c r="C5480" s="461" t="s">
        <v>149</v>
      </c>
      <c r="D5480" s="465">
        <v>88.96</v>
      </c>
    </row>
    <row r="5481" spans="1:4" ht="40.5">
      <c r="A5481" s="461">
        <v>89303</v>
      </c>
      <c r="B5481" s="462" t="s">
        <v>2825</v>
      </c>
      <c r="C5481" s="461" t="s">
        <v>149</v>
      </c>
      <c r="D5481" s="465">
        <v>90.64</v>
      </c>
    </row>
    <row r="5482" spans="1:4" ht="40.5">
      <c r="A5482" s="461">
        <v>89304</v>
      </c>
      <c r="B5482" s="462" t="s">
        <v>2826</v>
      </c>
      <c r="C5482" s="461" t="s">
        <v>149</v>
      </c>
      <c r="D5482" s="465">
        <v>79.75</v>
      </c>
    </row>
    <row r="5483" spans="1:4" ht="40.5">
      <c r="A5483" s="461">
        <v>89305</v>
      </c>
      <c r="B5483" s="462" t="s">
        <v>2827</v>
      </c>
      <c r="C5483" s="461" t="s">
        <v>149</v>
      </c>
      <c r="D5483" s="465">
        <v>81.430000000000007</v>
      </c>
    </row>
    <row r="5484" spans="1:4" ht="40.5">
      <c r="A5484" s="461">
        <v>89306</v>
      </c>
      <c r="B5484" s="462" t="s">
        <v>2828</v>
      </c>
      <c r="C5484" s="461" t="s">
        <v>149</v>
      </c>
      <c r="D5484" s="465">
        <v>90.52</v>
      </c>
    </row>
    <row r="5485" spans="1:4" ht="40.5">
      <c r="A5485" s="461">
        <v>89307</v>
      </c>
      <c r="B5485" s="462" t="s">
        <v>2829</v>
      </c>
      <c r="C5485" s="461" t="s">
        <v>149</v>
      </c>
      <c r="D5485" s="465">
        <v>92.38</v>
      </c>
    </row>
    <row r="5486" spans="1:4" ht="40.5">
      <c r="A5486" s="461">
        <v>89308</v>
      </c>
      <c r="B5486" s="462" t="s">
        <v>2830</v>
      </c>
      <c r="C5486" s="461" t="s">
        <v>149</v>
      </c>
      <c r="D5486" s="465">
        <v>84.19</v>
      </c>
    </row>
    <row r="5487" spans="1:4" ht="40.5">
      <c r="A5487" s="461">
        <v>89309</v>
      </c>
      <c r="B5487" s="462" t="s">
        <v>2831</v>
      </c>
      <c r="C5487" s="461" t="s">
        <v>149</v>
      </c>
      <c r="D5487" s="465">
        <v>86.05</v>
      </c>
    </row>
    <row r="5488" spans="1:4" ht="40.5">
      <c r="A5488" s="461">
        <v>89310</v>
      </c>
      <c r="B5488" s="462" t="s">
        <v>2832</v>
      </c>
      <c r="C5488" s="461" t="s">
        <v>149</v>
      </c>
      <c r="D5488" s="465">
        <v>102.95</v>
      </c>
    </row>
    <row r="5489" spans="1:4" ht="40.5">
      <c r="A5489" s="461">
        <v>89311</v>
      </c>
      <c r="B5489" s="462" t="s">
        <v>2833</v>
      </c>
      <c r="C5489" s="461" t="s">
        <v>149</v>
      </c>
      <c r="D5489" s="465">
        <v>104.81</v>
      </c>
    </row>
    <row r="5490" spans="1:4" ht="40.5">
      <c r="A5490" s="461">
        <v>89312</v>
      </c>
      <c r="B5490" s="462" t="s">
        <v>2834</v>
      </c>
      <c r="C5490" s="461" t="s">
        <v>149</v>
      </c>
      <c r="D5490" s="465">
        <v>89.17</v>
      </c>
    </row>
    <row r="5491" spans="1:4" ht="40.5">
      <c r="A5491" s="461">
        <v>89313</v>
      </c>
      <c r="B5491" s="462" t="s">
        <v>2835</v>
      </c>
      <c r="C5491" s="461" t="s">
        <v>149</v>
      </c>
      <c r="D5491" s="465">
        <v>91.03</v>
      </c>
    </row>
    <row r="5492" spans="1:4" ht="15">
      <c r="A5492" s="461">
        <v>101157</v>
      </c>
      <c r="B5492" s="462" t="s">
        <v>13501</v>
      </c>
      <c r="C5492" s="461" t="s">
        <v>149</v>
      </c>
      <c r="D5492" s="465">
        <v>56.37</v>
      </c>
    </row>
    <row r="5493" spans="1:4" ht="15">
      <c r="A5493" s="461">
        <v>101158</v>
      </c>
      <c r="B5493" s="462" t="s">
        <v>13502</v>
      </c>
      <c r="C5493" s="461" t="s">
        <v>149</v>
      </c>
      <c r="D5493" s="465">
        <v>74.430000000000007</v>
      </c>
    </row>
    <row r="5494" spans="1:4" ht="27">
      <c r="A5494" s="461">
        <v>101162</v>
      </c>
      <c r="B5494" s="462" t="s">
        <v>9696</v>
      </c>
      <c r="C5494" s="461" t="s">
        <v>149</v>
      </c>
      <c r="D5494" s="465">
        <v>134.5</v>
      </c>
    </row>
    <row r="5495" spans="1:4" ht="27">
      <c r="A5495" s="461">
        <v>103316</v>
      </c>
      <c r="B5495" s="462" t="s">
        <v>13503</v>
      </c>
      <c r="C5495" s="461" t="s">
        <v>149</v>
      </c>
      <c r="D5495" s="465">
        <v>61.61</v>
      </c>
    </row>
    <row r="5496" spans="1:4" ht="27">
      <c r="A5496" s="461">
        <v>103317</v>
      </c>
      <c r="B5496" s="462" t="s">
        <v>13504</v>
      </c>
      <c r="C5496" s="461" t="s">
        <v>149</v>
      </c>
      <c r="D5496" s="465">
        <v>62.45</v>
      </c>
    </row>
    <row r="5497" spans="1:4" ht="27">
      <c r="A5497" s="461">
        <v>103318</v>
      </c>
      <c r="B5497" s="462" t="s">
        <v>13505</v>
      </c>
      <c r="C5497" s="461" t="s">
        <v>149</v>
      </c>
      <c r="D5497" s="465">
        <v>79.7</v>
      </c>
    </row>
    <row r="5498" spans="1:4" ht="27">
      <c r="A5498" s="461">
        <v>103319</v>
      </c>
      <c r="B5498" s="462" t="s">
        <v>13506</v>
      </c>
      <c r="C5498" s="461" t="s">
        <v>149</v>
      </c>
      <c r="D5498" s="465">
        <v>80.69</v>
      </c>
    </row>
    <row r="5499" spans="1:4" ht="27">
      <c r="A5499" s="461">
        <v>103320</v>
      </c>
      <c r="B5499" s="462" t="s">
        <v>13507</v>
      </c>
      <c r="C5499" s="461" t="s">
        <v>149</v>
      </c>
      <c r="D5499" s="465">
        <v>96.96</v>
      </c>
    </row>
    <row r="5500" spans="1:4" ht="27">
      <c r="A5500" s="461">
        <v>103321</v>
      </c>
      <c r="B5500" s="462" t="s">
        <v>13508</v>
      </c>
      <c r="C5500" s="461" t="s">
        <v>149</v>
      </c>
      <c r="D5500" s="465">
        <v>98.21</v>
      </c>
    </row>
    <row r="5501" spans="1:4" ht="27">
      <c r="A5501" s="461">
        <v>103336</v>
      </c>
      <c r="B5501" s="462" t="s">
        <v>13509</v>
      </c>
      <c r="C5501" s="461" t="s">
        <v>149</v>
      </c>
      <c r="D5501" s="465">
        <v>68.11</v>
      </c>
    </row>
    <row r="5502" spans="1:4" ht="27">
      <c r="A5502" s="461">
        <v>103337</v>
      </c>
      <c r="B5502" s="462" t="s">
        <v>13510</v>
      </c>
      <c r="C5502" s="461" t="s">
        <v>149</v>
      </c>
      <c r="D5502" s="465">
        <v>68.95</v>
      </c>
    </row>
    <row r="5503" spans="1:4" ht="27">
      <c r="A5503" s="461">
        <v>103338</v>
      </c>
      <c r="B5503" s="462" t="s">
        <v>13511</v>
      </c>
      <c r="C5503" s="461" t="s">
        <v>149</v>
      </c>
      <c r="D5503" s="465">
        <v>89.39</v>
      </c>
    </row>
    <row r="5504" spans="1:4" ht="27">
      <c r="A5504" s="461">
        <v>103339</v>
      </c>
      <c r="B5504" s="462" t="s">
        <v>13512</v>
      </c>
      <c r="C5504" s="461" t="s">
        <v>149</v>
      </c>
      <c r="D5504" s="465">
        <v>90.38</v>
      </c>
    </row>
    <row r="5505" spans="1:4" ht="27">
      <c r="A5505" s="461">
        <v>103340</v>
      </c>
      <c r="B5505" s="462" t="s">
        <v>13513</v>
      </c>
      <c r="C5505" s="461" t="s">
        <v>149</v>
      </c>
      <c r="D5505" s="465">
        <v>109.63</v>
      </c>
    </row>
    <row r="5506" spans="1:4" ht="27">
      <c r="A5506" s="461">
        <v>103341</v>
      </c>
      <c r="B5506" s="462" t="s">
        <v>13514</v>
      </c>
      <c r="C5506" s="461" t="s">
        <v>149</v>
      </c>
      <c r="D5506" s="465">
        <v>110.88</v>
      </c>
    </row>
    <row r="5507" spans="1:4" ht="27">
      <c r="A5507" s="461">
        <v>103342</v>
      </c>
      <c r="B5507" s="462" t="s">
        <v>13515</v>
      </c>
      <c r="C5507" s="461" t="s">
        <v>149</v>
      </c>
      <c r="D5507" s="465">
        <v>93.27</v>
      </c>
    </row>
    <row r="5508" spans="1:4" ht="27">
      <c r="A5508" s="461">
        <v>103343</v>
      </c>
      <c r="B5508" s="462" t="s">
        <v>13516</v>
      </c>
      <c r="C5508" s="461" t="s">
        <v>149</v>
      </c>
      <c r="D5508" s="465">
        <v>94.36</v>
      </c>
    </row>
    <row r="5509" spans="1:4" ht="40.5">
      <c r="A5509" s="461">
        <v>89453</v>
      </c>
      <c r="B5509" s="462" t="s">
        <v>2836</v>
      </c>
      <c r="C5509" s="461" t="s">
        <v>149</v>
      </c>
      <c r="D5509" s="465">
        <v>76.459999999999994</v>
      </c>
    </row>
    <row r="5510" spans="1:4" ht="40.5">
      <c r="A5510" s="461">
        <v>89454</v>
      </c>
      <c r="B5510" s="462" t="s">
        <v>2837</v>
      </c>
      <c r="C5510" s="461" t="s">
        <v>149</v>
      </c>
      <c r="D5510" s="465">
        <v>72.16</v>
      </c>
    </row>
    <row r="5511" spans="1:4" ht="40.5">
      <c r="A5511" s="461">
        <v>89455</v>
      </c>
      <c r="B5511" s="462" t="s">
        <v>2838</v>
      </c>
      <c r="C5511" s="461" t="s">
        <v>149</v>
      </c>
      <c r="D5511" s="465">
        <v>94.98</v>
      </c>
    </row>
    <row r="5512" spans="1:4" ht="40.5">
      <c r="A5512" s="461">
        <v>89456</v>
      </c>
      <c r="B5512" s="462" t="s">
        <v>2839</v>
      </c>
      <c r="C5512" s="461" t="s">
        <v>149</v>
      </c>
      <c r="D5512" s="465">
        <v>90.23</v>
      </c>
    </row>
    <row r="5513" spans="1:4" ht="40.5">
      <c r="A5513" s="461">
        <v>89457</v>
      </c>
      <c r="B5513" s="462" t="s">
        <v>2840</v>
      </c>
      <c r="C5513" s="461" t="s">
        <v>149</v>
      </c>
      <c r="D5513" s="465">
        <v>80.36</v>
      </c>
    </row>
    <row r="5514" spans="1:4" ht="40.5">
      <c r="A5514" s="461">
        <v>89458</v>
      </c>
      <c r="B5514" s="462" t="s">
        <v>2841</v>
      </c>
      <c r="C5514" s="461" t="s">
        <v>149</v>
      </c>
      <c r="D5514" s="465">
        <v>74.400000000000006</v>
      </c>
    </row>
    <row r="5515" spans="1:4" ht="40.5">
      <c r="A5515" s="461">
        <v>89459</v>
      </c>
      <c r="B5515" s="462" t="s">
        <v>2842</v>
      </c>
      <c r="C5515" s="461" t="s">
        <v>149</v>
      </c>
      <c r="D5515" s="465">
        <v>99.2</v>
      </c>
    </row>
    <row r="5516" spans="1:4" ht="40.5">
      <c r="A5516" s="461">
        <v>89460</v>
      </c>
      <c r="B5516" s="462" t="s">
        <v>2843</v>
      </c>
      <c r="C5516" s="461" t="s">
        <v>149</v>
      </c>
      <c r="D5516" s="465">
        <v>92.75</v>
      </c>
    </row>
    <row r="5517" spans="1:4" ht="40.5">
      <c r="A5517" s="461">
        <v>89462</v>
      </c>
      <c r="B5517" s="462" t="s">
        <v>2844</v>
      </c>
      <c r="C5517" s="461" t="s">
        <v>149</v>
      </c>
      <c r="D5517" s="465">
        <v>91.22</v>
      </c>
    </row>
    <row r="5518" spans="1:4" ht="40.5">
      <c r="A5518" s="461">
        <v>89463</v>
      </c>
      <c r="B5518" s="462" t="s">
        <v>2845</v>
      </c>
      <c r="C5518" s="461" t="s">
        <v>149</v>
      </c>
      <c r="D5518" s="465">
        <v>86.85</v>
      </c>
    </row>
    <row r="5519" spans="1:4" ht="40.5">
      <c r="A5519" s="461">
        <v>89464</v>
      </c>
      <c r="B5519" s="462" t="s">
        <v>2846</v>
      </c>
      <c r="C5519" s="461" t="s">
        <v>149</v>
      </c>
      <c r="D5519" s="465">
        <v>109.99</v>
      </c>
    </row>
    <row r="5520" spans="1:4" ht="40.5">
      <c r="A5520" s="461">
        <v>89465</v>
      </c>
      <c r="B5520" s="462" t="s">
        <v>2847</v>
      </c>
      <c r="C5520" s="461" t="s">
        <v>149</v>
      </c>
      <c r="D5520" s="465">
        <v>105.31</v>
      </c>
    </row>
    <row r="5521" spans="1:4" ht="40.5">
      <c r="A5521" s="461">
        <v>89466</v>
      </c>
      <c r="B5521" s="462" t="s">
        <v>2848</v>
      </c>
      <c r="C5521" s="461" t="s">
        <v>149</v>
      </c>
      <c r="D5521" s="465">
        <v>96.76</v>
      </c>
    </row>
    <row r="5522" spans="1:4" ht="40.5">
      <c r="A5522" s="461">
        <v>89467</v>
      </c>
      <c r="B5522" s="462" t="s">
        <v>2849</v>
      </c>
      <c r="C5522" s="461" t="s">
        <v>149</v>
      </c>
      <c r="D5522" s="465">
        <v>90.12</v>
      </c>
    </row>
    <row r="5523" spans="1:4" ht="40.5">
      <c r="A5523" s="461">
        <v>89468</v>
      </c>
      <c r="B5523" s="462" t="s">
        <v>2850</v>
      </c>
      <c r="C5523" s="461" t="s">
        <v>149</v>
      </c>
      <c r="D5523" s="465">
        <v>115.67</v>
      </c>
    </row>
    <row r="5524" spans="1:4" ht="40.5">
      <c r="A5524" s="461">
        <v>89469</v>
      </c>
      <c r="B5524" s="462" t="s">
        <v>2851</v>
      </c>
      <c r="C5524" s="461" t="s">
        <v>149</v>
      </c>
      <c r="D5524" s="465">
        <v>108.73</v>
      </c>
    </row>
    <row r="5525" spans="1:4" ht="40.5">
      <c r="A5525" s="461">
        <v>89470</v>
      </c>
      <c r="B5525" s="462" t="s">
        <v>2852</v>
      </c>
      <c r="C5525" s="461" t="s">
        <v>149</v>
      </c>
      <c r="D5525" s="465">
        <v>87.86</v>
      </c>
    </row>
    <row r="5526" spans="1:4" ht="40.5">
      <c r="A5526" s="461">
        <v>89471</v>
      </c>
      <c r="B5526" s="462" t="s">
        <v>2853</v>
      </c>
      <c r="C5526" s="461" t="s">
        <v>149</v>
      </c>
      <c r="D5526" s="465">
        <v>83.57</v>
      </c>
    </row>
    <row r="5527" spans="1:4" ht="40.5">
      <c r="A5527" s="461">
        <v>89472</v>
      </c>
      <c r="B5527" s="462" t="s">
        <v>2854</v>
      </c>
      <c r="C5527" s="461" t="s">
        <v>149</v>
      </c>
      <c r="D5527" s="465">
        <v>106.41</v>
      </c>
    </row>
    <row r="5528" spans="1:4" ht="40.5">
      <c r="A5528" s="461">
        <v>89473</v>
      </c>
      <c r="B5528" s="462" t="s">
        <v>2855</v>
      </c>
      <c r="C5528" s="461" t="s">
        <v>149</v>
      </c>
      <c r="D5528" s="465">
        <v>101.85</v>
      </c>
    </row>
    <row r="5529" spans="1:4" ht="40.5">
      <c r="A5529" s="461">
        <v>89474</v>
      </c>
      <c r="B5529" s="462" t="s">
        <v>2856</v>
      </c>
      <c r="C5529" s="461" t="s">
        <v>149</v>
      </c>
      <c r="D5529" s="465">
        <v>94.86</v>
      </c>
    </row>
    <row r="5530" spans="1:4" ht="40.5">
      <c r="A5530" s="461">
        <v>89475</v>
      </c>
      <c r="B5530" s="462" t="s">
        <v>2857</v>
      </c>
      <c r="C5530" s="461" t="s">
        <v>149</v>
      </c>
      <c r="D5530" s="465">
        <v>87.5</v>
      </c>
    </row>
    <row r="5531" spans="1:4" ht="40.5">
      <c r="A5531" s="461">
        <v>89476</v>
      </c>
      <c r="B5531" s="462" t="s">
        <v>2858</v>
      </c>
      <c r="C5531" s="461" t="s">
        <v>149</v>
      </c>
      <c r="D5531" s="465">
        <v>113.92</v>
      </c>
    </row>
    <row r="5532" spans="1:4" ht="40.5">
      <c r="A5532" s="461">
        <v>89477</v>
      </c>
      <c r="B5532" s="462" t="s">
        <v>2859</v>
      </c>
      <c r="C5532" s="461" t="s">
        <v>149</v>
      </c>
      <c r="D5532" s="465">
        <v>106.26</v>
      </c>
    </row>
    <row r="5533" spans="1:4" ht="40.5">
      <c r="A5533" s="461">
        <v>89478</v>
      </c>
      <c r="B5533" s="462" t="s">
        <v>2860</v>
      </c>
      <c r="C5533" s="461" t="s">
        <v>149</v>
      </c>
      <c r="D5533" s="465">
        <v>102.86</v>
      </c>
    </row>
    <row r="5534" spans="1:4" ht="40.5">
      <c r="A5534" s="461">
        <v>89479</v>
      </c>
      <c r="B5534" s="462" t="s">
        <v>2861</v>
      </c>
      <c r="C5534" s="461" t="s">
        <v>149</v>
      </c>
      <c r="D5534" s="465">
        <v>98.49</v>
      </c>
    </row>
    <row r="5535" spans="1:4" ht="40.5">
      <c r="A5535" s="461">
        <v>89480</v>
      </c>
      <c r="B5535" s="462" t="s">
        <v>2862</v>
      </c>
      <c r="C5535" s="461" t="s">
        <v>149</v>
      </c>
      <c r="D5535" s="465">
        <v>121.7</v>
      </c>
    </row>
    <row r="5536" spans="1:4" ht="40.5">
      <c r="A5536" s="461">
        <v>89483</v>
      </c>
      <c r="B5536" s="462" t="s">
        <v>2863</v>
      </c>
      <c r="C5536" s="461" t="s">
        <v>149</v>
      </c>
      <c r="D5536" s="465">
        <v>117.2</v>
      </c>
    </row>
    <row r="5537" spans="1:4" ht="40.5">
      <c r="A5537" s="461">
        <v>89484</v>
      </c>
      <c r="B5537" s="462" t="s">
        <v>2864</v>
      </c>
      <c r="C5537" s="461" t="s">
        <v>149</v>
      </c>
      <c r="D5537" s="465">
        <v>111.5</v>
      </c>
    </row>
    <row r="5538" spans="1:4" ht="40.5">
      <c r="A5538" s="461">
        <v>89486</v>
      </c>
      <c r="B5538" s="462" t="s">
        <v>2865</v>
      </c>
      <c r="C5538" s="461" t="s">
        <v>149</v>
      </c>
      <c r="D5538" s="465">
        <v>103.65</v>
      </c>
    </row>
    <row r="5539" spans="1:4" ht="40.5">
      <c r="A5539" s="461">
        <v>89487</v>
      </c>
      <c r="B5539" s="462" t="s">
        <v>2866</v>
      </c>
      <c r="C5539" s="461" t="s">
        <v>149</v>
      </c>
      <c r="D5539" s="465">
        <v>130.66</v>
      </c>
    </row>
    <row r="5540" spans="1:4" ht="40.5">
      <c r="A5540" s="461">
        <v>89488</v>
      </c>
      <c r="B5540" s="462" t="s">
        <v>2867</v>
      </c>
      <c r="C5540" s="461" t="s">
        <v>149</v>
      </c>
      <c r="D5540" s="465">
        <v>122.52</v>
      </c>
    </row>
    <row r="5541" spans="1:4" ht="40.5">
      <c r="A5541" s="461">
        <v>91815</v>
      </c>
      <c r="B5541" s="462" t="s">
        <v>2868</v>
      </c>
      <c r="C5541" s="461" t="s">
        <v>149</v>
      </c>
      <c r="D5541" s="465">
        <v>75.77</v>
      </c>
    </row>
    <row r="5542" spans="1:4" ht="40.5">
      <c r="A5542" s="461">
        <v>91816</v>
      </c>
      <c r="B5542" s="462" t="s">
        <v>2869</v>
      </c>
      <c r="C5542" s="461" t="s">
        <v>149</v>
      </c>
      <c r="D5542" s="465">
        <v>91.06</v>
      </c>
    </row>
    <row r="5543" spans="1:4" ht="27">
      <c r="A5543" s="461">
        <v>101161</v>
      </c>
      <c r="B5543" s="462" t="s">
        <v>9695</v>
      </c>
      <c r="C5543" s="461" t="s">
        <v>149</v>
      </c>
      <c r="D5543" s="465">
        <v>184.18</v>
      </c>
    </row>
    <row r="5544" spans="1:4" ht="27">
      <c r="A5544" s="461">
        <v>101163</v>
      </c>
      <c r="B5544" s="462" t="s">
        <v>9694</v>
      </c>
      <c r="C5544" s="461" t="s">
        <v>149</v>
      </c>
      <c r="D5544" s="465">
        <v>725.28</v>
      </c>
    </row>
    <row r="5545" spans="1:4" ht="27">
      <c r="A5545" s="461">
        <v>101164</v>
      </c>
      <c r="B5545" s="462" t="s">
        <v>9693</v>
      </c>
      <c r="C5545" s="461" t="s">
        <v>149</v>
      </c>
      <c r="D5545" s="465">
        <v>735.45</v>
      </c>
    </row>
    <row r="5546" spans="1:4" ht="27">
      <c r="A5546" s="461">
        <v>96358</v>
      </c>
      <c r="B5546" s="462" t="s">
        <v>2870</v>
      </c>
      <c r="C5546" s="461" t="s">
        <v>149</v>
      </c>
      <c r="D5546" s="465">
        <v>91.16</v>
      </c>
    </row>
    <row r="5547" spans="1:4" ht="27">
      <c r="A5547" s="461">
        <v>96359</v>
      </c>
      <c r="B5547" s="462" t="s">
        <v>2871</v>
      </c>
      <c r="C5547" s="461" t="s">
        <v>149</v>
      </c>
      <c r="D5547" s="465">
        <v>104.42</v>
      </c>
    </row>
    <row r="5548" spans="1:4" ht="27">
      <c r="A5548" s="461">
        <v>96360</v>
      </c>
      <c r="B5548" s="462" t="s">
        <v>2872</v>
      </c>
      <c r="C5548" s="461" t="s">
        <v>149</v>
      </c>
      <c r="D5548" s="465">
        <v>126.14</v>
      </c>
    </row>
    <row r="5549" spans="1:4" ht="27">
      <c r="A5549" s="461">
        <v>96361</v>
      </c>
      <c r="B5549" s="462" t="s">
        <v>2873</v>
      </c>
      <c r="C5549" s="461" t="s">
        <v>149</v>
      </c>
      <c r="D5549" s="465">
        <v>152.30000000000001</v>
      </c>
    </row>
    <row r="5550" spans="1:4" ht="40.5">
      <c r="A5550" s="461">
        <v>96362</v>
      </c>
      <c r="B5550" s="462" t="s">
        <v>2874</v>
      </c>
      <c r="C5550" s="461" t="s">
        <v>149</v>
      </c>
      <c r="D5550" s="465">
        <v>116.55</v>
      </c>
    </row>
    <row r="5551" spans="1:4" ht="40.5">
      <c r="A5551" s="461">
        <v>96363</v>
      </c>
      <c r="B5551" s="462" t="s">
        <v>2875</v>
      </c>
      <c r="C5551" s="461" t="s">
        <v>149</v>
      </c>
      <c r="D5551" s="465">
        <v>130.06</v>
      </c>
    </row>
    <row r="5552" spans="1:4" ht="40.5">
      <c r="A5552" s="461">
        <v>96364</v>
      </c>
      <c r="B5552" s="462" t="s">
        <v>2876</v>
      </c>
      <c r="C5552" s="461" t="s">
        <v>149</v>
      </c>
      <c r="D5552" s="465">
        <v>151.53</v>
      </c>
    </row>
    <row r="5553" spans="1:4" ht="40.5">
      <c r="A5553" s="461">
        <v>96365</v>
      </c>
      <c r="B5553" s="462" t="s">
        <v>2877</v>
      </c>
      <c r="C5553" s="461" t="s">
        <v>149</v>
      </c>
      <c r="D5553" s="465">
        <v>177.94</v>
      </c>
    </row>
    <row r="5554" spans="1:4" ht="27">
      <c r="A5554" s="461">
        <v>96366</v>
      </c>
      <c r="B5554" s="462" t="s">
        <v>2878</v>
      </c>
      <c r="C5554" s="461" t="s">
        <v>149</v>
      </c>
      <c r="D5554" s="465">
        <v>141.96</v>
      </c>
    </row>
    <row r="5555" spans="1:4" ht="27">
      <c r="A5555" s="461">
        <v>96367</v>
      </c>
      <c r="B5555" s="462" t="s">
        <v>2879</v>
      </c>
      <c r="C5555" s="461" t="s">
        <v>149</v>
      </c>
      <c r="D5555" s="465">
        <v>155.69</v>
      </c>
    </row>
    <row r="5556" spans="1:4" ht="27">
      <c r="A5556" s="461">
        <v>96368</v>
      </c>
      <c r="B5556" s="462" t="s">
        <v>2880</v>
      </c>
      <c r="C5556" s="461" t="s">
        <v>149</v>
      </c>
      <c r="D5556" s="465">
        <v>176.94</v>
      </c>
    </row>
    <row r="5557" spans="1:4" ht="27">
      <c r="A5557" s="461">
        <v>96369</v>
      </c>
      <c r="B5557" s="462" t="s">
        <v>2881</v>
      </c>
      <c r="C5557" s="461" t="s">
        <v>149</v>
      </c>
      <c r="D5557" s="465">
        <v>203.57</v>
      </c>
    </row>
    <row r="5558" spans="1:4" ht="27">
      <c r="A5558" s="461">
        <v>96370</v>
      </c>
      <c r="B5558" s="462" t="s">
        <v>2882</v>
      </c>
      <c r="C5558" s="461" t="s">
        <v>149</v>
      </c>
      <c r="D5558" s="465">
        <v>63.48</v>
      </c>
    </row>
    <row r="5559" spans="1:4" ht="27">
      <c r="A5559" s="461">
        <v>96371</v>
      </c>
      <c r="B5559" s="462" t="s">
        <v>2883</v>
      </c>
      <c r="C5559" s="461" t="s">
        <v>149</v>
      </c>
      <c r="D5559" s="465">
        <v>76.599999999999994</v>
      </c>
    </row>
    <row r="5560" spans="1:4" ht="15">
      <c r="A5560" s="461">
        <v>96373</v>
      </c>
      <c r="B5560" s="462" t="s">
        <v>2884</v>
      </c>
      <c r="C5560" s="461" t="s">
        <v>1</v>
      </c>
      <c r="D5560" s="465">
        <v>12.92</v>
      </c>
    </row>
    <row r="5561" spans="1:4" ht="15">
      <c r="A5561" s="461">
        <v>96374</v>
      </c>
      <c r="B5561" s="462" t="s">
        <v>2885</v>
      </c>
      <c r="C5561" s="461" t="s">
        <v>1</v>
      </c>
      <c r="D5561" s="465">
        <v>23.02</v>
      </c>
    </row>
    <row r="5562" spans="1:4" ht="15">
      <c r="A5562" s="461">
        <v>102235</v>
      </c>
      <c r="B5562" s="462" t="s">
        <v>11717</v>
      </c>
      <c r="C5562" s="461" t="s">
        <v>149</v>
      </c>
      <c r="D5562" s="465">
        <v>506.12</v>
      </c>
    </row>
    <row r="5563" spans="1:4" ht="27">
      <c r="A5563" s="461">
        <v>102253</v>
      </c>
      <c r="B5563" s="462" t="s">
        <v>11718</v>
      </c>
      <c r="C5563" s="461" t="s">
        <v>149</v>
      </c>
      <c r="D5563" s="465">
        <v>754.93</v>
      </c>
    </row>
    <row r="5564" spans="1:4" ht="27">
      <c r="A5564" s="461">
        <v>102254</v>
      </c>
      <c r="B5564" s="462" t="s">
        <v>11719</v>
      </c>
      <c r="C5564" s="461" t="s">
        <v>149</v>
      </c>
      <c r="D5564" s="465">
        <v>722.85</v>
      </c>
    </row>
    <row r="5565" spans="1:4" ht="27">
      <c r="A5565" s="461">
        <v>102255</v>
      </c>
      <c r="B5565" s="462" t="s">
        <v>11720</v>
      </c>
      <c r="C5565" s="461" t="s">
        <v>149</v>
      </c>
      <c r="D5565" s="465">
        <v>758</v>
      </c>
    </row>
    <row r="5566" spans="1:4" ht="27">
      <c r="A5566" s="461">
        <v>102256</v>
      </c>
      <c r="B5566" s="462" t="s">
        <v>11721</v>
      </c>
      <c r="C5566" s="461" t="s">
        <v>149</v>
      </c>
      <c r="D5566" s="465">
        <v>830.22</v>
      </c>
    </row>
    <row r="5567" spans="1:4" ht="27">
      <c r="A5567" s="461">
        <v>102257</v>
      </c>
      <c r="B5567" s="462" t="s">
        <v>11722</v>
      </c>
      <c r="C5567" s="461" t="s">
        <v>149</v>
      </c>
      <c r="D5567" s="465">
        <v>231.56</v>
      </c>
    </row>
    <row r="5568" spans="1:4" ht="27">
      <c r="A5568" s="461">
        <v>102258</v>
      </c>
      <c r="B5568" s="462" t="s">
        <v>11723</v>
      </c>
      <c r="C5568" s="461" t="s">
        <v>149</v>
      </c>
      <c r="D5568" s="465">
        <v>254.79</v>
      </c>
    </row>
    <row r="5569" spans="1:4" ht="27">
      <c r="A5569" s="461">
        <v>101154</v>
      </c>
      <c r="B5569" s="462" t="s">
        <v>9692</v>
      </c>
      <c r="C5569" s="461" t="s">
        <v>149</v>
      </c>
      <c r="D5569" s="465">
        <v>104.54</v>
      </c>
    </row>
    <row r="5570" spans="1:4" ht="27">
      <c r="A5570" s="461">
        <v>101155</v>
      </c>
      <c r="B5570" s="462" t="s">
        <v>9691</v>
      </c>
      <c r="C5570" s="461" t="s">
        <v>149</v>
      </c>
      <c r="D5570" s="465">
        <v>147.81</v>
      </c>
    </row>
    <row r="5571" spans="1:4" ht="27">
      <c r="A5571" s="461">
        <v>101156</v>
      </c>
      <c r="B5571" s="462" t="s">
        <v>9690</v>
      </c>
      <c r="C5571" s="461" t="s">
        <v>149</v>
      </c>
      <c r="D5571" s="465">
        <v>218.42</v>
      </c>
    </row>
    <row r="5572" spans="1:4" ht="27">
      <c r="A5572" s="461">
        <v>101810</v>
      </c>
      <c r="B5572" s="462" t="s">
        <v>11527</v>
      </c>
      <c r="C5572" s="461" t="s">
        <v>1043</v>
      </c>
      <c r="D5572" s="465">
        <v>1366.15</v>
      </c>
    </row>
    <row r="5573" spans="1:4" ht="27">
      <c r="A5573" s="461">
        <v>101811</v>
      </c>
      <c r="B5573" s="462" t="s">
        <v>11528</v>
      </c>
      <c r="C5573" s="461" t="s">
        <v>1043</v>
      </c>
      <c r="D5573" s="465">
        <v>1052.1300000000001</v>
      </c>
    </row>
    <row r="5574" spans="1:4" ht="27">
      <c r="A5574" s="461">
        <v>101812</v>
      </c>
      <c r="B5574" s="462" t="s">
        <v>13517</v>
      </c>
      <c r="C5574" s="461" t="s">
        <v>1043</v>
      </c>
      <c r="D5574" s="465">
        <v>1494.51</v>
      </c>
    </row>
    <row r="5575" spans="1:4" ht="27">
      <c r="A5575" s="461">
        <v>101813</v>
      </c>
      <c r="B5575" s="462" t="s">
        <v>13518</v>
      </c>
      <c r="C5575" s="461" t="s">
        <v>1043</v>
      </c>
      <c r="D5575" s="465">
        <v>1180.49</v>
      </c>
    </row>
    <row r="5576" spans="1:4" ht="40.5">
      <c r="A5576" s="461">
        <v>101814</v>
      </c>
      <c r="B5576" s="462" t="s">
        <v>13519</v>
      </c>
      <c r="C5576" s="461" t="s">
        <v>149</v>
      </c>
      <c r="D5576" s="465">
        <v>34.39</v>
      </c>
    </row>
    <row r="5577" spans="1:4" ht="40.5">
      <c r="A5577" s="461">
        <v>101815</v>
      </c>
      <c r="B5577" s="462" t="s">
        <v>13520</v>
      </c>
      <c r="C5577" s="461" t="s">
        <v>149</v>
      </c>
      <c r="D5577" s="465">
        <v>70.400000000000006</v>
      </c>
    </row>
    <row r="5578" spans="1:4" ht="40.5">
      <c r="A5578" s="461">
        <v>101816</v>
      </c>
      <c r="B5578" s="462" t="s">
        <v>13521</v>
      </c>
      <c r="C5578" s="461" t="s">
        <v>149</v>
      </c>
      <c r="D5578" s="465">
        <v>54.71</v>
      </c>
    </row>
    <row r="5579" spans="1:4" ht="40.5">
      <c r="A5579" s="461">
        <v>101817</v>
      </c>
      <c r="B5579" s="462" t="s">
        <v>13522</v>
      </c>
      <c r="C5579" s="461" t="s">
        <v>149</v>
      </c>
      <c r="D5579" s="465">
        <v>37.14</v>
      </c>
    </row>
    <row r="5580" spans="1:4" ht="40.5">
      <c r="A5580" s="461">
        <v>101818</v>
      </c>
      <c r="B5580" s="462" t="s">
        <v>13523</v>
      </c>
      <c r="C5580" s="461" t="s">
        <v>149</v>
      </c>
      <c r="D5580" s="465">
        <v>54.89</v>
      </c>
    </row>
    <row r="5581" spans="1:4" ht="40.5">
      <c r="A5581" s="461">
        <v>101819</v>
      </c>
      <c r="B5581" s="462" t="s">
        <v>13524</v>
      </c>
      <c r="C5581" s="461" t="s">
        <v>149</v>
      </c>
      <c r="D5581" s="465">
        <v>48.24</v>
      </c>
    </row>
    <row r="5582" spans="1:4" ht="40.5">
      <c r="A5582" s="461">
        <v>101820</v>
      </c>
      <c r="B5582" s="462" t="s">
        <v>13525</v>
      </c>
      <c r="C5582" s="461" t="s">
        <v>149</v>
      </c>
      <c r="D5582" s="465">
        <v>29.47</v>
      </c>
    </row>
    <row r="5583" spans="1:4" ht="27">
      <c r="A5583" s="461">
        <v>101822</v>
      </c>
      <c r="B5583" s="462" t="s">
        <v>13526</v>
      </c>
      <c r="C5583" s="461" t="s">
        <v>1043</v>
      </c>
      <c r="D5583" s="465">
        <v>81.17</v>
      </c>
    </row>
    <row r="5584" spans="1:4" ht="27">
      <c r="A5584" s="461">
        <v>101823</v>
      </c>
      <c r="B5584" s="462" t="s">
        <v>13527</v>
      </c>
      <c r="C5584" s="461" t="s">
        <v>1043</v>
      </c>
      <c r="D5584" s="465">
        <v>114.41</v>
      </c>
    </row>
    <row r="5585" spans="1:4" ht="27">
      <c r="A5585" s="461">
        <v>101824</v>
      </c>
      <c r="B5585" s="462" t="s">
        <v>13528</v>
      </c>
      <c r="C5585" s="461" t="s">
        <v>1043</v>
      </c>
      <c r="D5585" s="465">
        <v>145.35</v>
      </c>
    </row>
    <row r="5586" spans="1:4" ht="27">
      <c r="A5586" s="461">
        <v>101825</v>
      </c>
      <c r="B5586" s="462" t="s">
        <v>13529</v>
      </c>
      <c r="C5586" s="461" t="s">
        <v>1043</v>
      </c>
      <c r="D5586" s="465">
        <v>175.46</v>
      </c>
    </row>
    <row r="5587" spans="1:4" ht="27">
      <c r="A5587" s="461">
        <v>101826</v>
      </c>
      <c r="B5587" s="462" t="s">
        <v>13530</v>
      </c>
      <c r="C5587" s="461" t="s">
        <v>1043</v>
      </c>
      <c r="D5587" s="465">
        <v>205.18</v>
      </c>
    </row>
    <row r="5588" spans="1:4" ht="27">
      <c r="A5588" s="461">
        <v>101827</v>
      </c>
      <c r="B5588" s="462" t="s">
        <v>13531</v>
      </c>
      <c r="C5588" s="461" t="s">
        <v>1043</v>
      </c>
      <c r="D5588" s="465">
        <v>150.81</v>
      </c>
    </row>
    <row r="5589" spans="1:4" ht="27">
      <c r="A5589" s="461">
        <v>101828</v>
      </c>
      <c r="B5589" s="462" t="s">
        <v>13532</v>
      </c>
      <c r="C5589" s="461" t="s">
        <v>1043</v>
      </c>
      <c r="D5589" s="465">
        <v>139.21</v>
      </c>
    </row>
    <row r="5590" spans="1:4" ht="27">
      <c r="A5590" s="461">
        <v>101829</v>
      </c>
      <c r="B5590" s="462" t="s">
        <v>13533</v>
      </c>
      <c r="C5590" s="461" t="s">
        <v>1043</v>
      </c>
      <c r="D5590" s="465">
        <v>212.21</v>
      </c>
    </row>
    <row r="5591" spans="1:4" ht="27">
      <c r="A5591" s="461">
        <v>101830</v>
      </c>
      <c r="B5591" s="462" t="s">
        <v>13534</v>
      </c>
      <c r="C5591" s="461" t="s">
        <v>1043</v>
      </c>
      <c r="D5591" s="465">
        <v>240.92</v>
      </c>
    </row>
    <row r="5592" spans="1:4" ht="27">
      <c r="A5592" s="461">
        <v>101831</v>
      </c>
      <c r="B5592" s="462" t="s">
        <v>13535</v>
      </c>
      <c r="C5592" s="461" t="s">
        <v>1043</v>
      </c>
      <c r="D5592" s="465">
        <v>269.25</v>
      </c>
    </row>
    <row r="5593" spans="1:4" ht="27">
      <c r="A5593" s="461">
        <v>101832</v>
      </c>
      <c r="B5593" s="462" t="s">
        <v>13536</v>
      </c>
      <c r="C5593" s="461" t="s">
        <v>1043</v>
      </c>
      <c r="D5593" s="465">
        <v>201.07</v>
      </c>
    </row>
    <row r="5594" spans="1:4" ht="27">
      <c r="A5594" s="461">
        <v>101833</v>
      </c>
      <c r="B5594" s="462" t="s">
        <v>13537</v>
      </c>
      <c r="C5594" s="461" t="s">
        <v>1043</v>
      </c>
      <c r="D5594" s="465">
        <v>230.01</v>
      </c>
    </row>
    <row r="5595" spans="1:4" ht="27">
      <c r="A5595" s="461">
        <v>101834</v>
      </c>
      <c r="B5595" s="462" t="s">
        <v>13538</v>
      </c>
      <c r="C5595" s="461" t="s">
        <v>1043</v>
      </c>
      <c r="D5595" s="465">
        <v>258.57</v>
      </c>
    </row>
    <row r="5596" spans="1:4" ht="27">
      <c r="A5596" s="461">
        <v>101835</v>
      </c>
      <c r="B5596" s="462" t="s">
        <v>13539</v>
      </c>
      <c r="C5596" s="461" t="s">
        <v>1043</v>
      </c>
      <c r="D5596" s="465">
        <v>215.01</v>
      </c>
    </row>
    <row r="5597" spans="1:4" ht="40.5">
      <c r="A5597" s="461">
        <v>101836</v>
      </c>
      <c r="B5597" s="462" t="s">
        <v>13540</v>
      </c>
      <c r="C5597" s="461" t="s">
        <v>1043</v>
      </c>
      <c r="D5597" s="465">
        <v>20.02</v>
      </c>
    </row>
    <row r="5598" spans="1:4" ht="27">
      <c r="A5598" s="461">
        <v>101837</v>
      </c>
      <c r="B5598" s="462" t="s">
        <v>13541</v>
      </c>
      <c r="C5598" s="461" t="s">
        <v>1043</v>
      </c>
      <c r="D5598" s="465">
        <v>53.26</v>
      </c>
    </row>
    <row r="5599" spans="1:4" ht="27">
      <c r="A5599" s="461">
        <v>101838</v>
      </c>
      <c r="B5599" s="462" t="s">
        <v>13542</v>
      </c>
      <c r="C5599" s="461" t="s">
        <v>1043</v>
      </c>
      <c r="D5599" s="465">
        <v>84.2</v>
      </c>
    </row>
    <row r="5600" spans="1:4" ht="27">
      <c r="A5600" s="461">
        <v>101839</v>
      </c>
      <c r="B5600" s="462" t="s">
        <v>13543</v>
      </c>
      <c r="C5600" s="461" t="s">
        <v>1043</v>
      </c>
      <c r="D5600" s="465">
        <v>114.3</v>
      </c>
    </row>
    <row r="5601" spans="1:4" ht="27">
      <c r="A5601" s="461">
        <v>101840</v>
      </c>
      <c r="B5601" s="462" t="s">
        <v>13544</v>
      </c>
      <c r="C5601" s="461" t="s">
        <v>1043</v>
      </c>
      <c r="D5601" s="465">
        <v>174.85</v>
      </c>
    </row>
    <row r="5602" spans="1:4" ht="27">
      <c r="A5602" s="461">
        <v>101841</v>
      </c>
      <c r="B5602" s="462" t="s">
        <v>13545</v>
      </c>
      <c r="C5602" s="461" t="s">
        <v>1043</v>
      </c>
      <c r="D5602" s="465">
        <v>89.66</v>
      </c>
    </row>
    <row r="5603" spans="1:4" ht="27">
      <c r="A5603" s="461">
        <v>101842</v>
      </c>
      <c r="B5603" s="462" t="s">
        <v>13546</v>
      </c>
      <c r="C5603" s="461" t="s">
        <v>1043</v>
      </c>
      <c r="D5603" s="465">
        <v>78.06</v>
      </c>
    </row>
    <row r="5604" spans="1:4" ht="27">
      <c r="A5604" s="461">
        <v>101843</v>
      </c>
      <c r="B5604" s="462" t="s">
        <v>13547</v>
      </c>
      <c r="C5604" s="461" t="s">
        <v>1043</v>
      </c>
      <c r="D5604" s="465">
        <v>151.06</v>
      </c>
    </row>
    <row r="5605" spans="1:4" ht="27">
      <c r="A5605" s="461">
        <v>101844</v>
      </c>
      <c r="B5605" s="462" t="s">
        <v>13548</v>
      </c>
      <c r="C5605" s="461" t="s">
        <v>1043</v>
      </c>
      <c r="D5605" s="465">
        <v>179.77</v>
      </c>
    </row>
    <row r="5606" spans="1:4" ht="27">
      <c r="A5606" s="461">
        <v>101845</v>
      </c>
      <c r="B5606" s="462" t="s">
        <v>13549</v>
      </c>
      <c r="C5606" s="461" t="s">
        <v>1043</v>
      </c>
      <c r="D5606" s="465">
        <v>208.1</v>
      </c>
    </row>
    <row r="5607" spans="1:4" ht="27">
      <c r="A5607" s="461">
        <v>101846</v>
      </c>
      <c r="B5607" s="462" t="s">
        <v>13550</v>
      </c>
      <c r="C5607" s="461" t="s">
        <v>1043</v>
      </c>
      <c r="D5607" s="465">
        <v>139.91999999999999</v>
      </c>
    </row>
    <row r="5608" spans="1:4" ht="27">
      <c r="A5608" s="461">
        <v>101847</v>
      </c>
      <c r="B5608" s="462" t="s">
        <v>13551</v>
      </c>
      <c r="C5608" s="461" t="s">
        <v>1043</v>
      </c>
      <c r="D5608" s="465">
        <v>168.86</v>
      </c>
    </row>
    <row r="5609" spans="1:4" ht="27">
      <c r="A5609" s="461">
        <v>101848</v>
      </c>
      <c r="B5609" s="462" t="s">
        <v>13552</v>
      </c>
      <c r="C5609" s="461" t="s">
        <v>1043</v>
      </c>
      <c r="D5609" s="465">
        <v>197.42</v>
      </c>
    </row>
    <row r="5610" spans="1:4" ht="27">
      <c r="A5610" s="461">
        <v>101849</v>
      </c>
      <c r="B5610" s="462" t="s">
        <v>13553</v>
      </c>
      <c r="C5610" s="461" t="s">
        <v>1043</v>
      </c>
      <c r="D5610" s="465">
        <v>153.86000000000001</v>
      </c>
    </row>
    <row r="5611" spans="1:4" ht="40.5">
      <c r="A5611" s="461">
        <v>101850</v>
      </c>
      <c r="B5611" s="462" t="s">
        <v>13554</v>
      </c>
      <c r="C5611" s="461" t="s">
        <v>149</v>
      </c>
      <c r="D5611" s="465">
        <v>44.5</v>
      </c>
    </row>
    <row r="5612" spans="1:4" ht="40.5">
      <c r="A5612" s="461">
        <v>101851</v>
      </c>
      <c r="B5612" s="462" t="s">
        <v>13555</v>
      </c>
      <c r="C5612" s="461" t="s">
        <v>149</v>
      </c>
      <c r="D5612" s="465">
        <v>125.36</v>
      </c>
    </row>
    <row r="5613" spans="1:4" ht="27">
      <c r="A5613" s="461">
        <v>101852</v>
      </c>
      <c r="B5613" s="462" t="s">
        <v>13556</v>
      </c>
      <c r="C5613" s="461" t="s">
        <v>149</v>
      </c>
      <c r="D5613" s="465">
        <v>55.96</v>
      </c>
    </row>
    <row r="5614" spans="1:4" ht="40.5">
      <c r="A5614" s="461">
        <v>101853</v>
      </c>
      <c r="B5614" s="462" t="s">
        <v>13557</v>
      </c>
      <c r="C5614" s="461" t="s">
        <v>149</v>
      </c>
      <c r="D5614" s="465">
        <v>40.270000000000003</v>
      </c>
    </row>
    <row r="5615" spans="1:4" ht="40.5">
      <c r="A5615" s="461">
        <v>101854</v>
      </c>
      <c r="B5615" s="462" t="s">
        <v>13558</v>
      </c>
      <c r="C5615" s="461" t="s">
        <v>149</v>
      </c>
      <c r="D5615" s="465">
        <v>128.52000000000001</v>
      </c>
    </row>
    <row r="5616" spans="1:4" ht="40.5">
      <c r="A5616" s="461">
        <v>101855</v>
      </c>
      <c r="B5616" s="462" t="s">
        <v>13559</v>
      </c>
      <c r="C5616" s="461" t="s">
        <v>149</v>
      </c>
      <c r="D5616" s="465">
        <v>60.88</v>
      </c>
    </row>
    <row r="5617" spans="1:4" ht="27">
      <c r="A5617" s="461">
        <v>101856</v>
      </c>
      <c r="B5617" s="462" t="s">
        <v>13560</v>
      </c>
      <c r="C5617" s="461" t="s">
        <v>149</v>
      </c>
      <c r="D5617" s="465">
        <v>18.54</v>
      </c>
    </row>
    <row r="5618" spans="1:4" ht="40.5">
      <c r="A5618" s="461">
        <v>101857</v>
      </c>
      <c r="B5618" s="462" t="s">
        <v>13561</v>
      </c>
      <c r="C5618" s="461" t="s">
        <v>149</v>
      </c>
      <c r="D5618" s="465">
        <v>23.09</v>
      </c>
    </row>
    <row r="5619" spans="1:4" ht="40.5">
      <c r="A5619" s="461">
        <v>101858</v>
      </c>
      <c r="B5619" s="462" t="s">
        <v>13562</v>
      </c>
      <c r="C5619" s="461" t="s">
        <v>149</v>
      </c>
      <c r="D5619" s="465">
        <v>18.920000000000002</v>
      </c>
    </row>
    <row r="5620" spans="1:4" ht="40.5">
      <c r="A5620" s="461">
        <v>101859</v>
      </c>
      <c r="B5620" s="462" t="s">
        <v>13563</v>
      </c>
      <c r="C5620" s="461" t="s">
        <v>149</v>
      </c>
      <c r="D5620" s="465">
        <v>20.88</v>
      </c>
    </row>
    <row r="5621" spans="1:4" ht="40.5">
      <c r="A5621" s="461">
        <v>101860</v>
      </c>
      <c r="B5621" s="462" t="s">
        <v>13564</v>
      </c>
      <c r="C5621" s="461" t="s">
        <v>149</v>
      </c>
      <c r="D5621" s="465">
        <v>23.97</v>
      </c>
    </row>
    <row r="5622" spans="1:4" ht="40.5">
      <c r="A5622" s="461">
        <v>101861</v>
      </c>
      <c r="B5622" s="462" t="s">
        <v>13565</v>
      </c>
      <c r="C5622" s="461" t="s">
        <v>149</v>
      </c>
      <c r="D5622" s="465">
        <v>22.42</v>
      </c>
    </row>
    <row r="5623" spans="1:4" ht="40.5">
      <c r="A5623" s="461">
        <v>101862</v>
      </c>
      <c r="B5623" s="462" t="s">
        <v>13566</v>
      </c>
      <c r="C5623" s="461" t="s">
        <v>149</v>
      </c>
      <c r="D5623" s="465">
        <v>24.44</v>
      </c>
    </row>
    <row r="5624" spans="1:4" ht="40.5">
      <c r="A5624" s="461">
        <v>101863</v>
      </c>
      <c r="B5624" s="462" t="s">
        <v>13567</v>
      </c>
      <c r="C5624" s="461" t="s">
        <v>149</v>
      </c>
      <c r="D5624" s="465">
        <v>19.190000000000001</v>
      </c>
    </row>
    <row r="5625" spans="1:4" ht="40.5">
      <c r="A5625" s="461">
        <v>101864</v>
      </c>
      <c r="B5625" s="462" t="s">
        <v>13568</v>
      </c>
      <c r="C5625" s="461" t="s">
        <v>149</v>
      </c>
      <c r="D5625" s="465">
        <v>22.28</v>
      </c>
    </row>
    <row r="5626" spans="1:4" ht="40.5">
      <c r="A5626" s="461">
        <v>101865</v>
      </c>
      <c r="B5626" s="462" t="s">
        <v>13569</v>
      </c>
      <c r="C5626" s="461" t="s">
        <v>149</v>
      </c>
      <c r="D5626" s="465">
        <v>25.37</v>
      </c>
    </row>
    <row r="5627" spans="1:4" ht="40.5">
      <c r="A5627" s="461">
        <v>101866</v>
      </c>
      <c r="B5627" s="462" t="s">
        <v>13570</v>
      </c>
      <c r="C5627" s="461" t="s">
        <v>149</v>
      </c>
      <c r="D5627" s="465">
        <v>22.57</v>
      </c>
    </row>
    <row r="5628" spans="1:4" ht="40.5">
      <c r="A5628" s="461">
        <v>101867</v>
      </c>
      <c r="B5628" s="462" t="s">
        <v>13571</v>
      </c>
      <c r="C5628" s="461" t="s">
        <v>149</v>
      </c>
      <c r="D5628" s="465">
        <v>25.67</v>
      </c>
    </row>
    <row r="5629" spans="1:4" ht="40.5">
      <c r="A5629" s="461">
        <v>101868</v>
      </c>
      <c r="B5629" s="462" t="s">
        <v>13572</v>
      </c>
      <c r="C5629" s="461" t="s">
        <v>149</v>
      </c>
      <c r="D5629" s="465">
        <v>20.43</v>
      </c>
    </row>
    <row r="5630" spans="1:4" ht="40.5">
      <c r="A5630" s="461">
        <v>101869</v>
      </c>
      <c r="B5630" s="462" t="s">
        <v>13573</v>
      </c>
      <c r="C5630" s="461" t="s">
        <v>149</v>
      </c>
      <c r="D5630" s="465">
        <v>23.52</v>
      </c>
    </row>
    <row r="5631" spans="1:4" ht="40.5">
      <c r="A5631" s="461">
        <v>101870</v>
      </c>
      <c r="B5631" s="462" t="s">
        <v>13574</v>
      </c>
      <c r="C5631" s="461" t="s">
        <v>149</v>
      </c>
      <c r="D5631" s="465">
        <v>26.61</v>
      </c>
    </row>
    <row r="5632" spans="1:4" ht="27">
      <c r="A5632" s="461">
        <v>102096</v>
      </c>
      <c r="B5632" s="462" t="s">
        <v>11529</v>
      </c>
      <c r="C5632" s="461" t="s">
        <v>1043</v>
      </c>
      <c r="D5632" s="465">
        <v>1426.44</v>
      </c>
    </row>
    <row r="5633" spans="1:4" ht="27">
      <c r="A5633" s="461">
        <v>102098</v>
      </c>
      <c r="B5633" s="462" t="s">
        <v>13575</v>
      </c>
      <c r="C5633" s="461" t="s">
        <v>1043</v>
      </c>
      <c r="D5633" s="465">
        <v>1554.8</v>
      </c>
    </row>
    <row r="5634" spans="1:4" ht="27">
      <c r="A5634" s="461">
        <v>102101</v>
      </c>
      <c r="B5634" s="462" t="s">
        <v>11530</v>
      </c>
      <c r="C5634" s="461" t="s">
        <v>149</v>
      </c>
      <c r="D5634" s="465">
        <v>3.23</v>
      </c>
    </row>
    <row r="5635" spans="1:4" ht="40.5">
      <c r="A5635" s="461">
        <v>102988</v>
      </c>
      <c r="B5635" s="462" t="s">
        <v>13576</v>
      </c>
      <c r="C5635" s="461" t="s">
        <v>149</v>
      </c>
      <c r="D5635" s="465">
        <v>39.25</v>
      </c>
    </row>
    <row r="5636" spans="1:4" ht="27">
      <c r="A5636" s="461">
        <v>100576</v>
      </c>
      <c r="B5636" s="462" t="s">
        <v>9689</v>
      </c>
      <c r="C5636" s="461" t="s">
        <v>149</v>
      </c>
      <c r="D5636" s="465">
        <v>1.87</v>
      </c>
    </row>
    <row r="5637" spans="1:4" ht="27">
      <c r="A5637" s="461">
        <v>100577</v>
      </c>
      <c r="B5637" s="462" t="s">
        <v>9688</v>
      </c>
      <c r="C5637" s="461" t="s">
        <v>149</v>
      </c>
      <c r="D5637" s="465">
        <v>0.95</v>
      </c>
    </row>
    <row r="5638" spans="1:4" ht="40.5">
      <c r="A5638" s="461">
        <v>96388</v>
      </c>
      <c r="B5638" s="462" t="s">
        <v>9687</v>
      </c>
      <c r="C5638" s="461" t="s">
        <v>1043</v>
      </c>
      <c r="D5638" s="465">
        <v>9.2799999999999994</v>
      </c>
    </row>
    <row r="5639" spans="1:4" ht="40.5">
      <c r="A5639" s="461">
        <v>96389</v>
      </c>
      <c r="B5639" s="462" t="s">
        <v>9686</v>
      </c>
      <c r="C5639" s="461" t="s">
        <v>1043</v>
      </c>
      <c r="D5639" s="465">
        <v>46.52</v>
      </c>
    </row>
    <row r="5640" spans="1:4" ht="40.5">
      <c r="A5640" s="461">
        <v>96390</v>
      </c>
      <c r="B5640" s="462" t="s">
        <v>9685</v>
      </c>
      <c r="C5640" s="461" t="s">
        <v>1043</v>
      </c>
      <c r="D5640" s="465">
        <v>75.849999999999994</v>
      </c>
    </row>
    <row r="5641" spans="1:4" ht="40.5">
      <c r="A5641" s="461">
        <v>96391</v>
      </c>
      <c r="B5641" s="462" t="s">
        <v>9684</v>
      </c>
      <c r="C5641" s="461" t="s">
        <v>1043</v>
      </c>
      <c r="D5641" s="465">
        <v>106.5</v>
      </c>
    </row>
    <row r="5642" spans="1:4" ht="40.5">
      <c r="A5642" s="461">
        <v>96392</v>
      </c>
      <c r="B5642" s="462" t="s">
        <v>9683</v>
      </c>
      <c r="C5642" s="461" t="s">
        <v>1043</v>
      </c>
      <c r="D5642" s="465">
        <v>136.22</v>
      </c>
    </row>
    <row r="5643" spans="1:4" ht="27">
      <c r="A5643" s="461">
        <v>96396</v>
      </c>
      <c r="B5643" s="462" t="s">
        <v>9682</v>
      </c>
      <c r="C5643" s="461" t="s">
        <v>1043</v>
      </c>
      <c r="D5643" s="465">
        <v>144.16</v>
      </c>
    </row>
    <row r="5644" spans="1:4" ht="27">
      <c r="A5644" s="461">
        <v>96397</v>
      </c>
      <c r="B5644" s="462" t="s">
        <v>9681</v>
      </c>
      <c r="C5644" s="461" t="s">
        <v>1043</v>
      </c>
      <c r="D5644" s="465">
        <v>203.44</v>
      </c>
    </row>
    <row r="5645" spans="1:4" ht="27">
      <c r="A5645" s="461">
        <v>96398</v>
      </c>
      <c r="B5645" s="462" t="s">
        <v>9680</v>
      </c>
      <c r="C5645" s="461" t="s">
        <v>1043</v>
      </c>
      <c r="D5645" s="465">
        <v>281.97000000000003</v>
      </c>
    </row>
    <row r="5646" spans="1:4" ht="27">
      <c r="A5646" s="461">
        <v>96399</v>
      </c>
      <c r="B5646" s="462" t="s">
        <v>9679</v>
      </c>
      <c r="C5646" s="461" t="s">
        <v>1043</v>
      </c>
      <c r="D5646" s="465">
        <v>99.22</v>
      </c>
    </row>
    <row r="5647" spans="1:4" ht="27">
      <c r="A5647" s="461">
        <v>96400</v>
      </c>
      <c r="B5647" s="462" t="s">
        <v>9678</v>
      </c>
      <c r="C5647" s="461" t="s">
        <v>1043</v>
      </c>
      <c r="D5647" s="465">
        <v>128.41</v>
      </c>
    </row>
    <row r="5648" spans="1:4" ht="15">
      <c r="A5648" s="461">
        <v>96402</v>
      </c>
      <c r="B5648" s="462" t="s">
        <v>9677</v>
      </c>
      <c r="C5648" s="461" t="s">
        <v>149</v>
      </c>
      <c r="D5648" s="465">
        <v>2.46</v>
      </c>
    </row>
    <row r="5649" spans="1:4" ht="40.5">
      <c r="A5649" s="461">
        <v>100564</v>
      </c>
      <c r="B5649" s="462" t="s">
        <v>9676</v>
      </c>
      <c r="C5649" s="461" t="s">
        <v>1043</v>
      </c>
      <c r="D5649" s="465">
        <v>87.04</v>
      </c>
    </row>
    <row r="5650" spans="1:4" ht="40.5">
      <c r="A5650" s="461">
        <v>100565</v>
      </c>
      <c r="B5650" s="462" t="s">
        <v>9675</v>
      </c>
      <c r="C5650" s="461" t="s">
        <v>1043</v>
      </c>
      <c r="D5650" s="465">
        <v>75.47</v>
      </c>
    </row>
    <row r="5651" spans="1:4" ht="40.5">
      <c r="A5651" s="461">
        <v>100566</v>
      </c>
      <c r="B5651" s="462" t="s">
        <v>9674</v>
      </c>
      <c r="C5651" s="461" t="s">
        <v>1043</v>
      </c>
      <c r="D5651" s="465">
        <v>148.43</v>
      </c>
    </row>
    <row r="5652" spans="1:4" ht="40.5">
      <c r="A5652" s="461">
        <v>100567</v>
      </c>
      <c r="B5652" s="462" t="s">
        <v>9673</v>
      </c>
      <c r="C5652" s="461" t="s">
        <v>1043</v>
      </c>
      <c r="D5652" s="465">
        <v>177.19</v>
      </c>
    </row>
    <row r="5653" spans="1:4" ht="40.5">
      <c r="A5653" s="461">
        <v>100568</v>
      </c>
      <c r="B5653" s="462" t="s">
        <v>9672</v>
      </c>
      <c r="C5653" s="461" t="s">
        <v>1043</v>
      </c>
      <c r="D5653" s="465">
        <v>205.47</v>
      </c>
    </row>
    <row r="5654" spans="1:4" ht="40.5">
      <c r="A5654" s="461">
        <v>100569</v>
      </c>
      <c r="B5654" s="462" t="s">
        <v>9671</v>
      </c>
      <c r="C5654" s="461" t="s">
        <v>1043</v>
      </c>
      <c r="D5654" s="465">
        <v>137.29</v>
      </c>
    </row>
    <row r="5655" spans="1:4" ht="40.5">
      <c r="A5655" s="461">
        <v>100570</v>
      </c>
      <c r="B5655" s="462" t="s">
        <v>9670</v>
      </c>
      <c r="C5655" s="461" t="s">
        <v>1043</v>
      </c>
      <c r="D5655" s="465">
        <v>168.36</v>
      </c>
    </row>
    <row r="5656" spans="1:4" ht="40.5">
      <c r="A5656" s="461">
        <v>100571</v>
      </c>
      <c r="B5656" s="462" t="s">
        <v>9669</v>
      </c>
      <c r="C5656" s="461" t="s">
        <v>1043</v>
      </c>
      <c r="D5656" s="465">
        <v>194.84</v>
      </c>
    </row>
    <row r="5657" spans="1:4" ht="40.5">
      <c r="A5657" s="461">
        <v>100572</v>
      </c>
      <c r="B5657" s="462" t="s">
        <v>9668</v>
      </c>
      <c r="C5657" s="461" t="s">
        <v>1043</v>
      </c>
      <c r="D5657" s="465">
        <v>90.98</v>
      </c>
    </row>
    <row r="5658" spans="1:4" ht="40.5">
      <c r="A5658" s="461">
        <v>100573</v>
      </c>
      <c r="B5658" s="462" t="s">
        <v>9667</v>
      </c>
      <c r="C5658" s="461" t="s">
        <v>1043</v>
      </c>
      <c r="D5658" s="465">
        <v>79.41</v>
      </c>
    </row>
    <row r="5659" spans="1:4" ht="15">
      <c r="A5659" s="461">
        <v>100574</v>
      </c>
      <c r="B5659" s="462" t="s">
        <v>9666</v>
      </c>
      <c r="C5659" s="461" t="s">
        <v>1043</v>
      </c>
      <c r="D5659" s="465">
        <v>1.0900000000000001</v>
      </c>
    </row>
    <row r="5660" spans="1:4" ht="15">
      <c r="A5660" s="461">
        <v>100575</v>
      </c>
      <c r="B5660" s="462" t="s">
        <v>9665</v>
      </c>
      <c r="C5660" s="461" t="s">
        <v>149</v>
      </c>
      <c r="D5660" s="465">
        <v>0.09</v>
      </c>
    </row>
    <row r="5661" spans="1:4" ht="40.5">
      <c r="A5661" s="461">
        <v>101767</v>
      </c>
      <c r="B5661" s="462" t="s">
        <v>9664</v>
      </c>
      <c r="C5661" s="461" t="s">
        <v>1043</v>
      </c>
      <c r="D5661" s="465">
        <v>21.3</v>
      </c>
    </row>
    <row r="5662" spans="1:4" ht="40.5">
      <c r="A5662" s="461">
        <v>101768</v>
      </c>
      <c r="B5662" s="462" t="s">
        <v>9663</v>
      </c>
      <c r="C5662" s="461" t="s">
        <v>1043</v>
      </c>
      <c r="D5662" s="465">
        <v>35.33</v>
      </c>
    </row>
    <row r="5663" spans="1:4" ht="27">
      <c r="A5663" s="461">
        <v>92391</v>
      </c>
      <c r="B5663" s="462" t="s">
        <v>2886</v>
      </c>
      <c r="C5663" s="461" t="s">
        <v>149</v>
      </c>
      <c r="D5663" s="465">
        <v>66.11</v>
      </c>
    </row>
    <row r="5664" spans="1:4" ht="27">
      <c r="A5664" s="461">
        <v>92392</v>
      </c>
      <c r="B5664" s="462" t="s">
        <v>2887</v>
      </c>
      <c r="C5664" s="461" t="s">
        <v>149</v>
      </c>
      <c r="D5664" s="465">
        <v>138.94</v>
      </c>
    </row>
    <row r="5665" spans="1:4" ht="27">
      <c r="A5665" s="461">
        <v>92393</v>
      </c>
      <c r="B5665" s="462" t="s">
        <v>2888</v>
      </c>
      <c r="C5665" s="461" t="s">
        <v>149</v>
      </c>
      <c r="D5665" s="465">
        <v>65.290000000000006</v>
      </c>
    </row>
    <row r="5666" spans="1:4" ht="27">
      <c r="A5666" s="461">
        <v>92394</v>
      </c>
      <c r="B5666" s="462" t="s">
        <v>2889</v>
      </c>
      <c r="C5666" s="461" t="s">
        <v>149</v>
      </c>
      <c r="D5666" s="465">
        <v>81.760000000000005</v>
      </c>
    </row>
    <row r="5667" spans="1:4" ht="27">
      <c r="A5667" s="461">
        <v>92395</v>
      </c>
      <c r="B5667" s="462" t="s">
        <v>2890</v>
      </c>
      <c r="C5667" s="461" t="s">
        <v>149</v>
      </c>
      <c r="D5667" s="465">
        <v>98.97</v>
      </c>
    </row>
    <row r="5668" spans="1:4" ht="27">
      <c r="A5668" s="461">
        <v>92396</v>
      </c>
      <c r="B5668" s="462" t="s">
        <v>2891</v>
      </c>
      <c r="C5668" s="461" t="s">
        <v>149</v>
      </c>
      <c r="D5668" s="465">
        <v>76.06</v>
      </c>
    </row>
    <row r="5669" spans="1:4" ht="27">
      <c r="A5669" s="461">
        <v>92397</v>
      </c>
      <c r="B5669" s="462" t="s">
        <v>2892</v>
      </c>
      <c r="C5669" s="461" t="s">
        <v>149</v>
      </c>
      <c r="D5669" s="465">
        <v>65.12</v>
      </c>
    </row>
    <row r="5670" spans="1:4" ht="27">
      <c r="A5670" s="461">
        <v>92398</v>
      </c>
      <c r="B5670" s="462" t="s">
        <v>2893</v>
      </c>
      <c r="C5670" s="461" t="s">
        <v>149</v>
      </c>
      <c r="D5670" s="465">
        <v>82.82</v>
      </c>
    </row>
    <row r="5671" spans="1:4" ht="27">
      <c r="A5671" s="461">
        <v>92399</v>
      </c>
      <c r="B5671" s="462" t="s">
        <v>2894</v>
      </c>
      <c r="C5671" s="461" t="s">
        <v>149</v>
      </c>
      <c r="D5671" s="465">
        <v>84.2</v>
      </c>
    </row>
    <row r="5672" spans="1:4" ht="27">
      <c r="A5672" s="461">
        <v>92400</v>
      </c>
      <c r="B5672" s="462" t="s">
        <v>2895</v>
      </c>
      <c r="C5672" s="461" t="s">
        <v>149</v>
      </c>
      <c r="D5672" s="465">
        <v>98.49</v>
      </c>
    </row>
    <row r="5673" spans="1:4" ht="27">
      <c r="A5673" s="461">
        <v>92401</v>
      </c>
      <c r="B5673" s="462" t="s">
        <v>2896</v>
      </c>
      <c r="C5673" s="461" t="s">
        <v>149</v>
      </c>
      <c r="D5673" s="465">
        <v>99.98</v>
      </c>
    </row>
    <row r="5674" spans="1:4" ht="27">
      <c r="A5674" s="461">
        <v>92402</v>
      </c>
      <c r="B5674" s="462" t="s">
        <v>2897</v>
      </c>
      <c r="C5674" s="461" t="s">
        <v>149</v>
      </c>
      <c r="D5674" s="465">
        <v>77.569999999999993</v>
      </c>
    </row>
    <row r="5675" spans="1:4" ht="27">
      <c r="A5675" s="461">
        <v>92403</v>
      </c>
      <c r="B5675" s="462" t="s">
        <v>2898</v>
      </c>
      <c r="C5675" s="461" t="s">
        <v>149</v>
      </c>
      <c r="D5675" s="465">
        <v>66.489999999999995</v>
      </c>
    </row>
    <row r="5676" spans="1:4" ht="27">
      <c r="A5676" s="461">
        <v>92404</v>
      </c>
      <c r="B5676" s="462" t="s">
        <v>2899</v>
      </c>
      <c r="C5676" s="461" t="s">
        <v>149</v>
      </c>
      <c r="D5676" s="465">
        <v>84.18</v>
      </c>
    </row>
    <row r="5677" spans="1:4" ht="27">
      <c r="A5677" s="461">
        <v>92405</v>
      </c>
      <c r="B5677" s="462" t="s">
        <v>2900</v>
      </c>
      <c r="C5677" s="461" t="s">
        <v>149</v>
      </c>
      <c r="D5677" s="465">
        <v>85.53</v>
      </c>
    </row>
    <row r="5678" spans="1:4" ht="27">
      <c r="A5678" s="461">
        <v>92406</v>
      </c>
      <c r="B5678" s="462" t="s">
        <v>2901</v>
      </c>
      <c r="C5678" s="461" t="s">
        <v>149</v>
      </c>
      <c r="D5678" s="465">
        <v>99.88</v>
      </c>
    </row>
    <row r="5679" spans="1:4" ht="27">
      <c r="A5679" s="461">
        <v>92407</v>
      </c>
      <c r="B5679" s="462" t="s">
        <v>2902</v>
      </c>
      <c r="C5679" s="461" t="s">
        <v>149</v>
      </c>
      <c r="D5679" s="465">
        <v>101.33</v>
      </c>
    </row>
    <row r="5680" spans="1:4" ht="27">
      <c r="A5680" s="461">
        <v>93679</v>
      </c>
      <c r="B5680" s="462" t="s">
        <v>2903</v>
      </c>
      <c r="C5680" s="461" t="s">
        <v>149</v>
      </c>
      <c r="D5680" s="465">
        <v>85.1</v>
      </c>
    </row>
    <row r="5681" spans="1:4" ht="27">
      <c r="A5681" s="461">
        <v>93680</v>
      </c>
      <c r="B5681" s="462" t="s">
        <v>2904</v>
      </c>
      <c r="C5681" s="461" t="s">
        <v>149</v>
      </c>
      <c r="D5681" s="465">
        <v>73.77</v>
      </c>
    </row>
    <row r="5682" spans="1:4" ht="27">
      <c r="A5682" s="461">
        <v>93681</v>
      </c>
      <c r="B5682" s="462" t="s">
        <v>2905</v>
      </c>
      <c r="C5682" s="461" t="s">
        <v>149</v>
      </c>
      <c r="D5682" s="465">
        <v>89.74</v>
      </c>
    </row>
    <row r="5683" spans="1:4" ht="27">
      <c r="A5683" s="461">
        <v>93682</v>
      </c>
      <c r="B5683" s="462" t="s">
        <v>2906</v>
      </c>
      <c r="C5683" s="461" t="s">
        <v>149</v>
      </c>
      <c r="D5683" s="465">
        <v>91.19</v>
      </c>
    </row>
    <row r="5684" spans="1:4" ht="27">
      <c r="A5684" s="461">
        <v>97104</v>
      </c>
      <c r="B5684" s="462" t="s">
        <v>9662</v>
      </c>
      <c r="C5684" s="461" t="s">
        <v>149</v>
      </c>
      <c r="D5684" s="465">
        <v>128.93</v>
      </c>
    </row>
    <row r="5685" spans="1:4" ht="27">
      <c r="A5685" s="461">
        <v>97105</v>
      </c>
      <c r="B5685" s="462" t="s">
        <v>9661</v>
      </c>
      <c r="C5685" s="461" t="s">
        <v>149</v>
      </c>
      <c r="D5685" s="465">
        <v>152.32</v>
      </c>
    </row>
    <row r="5686" spans="1:4" ht="27">
      <c r="A5686" s="461">
        <v>97106</v>
      </c>
      <c r="B5686" s="462" t="s">
        <v>9660</v>
      </c>
      <c r="C5686" s="461" t="s">
        <v>149</v>
      </c>
      <c r="D5686" s="465">
        <v>167.66</v>
      </c>
    </row>
    <row r="5687" spans="1:4" ht="27">
      <c r="A5687" s="461">
        <v>97107</v>
      </c>
      <c r="B5687" s="462" t="s">
        <v>9659</v>
      </c>
      <c r="C5687" s="461" t="s">
        <v>149</v>
      </c>
      <c r="D5687" s="465">
        <v>182.97</v>
      </c>
    </row>
    <row r="5688" spans="1:4" ht="27">
      <c r="A5688" s="461">
        <v>97108</v>
      </c>
      <c r="B5688" s="462" t="s">
        <v>9658</v>
      </c>
      <c r="C5688" s="461" t="s">
        <v>149</v>
      </c>
      <c r="D5688" s="465">
        <v>214.5</v>
      </c>
    </row>
    <row r="5689" spans="1:4" ht="27">
      <c r="A5689" s="461">
        <v>97109</v>
      </c>
      <c r="B5689" s="462" t="s">
        <v>9657</v>
      </c>
      <c r="C5689" s="461" t="s">
        <v>149</v>
      </c>
      <c r="D5689" s="465">
        <v>229.77</v>
      </c>
    </row>
    <row r="5690" spans="1:4" ht="27">
      <c r="A5690" s="461">
        <v>97110</v>
      </c>
      <c r="B5690" s="462" t="s">
        <v>9656</v>
      </c>
      <c r="C5690" s="461" t="s">
        <v>149</v>
      </c>
      <c r="D5690" s="465">
        <v>198.68</v>
      </c>
    </row>
    <row r="5691" spans="1:4" ht="27">
      <c r="A5691" s="461">
        <v>97111</v>
      </c>
      <c r="B5691" s="462" t="s">
        <v>9655</v>
      </c>
      <c r="C5691" s="461" t="s">
        <v>149</v>
      </c>
      <c r="D5691" s="465">
        <v>228.72</v>
      </c>
    </row>
    <row r="5692" spans="1:4" ht="27">
      <c r="A5692" s="461">
        <v>97112</v>
      </c>
      <c r="B5692" s="462" t="s">
        <v>9654</v>
      </c>
      <c r="C5692" s="461" t="s">
        <v>149</v>
      </c>
      <c r="D5692" s="465">
        <v>247.74</v>
      </c>
    </row>
    <row r="5693" spans="1:4" ht="15">
      <c r="A5693" s="461">
        <v>97113</v>
      </c>
      <c r="B5693" s="462" t="s">
        <v>9653</v>
      </c>
      <c r="C5693" s="461" t="s">
        <v>149</v>
      </c>
      <c r="D5693" s="465">
        <v>2.0099999999999998</v>
      </c>
    </row>
    <row r="5694" spans="1:4" ht="15">
      <c r="A5694" s="461">
        <v>97114</v>
      </c>
      <c r="B5694" s="462" t="s">
        <v>2907</v>
      </c>
      <c r="C5694" s="461" t="s">
        <v>1</v>
      </c>
      <c r="D5694" s="465">
        <v>0.32</v>
      </c>
    </row>
    <row r="5695" spans="1:4" ht="27">
      <c r="A5695" s="461">
        <v>97115</v>
      </c>
      <c r="B5695" s="462" t="s">
        <v>2908</v>
      </c>
      <c r="C5695" s="461" t="s">
        <v>134</v>
      </c>
      <c r="D5695" s="465">
        <v>41.44</v>
      </c>
    </row>
    <row r="5696" spans="1:4" ht="27">
      <c r="A5696" s="461">
        <v>97116</v>
      </c>
      <c r="B5696" s="462" t="s">
        <v>9652</v>
      </c>
      <c r="C5696" s="461" t="s">
        <v>134</v>
      </c>
      <c r="D5696" s="465">
        <v>21.5</v>
      </c>
    </row>
    <row r="5697" spans="1:4" ht="27">
      <c r="A5697" s="461">
        <v>97117</v>
      </c>
      <c r="B5697" s="462" t="s">
        <v>9651</v>
      </c>
      <c r="C5697" s="461" t="s">
        <v>134</v>
      </c>
      <c r="D5697" s="465">
        <v>21.87</v>
      </c>
    </row>
    <row r="5698" spans="1:4" ht="27">
      <c r="A5698" s="461">
        <v>97118</v>
      </c>
      <c r="B5698" s="462" t="s">
        <v>9650</v>
      </c>
      <c r="C5698" s="461" t="s">
        <v>134</v>
      </c>
      <c r="D5698" s="465">
        <v>19.75</v>
      </c>
    </row>
    <row r="5699" spans="1:4" ht="27">
      <c r="A5699" s="461">
        <v>97119</v>
      </c>
      <c r="B5699" s="462" t="s">
        <v>9649</v>
      </c>
      <c r="C5699" s="461" t="s">
        <v>134</v>
      </c>
      <c r="D5699" s="465">
        <v>19.37</v>
      </c>
    </row>
    <row r="5700" spans="1:4" ht="27">
      <c r="A5700" s="461">
        <v>97120</v>
      </c>
      <c r="B5700" s="462" t="s">
        <v>2909</v>
      </c>
      <c r="C5700" s="461" t="s">
        <v>134</v>
      </c>
      <c r="D5700" s="465">
        <v>14.16</v>
      </c>
    </row>
    <row r="5701" spans="1:4" ht="27">
      <c r="A5701" s="461">
        <v>97802</v>
      </c>
      <c r="B5701" s="462" t="s">
        <v>9648</v>
      </c>
      <c r="C5701" s="461" t="s">
        <v>149</v>
      </c>
      <c r="D5701" s="465">
        <v>6.89</v>
      </c>
    </row>
    <row r="5702" spans="1:4" ht="27">
      <c r="A5702" s="461">
        <v>97803</v>
      </c>
      <c r="B5702" s="462" t="s">
        <v>9647</v>
      </c>
      <c r="C5702" s="461" t="s">
        <v>149</v>
      </c>
      <c r="D5702" s="465">
        <v>10.39</v>
      </c>
    </row>
    <row r="5703" spans="1:4" ht="15">
      <c r="A5703" s="461">
        <v>97805</v>
      </c>
      <c r="B5703" s="462" t="s">
        <v>9646</v>
      </c>
      <c r="C5703" s="461" t="s">
        <v>149</v>
      </c>
      <c r="D5703" s="465">
        <v>17.32</v>
      </c>
    </row>
    <row r="5704" spans="1:4" ht="27">
      <c r="A5704" s="461">
        <v>97806</v>
      </c>
      <c r="B5704" s="462" t="s">
        <v>9645</v>
      </c>
      <c r="C5704" s="461" t="s">
        <v>149</v>
      </c>
      <c r="D5704" s="465">
        <v>20.82</v>
      </c>
    </row>
    <row r="5705" spans="1:4" ht="27">
      <c r="A5705" s="461">
        <v>97807</v>
      </c>
      <c r="B5705" s="462" t="s">
        <v>9644</v>
      </c>
      <c r="C5705" s="461" t="s">
        <v>149</v>
      </c>
      <c r="D5705" s="465">
        <v>23.68</v>
      </c>
    </row>
    <row r="5706" spans="1:4" ht="15">
      <c r="A5706" s="461">
        <v>97809</v>
      </c>
      <c r="B5706" s="462" t="s">
        <v>9643</v>
      </c>
      <c r="C5706" s="461" t="s">
        <v>149</v>
      </c>
      <c r="D5706" s="465">
        <v>19.25</v>
      </c>
    </row>
    <row r="5707" spans="1:4" ht="27">
      <c r="A5707" s="461">
        <v>97810</v>
      </c>
      <c r="B5707" s="462" t="s">
        <v>9642</v>
      </c>
      <c r="C5707" s="461" t="s">
        <v>149</v>
      </c>
      <c r="D5707" s="465">
        <v>20.88</v>
      </c>
    </row>
    <row r="5708" spans="1:4" ht="27">
      <c r="A5708" s="461">
        <v>97811</v>
      </c>
      <c r="B5708" s="462" t="s">
        <v>9641</v>
      </c>
      <c r="C5708" s="461" t="s">
        <v>149</v>
      </c>
      <c r="D5708" s="465">
        <v>23.85</v>
      </c>
    </row>
    <row r="5709" spans="1:4" ht="15">
      <c r="A5709" s="461">
        <v>101167</v>
      </c>
      <c r="B5709" s="462" t="s">
        <v>9640</v>
      </c>
      <c r="C5709" s="461" t="s">
        <v>149</v>
      </c>
      <c r="D5709" s="465">
        <v>164.1</v>
      </c>
    </row>
    <row r="5710" spans="1:4" ht="27">
      <c r="A5710" s="461">
        <v>101168</v>
      </c>
      <c r="B5710" s="462" t="s">
        <v>9639</v>
      </c>
      <c r="C5710" s="461" t="s">
        <v>149</v>
      </c>
      <c r="D5710" s="465">
        <v>214.82</v>
      </c>
    </row>
    <row r="5711" spans="1:4" ht="27">
      <c r="A5711" s="461">
        <v>101169</v>
      </c>
      <c r="B5711" s="462" t="s">
        <v>9638</v>
      </c>
      <c r="C5711" s="461" t="s">
        <v>149</v>
      </c>
      <c r="D5711" s="465">
        <v>175.61</v>
      </c>
    </row>
    <row r="5712" spans="1:4" ht="27">
      <c r="A5712" s="461">
        <v>101170</v>
      </c>
      <c r="B5712" s="462" t="s">
        <v>9637</v>
      </c>
      <c r="C5712" s="461" t="s">
        <v>149</v>
      </c>
      <c r="D5712" s="465">
        <v>33.49</v>
      </c>
    </row>
    <row r="5713" spans="1:4" ht="27">
      <c r="A5713" s="461">
        <v>101171</v>
      </c>
      <c r="B5713" s="462" t="s">
        <v>9636</v>
      </c>
      <c r="C5713" s="461" t="s">
        <v>149</v>
      </c>
      <c r="D5713" s="465">
        <v>96.37</v>
      </c>
    </row>
    <row r="5714" spans="1:4" ht="27">
      <c r="A5714" s="461">
        <v>101172</v>
      </c>
      <c r="B5714" s="462" t="s">
        <v>9635</v>
      </c>
      <c r="C5714" s="461" t="s">
        <v>149</v>
      </c>
      <c r="D5714" s="465">
        <v>54.23</v>
      </c>
    </row>
    <row r="5715" spans="1:4" ht="27">
      <c r="A5715" s="461">
        <v>95995</v>
      </c>
      <c r="B5715" s="462" t="s">
        <v>9634</v>
      </c>
      <c r="C5715" s="461" t="s">
        <v>1043</v>
      </c>
      <c r="D5715" s="465">
        <v>1253.6300000000001</v>
      </c>
    </row>
    <row r="5716" spans="1:4" ht="27">
      <c r="A5716" s="461">
        <v>95996</v>
      </c>
      <c r="B5716" s="462" t="s">
        <v>9633</v>
      </c>
      <c r="C5716" s="461" t="s">
        <v>1043</v>
      </c>
      <c r="D5716" s="465">
        <v>1083.68</v>
      </c>
    </row>
    <row r="5717" spans="1:4" ht="27">
      <c r="A5717" s="461">
        <v>96001</v>
      </c>
      <c r="B5717" s="462" t="s">
        <v>9632</v>
      </c>
      <c r="C5717" s="461" t="s">
        <v>149</v>
      </c>
      <c r="D5717" s="465">
        <v>7.78</v>
      </c>
    </row>
    <row r="5718" spans="1:4" ht="15">
      <c r="A5718" s="461">
        <v>96393</v>
      </c>
      <c r="B5718" s="462" t="s">
        <v>9631</v>
      </c>
      <c r="C5718" s="461" t="s">
        <v>1043</v>
      </c>
      <c r="D5718" s="465">
        <v>133.84</v>
      </c>
    </row>
    <row r="5719" spans="1:4" ht="15">
      <c r="A5719" s="461">
        <v>96394</v>
      </c>
      <c r="B5719" s="462" t="s">
        <v>9630</v>
      </c>
      <c r="C5719" s="461" t="s">
        <v>1043</v>
      </c>
      <c r="D5719" s="465">
        <v>191.8</v>
      </c>
    </row>
    <row r="5720" spans="1:4" ht="15">
      <c r="A5720" s="461">
        <v>96395</v>
      </c>
      <c r="B5720" s="462" t="s">
        <v>9629</v>
      </c>
      <c r="C5720" s="461" t="s">
        <v>1043</v>
      </c>
      <c r="D5720" s="465">
        <v>271.64999999999998</v>
      </c>
    </row>
    <row r="5721" spans="1:4" ht="27">
      <c r="A5721" s="461">
        <v>100624</v>
      </c>
      <c r="B5721" s="462" t="s">
        <v>9628</v>
      </c>
      <c r="C5721" s="461" t="s">
        <v>1043</v>
      </c>
      <c r="D5721" s="465">
        <v>840.5</v>
      </c>
    </row>
    <row r="5722" spans="1:4" ht="27">
      <c r="A5722" s="461">
        <v>100625</v>
      </c>
      <c r="B5722" s="462" t="s">
        <v>9627</v>
      </c>
      <c r="C5722" s="461" t="s">
        <v>1043</v>
      </c>
      <c r="D5722" s="465">
        <v>804.13</v>
      </c>
    </row>
    <row r="5723" spans="1:4" ht="27">
      <c r="A5723" s="461">
        <v>101020</v>
      </c>
      <c r="B5723" s="462" t="s">
        <v>9626</v>
      </c>
      <c r="C5723" s="461" t="s">
        <v>2801</v>
      </c>
      <c r="D5723" s="465">
        <v>450.84</v>
      </c>
    </row>
    <row r="5724" spans="1:4" ht="27">
      <c r="A5724" s="461">
        <v>101021</v>
      </c>
      <c r="B5724" s="462" t="s">
        <v>9625</v>
      </c>
      <c r="C5724" s="461" t="s">
        <v>2801</v>
      </c>
      <c r="D5724" s="465">
        <v>486.74</v>
      </c>
    </row>
    <row r="5725" spans="1:4" ht="27">
      <c r="A5725" s="461">
        <v>101022</v>
      </c>
      <c r="B5725" s="462" t="s">
        <v>9624</v>
      </c>
      <c r="C5725" s="461" t="s">
        <v>2801</v>
      </c>
      <c r="D5725" s="465">
        <v>391.84</v>
      </c>
    </row>
    <row r="5726" spans="1:4" ht="27">
      <c r="A5726" s="461">
        <v>101023</v>
      </c>
      <c r="B5726" s="462" t="s">
        <v>9623</v>
      </c>
      <c r="C5726" s="461" t="s">
        <v>2801</v>
      </c>
      <c r="D5726" s="465">
        <v>427.74</v>
      </c>
    </row>
    <row r="5727" spans="1:4" ht="27">
      <c r="A5727" s="461">
        <v>101024</v>
      </c>
      <c r="B5727" s="462" t="s">
        <v>9622</v>
      </c>
      <c r="C5727" s="461" t="s">
        <v>2801</v>
      </c>
      <c r="D5727" s="465">
        <v>398.03</v>
      </c>
    </row>
    <row r="5728" spans="1:4" ht="27">
      <c r="A5728" s="461">
        <v>101025</v>
      </c>
      <c r="B5728" s="462" t="s">
        <v>9621</v>
      </c>
      <c r="C5728" s="461" t="s">
        <v>2801</v>
      </c>
      <c r="D5728" s="465">
        <v>433.93</v>
      </c>
    </row>
    <row r="5729" spans="1:4" ht="27">
      <c r="A5729" s="461">
        <v>101026</v>
      </c>
      <c r="B5729" s="462" t="s">
        <v>9620</v>
      </c>
      <c r="C5729" s="461" t="s">
        <v>2801</v>
      </c>
      <c r="D5729" s="465">
        <v>310.17</v>
      </c>
    </row>
    <row r="5730" spans="1:4" ht="27">
      <c r="A5730" s="461">
        <v>101027</v>
      </c>
      <c r="B5730" s="462" t="s">
        <v>9619</v>
      </c>
      <c r="C5730" s="461" t="s">
        <v>2801</v>
      </c>
      <c r="D5730" s="465">
        <v>318.08999999999997</v>
      </c>
    </row>
    <row r="5731" spans="1:4" ht="27">
      <c r="A5731" s="461">
        <v>88411</v>
      </c>
      <c r="B5731" s="462" t="s">
        <v>2910</v>
      </c>
      <c r="C5731" s="461" t="s">
        <v>149</v>
      </c>
      <c r="D5731" s="465">
        <v>1.79</v>
      </c>
    </row>
    <row r="5732" spans="1:4" ht="27">
      <c r="A5732" s="461">
        <v>88412</v>
      </c>
      <c r="B5732" s="462" t="s">
        <v>2911</v>
      </c>
      <c r="C5732" s="461" t="s">
        <v>149</v>
      </c>
      <c r="D5732" s="465">
        <v>1.26</v>
      </c>
    </row>
    <row r="5733" spans="1:4" ht="27">
      <c r="A5733" s="461">
        <v>88413</v>
      </c>
      <c r="B5733" s="462" t="s">
        <v>2912</v>
      </c>
      <c r="C5733" s="461" t="s">
        <v>149</v>
      </c>
      <c r="D5733" s="465">
        <v>2.85</v>
      </c>
    </row>
    <row r="5734" spans="1:4" ht="27">
      <c r="A5734" s="461">
        <v>88414</v>
      </c>
      <c r="B5734" s="462" t="s">
        <v>2913</v>
      </c>
      <c r="C5734" s="461" t="s">
        <v>149</v>
      </c>
      <c r="D5734" s="465">
        <v>3.19</v>
      </c>
    </row>
    <row r="5735" spans="1:4" ht="15">
      <c r="A5735" s="461">
        <v>88415</v>
      </c>
      <c r="B5735" s="462" t="s">
        <v>2914</v>
      </c>
      <c r="C5735" s="461" t="s">
        <v>149</v>
      </c>
      <c r="D5735" s="465">
        <v>1.96</v>
      </c>
    </row>
    <row r="5736" spans="1:4" ht="27">
      <c r="A5736" s="461">
        <v>88416</v>
      </c>
      <c r="B5736" s="462" t="s">
        <v>2915</v>
      </c>
      <c r="C5736" s="461" t="s">
        <v>149</v>
      </c>
      <c r="D5736" s="465">
        <v>13.73</v>
      </c>
    </row>
    <row r="5737" spans="1:4" ht="27">
      <c r="A5737" s="461">
        <v>88417</v>
      </c>
      <c r="B5737" s="462" t="s">
        <v>2916</v>
      </c>
      <c r="C5737" s="461" t="s">
        <v>149</v>
      </c>
      <c r="D5737" s="465">
        <v>11.85</v>
      </c>
    </row>
    <row r="5738" spans="1:4" ht="27">
      <c r="A5738" s="461">
        <v>88420</v>
      </c>
      <c r="B5738" s="462" t="s">
        <v>2917</v>
      </c>
      <c r="C5738" s="461" t="s">
        <v>149</v>
      </c>
      <c r="D5738" s="465">
        <v>17.53</v>
      </c>
    </row>
    <row r="5739" spans="1:4" ht="27">
      <c r="A5739" s="461">
        <v>88421</v>
      </c>
      <c r="B5739" s="462" t="s">
        <v>2918</v>
      </c>
      <c r="C5739" s="461" t="s">
        <v>149</v>
      </c>
      <c r="D5739" s="465">
        <v>18.72</v>
      </c>
    </row>
    <row r="5740" spans="1:4" ht="27">
      <c r="A5740" s="461">
        <v>88423</v>
      </c>
      <c r="B5740" s="462" t="s">
        <v>2919</v>
      </c>
      <c r="C5740" s="461" t="s">
        <v>149</v>
      </c>
      <c r="D5740" s="465">
        <v>14.31</v>
      </c>
    </row>
    <row r="5741" spans="1:4" ht="27">
      <c r="A5741" s="461">
        <v>88424</v>
      </c>
      <c r="B5741" s="462" t="s">
        <v>2920</v>
      </c>
      <c r="C5741" s="461" t="s">
        <v>149</v>
      </c>
      <c r="D5741" s="465">
        <v>16.309999999999999</v>
      </c>
    </row>
    <row r="5742" spans="1:4" ht="27">
      <c r="A5742" s="461">
        <v>88426</v>
      </c>
      <c r="B5742" s="462" t="s">
        <v>2921</v>
      </c>
      <c r="C5742" s="461" t="s">
        <v>149</v>
      </c>
      <c r="D5742" s="465">
        <v>13.06</v>
      </c>
    </row>
    <row r="5743" spans="1:4" ht="27">
      <c r="A5743" s="461">
        <v>88428</v>
      </c>
      <c r="B5743" s="462" t="s">
        <v>2922</v>
      </c>
      <c r="C5743" s="461" t="s">
        <v>149</v>
      </c>
      <c r="D5743" s="465">
        <v>22.84</v>
      </c>
    </row>
    <row r="5744" spans="1:4" ht="27">
      <c r="A5744" s="461">
        <v>88429</v>
      </c>
      <c r="B5744" s="462" t="s">
        <v>2923</v>
      </c>
      <c r="C5744" s="461" t="s">
        <v>149</v>
      </c>
      <c r="D5744" s="465">
        <v>24.93</v>
      </c>
    </row>
    <row r="5745" spans="1:4" ht="27">
      <c r="A5745" s="461">
        <v>88431</v>
      </c>
      <c r="B5745" s="462" t="s">
        <v>2924</v>
      </c>
      <c r="C5745" s="461" t="s">
        <v>149</v>
      </c>
      <c r="D5745" s="465">
        <v>17.34</v>
      </c>
    </row>
    <row r="5746" spans="1:4" ht="27">
      <c r="A5746" s="461">
        <v>88432</v>
      </c>
      <c r="B5746" s="462" t="s">
        <v>2925</v>
      </c>
      <c r="C5746" s="461" t="s">
        <v>149</v>
      </c>
      <c r="D5746" s="465">
        <v>12.94</v>
      </c>
    </row>
    <row r="5747" spans="1:4" ht="15">
      <c r="A5747" s="461">
        <v>88484</v>
      </c>
      <c r="B5747" s="462" t="s">
        <v>2926</v>
      </c>
      <c r="C5747" s="461" t="s">
        <v>149</v>
      </c>
      <c r="D5747" s="465">
        <v>1.97</v>
      </c>
    </row>
    <row r="5748" spans="1:4" ht="15">
      <c r="A5748" s="461">
        <v>88485</v>
      </c>
      <c r="B5748" s="462" t="s">
        <v>2927</v>
      </c>
      <c r="C5748" s="461" t="s">
        <v>149</v>
      </c>
      <c r="D5748" s="465">
        <v>1.66</v>
      </c>
    </row>
    <row r="5749" spans="1:4" ht="27">
      <c r="A5749" s="461">
        <v>88488</v>
      </c>
      <c r="B5749" s="462" t="s">
        <v>2928</v>
      </c>
      <c r="C5749" s="461" t="s">
        <v>149</v>
      </c>
      <c r="D5749" s="465">
        <v>13.44</v>
      </c>
    </row>
    <row r="5750" spans="1:4" ht="27">
      <c r="A5750" s="461">
        <v>88489</v>
      </c>
      <c r="B5750" s="462" t="s">
        <v>2929</v>
      </c>
      <c r="C5750" s="461" t="s">
        <v>149</v>
      </c>
      <c r="D5750" s="465">
        <v>12</v>
      </c>
    </row>
    <row r="5751" spans="1:4" ht="15">
      <c r="A5751" s="461">
        <v>88494</v>
      </c>
      <c r="B5751" s="462" t="s">
        <v>2930</v>
      </c>
      <c r="C5751" s="461" t="s">
        <v>149</v>
      </c>
      <c r="D5751" s="465">
        <v>16.37</v>
      </c>
    </row>
    <row r="5752" spans="1:4" ht="15">
      <c r="A5752" s="461">
        <v>88495</v>
      </c>
      <c r="B5752" s="462" t="s">
        <v>2931</v>
      </c>
      <c r="C5752" s="461" t="s">
        <v>149</v>
      </c>
      <c r="D5752" s="465">
        <v>9.49</v>
      </c>
    </row>
    <row r="5753" spans="1:4" ht="15">
      <c r="A5753" s="461">
        <v>88496</v>
      </c>
      <c r="B5753" s="462" t="s">
        <v>2932</v>
      </c>
      <c r="C5753" s="461" t="s">
        <v>149</v>
      </c>
      <c r="D5753" s="465">
        <v>22.41</v>
      </c>
    </row>
    <row r="5754" spans="1:4" ht="15">
      <c r="A5754" s="461">
        <v>88497</v>
      </c>
      <c r="B5754" s="462" t="s">
        <v>2933</v>
      </c>
      <c r="C5754" s="461" t="s">
        <v>149</v>
      </c>
      <c r="D5754" s="465">
        <v>13.22</v>
      </c>
    </row>
    <row r="5755" spans="1:4" ht="15">
      <c r="A5755" s="461">
        <v>95305</v>
      </c>
      <c r="B5755" s="462" t="s">
        <v>2934</v>
      </c>
      <c r="C5755" s="461" t="s">
        <v>149</v>
      </c>
      <c r="D5755" s="465">
        <v>10.75</v>
      </c>
    </row>
    <row r="5756" spans="1:4" ht="15">
      <c r="A5756" s="461">
        <v>95306</v>
      </c>
      <c r="B5756" s="462" t="s">
        <v>2935</v>
      </c>
      <c r="C5756" s="461" t="s">
        <v>149</v>
      </c>
      <c r="D5756" s="465">
        <v>12.58</v>
      </c>
    </row>
    <row r="5757" spans="1:4" ht="27">
      <c r="A5757" s="461">
        <v>95622</v>
      </c>
      <c r="B5757" s="462" t="s">
        <v>2936</v>
      </c>
      <c r="C5757" s="461" t="s">
        <v>149</v>
      </c>
      <c r="D5757" s="465">
        <v>11.71</v>
      </c>
    </row>
    <row r="5758" spans="1:4" ht="27">
      <c r="A5758" s="461">
        <v>95623</v>
      </c>
      <c r="B5758" s="462" t="s">
        <v>2937</v>
      </c>
      <c r="C5758" s="461" t="s">
        <v>149</v>
      </c>
      <c r="D5758" s="465">
        <v>9.14</v>
      </c>
    </row>
    <row r="5759" spans="1:4" ht="27">
      <c r="A5759" s="461">
        <v>95624</v>
      </c>
      <c r="B5759" s="462" t="s">
        <v>2938</v>
      </c>
      <c r="C5759" s="461" t="s">
        <v>149</v>
      </c>
      <c r="D5759" s="465">
        <v>16.93</v>
      </c>
    </row>
    <row r="5760" spans="1:4" ht="27">
      <c r="A5760" s="461">
        <v>95625</v>
      </c>
      <c r="B5760" s="462" t="s">
        <v>2939</v>
      </c>
      <c r="C5760" s="461" t="s">
        <v>149</v>
      </c>
      <c r="D5760" s="465">
        <v>18.579999999999998</v>
      </c>
    </row>
    <row r="5761" spans="1:4" ht="27">
      <c r="A5761" s="461">
        <v>95626</v>
      </c>
      <c r="B5761" s="462" t="s">
        <v>2940</v>
      </c>
      <c r="C5761" s="461" t="s">
        <v>149</v>
      </c>
      <c r="D5761" s="465">
        <v>12.54</v>
      </c>
    </row>
    <row r="5762" spans="1:4" ht="27">
      <c r="A5762" s="461">
        <v>96126</v>
      </c>
      <c r="B5762" s="462" t="s">
        <v>2941</v>
      </c>
      <c r="C5762" s="461" t="s">
        <v>149</v>
      </c>
      <c r="D5762" s="465">
        <v>15.46</v>
      </c>
    </row>
    <row r="5763" spans="1:4" ht="27">
      <c r="A5763" s="461">
        <v>96127</v>
      </c>
      <c r="B5763" s="462" t="s">
        <v>2942</v>
      </c>
      <c r="C5763" s="461" t="s">
        <v>149</v>
      </c>
      <c r="D5763" s="465">
        <v>12.25</v>
      </c>
    </row>
    <row r="5764" spans="1:4" ht="27">
      <c r="A5764" s="461">
        <v>96128</v>
      </c>
      <c r="B5764" s="462" t="s">
        <v>2943</v>
      </c>
      <c r="C5764" s="461" t="s">
        <v>149</v>
      </c>
      <c r="D5764" s="465">
        <v>21.96</v>
      </c>
    </row>
    <row r="5765" spans="1:4" ht="27">
      <c r="A5765" s="461">
        <v>96129</v>
      </c>
      <c r="B5765" s="462" t="s">
        <v>2944</v>
      </c>
      <c r="C5765" s="461" t="s">
        <v>149</v>
      </c>
      <c r="D5765" s="465">
        <v>24.02</v>
      </c>
    </row>
    <row r="5766" spans="1:4" ht="27">
      <c r="A5766" s="461">
        <v>96130</v>
      </c>
      <c r="B5766" s="462" t="s">
        <v>2945</v>
      </c>
      <c r="C5766" s="461" t="s">
        <v>149</v>
      </c>
      <c r="D5766" s="465">
        <v>16.47</v>
      </c>
    </row>
    <row r="5767" spans="1:4" ht="27">
      <c r="A5767" s="461">
        <v>96131</v>
      </c>
      <c r="B5767" s="462" t="s">
        <v>2946</v>
      </c>
      <c r="C5767" s="461" t="s">
        <v>149</v>
      </c>
      <c r="D5767" s="465">
        <v>21.58</v>
      </c>
    </row>
    <row r="5768" spans="1:4" ht="27">
      <c r="A5768" s="461">
        <v>96132</v>
      </c>
      <c r="B5768" s="462" t="s">
        <v>2947</v>
      </c>
      <c r="C5768" s="461" t="s">
        <v>149</v>
      </c>
      <c r="D5768" s="465">
        <v>17.3</v>
      </c>
    </row>
    <row r="5769" spans="1:4" ht="27">
      <c r="A5769" s="461">
        <v>96133</v>
      </c>
      <c r="B5769" s="462" t="s">
        <v>2948</v>
      </c>
      <c r="C5769" s="461" t="s">
        <v>149</v>
      </c>
      <c r="D5769" s="465">
        <v>30.22</v>
      </c>
    </row>
    <row r="5770" spans="1:4" ht="27">
      <c r="A5770" s="461">
        <v>96134</v>
      </c>
      <c r="B5770" s="462" t="s">
        <v>2949</v>
      </c>
      <c r="C5770" s="461" t="s">
        <v>149</v>
      </c>
      <c r="D5770" s="465">
        <v>32.97</v>
      </c>
    </row>
    <row r="5771" spans="1:4" ht="27">
      <c r="A5771" s="461">
        <v>96135</v>
      </c>
      <c r="B5771" s="462" t="s">
        <v>2950</v>
      </c>
      <c r="C5771" s="461" t="s">
        <v>149</v>
      </c>
      <c r="D5771" s="465">
        <v>22.94</v>
      </c>
    </row>
    <row r="5772" spans="1:4" ht="15">
      <c r="A5772" s="461">
        <v>102193</v>
      </c>
      <c r="B5772" s="462" t="s">
        <v>11724</v>
      </c>
      <c r="C5772" s="461" t="s">
        <v>149</v>
      </c>
      <c r="D5772" s="465">
        <v>1.51</v>
      </c>
    </row>
    <row r="5773" spans="1:4" ht="15">
      <c r="A5773" s="461">
        <v>102194</v>
      </c>
      <c r="B5773" s="462" t="s">
        <v>11725</v>
      </c>
      <c r="C5773" s="461" t="s">
        <v>149</v>
      </c>
      <c r="D5773" s="465">
        <v>5.75</v>
      </c>
    </row>
    <row r="5774" spans="1:4" ht="15">
      <c r="A5774" s="461">
        <v>102197</v>
      </c>
      <c r="B5774" s="462" t="s">
        <v>11726</v>
      </c>
      <c r="C5774" s="461" t="s">
        <v>149</v>
      </c>
      <c r="D5774" s="465">
        <v>22.66</v>
      </c>
    </row>
    <row r="5775" spans="1:4" ht="27">
      <c r="A5775" s="461">
        <v>102200</v>
      </c>
      <c r="B5775" s="462" t="s">
        <v>11727</v>
      </c>
      <c r="C5775" s="461" t="s">
        <v>149</v>
      </c>
      <c r="D5775" s="465">
        <v>16.79</v>
      </c>
    </row>
    <row r="5776" spans="1:4" ht="27">
      <c r="A5776" s="461">
        <v>102201</v>
      </c>
      <c r="B5776" s="462" t="s">
        <v>13577</v>
      </c>
      <c r="C5776" s="461" t="s">
        <v>149</v>
      </c>
      <c r="D5776" s="465">
        <v>14.61</v>
      </c>
    </row>
    <row r="5777" spans="1:4" ht="27">
      <c r="A5777" s="461">
        <v>102202</v>
      </c>
      <c r="B5777" s="462" t="s">
        <v>11728</v>
      </c>
      <c r="C5777" s="461" t="s">
        <v>149</v>
      </c>
      <c r="D5777" s="465">
        <v>44.71</v>
      </c>
    </row>
    <row r="5778" spans="1:4" ht="27">
      <c r="A5778" s="461">
        <v>102203</v>
      </c>
      <c r="B5778" s="462" t="s">
        <v>11729</v>
      </c>
      <c r="C5778" s="461" t="s">
        <v>149</v>
      </c>
      <c r="D5778" s="465">
        <v>7.01</v>
      </c>
    </row>
    <row r="5779" spans="1:4" ht="15">
      <c r="A5779" s="461">
        <v>102204</v>
      </c>
      <c r="B5779" s="462" t="s">
        <v>11730</v>
      </c>
      <c r="C5779" s="461" t="s">
        <v>149</v>
      </c>
      <c r="D5779" s="465">
        <v>7.23</v>
      </c>
    </row>
    <row r="5780" spans="1:4" ht="27">
      <c r="A5780" s="461">
        <v>102205</v>
      </c>
      <c r="B5780" s="462" t="s">
        <v>11731</v>
      </c>
      <c r="C5780" s="461" t="s">
        <v>149</v>
      </c>
      <c r="D5780" s="465">
        <v>6.55</v>
      </c>
    </row>
    <row r="5781" spans="1:4" ht="15">
      <c r="A5781" s="461">
        <v>102207</v>
      </c>
      <c r="B5781" s="462" t="s">
        <v>11732</v>
      </c>
      <c r="C5781" s="461" t="s">
        <v>149</v>
      </c>
      <c r="D5781" s="465">
        <v>5.96</v>
      </c>
    </row>
    <row r="5782" spans="1:4" ht="27">
      <c r="A5782" s="461">
        <v>102208</v>
      </c>
      <c r="B5782" s="462" t="s">
        <v>11733</v>
      </c>
      <c r="C5782" s="461" t="s">
        <v>149</v>
      </c>
      <c r="D5782" s="465">
        <v>5.69</v>
      </c>
    </row>
    <row r="5783" spans="1:4" ht="27">
      <c r="A5783" s="461">
        <v>102209</v>
      </c>
      <c r="B5783" s="462" t="s">
        <v>11734</v>
      </c>
      <c r="C5783" s="461" t="s">
        <v>149</v>
      </c>
      <c r="D5783" s="465">
        <v>5.87</v>
      </c>
    </row>
    <row r="5784" spans="1:4" ht="27">
      <c r="A5784" s="461">
        <v>102210</v>
      </c>
      <c r="B5784" s="462" t="s">
        <v>11735</v>
      </c>
      <c r="C5784" s="461" t="s">
        <v>149</v>
      </c>
      <c r="D5784" s="465">
        <v>5.59</v>
      </c>
    </row>
    <row r="5785" spans="1:4" ht="27">
      <c r="A5785" s="461">
        <v>102213</v>
      </c>
      <c r="B5785" s="462" t="s">
        <v>11736</v>
      </c>
      <c r="C5785" s="461" t="s">
        <v>149</v>
      </c>
      <c r="D5785" s="465">
        <v>14.03</v>
      </c>
    </row>
    <row r="5786" spans="1:4" ht="15">
      <c r="A5786" s="461">
        <v>102214</v>
      </c>
      <c r="B5786" s="462" t="s">
        <v>11737</v>
      </c>
      <c r="C5786" s="461" t="s">
        <v>149</v>
      </c>
      <c r="D5786" s="465">
        <v>14.46</v>
      </c>
    </row>
    <row r="5787" spans="1:4" ht="27">
      <c r="A5787" s="461">
        <v>102215</v>
      </c>
      <c r="B5787" s="462" t="s">
        <v>11738</v>
      </c>
      <c r="C5787" s="461" t="s">
        <v>149</v>
      </c>
      <c r="D5787" s="465">
        <v>13.1</v>
      </c>
    </row>
    <row r="5788" spans="1:4" ht="15">
      <c r="A5788" s="461">
        <v>102217</v>
      </c>
      <c r="B5788" s="462" t="s">
        <v>11739</v>
      </c>
      <c r="C5788" s="461" t="s">
        <v>149</v>
      </c>
      <c r="D5788" s="465">
        <v>11.94</v>
      </c>
    </row>
    <row r="5789" spans="1:4" ht="27">
      <c r="A5789" s="461">
        <v>102218</v>
      </c>
      <c r="B5789" s="462" t="s">
        <v>11740</v>
      </c>
      <c r="C5789" s="461" t="s">
        <v>149</v>
      </c>
      <c r="D5789" s="465">
        <v>11.38</v>
      </c>
    </row>
    <row r="5790" spans="1:4" ht="27">
      <c r="A5790" s="461">
        <v>102219</v>
      </c>
      <c r="B5790" s="462" t="s">
        <v>11741</v>
      </c>
      <c r="C5790" s="461" t="s">
        <v>149</v>
      </c>
      <c r="D5790" s="465">
        <v>11.75</v>
      </c>
    </row>
    <row r="5791" spans="1:4" ht="27">
      <c r="A5791" s="461">
        <v>102220</v>
      </c>
      <c r="B5791" s="462" t="s">
        <v>11742</v>
      </c>
      <c r="C5791" s="461" t="s">
        <v>149</v>
      </c>
      <c r="D5791" s="465">
        <v>11.19</v>
      </c>
    </row>
    <row r="5792" spans="1:4" ht="27">
      <c r="A5792" s="461">
        <v>102223</v>
      </c>
      <c r="B5792" s="462" t="s">
        <v>11743</v>
      </c>
      <c r="C5792" s="461" t="s">
        <v>149</v>
      </c>
      <c r="D5792" s="465">
        <v>21.05</v>
      </c>
    </row>
    <row r="5793" spans="1:4" ht="15">
      <c r="A5793" s="461">
        <v>102224</v>
      </c>
      <c r="B5793" s="462" t="s">
        <v>11744</v>
      </c>
      <c r="C5793" s="461" t="s">
        <v>149</v>
      </c>
      <c r="D5793" s="465">
        <v>21.68</v>
      </c>
    </row>
    <row r="5794" spans="1:4" ht="27">
      <c r="A5794" s="461">
        <v>102225</v>
      </c>
      <c r="B5794" s="462" t="s">
        <v>11745</v>
      </c>
      <c r="C5794" s="461" t="s">
        <v>149</v>
      </c>
      <c r="D5794" s="465">
        <v>19.66</v>
      </c>
    </row>
    <row r="5795" spans="1:4" ht="15">
      <c r="A5795" s="461">
        <v>102227</v>
      </c>
      <c r="B5795" s="462" t="s">
        <v>11746</v>
      </c>
      <c r="C5795" s="461" t="s">
        <v>149</v>
      </c>
      <c r="D5795" s="465">
        <v>17.93</v>
      </c>
    </row>
    <row r="5796" spans="1:4" ht="27">
      <c r="A5796" s="461">
        <v>102228</v>
      </c>
      <c r="B5796" s="462" t="s">
        <v>11747</v>
      </c>
      <c r="C5796" s="461" t="s">
        <v>149</v>
      </c>
      <c r="D5796" s="465">
        <v>17.09</v>
      </c>
    </row>
    <row r="5797" spans="1:4" ht="27">
      <c r="A5797" s="461">
        <v>102229</v>
      </c>
      <c r="B5797" s="462" t="s">
        <v>11748</v>
      </c>
      <c r="C5797" s="461" t="s">
        <v>149</v>
      </c>
      <c r="D5797" s="465">
        <v>17.64</v>
      </c>
    </row>
    <row r="5798" spans="1:4" ht="27">
      <c r="A5798" s="461">
        <v>102230</v>
      </c>
      <c r="B5798" s="462" t="s">
        <v>11749</v>
      </c>
      <c r="C5798" s="461" t="s">
        <v>149</v>
      </c>
      <c r="D5798" s="465">
        <v>16.8</v>
      </c>
    </row>
    <row r="5799" spans="1:4" ht="15">
      <c r="A5799" s="461">
        <v>102233</v>
      </c>
      <c r="B5799" s="462" t="s">
        <v>11750</v>
      </c>
      <c r="C5799" s="461" t="s">
        <v>149</v>
      </c>
      <c r="D5799" s="465">
        <v>12.59</v>
      </c>
    </row>
    <row r="5800" spans="1:4" ht="15">
      <c r="A5800" s="461">
        <v>102234</v>
      </c>
      <c r="B5800" s="462" t="s">
        <v>11751</v>
      </c>
      <c r="C5800" s="461" t="s">
        <v>149</v>
      </c>
      <c r="D5800" s="465">
        <v>25.2</v>
      </c>
    </row>
    <row r="5801" spans="1:4" ht="15">
      <c r="A5801" s="461">
        <v>100716</v>
      </c>
      <c r="B5801" s="462" t="s">
        <v>9618</v>
      </c>
      <c r="C5801" s="461" t="s">
        <v>149</v>
      </c>
      <c r="D5801" s="465">
        <v>24.7</v>
      </c>
    </row>
    <row r="5802" spans="1:4" ht="15">
      <c r="A5802" s="461">
        <v>100717</v>
      </c>
      <c r="B5802" s="462" t="s">
        <v>9617</v>
      </c>
      <c r="C5802" s="461" t="s">
        <v>149</v>
      </c>
      <c r="D5802" s="465">
        <v>6.95</v>
      </c>
    </row>
    <row r="5803" spans="1:4" ht="15">
      <c r="A5803" s="461">
        <v>100718</v>
      </c>
      <c r="B5803" s="462" t="s">
        <v>9616</v>
      </c>
      <c r="C5803" s="461" t="s">
        <v>1</v>
      </c>
      <c r="D5803" s="465">
        <v>1</v>
      </c>
    </row>
    <row r="5804" spans="1:4" ht="27">
      <c r="A5804" s="461">
        <v>100719</v>
      </c>
      <c r="B5804" s="462" t="s">
        <v>13578</v>
      </c>
      <c r="C5804" s="461" t="s">
        <v>149</v>
      </c>
      <c r="D5804" s="465">
        <v>7.71</v>
      </c>
    </row>
    <row r="5805" spans="1:4" ht="27">
      <c r="A5805" s="461">
        <v>100720</v>
      </c>
      <c r="B5805" s="462" t="s">
        <v>9615</v>
      </c>
      <c r="C5805" s="461" t="s">
        <v>149</v>
      </c>
      <c r="D5805" s="465">
        <v>7.56</v>
      </c>
    </row>
    <row r="5806" spans="1:4" ht="27">
      <c r="A5806" s="461">
        <v>100721</v>
      </c>
      <c r="B5806" s="462" t="s">
        <v>13579</v>
      </c>
      <c r="C5806" s="461" t="s">
        <v>149</v>
      </c>
      <c r="D5806" s="465">
        <v>17.489999999999998</v>
      </c>
    </row>
    <row r="5807" spans="1:4" ht="27">
      <c r="A5807" s="461">
        <v>100722</v>
      </c>
      <c r="B5807" s="462" t="s">
        <v>9614</v>
      </c>
      <c r="C5807" s="461" t="s">
        <v>149</v>
      </c>
      <c r="D5807" s="465">
        <v>16.91</v>
      </c>
    </row>
    <row r="5808" spans="1:4" ht="27">
      <c r="A5808" s="461">
        <v>100723</v>
      </c>
      <c r="B5808" s="462" t="s">
        <v>13580</v>
      </c>
      <c r="C5808" s="461" t="s">
        <v>149</v>
      </c>
      <c r="D5808" s="465">
        <v>8.2899999999999991</v>
      </c>
    </row>
    <row r="5809" spans="1:4" ht="40.5">
      <c r="A5809" s="461">
        <v>100724</v>
      </c>
      <c r="B5809" s="462" t="s">
        <v>9613</v>
      </c>
      <c r="C5809" s="461" t="s">
        <v>149</v>
      </c>
      <c r="D5809" s="465">
        <v>9.8800000000000008</v>
      </c>
    </row>
    <row r="5810" spans="1:4" ht="40.5">
      <c r="A5810" s="461">
        <v>100725</v>
      </c>
      <c r="B5810" s="462" t="s">
        <v>13581</v>
      </c>
      <c r="C5810" s="461" t="s">
        <v>149</v>
      </c>
      <c r="D5810" s="465">
        <v>17.690000000000001</v>
      </c>
    </row>
    <row r="5811" spans="1:4" ht="40.5">
      <c r="A5811" s="461">
        <v>100726</v>
      </c>
      <c r="B5811" s="462" t="s">
        <v>9612</v>
      </c>
      <c r="C5811" s="461" t="s">
        <v>149</v>
      </c>
      <c r="D5811" s="465">
        <v>19.149999999999999</v>
      </c>
    </row>
    <row r="5812" spans="1:4" ht="27">
      <c r="A5812" s="461">
        <v>100727</v>
      </c>
      <c r="B5812" s="462" t="s">
        <v>13582</v>
      </c>
      <c r="C5812" s="461" t="s">
        <v>149</v>
      </c>
      <c r="D5812" s="465">
        <v>19.12</v>
      </c>
    </row>
    <row r="5813" spans="1:4" ht="27">
      <c r="A5813" s="461">
        <v>100728</v>
      </c>
      <c r="B5813" s="462" t="s">
        <v>9611</v>
      </c>
      <c r="C5813" s="461" t="s">
        <v>149</v>
      </c>
      <c r="D5813" s="465">
        <v>17.22</v>
      </c>
    </row>
    <row r="5814" spans="1:4" ht="27">
      <c r="A5814" s="461">
        <v>100729</v>
      </c>
      <c r="B5814" s="462" t="s">
        <v>13583</v>
      </c>
      <c r="C5814" s="461" t="s">
        <v>149</v>
      </c>
      <c r="D5814" s="465">
        <v>14.42</v>
      </c>
    </row>
    <row r="5815" spans="1:4" ht="27">
      <c r="A5815" s="461">
        <v>100730</v>
      </c>
      <c r="B5815" s="462" t="s">
        <v>9610</v>
      </c>
      <c r="C5815" s="461" t="s">
        <v>149</v>
      </c>
      <c r="D5815" s="465">
        <v>16.91</v>
      </c>
    </row>
    <row r="5816" spans="1:4" ht="27">
      <c r="A5816" s="461">
        <v>100733</v>
      </c>
      <c r="B5816" s="462" t="s">
        <v>13584</v>
      </c>
      <c r="C5816" s="461" t="s">
        <v>149</v>
      </c>
      <c r="D5816" s="465">
        <v>7.62</v>
      </c>
    </row>
    <row r="5817" spans="1:4" ht="27">
      <c r="A5817" s="461">
        <v>100734</v>
      </c>
      <c r="B5817" s="462" t="s">
        <v>9609</v>
      </c>
      <c r="C5817" s="461" t="s">
        <v>149</v>
      </c>
      <c r="D5817" s="465">
        <v>10.24</v>
      </c>
    </row>
    <row r="5818" spans="1:4" ht="27">
      <c r="A5818" s="461">
        <v>100735</v>
      </c>
      <c r="B5818" s="462" t="s">
        <v>13585</v>
      </c>
      <c r="C5818" s="461" t="s">
        <v>149</v>
      </c>
      <c r="D5818" s="465">
        <v>7.72</v>
      </c>
    </row>
    <row r="5819" spans="1:4" ht="27">
      <c r="A5819" s="461">
        <v>100736</v>
      </c>
      <c r="B5819" s="462" t="s">
        <v>9608</v>
      </c>
      <c r="C5819" s="461" t="s">
        <v>149</v>
      </c>
      <c r="D5819" s="465">
        <v>10.220000000000001</v>
      </c>
    </row>
    <row r="5820" spans="1:4" ht="27">
      <c r="A5820" s="461">
        <v>100739</v>
      </c>
      <c r="B5820" s="462" t="s">
        <v>13586</v>
      </c>
      <c r="C5820" s="461" t="s">
        <v>149</v>
      </c>
      <c r="D5820" s="465">
        <v>7.59</v>
      </c>
    </row>
    <row r="5821" spans="1:4" ht="27">
      <c r="A5821" s="461">
        <v>100740</v>
      </c>
      <c r="B5821" s="462" t="s">
        <v>9607</v>
      </c>
      <c r="C5821" s="461" t="s">
        <v>149</v>
      </c>
      <c r="D5821" s="465">
        <v>7.97</v>
      </c>
    </row>
    <row r="5822" spans="1:4" ht="40.5">
      <c r="A5822" s="461">
        <v>100741</v>
      </c>
      <c r="B5822" s="462" t="s">
        <v>13587</v>
      </c>
      <c r="C5822" s="461" t="s">
        <v>149</v>
      </c>
      <c r="D5822" s="465">
        <v>17.23</v>
      </c>
    </row>
    <row r="5823" spans="1:4" ht="40.5">
      <c r="A5823" s="461">
        <v>100742</v>
      </c>
      <c r="B5823" s="462" t="s">
        <v>9606</v>
      </c>
      <c r="C5823" s="461" t="s">
        <v>149</v>
      </c>
      <c r="D5823" s="465">
        <v>17.29</v>
      </c>
    </row>
    <row r="5824" spans="1:4" ht="27">
      <c r="A5824" s="461">
        <v>100743</v>
      </c>
      <c r="B5824" s="462" t="s">
        <v>13588</v>
      </c>
      <c r="C5824" s="461" t="s">
        <v>149</v>
      </c>
      <c r="D5824" s="465">
        <v>7.41</v>
      </c>
    </row>
    <row r="5825" spans="1:4" ht="27">
      <c r="A5825" s="461">
        <v>100744</v>
      </c>
      <c r="B5825" s="462" t="s">
        <v>9605</v>
      </c>
      <c r="C5825" s="461" t="s">
        <v>149</v>
      </c>
      <c r="D5825" s="465">
        <v>7.86</v>
      </c>
    </row>
    <row r="5826" spans="1:4" ht="40.5">
      <c r="A5826" s="461">
        <v>100745</v>
      </c>
      <c r="B5826" s="462" t="s">
        <v>13589</v>
      </c>
      <c r="C5826" s="461" t="s">
        <v>149</v>
      </c>
      <c r="D5826" s="465">
        <v>17.04</v>
      </c>
    </row>
    <row r="5827" spans="1:4" ht="40.5">
      <c r="A5827" s="461">
        <v>100746</v>
      </c>
      <c r="B5827" s="462" t="s">
        <v>9604</v>
      </c>
      <c r="C5827" s="461" t="s">
        <v>149</v>
      </c>
      <c r="D5827" s="465">
        <v>17.18</v>
      </c>
    </row>
    <row r="5828" spans="1:4" ht="27">
      <c r="A5828" s="461">
        <v>100747</v>
      </c>
      <c r="B5828" s="462" t="s">
        <v>13590</v>
      </c>
      <c r="C5828" s="461" t="s">
        <v>149</v>
      </c>
      <c r="D5828" s="465">
        <v>7.49</v>
      </c>
    </row>
    <row r="5829" spans="1:4" ht="27">
      <c r="A5829" s="461">
        <v>100748</v>
      </c>
      <c r="B5829" s="462" t="s">
        <v>9603</v>
      </c>
      <c r="C5829" s="461" t="s">
        <v>149</v>
      </c>
      <c r="D5829" s="465">
        <v>7.91</v>
      </c>
    </row>
    <row r="5830" spans="1:4" ht="40.5">
      <c r="A5830" s="461">
        <v>100749</v>
      </c>
      <c r="B5830" s="462" t="s">
        <v>13591</v>
      </c>
      <c r="C5830" s="461" t="s">
        <v>149</v>
      </c>
      <c r="D5830" s="465">
        <v>17.12</v>
      </c>
    </row>
    <row r="5831" spans="1:4" ht="40.5">
      <c r="A5831" s="461">
        <v>100750</v>
      </c>
      <c r="B5831" s="462" t="s">
        <v>9602</v>
      </c>
      <c r="C5831" s="461" t="s">
        <v>149</v>
      </c>
      <c r="D5831" s="465">
        <v>17.23</v>
      </c>
    </row>
    <row r="5832" spans="1:4" ht="27">
      <c r="A5832" s="461">
        <v>100751</v>
      </c>
      <c r="B5832" s="462" t="s">
        <v>13592</v>
      </c>
      <c r="C5832" s="461" t="s">
        <v>149</v>
      </c>
      <c r="D5832" s="465">
        <v>28.83</v>
      </c>
    </row>
    <row r="5833" spans="1:4" ht="27">
      <c r="A5833" s="461">
        <v>100752</v>
      </c>
      <c r="B5833" s="462" t="s">
        <v>9601</v>
      </c>
      <c r="C5833" s="461" t="s">
        <v>149</v>
      </c>
      <c r="D5833" s="465">
        <v>33.85</v>
      </c>
    </row>
    <row r="5834" spans="1:4" ht="27">
      <c r="A5834" s="461">
        <v>100753</v>
      </c>
      <c r="B5834" s="462" t="s">
        <v>13593</v>
      </c>
      <c r="C5834" s="461" t="s">
        <v>149</v>
      </c>
      <c r="D5834" s="465">
        <v>15.47</v>
      </c>
    </row>
    <row r="5835" spans="1:4" ht="27">
      <c r="A5835" s="461">
        <v>100754</v>
      </c>
      <c r="B5835" s="462" t="s">
        <v>9600</v>
      </c>
      <c r="C5835" s="461" t="s">
        <v>149</v>
      </c>
      <c r="D5835" s="465">
        <v>20.45</v>
      </c>
    </row>
    <row r="5836" spans="1:4" ht="40.5">
      <c r="A5836" s="461">
        <v>100757</v>
      </c>
      <c r="B5836" s="462" t="s">
        <v>13594</v>
      </c>
      <c r="C5836" s="461" t="s">
        <v>149</v>
      </c>
      <c r="D5836" s="465">
        <v>34.46</v>
      </c>
    </row>
    <row r="5837" spans="1:4" ht="40.5">
      <c r="A5837" s="461">
        <v>100758</v>
      </c>
      <c r="B5837" s="462" t="s">
        <v>9599</v>
      </c>
      <c r="C5837" s="461" t="s">
        <v>149</v>
      </c>
      <c r="D5837" s="465">
        <v>34.61</v>
      </c>
    </row>
    <row r="5838" spans="1:4" ht="40.5">
      <c r="A5838" s="461">
        <v>100759</v>
      </c>
      <c r="B5838" s="462" t="s">
        <v>13595</v>
      </c>
      <c r="C5838" s="461" t="s">
        <v>149</v>
      </c>
      <c r="D5838" s="465">
        <v>34.08</v>
      </c>
    </row>
    <row r="5839" spans="1:4" ht="40.5">
      <c r="A5839" s="461">
        <v>100760</v>
      </c>
      <c r="B5839" s="462" t="s">
        <v>9598</v>
      </c>
      <c r="C5839" s="461" t="s">
        <v>149</v>
      </c>
      <c r="D5839" s="465">
        <v>34.380000000000003</v>
      </c>
    </row>
    <row r="5840" spans="1:4" ht="40.5">
      <c r="A5840" s="461">
        <v>100761</v>
      </c>
      <c r="B5840" s="462" t="s">
        <v>13596</v>
      </c>
      <c r="C5840" s="461" t="s">
        <v>149</v>
      </c>
      <c r="D5840" s="465">
        <v>34.24</v>
      </c>
    </row>
    <row r="5841" spans="1:4" ht="40.5">
      <c r="A5841" s="461">
        <v>100762</v>
      </c>
      <c r="B5841" s="462" t="s">
        <v>9597</v>
      </c>
      <c r="C5841" s="461" t="s">
        <v>149</v>
      </c>
      <c r="D5841" s="465">
        <v>34.479999999999997</v>
      </c>
    </row>
    <row r="5842" spans="1:4" ht="15">
      <c r="A5842" s="461">
        <v>102488</v>
      </c>
      <c r="B5842" s="462" t="s">
        <v>13597</v>
      </c>
      <c r="C5842" s="461" t="s">
        <v>149</v>
      </c>
      <c r="D5842" s="465">
        <v>2.48</v>
      </c>
    </row>
    <row r="5843" spans="1:4" ht="15">
      <c r="A5843" s="461">
        <v>102489</v>
      </c>
      <c r="B5843" s="462" t="s">
        <v>13598</v>
      </c>
      <c r="C5843" s="461" t="s">
        <v>149</v>
      </c>
      <c r="D5843" s="465">
        <v>20.149999999999999</v>
      </c>
    </row>
    <row r="5844" spans="1:4" ht="27">
      <c r="A5844" s="461">
        <v>102491</v>
      </c>
      <c r="B5844" s="462" t="s">
        <v>13599</v>
      </c>
      <c r="C5844" s="461" t="s">
        <v>149</v>
      </c>
      <c r="D5844" s="465">
        <v>14.27</v>
      </c>
    </row>
    <row r="5845" spans="1:4" ht="27">
      <c r="A5845" s="461">
        <v>102492</v>
      </c>
      <c r="B5845" s="462" t="s">
        <v>13600</v>
      </c>
      <c r="C5845" s="461" t="s">
        <v>149</v>
      </c>
      <c r="D5845" s="465">
        <v>16.62</v>
      </c>
    </row>
    <row r="5846" spans="1:4" ht="27">
      <c r="A5846" s="461">
        <v>102494</v>
      </c>
      <c r="B5846" s="462" t="s">
        <v>13601</v>
      </c>
      <c r="C5846" s="461" t="s">
        <v>149</v>
      </c>
      <c r="D5846" s="465">
        <v>44.83</v>
      </c>
    </row>
    <row r="5847" spans="1:4" ht="27">
      <c r="A5847" s="461">
        <v>102496</v>
      </c>
      <c r="B5847" s="462" t="s">
        <v>13602</v>
      </c>
      <c r="C5847" s="461" t="s">
        <v>1</v>
      </c>
      <c r="D5847" s="465">
        <v>9.39</v>
      </c>
    </row>
    <row r="5848" spans="1:4" ht="27">
      <c r="A5848" s="461">
        <v>102497</v>
      </c>
      <c r="B5848" s="462" t="s">
        <v>13603</v>
      </c>
      <c r="C5848" s="461" t="s">
        <v>1</v>
      </c>
      <c r="D5848" s="465">
        <v>3.43</v>
      </c>
    </row>
    <row r="5849" spans="1:4" ht="15">
      <c r="A5849" s="461">
        <v>102498</v>
      </c>
      <c r="B5849" s="462" t="s">
        <v>13604</v>
      </c>
      <c r="C5849" s="461" t="s">
        <v>1</v>
      </c>
      <c r="D5849" s="465">
        <v>1.1000000000000001</v>
      </c>
    </row>
    <row r="5850" spans="1:4" ht="15">
      <c r="A5850" s="461">
        <v>102499</v>
      </c>
      <c r="B5850" s="462" t="s">
        <v>13605</v>
      </c>
      <c r="C5850" s="461" t="s">
        <v>149</v>
      </c>
      <c r="D5850" s="465">
        <v>2.2200000000000002</v>
      </c>
    </row>
    <row r="5851" spans="1:4" ht="27">
      <c r="A5851" s="461">
        <v>102500</v>
      </c>
      <c r="B5851" s="462" t="s">
        <v>13606</v>
      </c>
      <c r="C5851" s="461" t="s">
        <v>1</v>
      </c>
      <c r="D5851" s="465">
        <v>3.17</v>
      </c>
    </row>
    <row r="5852" spans="1:4" ht="27">
      <c r="A5852" s="461">
        <v>102501</v>
      </c>
      <c r="B5852" s="462" t="s">
        <v>13607</v>
      </c>
      <c r="C5852" s="461" t="s">
        <v>149</v>
      </c>
      <c r="D5852" s="465">
        <v>17.71</v>
      </c>
    </row>
    <row r="5853" spans="1:4" ht="27">
      <c r="A5853" s="461">
        <v>102504</v>
      </c>
      <c r="B5853" s="462" t="s">
        <v>13608</v>
      </c>
      <c r="C5853" s="461" t="s">
        <v>1</v>
      </c>
      <c r="D5853" s="465">
        <v>6.93</v>
      </c>
    </row>
    <row r="5854" spans="1:4" ht="27">
      <c r="A5854" s="461">
        <v>102505</v>
      </c>
      <c r="B5854" s="462" t="s">
        <v>13609</v>
      </c>
      <c r="C5854" s="461" t="s">
        <v>1</v>
      </c>
      <c r="D5854" s="465">
        <v>7</v>
      </c>
    </row>
    <row r="5855" spans="1:4" ht="27">
      <c r="A5855" s="461">
        <v>102506</v>
      </c>
      <c r="B5855" s="462" t="s">
        <v>13610</v>
      </c>
      <c r="C5855" s="461" t="s">
        <v>1</v>
      </c>
      <c r="D5855" s="465">
        <v>7.62</v>
      </c>
    </row>
    <row r="5856" spans="1:4" ht="27">
      <c r="A5856" s="461">
        <v>102507</v>
      </c>
      <c r="B5856" s="462" t="s">
        <v>13611</v>
      </c>
      <c r="C5856" s="461" t="s">
        <v>1</v>
      </c>
      <c r="D5856" s="465">
        <v>4.54</v>
      </c>
    </row>
    <row r="5857" spans="1:4" ht="27">
      <c r="A5857" s="461">
        <v>102508</v>
      </c>
      <c r="B5857" s="462" t="s">
        <v>13612</v>
      </c>
      <c r="C5857" s="461" t="s">
        <v>149</v>
      </c>
      <c r="D5857" s="465">
        <v>31.73</v>
      </c>
    </row>
    <row r="5858" spans="1:4" ht="27">
      <c r="A5858" s="461">
        <v>102509</v>
      </c>
      <c r="B5858" s="462" t="s">
        <v>13613</v>
      </c>
      <c r="C5858" s="461" t="s">
        <v>149</v>
      </c>
      <c r="D5858" s="465">
        <v>19.98</v>
      </c>
    </row>
    <row r="5859" spans="1:4" ht="40.5">
      <c r="A5859" s="461">
        <v>102512</v>
      </c>
      <c r="B5859" s="462" t="s">
        <v>13614</v>
      </c>
      <c r="C5859" s="461" t="s">
        <v>1</v>
      </c>
      <c r="D5859" s="465">
        <v>3.5</v>
      </c>
    </row>
    <row r="5860" spans="1:4" ht="27">
      <c r="A5860" s="461">
        <v>102513</v>
      </c>
      <c r="B5860" s="462" t="s">
        <v>13615</v>
      </c>
      <c r="C5860" s="461" t="s">
        <v>149</v>
      </c>
      <c r="D5860" s="465">
        <v>33.549999999999997</v>
      </c>
    </row>
    <row r="5861" spans="1:4" ht="27">
      <c r="A5861" s="461">
        <v>102520</v>
      </c>
      <c r="B5861" s="462" t="s">
        <v>13616</v>
      </c>
      <c r="C5861" s="461" t="s">
        <v>149</v>
      </c>
      <c r="D5861" s="465">
        <v>57.07</v>
      </c>
    </row>
    <row r="5862" spans="1:4" ht="27">
      <c r="A5862" s="461">
        <v>101749</v>
      </c>
      <c r="B5862" s="462" t="s">
        <v>9596</v>
      </c>
      <c r="C5862" s="461" t="s">
        <v>149</v>
      </c>
      <c r="D5862" s="465">
        <v>43.08</v>
      </c>
    </row>
    <row r="5863" spans="1:4" ht="27">
      <c r="A5863" s="461">
        <v>101750</v>
      </c>
      <c r="B5863" s="462" t="s">
        <v>9595</v>
      </c>
      <c r="C5863" s="461" t="s">
        <v>149</v>
      </c>
      <c r="D5863" s="465">
        <v>41.26</v>
      </c>
    </row>
    <row r="5864" spans="1:4" ht="15">
      <c r="A5864" s="461">
        <v>101729</v>
      </c>
      <c r="B5864" s="462" t="s">
        <v>9594</v>
      </c>
      <c r="C5864" s="461" t="s">
        <v>149</v>
      </c>
      <c r="D5864" s="465">
        <v>197.43</v>
      </c>
    </row>
    <row r="5865" spans="1:4" ht="15">
      <c r="A5865" s="461">
        <v>101746</v>
      </c>
      <c r="B5865" s="462" t="s">
        <v>9593</v>
      </c>
      <c r="C5865" s="461" t="s">
        <v>149</v>
      </c>
      <c r="D5865" s="465">
        <v>311.76</v>
      </c>
    </row>
    <row r="5866" spans="1:4" ht="15">
      <c r="A5866" s="461">
        <v>101751</v>
      </c>
      <c r="B5866" s="462" t="s">
        <v>9592</v>
      </c>
      <c r="C5866" s="461" t="s">
        <v>149</v>
      </c>
      <c r="D5866" s="465">
        <v>202.46</v>
      </c>
    </row>
    <row r="5867" spans="1:4" ht="27">
      <c r="A5867" s="461">
        <v>87246</v>
      </c>
      <c r="B5867" s="462" t="s">
        <v>2951</v>
      </c>
      <c r="C5867" s="461" t="s">
        <v>149</v>
      </c>
      <c r="D5867" s="465">
        <v>53.92</v>
      </c>
    </row>
    <row r="5868" spans="1:4" ht="27">
      <c r="A5868" s="461">
        <v>87247</v>
      </c>
      <c r="B5868" s="462" t="s">
        <v>2952</v>
      </c>
      <c r="C5868" s="461" t="s">
        <v>149</v>
      </c>
      <c r="D5868" s="465">
        <v>48.45</v>
      </c>
    </row>
    <row r="5869" spans="1:4" ht="27">
      <c r="A5869" s="461">
        <v>87248</v>
      </c>
      <c r="B5869" s="462" t="s">
        <v>2953</v>
      </c>
      <c r="C5869" s="461" t="s">
        <v>149</v>
      </c>
      <c r="D5869" s="465">
        <v>44.12</v>
      </c>
    </row>
    <row r="5870" spans="1:4" ht="27">
      <c r="A5870" s="461">
        <v>87249</v>
      </c>
      <c r="B5870" s="462" t="s">
        <v>2954</v>
      </c>
      <c r="C5870" s="461" t="s">
        <v>149</v>
      </c>
      <c r="D5870" s="465">
        <v>59.47</v>
      </c>
    </row>
    <row r="5871" spans="1:4" ht="27">
      <c r="A5871" s="461">
        <v>87250</v>
      </c>
      <c r="B5871" s="462" t="s">
        <v>2955</v>
      </c>
      <c r="C5871" s="461" t="s">
        <v>149</v>
      </c>
      <c r="D5871" s="465">
        <v>50.84</v>
      </c>
    </row>
    <row r="5872" spans="1:4" ht="27">
      <c r="A5872" s="461">
        <v>87251</v>
      </c>
      <c r="B5872" s="462" t="s">
        <v>2956</v>
      </c>
      <c r="C5872" s="461" t="s">
        <v>149</v>
      </c>
      <c r="D5872" s="465">
        <v>45.31</v>
      </c>
    </row>
    <row r="5873" spans="1:4" ht="27">
      <c r="A5873" s="461">
        <v>87255</v>
      </c>
      <c r="B5873" s="462" t="s">
        <v>2957</v>
      </c>
      <c r="C5873" s="461" t="s">
        <v>149</v>
      </c>
      <c r="D5873" s="465">
        <v>99.75</v>
      </c>
    </row>
    <row r="5874" spans="1:4" ht="27">
      <c r="A5874" s="461">
        <v>87256</v>
      </c>
      <c r="B5874" s="462" t="s">
        <v>2958</v>
      </c>
      <c r="C5874" s="461" t="s">
        <v>149</v>
      </c>
      <c r="D5874" s="465">
        <v>88.99</v>
      </c>
    </row>
    <row r="5875" spans="1:4" ht="27">
      <c r="A5875" s="461">
        <v>87257</v>
      </c>
      <c r="B5875" s="462" t="s">
        <v>2959</v>
      </c>
      <c r="C5875" s="461" t="s">
        <v>149</v>
      </c>
      <c r="D5875" s="465">
        <v>82.42</v>
      </c>
    </row>
    <row r="5876" spans="1:4" ht="27">
      <c r="A5876" s="461">
        <v>87258</v>
      </c>
      <c r="B5876" s="462" t="s">
        <v>2960</v>
      </c>
      <c r="C5876" s="461" t="s">
        <v>149</v>
      </c>
      <c r="D5876" s="465">
        <v>136.71</v>
      </c>
    </row>
    <row r="5877" spans="1:4" ht="27">
      <c r="A5877" s="461">
        <v>87259</v>
      </c>
      <c r="B5877" s="462" t="s">
        <v>2961</v>
      </c>
      <c r="C5877" s="461" t="s">
        <v>149</v>
      </c>
      <c r="D5877" s="465">
        <v>126.49</v>
      </c>
    </row>
    <row r="5878" spans="1:4" ht="27">
      <c r="A5878" s="461">
        <v>87260</v>
      </c>
      <c r="B5878" s="462" t="s">
        <v>2962</v>
      </c>
      <c r="C5878" s="461" t="s">
        <v>149</v>
      </c>
      <c r="D5878" s="465">
        <v>120.61</v>
      </c>
    </row>
    <row r="5879" spans="1:4" ht="27">
      <c r="A5879" s="461">
        <v>87261</v>
      </c>
      <c r="B5879" s="462" t="s">
        <v>2963</v>
      </c>
      <c r="C5879" s="461" t="s">
        <v>149</v>
      </c>
      <c r="D5879" s="465">
        <v>157.15</v>
      </c>
    </row>
    <row r="5880" spans="1:4" ht="27">
      <c r="A5880" s="461">
        <v>87262</v>
      </c>
      <c r="B5880" s="462" t="s">
        <v>2964</v>
      </c>
      <c r="C5880" s="461" t="s">
        <v>149</v>
      </c>
      <c r="D5880" s="465">
        <v>144.97999999999999</v>
      </c>
    </row>
    <row r="5881" spans="1:4" ht="27">
      <c r="A5881" s="461">
        <v>87263</v>
      </c>
      <c r="B5881" s="462" t="s">
        <v>2965</v>
      </c>
      <c r="C5881" s="461" t="s">
        <v>149</v>
      </c>
      <c r="D5881" s="465">
        <v>138.05000000000001</v>
      </c>
    </row>
    <row r="5882" spans="1:4" ht="40.5">
      <c r="A5882" s="461">
        <v>89046</v>
      </c>
      <c r="B5882" s="462" t="s">
        <v>9591</v>
      </c>
      <c r="C5882" s="461" t="s">
        <v>149</v>
      </c>
      <c r="D5882" s="465">
        <v>48.25</v>
      </c>
    </row>
    <row r="5883" spans="1:4" ht="40.5">
      <c r="A5883" s="461">
        <v>89171</v>
      </c>
      <c r="B5883" s="462" t="s">
        <v>9590</v>
      </c>
      <c r="C5883" s="461" t="s">
        <v>149</v>
      </c>
      <c r="D5883" s="465">
        <v>46.1</v>
      </c>
    </row>
    <row r="5884" spans="1:4" ht="27">
      <c r="A5884" s="461">
        <v>93389</v>
      </c>
      <c r="B5884" s="462" t="s">
        <v>2966</v>
      </c>
      <c r="C5884" s="461" t="s">
        <v>149</v>
      </c>
      <c r="D5884" s="465">
        <v>48.31</v>
      </c>
    </row>
    <row r="5885" spans="1:4" ht="27">
      <c r="A5885" s="461">
        <v>93390</v>
      </c>
      <c r="B5885" s="462" t="s">
        <v>2967</v>
      </c>
      <c r="C5885" s="461" t="s">
        <v>149</v>
      </c>
      <c r="D5885" s="465">
        <v>42.95</v>
      </c>
    </row>
    <row r="5886" spans="1:4" ht="27">
      <c r="A5886" s="461">
        <v>93391</v>
      </c>
      <c r="B5886" s="462" t="s">
        <v>2968</v>
      </c>
      <c r="C5886" s="461" t="s">
        <v>149</v>
      </c>
      <c r="D5886" s="465">
        <v>38.619999999999997</v>
      </c>
    </row>
    <row r="5887" spans="1:4" ht="15">
      <c r="A5887" s="461">
        <v>98671</v>
      </c>
      <c r="B5887" s="462" t="s">
        <v>9589</v>
      </c>
      <c r="C5887" s="461" t="s">
        <v>149</v>
      </c>
      <c r="D5887" s="465">
        <v>390.75</v>
      </c>
    </row>
    <row r="5888" spans="1:4" ht="15">
      <c r="A5888" s="461">
        <v>98672</v>
      </c>
      <c r="B5888" s="462" t="s">
        <v>9588</v>
      </c>
      <c r="C5888" s="461" t="s">
        <v>149</v>
      </c>
      <c r="D5888" s="465">
        <v>520.61</v>
      </c>
    </row>
    <row r="5889" spans="1:4" ht="15">
      <c r="A5889" s="461">
        <v>98678</v>
      </c>
      <c r="B5889" s="462" t="s">
        <v>9587</v>
      </c>
      <c r="C5889" s="461" t="s">
        <v>149</v>
      </c>
      <c r="D5889" s="465">
        <v>490.48</v>
      </c>
    </row>
    <row r="5890" spans="1:4" ht="27">
      <c r="A5890" s="461">
        <v>98679</v>
      </c>
      <c r="B5890" s="462" t="s">
        <v>9586</v>
      </c>
      <c r="C5890" s="461" t="s">
        <v>149</v>
      </c>
      <c r="D5890" s="465">
        <v>28.99</v>
      </c>
    </row>
    <row r="5891" spans="1:4" ht="27">
      <c r="A5891" s="461">
        <v>98680</v>
      </c>
      <c r="B5891" s="462" t="s">
        <v>9585</v>
      </c>
      <c r="C5891" s="461" t="s">
        <v>149</v>
      </c>
      <c r="D5891" s="465">
        <v>36.74</v>
      </c>
    </row>
    <row r="5892" spans="1:4" ht="27">
      <c r="A5892" s="461">
        <v>98681</v>
      </c>
      <c r="B5892" s="462" t="s">
        <v>9584</v>
      </c>
      <c r="C5892" s="461" t="s">
        <v>149</v>
      </c>
      <c r="D5892" s="465">
        <v>27.17</v>
      </c>
    </row>
    <row r="5893" spans="1:4" ht="27">
      <c r="A5893" s="461">
        <v>98682</v>
      </c>
      <c r="B5893" s="462" t="s">
        <v>9583</v>
      </c>
      <c r="C5893" s="461" t="s">
        <v>149</v>
      </c>
      <c r="D5893" s="465">
        <v>34.93</v>
      </c>
    </row>
    <row r="5894" spans="1:4" ht="15">
      <c r="A5894" s="461">
        <v>98685</v>
      </c>
      <c r="B5894" s="462" t="s">
        <v>9582</v>
      </c>
      <c r="C5894" s="461" t="s">
        <v>1</v>
      </c>
      <c r="D5894" s="465">
        <v>70.209999999999994</v>
      </c>
    </row>
    <row r="5895" spans="1:4" ht="15">
      <c r="A5895" s="461">
        <v>98686</v>
      </c>
      <c r="B5895" s="462" t="s">
        <v>9581</v>
      </c>
      <c r="C5895" s="461" t="s">
        <v>1</v>
      </c>
      <c r="D5895" s="465">
        <v>31.55</v>
      </c>
    </row>
    <row r="5896" spans="1:4" ht="15">
      <c r="A5896" s="461">
        <v>98688</v>
      </c>
      <c r="B5896" s="462" t="s">
        <v>9580</v>
      </c>
      <c r="C5896" s="461" t="s">
        <v>1</v>
      </c>
      <c r="D5896" s="465">
        <v>53.82</v>
      </c>
    </row>
    <row r="5897" spans="1:4" ht="15">
      <c r="A5897" s="461">
        <v>98689</v>
      </c>
      <c r="B5897" s="462" t="s">
        <v>9579</v>
      </c>
      <c r="C5897" s="461" t="s">
        <v>1</v>
      </c>
      <c r="D5897" s="465">
        <v>98.76</v>
      </c>
    </row>
    <row r="5898" spans="1:4" ht="27">
      <c r="A5898" s="461">
        <v>101090</v>
      </c>
      <c r="B5898" s="462" t="s">
        <v>9578</v>
      </c>
      <c r="C5898" s="461" t="s">
        <v>149</v>
      </c>
      <c r="D5898" s="465">
        <v>183.52</v>
      </c>
    </row>
    <row r="5899" spans="1:4" ht="15">
      <c r="A5899" s="461">
        <v>101091</v>
      </c>
      <c r="B5899" s="462" t="s">
        <v>9577</v>
      </c>
      <c r="C5899" s="461" t="s">
        <v>149</v>
      </c>
      <c r="D5899" s="465">
        <v>119.87</v>
      </c>
    </row>
    <row r="5900" spans="1:4" ht="27">
      <c r="A5900" s="461">
        <v>101725</v>
      </c>
      <c r="B5900" s="462" t="s">
        <v>9576</v>
      </c>
      <c r="C5900" s="461" t="s">
        <v>149</v>
      </c>
      <c r="D5900" s="465">
        <v>212.33</v>
      </c>
    </row>
    <row r="5901" spans="1:4" ht="27">
      <c r="A5901" s="461">
        <v>101726</v>
      </c>
      <c r="B5901" s="462" t="s">
        <v>9575</v>
      </c>
      <c r="C5901" s="461" t="s">
        <v>149</v>
      </c>
      <c r="D5901" s="465">
        <v>149.16999999999999</v>
      </c>
    </row>
    <row r="5902" spans="1:4" ht="15">
      <c r="A5902" s="461">
        <v>101731</v>
      </c>
      <c r="B5902" s="462" t="s">
        <v>9574</v>
      </c>
      <c r="C5902" s="461" t="s">
        <v>149</v>
      </c>
      <c r="D5902" s="465">
        <v>269.49</v>
      </c>
    </row>
    <row r="5903" spans="1:4" ht="15">
      <c r="A5903" s="461">
        <v>101732</v>
      </c>
      <c r="B5903" s="462" t="s">
        <v>9573</v>
      </c>
      <c r="C5903" s="461" t="s">
        <v>149</v>
      </c>
      <c r="D5903" s="465">
        <v>78.650000000000006</v>
      </c>
    </row>
    <row r="5904" spans="1:4" ht="15">
      <c r="A5904" s="461">
        <v>101094</v>
      </c>
      <c r="B5904" s="462" t="s">
        <v>9572</v>
      </c>
      <c r="C5904" s="461" t="s">
        <v>1</v>
      </c>
      <c r="D5904" s="465">
        <v>136.28</v>
      </c>
    </row>
    <row r="5905" spans="1:4" ht="27">
      <c r="A5905" s="461">
        <v>101727</v>
      </c>
      <c r="B5905" s="462" t="s">
        <v>9571</v>
      </c>
      <c r="C5905" s="461" t="s">
        <v>149</v>
      </c>
      <c r="D5905" s="465">
        <v>159.47999999999999</v>
      </c>
    </row>
    <row r="5906" spans="1:4" ht="27">
      <c r="A5906" s="461">
        <v>101733</v>
      </c>
      <c r="B5906" s="462" t="s">
        <v>9570</v>
      </c>
      <c r="C5906" s="461" t="s">
        <v>149</v>
      </c>
      <c r="D5906" s="465">
        <v>215.42</v>
      </c>
    </row>
    <row r="5907" spans="1:4" ht="15">
      <c r="A5907" s="461">
        <v>101734</v>
      </c>
      <c r="B5907" s="462" t="s">
        <v>9569</v>
      </c>
      <c r="C5907" s="461" t="s">
        <v>149</v>
      </c>
      <c r="D5907" s="465">
        <v>329.53</v>
      </c>
    </row>
    <row r="5908" spans="1:4" ht="15">
      <c r="A5908" s="461">
        <v>101735</v>
      </c>
      <c r="B5908" s="462" t="s">
        <v>9568</v>
      </c>
      <c r="C5908" s="461" t="s">
        <v>149</v>
      </c>
      <c r="D5908" s="465">
        <v>337.81</v>
      </c>
    </row>
    <row r="5909" spans="1:4" ht="27">
      <c r="A5909" s="461">
        <v>101736</v>
      </c>
      <c r="B5909" s="462" t="s">
        <v>9567</v>
      </c>
      <c r="C5909" s="461" t="s">
        <v>149</v>
      </c>
      <c r="D5909" s="465">
        <v>74.62</v>
      </c>
    </row>
    <row r="5910" spans="1:4" ht="15">
      <c r="A5910" s="461">
        <v>101737</v>
      </c>
      <c r="B5910" s="462" t="s">
        <v>9566</v>
      </c>
      <c r="C5910" s="461" t="s">
        <v>149</v>
      </c>
      <c r="D5910" s="465">
        <v>91</v>
      </c>
    </row>
    <row r="5911" spans="1:4" ht="15">
      <c r="A5911" s="461">
        <v>101748</v>
      </c>
      <c r="B5911" s="462" t="s">
        <v>9565</v>
      </c>
      <c r="C5911" s="461" t="s">
        <v>149</v>
      </c>
      <c r="D5911" s="465">
        <v>2.5099999999999998</v>
      </c>
    </row>
    <row r="5912" spans="1:4" ht="15">
      <c r="A5912" s="461">
        <v>101092</v>
      </c>
      <c r="B5912" s="462" t="s">
        <v>9564</v>
      </c>
      <c r="C5912" s="461" t="s">
        <v>149</v>
      </c>
      <c r="D5912" s="465">
        <v>398.32</v>
      </c>
    </row>
    <row r="5913" spans="1:4" ht="15">
      <c r="A5913" s="461">
        <v>101093</v>
      </c>
      <c r="B5913" s="462" t="s">
        <v>9563</v>
      </c>
      <c r="C5913" s="461" t="s">
        <v>149</v>
      </c>
      <c r="D5913" s="465">
        <v>528.17999999999995</v>
      </c>
    </row>
    <row r="5914" spans="1:4" ht="15">
      <c r="A5914" s="461">
        <v>98695</v>
      </c>
      <c r="B5914" s="462" t="s">
        <v>9562</v>
      </c>
      <c r="C5914" s="461" t="s">
        <v>1</v>
      </c>
      <c r="D5914" s="465">
        <v>89.17</v>
      </c>
    </row>
    <row r="5915" spans="1:4" ht="15">
      <c r="A5915" s="461">
        <v>98697</v>
      </c>
      <c r="B5915" s="462" t="s">
        <v>9561</v>
      </c>
      <c r="C5915" s="461" t="s">
        <v>1</v>
      </c>
      <c r="D5915" s="465">
        <v>59.62</v>
      </c>
    </row>
    <row r="5916" spans="1:4" ht="15">
      <c r="A5916" s="461">
        <v>101738</v>
      </c>
      <c r="B5916" s="462" t="s">
        <v>9560</v>
      </c>
      <c r="C5916" s="461" t="s">
        <v>1</v>
      </c>
      <c r="D5916" s="465">
        <v>27.53</v>
      </c>
    </row>
    <row r="5917" spans="1:4" ht="15">
      <c r="A5917" s="461">
        <v>101739</v>
      </c>
      <c r="B5917" s="462" t="s">
        <v>9559</v>
      </c>
      <c r="C5917" s="461" t="s">
        <v>1</v>
      </c>
      <c r="D5917" s="465">
        <v>29.92</v>
      </c>
    </row>
    <row r="5918" spans="1:4" ht="27">
      <c r="A5918" s="461">
        <v>88648</v>
      </c>
      <c r="B5918" s="462" t="s">
        <v>2969</v>
      </c>
      <c r="C5918" s="461" t="s">
        <v>1</v>
      </c>
      <c r="D5918" s="465">
        <v>6.39</v>
      </c>
    </row>
    <row r="5919" spans="1:4" ht="27">
      <c r="A5919" s="461">
        <v>88649</v>
      </c>
      <c r="B5919" s="462" t="s">
        <v>2970</v>
      </c>
      <c r="C5919" s="461" t="s">
        <v>1</v>
      </c>
      <c r="D5919" s="465">
        <v>7.3</v>
      </c>
    </row>
    <row r="5920" spans="1:4" ht="27">
      <c r="A5920" s="461">
        <v>88650</v>
      </c>
      <c r="B5920" s="462" t="s">
        <v>2971</v>
      </c>
      <c r="C5920" s="461" t="s">
        <v>1</v>
      </c>
      <c r="D5920" s="465">
        <v>14.59</v>
      </c>
    </row>
    <row r="5921" spans="1:4" ht="27">
      <c r="A5921" s="461">
        <v>96467</v>
      </c>
      <c r="B5921" s="462" t="s">
        <v>2972</v>
      </c>
      <c r="C5921" s="461" t="s">
        <v>1</v>
      </c>
      <c r="D5921" s="465">
        <v>5.76</v>
      </c>
    </row>
    <row r="5922" spans="1:4" ht="15">
      <c r="A5922" s="461">
        <v>101740</v>
      </c>
      <c r="B5922" s="462" t="s">
        <v>9558</v>
      </c>
      <c r="C5922" s="461" t="s">
        <v>1</v>
      </c>
      <c r="D5922" s="465">
        <v>37.44</v>
      </c>
    </row>
    <row r="5923" spans="1:4" ht="15">
      <c r="A5923" s="461">
        <v>101741</v>
      </c>
      <c r="B5923" s="462" t="s">
        <v>9557</v>
      </c>
      <c r="C5923" s="461" t="s">
        <v>1</v>
      </c>
      <c r="D5923" s="465">
        <v>16.95</v>
      </c>
    </row>
    <row r="5924" spans="1:4" ht="27">
      <c r="A5924" s="461">
        <v>94990</v>
      </c>
      <c r="B5924" s="462" t="s">
        <v>2973</v>
      </c>
      <c r="C5924" s="461" t="s">
        <v>1043</v>
      </c>
      <c r="D5924" s="465">
        <v>649.36</v>
      </c>
    </row>
    <row r="5925" spans="1:4" ht="27">
      <c r="A5925" s="461">
        <v>94991</v>
      </c>
      <c r="B5925" s="462" t="s">
        <v>2974</v>
      </c>
      <c r="C5925" s="461" t="s">
        <v>1043</v>
      </c>
      <c r="D5925" s="465">
        <v>710.16</v>
      </c>
    </row>
    <row r="5926" spans="1:4" ht="27">
      <c r="A5926" s="461">
        <v>94992</v>
      </c>
      <c r="B5926" s="462" t="s">
        <v>2975</v>
      </c>
      <c r="C5926" s="461" t="s">
        <v>149</v>
      </c>
      <c r="D5926" s="465">
        <v>95.27</v>
      </c>
    </row>
    <row r="5927" spans="1:4" ht="27">
      <c r="A5927" s="461">
        <v>94993</v>
      </c>
      <c r="B5927" s="462" t="s">
        <v>2976</v>
      </c>
      <c r="C5927" s="461" t="s">
        <v>149</v>
      </c>
      <c r="D5927" s="465">
        <v>98.92</v>
      </c>
    </row>
    <row r="5928" spans="1:4" ht="27">
      <c r="A5928" s="461">
        <v>94994</v>
      </c>
      <c r="B5928" s="462" t="s">
        <v>2977</v>
      </c>
      <c r="C5928" s="461" t="s">
        <v>149</v>
      </c>
      <c r="D5928" s="465">
        <v>109.3</v>
      </c>
    </row>
    <row r="5929" spans="1:4" ht="27">
      <c r="A5929" s="461">
        <v>94995</v>
      </c>
      <c r="B5929" s="462" t="s">
        <v>2978</v>
      </c>
      <c r="C5929" s="461" t="s">
        <v>149</v>
      </c>
      <c r="D5929" s="465">
        <v>114.16</v>
      </c>
    </row>
    <row r="5930" spans="1:4" ht="27">
      <c r="A5930" s="461">
        <v>94996</v>
      </c>
      <c r="B5930" s="462" t="s">
        <v>2979</v>
      </c>
      <c r="C5930" s="461" t="s">
        <v>149</v>
      </c>
      <c r="D5930" s="465">
        <v>122.33</v>
      </c>
    </row>
    <row r="5931" spans="1:4" ht="27">
      <c r="A5931" s="461">
        <v>94997</v>
      </c>
      <c r="B5931" s="462" t="s">
        <v>2980</v>
      </c>
      <c r="C5931" s="461" t="s">
        <v>149</v>
      </c>
      <c r="D5931" s="465">
        <v>128.41</v>
      </c>
    </row>
    <row r="5932" spans="1:4" ht="27">
      <c r="A5932" s="461">
        <v>94998</v>
      </c>
      <c r="B5932" s="462" t="s">
        <v>2981</v>
      </c>
      <c r="C5932" s="461" t="s">
        <v>149</v>
      </c>
      <c r="D5932" s="465">
        <v>136.16999999999999</v>
      </c>
    </row>
    <row r="5933" spans="1:4" ht="27">
      <c r="A5933" s="461">
        <v>94999</v>
      </c>
      <c r="B5933" s="462" t="s">
        <v>2982</v>
      </c>
      <c r="C5933" s="461" t="s">
        <v>149</v>
      </c>
      <c r="D5933" s="465">
        <v>143.47</v>
      </c>
    </row>
    <row r="5934" spans="1:4" ht="15">
      <c r="A5934" s="461">
        <v>101747</v>
      </c>
      <c r="B5934" s="462" t="s">
        <v>9556</v>
      </c>
      <c r="C5934" s="461" t="s">
        <v>149</v>
      </c>
      <c r="D5934" s="465">
        <v>70.05</v>
      </c>
    </row>
    <row r="5935" spans="1:4" ht="15">
      <c r="A5935" s="461">
        <v>101743</v>
      </c>
      <c r="B5935" s="462" t="s">
        <v>9555</v>
      </c>
      <c r="C5935" s="461" t="s">
        <v>149</v>
      </c>
      <c r="D5935" s="465">
        <v>175.63</v>
      </c>
    </row>
    <row r="5936" spans="1:4" ht="15">
      <c r="A5936" s="461">
        <v>101744</v>
      </c>
      <c r="B5936" s="462" t="s">
        <v>9554</v>
      </c>
      <c r="C5936" s="461" t="s">
        <v>149</v>
      </c>
      <c r="D5936" s="465">
        <v>140</v>
      </c>
    </row>
    <row r="5937" spans="1:4" ht="15">
      <c r="A5937" s="461">
        <v>101745</v>
      </c>
      <c r="B5937" s="462" t="s">
        <v>9553</v>
      </c>
      <c r="C5937" s="461" t="s">
        <v>149</v>
      </c>
      <c r="D5937" s="465">
        <v>171.99</v>
      </c>
    </row>
    <row r="5938" spans="1:4" ht="40.5">
      <c r="A5938" s="461">
        <v>87620</v>
      </c>
      <c r="B5938" s="462" t="s">
        <v>13617</v>
      </c>
      <c r="C5938" s="461" t="s">
        <v>149</v>
      </c>
      <c r="D5938" s="465">
        <v>27.03</v>
      </c>
    </row>
    <row r="5939" spans="1:4" ht="27">
      <c r="A5939" s="461">
        <v>87622</v>
      </c>
      <c r="B5939" s="462" t="s">
        <v>13618</v>
      </c>
      <c r="C5939" s="461" t="s">
        <v>149</v>
      </c>
      <c r="D5939" s="465">
        <v>29.9</v>
      </c>
    </row>
    <row r="5940" spans="1:4" ht="27">
      <c r="A5940" s="461">
        <v>87623</v>
      </c>
      <c r="B5940" s="462" t="s">
        <v>13619</v>
      </c>
      <c r="C5940" s="461" t="s">
        <v>149</v>
      </c>
      <c r="D5940" s="465">
        <v>73.48</v>
      </c>
    </row>
    <row r="5941" spans="1:4" ht="27">
      <c r="A5941" s="461">
        <v>87624</v>
      </c>
      <c r="B5941" s="462" t="s">
        <v>13619</v>
      </c>
      <c r="C5941" s="461" t="s">
        <v>149</v>
      </c>
      <c r="D5941" s="465">
        <v>78.790000000000006</v>
      </c>
    </row>
    <row r="5942" spans="1:4" ht="40.5">
      <c r="A5942" s="461">
        <v>87630</v>
      </c>
      <c r="B5942" s="462" t="s">
        <v>13620</v>
      </c>
      <c r="C5942" s="461" t="s">
        <v>149</v>
      </c>
      <c r="D5942" s="465">
        <v>33.89</v>
      </c>
    </row>
    <row r="5943" spans="1:4" ht="27">
      <c r="A5943" s="461">
        <v>87632</v>
      </c>
      <c r="B5943" s="462" t="s">
        <v>13621</v>
      </c>
      <c r="C5943" s="461" t="s">
        <v>149</v>
      </c>
      <c r="D5943" s="465">
        <v>37.89</v>
      </c>
    </row>
    <row r="5944" spans="1:4" ht="27">
      <c r="A5944" s="461">
        <v>87633</v>
      </c>
      <c r="B5944" s="462" t="s">
        <v>13622</v>
      </c>
      <c r="C5944" s="461" t="s">
        <v>149</v>
      </c>
      <c r="D5944" s="465">
        <v>98.47</v>
      </c>
    </row>
    <row r="5945" spans="1:4" ht="27">
      <c r="A5945" s="461">
        <v>87634</v>
      </c>
      <c r="B5945" s="462" t="s">
        <v>13623</v>
      </c>
      <c r="C5945" s="461" t="s">
        <v>149</v>
      </c>
      <c r="D5945" s="465">
        <v>105.86</v>
      </c>
    </row>
    <row r="5946" spans="1:4" ht="40.5">
      <c r="A5946" s="461">
        <v>87640</v>
      </c>
      <c r="B5946" s="462" t="s">
        <v>13624</v>
      </c>
      <c r="C5946" s="461" t="s">
        <v>149</v>
      </c>
      <c r="D5946" s="465">
        <v>39.520000000000003</v>
      </c>
    </row>
    <row r="5947" spans="1:4" ht="27">
      <c r="A5947" s="461">
        <v>87642</v>
      </c>
      <c r="B5947" s="462" t="s">
        <v>13625</v>
      </c>
      <c r="C5947" s="461" t="s">
        <v>149</v>
      </c>
      <c r="D5947" s="465">
        <v>44.43</v>
      </c>
    </row>
    <row r="5948" spans="1:4" ht="27">
      <c r="A5948" s="461">
        <v>87643</v>
      </c>
      <c r="B5948" s="462" t="s">
        <v>13626</v>
      </c>
      <c r="C5948" s="461" t="s">
        <v>149</v>
      </c>
      <c r="D5948" s="465">
        <v>118.93</v>
      </c>
    </row>
    <row r="5949" spans="1:4" ht="27">
      <c r="A5949" s="461">
        <v>87644</v>
      </c>
      <c r="B5949" s="462" t="s">
        <v>13627</v>
      </c>
      <c r="C5949" s="461" t="s">
        <v>149</v>
      </c>
      <c r="D5949" s="465">
        <v>128.02000000000001</v>
      </c>
    </row>
    <row r="5950" spans="1:4" ht="40.5">
      <c r="A5950" s="461">
        <v>87680</v>
      </c>
      <c r="B5950" s="462" t="s">
        <v>13628</v>
      </c>
      <c r="C5950" s="461" t="s">
        <v>149</v>
      </c>
      <c r="D5950" s="465">
        <v>32.97</v>
      </c>
    </row>
    <row r="5951" spans="1:4" ht="40.5">
      <c r="A5951" s="461">
        <v>87682</v>
      </c>
      <c r="B5951" s="462" t="s">
        <v>13629</v>
      </c>
      <c r="C5951" s="461" t="s">
        <v>149</v>
      </c>
      <c r="D5951" s="465">
        <v>37.880000000000003</v>
      </c>
    </row>
    <row r="5952" spans="1:4" ht="40.5">
      <c r="A5952" s="461">
        <v>87683</v>
      </c>
      <c r="B5952" s="462" t="s">
        <v>13630</v>
      </c>
      <c r="C5952" s="461" t="s">
        <v>149</v>
      </c>
      <c r="D5952" s="465">
        <v>112.38</v>
      </c>
    </row>
    <row r="5953" spans="1:4" ht="27">
      <c r="A5953" s="461">
        <v>87684</v>
      </c>
      <c r="B5953" s="462" t="s">
        <v>13631</v>
      </c>
      <c r="C5953" s="461" t="s">
        <v>149</v>
      </c>
      <c r="D5953" s="465">
        <v>121.47</v>
      </c>
    </row>
    <row r="5954" spans="1:4" ht="40.5">
      <c r="A5954" s="461">
        <v>87690</v>
      </c>
      <c r="B5954" s="462" t="s">
        <v>13632</v>
      </c>
      <c r="C5954" s="461" t="s">
        <v>149</v>
      </c>
      <c r="D5954" s="465">
        <v>37.79</v>
      </c>
    </row>
    <row r="5955" spans="1:4" ht="40.5">
      <c r="A5955" s="461">
        <v>87692</v>
      </c>
      <c r="B5955" s="462" t="s">
        <v>13633</v>
      </c>
      <c r="C5955" s="461" t="s">
        <v>149</v>
      </c>
      <c r="D5955" s="465">
        <v>43.41</v>
      </c>
    </row>
    <row r="5956" spans="1:4" ht="27">
      <c r="A5956" s="461">
        <v>87693</v>
      </c>
      <c r="B5956" s="462" t="s">
        <v>13634</v>
      </c>
      <c r="C5956" s="461" t="s">
        <v>149</v>
      </c>
      <c r="D5956" s="465">
        <v>128.74</v>
      </c>
    </row>
    <row r="5957" spans="1:4" ht="27">
      <c r="A5957" s="461">
        <v>87694</v>
      </c>
      <c r="B5957" s="462" t="s">
        <v>13635</v>
      </c>
      <c r="C5957" s="461" t="s">
        <v>149</v>
      </c>
      <c r="D5957" s="465">
        <v>139.15</v>
      </c>
    </row>
    <row r="5958" spans="1:4" ht="40.5">
      <c r="A5958" s="461">
        <v>87700</v>
      </c>
      <c r="B5958" s="462" t="s">
        <v>13636</v>
      </c>
      <c r="C5958" s="461" t="s">
        <v>149</v>
      </c>
      <c r="D5958" s="465">
        <v>40.840000000000003</v>
      </c>
    </row>
    <row r="5959" spans="1:4" ht="40.5">
      <c r="A5959" s="461">
        <v>87702</v>
      </c>
      <c r="B5959" s="462" t="s">
        <v>13637</v>
      </c>
      <c r="C5959" s="461" t="s">
        <v>149</v>
      </c>
      <c r="D5959" s="465">
        <v>46.97</v>
      </c>
    </row>
    <row r="5960" spans="1:4" ht="40.5">
      <c r="A5960" s="461">
        <v>87703</v>
      </c>
      <c r="B5960" s="462" t="s">
        <v>13638</v>
      </c>
      <c r="C5960" s="461" t="s">
        <v>149</v>
      </c>
      <c r="D5960" s="465">
        <v>139.88999999999999</v>
      </c>
    </row>
    <row r="5961" spans="1:4" ht="27">
      <c r="A5961" s="461">
        <v>87704</v>
      </c>
      <c r="B5961" s="462" t="s">
        <v>13639</v>
      </c>
      <c r="C5961" s="461" t="s">
        <v>149</v>
      </c>
      <c r="D5961" s="465">
        <v>151.22</v>
      </c>
    </row>
    <row r="5962" spans="1:4" ht="40.5">
      <c r="A5962" s="461">
        <v>87735</v>
      </c>
      <c r="B5962" s="462" t="s">
        <v>13640</v>
      </c>
      <c r="C5962" s="461" t="s">
        <v>149</v>
      </c>
      <c r="D5962" s="465">
        <v>35.36</v>
      </c>
    </row>
    <row r="5963" spans="1:4" ht="40.5">
      <c r="A5963" s="461">
        <v>87737</v>
      </c>
      <c r="B5963" s="462" t="s">
        <v>13641</v>
      </c>
      <c r="C5963" s="461" t="s">
        <v>149</v>
      </c>
      <c r="D5963" s="465">
        <v>38.229999999999997</v>
      </c>
    </row>
    <row r="5964" spans="1:4" ht="40.5">
      <c r="A5964" s="461">
        <v>87738</v>
      </c>
      <c r="B5964" s="462" t="s">
        <v>13642</v>
      </c>
      <c r="C5964" s="461" t="s">
        <v>149</v>
      </c>
      <c r="D5964" s="465">
        <v>81.81</v>
      </c>
    </row>
    <row r="5965" spans="1:4" ht="27">
      <c r="A5965" s="461">
        <v>87739</v>
      </c>
      <c r="B5965" s="462" t="s">
        <v>13643</v>
      </c>
      <c r="C5965" s="461" t="s">
        <v>149</v>
      </c>
      <c r="D5965" s="465">
        <v>87.12</v>
      </c>
    </row>
    <row r="5966" spans="1:4" ht="40.5">
      <c r="A5966" s="461">
        <v>87745</v>
      </c>
      <c r="B5966" s="462" t="s">
        <v>13644</v>
      </c>
      <c r="C5966" s="461" t="s">
        <v>149</v>
      </c>
      <c r="D5966" s="465">
        <v>42.23</v>
      </c>
    </row>
    <row r="5967" spans="1:4" ht="40.5">
      <c r="A5967" s="461">
        <v>87747</v>
      </c>
      <c r="B5967" s="462" t="s">
        <v>13645</v>
      </c>
      <c r="C5967" s="461" t="s">
        <v>149</v>
      </c>
      <c r="D5967" s="465">
        <v>46.23</v>
      </c>
    </row>
    <row r="5968" spans="1:4" ht="40.5">
      <c r="A5968" s="461">
        <v>87748</v>
      </c>
      <c r="B5968" s="462" t="s">
        <v>13646</v>
      </c>
      <c r="C5968" s="461" t="s">
        <v>149</v>
      </c>
      <c r="D5968" s="465">
        <v>106.81</v>
      </c>
    </row>
    <row r="5969" spans="1:4" ht="27">
      <c r="A5969" s="461">
        <v>87749</v>
      </c>
      <c r="B5969" s="462" t="s">
        <v>13647</v>
      </c>
      <c r="C5969" s="461" t="s">
        <v>149</v>
      </c>
      <c r="D5969" s="465">
        <v>114.2</v>
      </c>
    </row>
    <row r="5970" spans="1:4" ht="40.5">
      <c r="A5970" s="461">
        <v>87755</v>
      </c>
      <c r="B5970" s="462" t="s">
        <v>13648</v>
      </c>
      <c r="C5970" s="461" t="s">
        <v>149</v>
      </c>
      <c r="D5970" s="465">
        <v>37.380000000000003</v>
      </c>
    </row>
    <row r="5971" spans="1:4" ht="40.5">
      <c r="A5971" s="461">
        <v>87757</v>
      </c>
      <c r="B5971" s="462" t="s">
        <v>13649</v>
      </c>
      <c r="C5971" s="461" t="s">
        <v>149</v>
      </c>
      <c r="D5971" s="465">
        <v>41.38</v>
      </c>
    </row>
    <row r="5972" spans="1:4" ht="40.5">
      <c r="A5972" s="461">
        <v>87758</v>
      </c>
      <c r="B5972" s="462" t="s">
        <v>13650</v>
      </c>
      <c r="C5972" s="461" t="s">
        <v>149</v>
      </c>
      <c r="D5972" s="465">
        <v>101.96</v>
      </c>
    </row>
    <row r="5973" spans="1:4" ht="27">
      <c r="A5973" s="461">
        <v>87759</v>
      </c>
      <c r="B5973" s="462" t="s">
        <v>13651</v>
      </c>
      <c r="C5973" s="461" t="s">
        <v>149</v>
      </c>
      <c r="D5973" s="465">
        <v>109.35</v>
      </c>
    </row>
    <row r="5974" spans="1:4" ht="40.5">
      <c r="A5974" s="461">
        <v>87765</v>
      </c>
      <c r="B5974" s="462" t="s">
        <v>13652</v>
      </c>
      <c r="C5974" s="461" t="s">
        <v>149</v>
      </c>
      <c r="D5974" s="465">
        <v>43.04</v>
      </c>
    </row>
    <row r="5975" spans="1:4" ht="40.5">
      <c r="A5975" s="461">
        <v>87767</v>
      </c>
      <c r="B5975" s="462" t="s">
        <v>13653</v>
      </c>
      <c r="C5975" s="461" t="s">
        <v>149</v>
      </c>
      <c r="D5975" s="465">
        <v>47.95</v>
      </c>
    </row>
    <row r="5976" spans="1:4" ht="40.5">
      <c r="A5976" s="461">
        <v>87768</v>
      </c>
      <c r="B5976" s="462" t="s">
        <v>13654</v>
      </c>
      <c r="C5976" s="461" t="s">
        <v>149</v>
      </c>
      <c r="D5976" s="465">
        <v>122.45</v>
      </c>
    </row>
    <row r="5977" spans="1:4" ht="27">
      <c r="A5977" s="461">
        <v>87769</v>
      </c>
      <c r="B5977" s="462" t="s">
        <v>13655</v>
      </c>
      <c r="C5977" s="461" t="s">
        <v>149</v>
      </c>
      <c r="D5977" s="465">
        <v>131.54</v>
      </c>
    </row>
    <row r="5978" spans="1:4" ht="27">
      <c r="A5978" s="461">
        <v>88470</v>
      </c>
      <c r="B5978" s="462" t="s">
        <v>13656</v>
      </c>
      <c r="C5978" s="461" t="s">
        <v>149</v>
      </c>
      <c r="D5978" s="465">
        <v>25.41</v>
      </c>
    </row>
    <row r="5979" spans="1:4" ht="27">
      <c r="A5979" s="461">
        <v>88471</v>
      </c>
      <c r="B5979" s="462" t="s">
        <v>13657</v>
      </c>
      <c r="C5979" s="461" t="s">
        <v>149</v>
      </c>
      <c r="D5979" s="465">
        <v>31.65</v>
      </c>
    </row>
    <row r="5980" spans="1:4" ht="27">
      <c r="A5980" s="461">
        <v>88472</v>
      </c>
      <c r="B5980" s="462" t="s">
        <v>13658</v>
      </c>
      <c r="C5980" s="461" t="s">
        <v>149</v>
      </c>
      <c r="D5980" s="465">
        <v>36.64</v>
      </c>
    </row>
    <row r="5981" spans="1:4" ht="27">
      <c r="A5981" s="461">
        <v>88476</v>
      </c>
      <c r="B5981" s="462" t="s">
        <v>13659</v>
      </c>
      <c r="C5981" s="461" t="s">
        <v>149</v>
      </c>
      <c r="D5981" s="465">
        <v>23.7</v>
      </c>
    </row>
    <row r="5982" spans="1:4" ht="27">
      <c r="A5982" s="461">
        <v>88477</v>
      </c>
      <c r="B5982" s="462" t="s">
        <v>13660</v>
      </c>
      <c r="C5982" s="461" t="s">
        <v>149</v>
      </c>
      <c r="D5982" s="465">
        <v>31.43</v>
      </c>
    </row>
    <row r="5983" spans="1:4" ht="27">
      <c r="A5983" s="461">
        <v>88478</v>
      </c>
      <c r="B5983" s="462" t="s">
        <v>13661</v>
      </c>
      <c r="C5983" s="461" t="s">
        <v>149</v>
      </c>
      <c r="D5983" s="465">
        <v>37.840000000000003</v>
      </c>
    </row>
    <row r="5984" spans="1:4" ht="40.5">
      <c r="A5984" s="461">
        <v>90930</v>
      </c>
      <c r="B5984" s="462" t="s">
        <v>13662</v>
      </c>
      <c r="C5984" s="461" t="s">
        <v>149</v>
      </c>
      <c r="D5984" s="465">
        <v>66.92</v>
      </c>
    </row>
    <row r="5985" spans="1:4" ht="27">
      <c r="A5985" s="461">
        <v>90932</v>
      </c>
      <c r="B5985" s="462" t="s">
        <v>13663</v>
      </c>
      <c r="C5985" s="461" t="s">
        <v>149</v>
      </c>
      <c r="D5985" s="465">
        <v>72.540000000000006</v>
      </c>
    </row>
    <row r="5986" spans="1:4" ht="27">
      <c r="A5986" s="461">
        <v>90933</v>
      </c>
      <c r="B5986" s="462" t="s">
        <v>13664</v>
      </c>
      <c r="C5986" s="461" t="s">
        <v>149</v>
      </c>
      <c r="D5986" s="465">
        <v>157.87</v>
      </c>
    </row>
    <row r="5987" spans="1:4" ht="27">
      <c r="A5987" s="461">
        <v>90934</v>
      </c>
      <c r="B5987" s="462" t="s">
        <v>13665</v>
      </c>
      <c r="C5987" s="461" t="s">
        <v>149</v>
      </c>
      <c r="D5987" s="465">
        <v>168.28</v>
      </c>
    </row>
    <row r="5988" spans="1:4" ht="40.5">
      <c r="A5988" s="461">
        <v>90940</v>
      </c>
      <c r="B5988" s="462" t="s">
        <v>13666</v>
      </c>
      <c r="C5988" s="461" t="s">
        <v>149</v>
      </c>
      <c r="D5988" s="465">
        <v>70.87</v>
      </c>
    </row>
    <row r="5989" spans="1:4" ht="27">
      <c r="A5989" s="461">
        <v>90942</v>
      </c>
      <c r="B5989" s="462" t="s">
        <v>13667</v>
      </c>
      <c r="C5989" s="461" t="s">
        <v>149</v>
      </c>
      <c r="D5989" s="465">
        <v>77</v>
      </c>
    </row>
    <row r="5990" spans="1:4" ht="27">
      <c r="A5990" s="461">
        <v>90943</v>
      </c>
      <c r="B5990" s="462" t="s">
        <v>13668</v>
      </c>
      <c r="C5990" s="461" t="s">
        <v>149</v>
      </c>
      <c r="D5990" s="465">
        <v>169.92</v>
      </c>
    </row>
    <row r="5991" spans="1:4" ht="27">
      <c r="A5991" s="461">
        <v>90944</v>
      </c>
      <c r="B5991" s="462" t="s">
        <v>13669</v>
      </c>
      <c r="C5991" s="461" t="s">
        <v>149</v>
      </c>
      <c r="D5991" s="465">
        <v>181.25</v>
      </c>
    </row>
    <row r="5992" spans="1:4" ht="40.5">
      <c r="A5992" s="461">
        <v>90950</v>
      </c>
      <c r="B5992" s="462" t="s">
        <v>13670</v>
      </c>
      <c r="C5992" s="461" t="s">
        <v>149</v>
      </c>
      <c r="D5992" s="465">
        <v>78.12</v>
      </c>
    </row>
    <row r="5993" spans="1:4" ht="27">
      <c r="A5993" s="461">
        <v>90952</v>
      </c>
      <c r="B5993" s="462" t="s">
        <v>13671</v>
      </c>
      <c r="C5993" s="461" t="s">
        <v>149</v>
      </c>
      <c r="D5993" s="465">
        <v>85.16</v>
      </c>
    </row>
    <row r="5994" spans="1:4" ht="27">
      <c r="A5994" s="461">
        <v>90953</v>
      </c>
      <c r="B5994" s="462" t="s">
        <v>13672</v>
      </c>
      <c r="C5994" s="461" t="s">
        <v>149</v>
      </c>
      <c r="D5994" s="465">
        <v>192</v>
      </c>
    </row>
    <row r="5995" spans="1:4" ht="27">
      <c r="A5995" s="461">
        <v>90954</v>
      </c>
      <c r="B5995" s="462" t="s">
        <v>13673</v>
      </c>
      <c r="C5995" s="461" t="s">
        <v>149</v>
      </c>
      <c r="D5995" s="465">
        <v>205.03</v>
      </c>
    </row>
    <row r="5996" spans="1:4" ht="40.5">
      <c r="A5996" s="461">
        <v>94438</v>
      </c>
      <c r="B5996" s="462" t="s">
        <v>2983</v>
      </c>
      <c r="C5996" s="461" t="s">
        <v>149</v>
      </c>
      <c r="D5996" s="465">
        <v>36.1</v>
      </c>
    </row>
    <row r="5997" spans="1:4" ht="40.5">
      <c r="A5997" s="461">
        <v>94439</v>
      </c>
      <c r="B5997" s="462" t="s">
        <v>13674</v>
      </c>
      <c r="C5997" s="461" t="s">
        <v>149</v>
      </c>
      <c r="D5997" s="465">
        <v>40.61</v>
      </c>
    </row>
    <row r="5998" spans="1:4" ht="40.5">
      <c r="A5998" s="461">
        <v>94779</v>
      </c>
      <c r="B5998" s="462" t="s">
        <v>2984</v>
      </c>
      <c r="C5998" s="461" t="s">
        <v>149</v>
      </c>
      <c r="D5998" s="465">
        <v>35.21</v>
      </c>
    </row>
    <row r="5999" spans="1:4" ht="40.5">
      <c r="A5999" s="461">
        <v>94782</v>
      </c>
      <c r="B5999" s="462" t="s">
        <v>13675</v>
      </c>
      <c r="C5999" s="461" t="s">
        <v>149</v>
      </c>
      <c r="D5999" s="465">
        <v>40.21</v>
      </c>
    </row>
    <row r="6000" spans="1:4" ht="15">
      <c r="A6000" s="461">
        <v>102803</v>
      </c>
      <c r="B6000" s="462" t="s">
        <v>13676</v>
      </c>
      <c r="C6000" s="461" t="s">
        <v>149</v>
      </c>
      <c r="D6000" s="465">
        <v>1.71</v>
      </c>
    </row>
    <row r="6001" spans="1:4" ht="15">
      <c r="A6001" s="461">
        <v>101742</v>
      </c>
      <c r="B6001" s="462" t="s">
        <v>9552</v>
      </c>
      <c r="C6001" s="461" t="s">
        <v>1</v>
      </c>
      <c r="D6001" s="465">
        <v>46.04</v>
      </c>
    </row>
    <row r="6002" spans="1:4" ht="27">
      <c r="A6002" s="461">
        <v>87871</v>
      </c>
      <c r="B6002" s="462" t="s">
        <v>2985</v>
      </c>
      <c r="C6002" s="461" t="s">
        <v>149</v>
      </c>
      <c r="D6002" s="465">
        <v>14.28</v>
      </c>
    </row>
    <row r="6003" spans="1:4" ht="40.5">
      <c r="A6003" s="461">
        <v>87872</v>
      </c>
      <c r="B6003" s="462" t="s">
        <v>2986</v>
      </c>
      <c r="C6003" s="461" t="s">
        <v>149</v>
      </c>
      <c r="D6003" s="465">
        <v>13.68</v>
      </c>
    </row>
    <row r="6004" spans="1:4" ht="40.5">
      <c r="A6004" s="461">
        <v>87873</v>
      </c>
      <c r="B6004" s="462" t="s">
        <v>2987</v>
      </c>
      <c r="C6004" s="461" t="s">
        <v>149</v>
      </c>
      <c r="D6004" s="465">
        <v>9</v>
      </c>
    </row>
    <row r="6005" spans="1:4" ht="40.5">
      <c r="A6005" s="461">
        <v>87874</v>
      </c>
      <c r="B6005" s="462" t="s">
        <v>2988</v>
      </c>
      <c r="C6005" s="461" t="s">
        <v>149</v>
      </c>
      <c r="D6005" s="465">
        <v>8.8699999999999992</v>
      </c>
    </row>
    <row r="6006" spans="1:4" ht="27">
      <c r="A6006" s="461">
        <v>87876</v>
      </c>
      <c r="B6006" s="462" t="s">
        <v>2989</v>
      </c>
      <c r="C6006" s="461" t="s">
        <v>149</v>
      </c>
      <c r="D6006" s="465">
        <v>9.25</v>
      </c>
    </row>
    <row r="6007" spans="1:4" ht="40.5">
      <c r="A6007" s="461">
        <v>87877</v>
      </c>
      <c r="B6007" s="462" t="s">
        <v>2990</v>
      </c>
      <c r="C6007" s="461" t="s">
        <v>149</v>
      </c>
      <c r="D6007" s="465">
        <v>8.9499999999999993</v>
      </c>
    </row>
    <row r="6008" spans="1:4" ht="27">
      <c r="A6008" s="461">
        <v>87878</v>
      </c>
      <c r="B6008" s="462" t="s">
        <v>2991</v>
      </c>
      <c r="C6008" s="461" t="s">
        <v>149</v>
      </c>
      <c r="D6008" s="465">
        <v>3.67</v>
      </c>
    </row>
    <row r="6009" spans="1:4" ht="27">
      <c r="A6009" s="461">
        <v>87879</v>
      </c>
      <c r="B6009" s="462" t="s">
        <v>2992</v>
      </c>
      <c r="C6009" s="461" t="s">
        <v>149</v>
      </c>
      <c r="D6009" s="465">
        <v>3.24</v>
      </c>
    </row>
    <row r="6010" spans="1:4" ht="27">
      <c r="A6010" s="461">
        <v>87881</v>
      </c>
      <c r="B6010" s="462" t="s">
        <v>2993</v>
      </c>
      <c r="C6010" s="461" t="s">
        <v>149</v>
      </c>
      <c r="D6010" s="465">
        <v>8.91</v>
      </c>
    </row>
    <row r="6011" spans="1:4" ht="27">
      <c r="A6011" s="461">
        <v>87882</v>
      </c>
      <c r="B6011" s="462" t="s">
        <v>2994</v>
      </c>
      <c r="C6011" s="461" t="s">
        <v>149</v>
      </c>
      <c r="D6011" s="465">
        <v>8.7799999999999994</v>
      </c>
    </row>
    <row r="6012" spans="1:4" ht="27">
      <c r="A6012" s="461">
        <v>87884</v>
      </c>
      <c r="B6012" s="462" t="s">
        <v>2995</v>
      </c>
      <c r="C6012" s="461" t="s">
        <v>149</v>
      </c>
      <c r="D6012" s="465">
        <v>9.16</v>
      </c>
    </row>
    <row r="6013" spans="1:4" ht="27">
      <c r="A6013" s="461">
        <v>87885</v>
      </c>
      <c r="B6013" s="462" t="s">
        <v>2996</v>
      </c>
      <c r="C6013" s="461" t="s">
        <v>149</v>
      </c>
      <c r="D6013" s="465">
        <v>8.86</v>
      </c>
    </row>
    <row r="6014" spans="1:4" ht="27">
      <c r="A6014" s="461">
        <v>87886</v>
      </c>
      <c r="B6014" s="462" t="s">
        <v>2997</v>
      </c>
      <c r="C6014" s="461" t="s">
        <v>149</v>
      </c>
      <c r="D6014" s="465">
        <v>19.239999999999998</v>
      </c>
    </row>
    <row r="6015" spans="1:4" ht="27">
      <c r="A6015" s="461">
        <v>87887</v>
      </c>
      <c r="B6015" s="462" t="s">
        <v>2998</v>
      </c>
      <c r="C6015" s="461" t="s">
        <v>149</v>
      </c>
      <c r="D6015" s="465">
        <v>18.64</v>
      </c>
    </row>
    <row r="6016" spans="1:4" ht="40.5">
      <c r="A6016" s="461">
        <v>87888</v>
      </c>
      <c r="B6016" s="462" t="s">
        <v>2999</v>
      </c>
      <c r="C6016" s="461" t="s">
        <v>149</v>
      </c>
      <c r="D6016" s="465">
        <v>10.06</v>
      </c>
    </row>
    <row r="6017" spans="1:4" ht="40.5">
      <c r="A6017" s="461">
        <v>87889</v>
      </c>
      <c r="B6017" s="462" t="s">
        <v>3000</v>
      </c>
      <c r="C6017" s="461" t="s">
        <v>149</v>
      </c>
      <c r="D6017" s="465">
        <v>9.93</v>
      </c>
    </row>
    <row r="6018" spans="1:4" ht="40.5">
      <c r="A6018" s="461">
        <v>87891</v>
      </c>
      <c r="B6018" s="462" t="s">
        <v>3001</v>
      </c>
      <c r="C6018" s="461" t="s">
        <v>149</v>
      </c>
      <c r="D6018" s="465">
        <v>10.31</v>
      </c>
    </row>
    <row r="6019" spans="1:4" ht="40.5">
      <c r="A6019" s="461">
        <v>87892</v>
      </c>
      <c r="B6019" s="462" t="s">
        <v>3002</v>
      </c>
      <c r="C6019" s="461" t="s">
        <v>149</v>
      </c>
      <c r="D6019" s="465">
        <v>10.01</v>
      </c>
    </row>
    <row r="6020" spans="1:4" ht="27">
      <c r="A6020" s="461">
        <v>87893</v>
      </c>
      <c r="B6020" s="462" t="s">
        <v>3003</v>
      </c>
      <c r="C6020" s="461" t="s">
        <v>149</v>
      </c>
      <c r="D6020" s="465">
        <v>5.51</v>
      </c>
    </row>
    <row r="6021" spans="1:4" ht="40.5">
      <c r="A6021" s="461">
        <v>87894</v>
      </c>
      <c r="B6021" s="462" t="s">
        <v>3004</v>
      </c>
      <c r="C6021" s="461" t="s">
        <v>149</v>
      </c>
      <c r="D6021" s="465">
        <v>5.08</v>
      </c>
    </row>
    <row r="6022" spans="1:4" ht="40.5">
      <c r="A6022" s="461">
        <v>87896</v>
      </c>
      <c r="B6022" s="462" t="s">
        <v>3005</v>
      </c>
      <c r="C6022" s="461" t="s">
        <v>149</v>
      </c>
      <c r="D6022" s="465">
        <v>5.18</v>
      </c>
    </row>
    <row r="6023" spans="1:4" ht="40.5">
      <c r="A6023" s="461">
        <v>87897</v>
      </c>
      <c r="B6023" s="462" t="s">
        <v>3006</v>
      </c>
      <c r="C6023" s="461" t="s">
        <v>149</v>
      </c>
      <c r="D6023" s="465">
        <v>4.75</v>
      </c>
    </row>
    <row r="6024" spans="1:4" ht="40.5">
      <c r="A6024" s="461">
        <v>87899</v>
      </c>
      <c r="B6024" s="462" t="s">
        <v>3007</v>
      </c>
      <c r="C6024" s="461" t="s">
        <v>149</v>
      </c>
      <c r="D6024" s="465">
        <v>10.99</v>
      </c>
    </row>
    <row r="6025" spans="1:4" ht="40.5">
      <c r="A6025" s="461">
        <v>87900</v>
      </c>
      <c r="B6025" s="462" t="s">
        <v>3008</v>
      </c>
      <c r="C6025" s="461" t="s">
        <v>149</v>
      </c>
      <c r="D6025" s="465">
        <v>10.86</v>
      </c>
    </row>
    <row r="6026" spans="1:4" ht="40.5">
      <c r="A6026" s="461">
        <v>87902</v>
      </c>
      <c r="B6026" s="462" t="s">
        <v>3009</v>
      </c>
      <c r="C6026" s="461" t="s">
        <v>149</v>
      </c>
      <c r="D6026" s="465">
        <v>11.24</v>
      </c>
    </row>
    <row r="6027" spans="1:4" ht="40.5">
      <c r="A6027" s="461">
        <v>87903</v>
      </c>
      <c r="B6027" s="462" t="s">
        <v>3010</v>
      </c>
      <c r="C6027" s="461" t="s">
        <v>149</v>
      </c>
      <c r="D6027" s="465">
        <v>10.94</v>
      </c>
    </row>
    <row r="6028" spans="1:4" ht="27">
      <c r="A6028" s="461">
        <v>87904</v>
      </c>
      <c r="B6028" s="462" t="s">
        <v>3011</v>
      </c>
      <c r="C6028" s="461" t="s">
        <v>149</v>
      </c>
      <c r="D6028" s="465">
        <v>7.07</v>
      </c>
    </row>
    <row r="6029" spans="1:4" ht="40.5">
      <c r="A6029" s="461">
        <v>87905</v>
      </c>
      <c r="B6029" s="462" t="s">
        <v>3012</v>
      </c>
      <c r="C6029" s="461" t="s">
        <v>149</v>
      </c>
      <c r="D6029" s="465">
        <v>6.64</v>
      </c>
    </row>
    <row r="6030" spans="1:4" ht="40.5">
      <c r="A6030" s="461">
        <v>87907</v>
      </c>
      <c r="B6030" s="462" t="s">
        <v>3013</v>
      </c>
      <c r="C6030" s="461" t="s">
        <v>149</v>
      </c>
      <c r="D6030" s="465">
        <v>6.59</v>
      </c>
    </row>
    <row r="6031" spans="1:4" ht="40.5">
      <c r="A6031" s="461">
        <v>87908</v>
      </c>
      <c r="B6031" s="462" t="s">
        <v>3014</v>
      </c>
      <c r="C6031" s="461" t="s">
        <v>149</v>
      </c>
      <c r="D6031" s="465">
        <v>6.16</v>
      </c>
    </row>
    <row r="6032" spans="1:4" ht="27">
      <c r="A6032" s="461">
        <v>87910</v>
      </c>
      <c r="B6032" s="462" t="s">
        <v>3015</v>
      </c>
      <c r="C6032" s="461" t="s">
        <v>149</v>
      </c>
      <c r="D6032" s="465">
        <v>19.13</v>
      </c>
    </row>
    <row r="6033" spans="1:4" ht="27">
      <c r="A6033" s="461">
        <v>87911</v>
      </c>
      <c r="B6033" s="462" t="s">
        <v>3016</v>
      </c>
      <c r="C6033" s="461" t="s">
        <v>149</v>
      </c>
      <c r="D6033" s="465">
        <v>18.53</v>
      </c>
    </row>
    <row r="6034" spans="1:4" ht="27">
      <c r="A6034" s="461">
        <v>87411</v>
      </c>
      <c r="B6034" s="462" t="s">
        <v>3017</v>
      </c>
      <c r="C6034" s="461" t="s">
        <v>149</v>
      </c>
      <c r="D6034" s="465">
        <v>14.06</v>
      </c>
    </row>
    <row r="6035" spans="1:4" ht="27">
      <c r="A6035" s="461">
        <v>87412</v>
      </c>
      <c r="B6035" s="462" t="s">
        <v>3018</v>
      </c>
      <c r="C6035" s="461" t="s">
        <v>149</v>
      </c>
      <c r="D6035" s="465">
        <v>18.989999999999998</v>
      </c>
    </row>
    <row r="6036" spans="1:4" ht="27">
      <c r="A6036" s="461">
        <v>87413</v>
      </c>
      <c r="B6036" s="462" t="s">
        <v>3019</v>
      </c>
      <c r="C6036" s="461" t="s">
        <v>149</v>
      </c>
      <c r="D6036" s="465">
        <v>21.81</v>
      </c>
    </row>
    <row r="6037" spans="1:4" ht="27">
      <c r="A6037" s="461">
        <v>87414</v>
      </c>
      <c r="B6037" s="462" t="s">
        <v>3020</v>
      </c>
      <c r="C6037" s="461" t="s">
        <v>149</v>
      </c>
      <c r="D6037" s="465">
        <v>21.62</v>
      </c>
    </row>
    <row r="6038" spans="1:4" ht="27">
      <c r="A6038" s="461">
        <v>87415</v>
      </c>
      <c r="B6038" s="462" t="s">
        <v>3021</v>
      </c>
      <c r="C6038" s="461" t="s">
        <v>149</v>
      </c>
      <c r="D6038" s="465">
        <v>26.39</v>
      </c>
    </row>
    <row r="6039" spans="1:4" ht="27">
      <c r="A6039" s="461">
        <v>87416</v>
      </c>
      <c r="B6039" s="462" t="s">
        <v>3022</v>
      </c>
      <c r="C6039" s="461" t="s">
        <v>149</v>
      </c>
      <c r="D6039" s="465">
        <v>29.39</v>
      </c>
    </row>
    <row r="6040" spans="1:4" ht="27">
      <c r="A6040" s="461">
        <v>87417</v>
      </c>
      <c r="B6040" s="462" t="s">
        <v>3023</v>
      </c>
      <c r="C6040" s="461" t="s">
        <v>149</v>
      </c>
      <c r="D6040" s="465">
        <v>14.76</v>
      </c>
    </row>
    <row r="6041" spans="1:4" ht="27">
      <c r="A6041" s="461">
        <v>87418</v>
      </c>
      <c r="B6041" s="462" t="s">
        <v>3024</v>
      </c>
      <c r="C6041" s="461" t="s">
        <v>149</v>
      </c>
      <c r="D6041" s="465">
        <v>15.12</v>
      </c>
    </row>
    <row r="6042" spans="1:4" ht="27">
      <c r="A6042" s="461">
        <v>87419</v>
      </c>
      <c r="B6042" s="462" t="s">
        <v>3025</v>
      </c>
      <c r="C6042" s="461" t="s">
        <v>149</v>
      </c>
      <c r="D6042" s="465">
        <v>16.18</v>
      </c>
    </row>
    <row r="6043" spans="1:4" ht="27">
      <c r="A6043" s="461">
        <v>87420</v>
      </c>
      <c r="B6043" s="462" t="s">
        <v>3026</v>
      </c>
      <c r="C6043" s="461" t="s">
        <v>149</v>
      </c>
      <c r="D6043" s="465">
        <v>22.86</v>
      </c>
    </row>
    <row r="6044" spans="1:4" ht="27">
      <c r="A6044" s="461">
        <v>87421</v>
      </c>
      <c r="B6044" s="462" t="s">
        <v>3027</v>
      </c>
      <c r="C6044" s="461" t="s">
        <v>149</v>
      </c>
      <c r="D6044" s="465">
        <v>23.22</v>
      </c>
    </row>
    <row r="6045" spans="1:4" ht="27">
      <c r="A6045" s="461">
        <v>87422</v>
      </c>
      <c r="B6045" s="462" t="s">
        <v>3028</v>
      </c>
      <c r="C6045" s="461" t="s">
        <v>149</v>
      </c>
      <c r="D6045" s="465">
        <v>24.28</v>
      </c>
    </row>
    <row r="6046" spans="1:4" ht="27">
      <c r="A6046" s="461">
        <v>87423</v>
      </c>
      <c r="B6046" s="462" t="s">
        <v>3029</v>
      </c>
      <c r="C6046" s="461" t="s">
        <v>149</v>
      </c>
      <c r="D6046" s="465">
        <v>28.84</v>
      </c>
    </row>
    <row r="6047" spans="1:4" ht="27">
      <c r="A6047" s="461">
        <v>87424</v>
      </c>
      <c r="B6047" s="462" t="s">
        <v>3030</v>
      </c>
      <c r="C6047" s="461" t="s">
        <v>149</v>
      </c>
      <c r="D6047" s="465">
        <v>29.39</v>
      </c>
    </row>
    <row r="6048" spans="1:4" ht="27">
      <c r="A6048" s="461">
        <v>87425</v>
      </c>
      <c r="B6048" s="462" t="s">
        <v>3031</v>
      </c>
      <c r="C6048" s="461" t="s">
        <v>149</v>
      </c>
      <c r="D6048" s="465">
        <v>30.26</v>
      </c>
    </row>
    <row r="6049" spans="1:4" ht="27">
      <c r="A6049" s="461">
        <v>87426</v>
      </c>
      <c r="B6049" s="462" t="s">
        <v>3032</v>
      </c>
      <c r="C6049" s="461" t="s">
        <v>149</v>
      </c>
      <c r="D6049" s="465">
        <v>34.5</v>
      </c>
    </row>
    <row r="6050" spans="1:4" ht="27">
      <c r="A6050" s="461">
        <v>87427</v>
      </c>
      <c r="B6050" s="462" t="s">
        <v>3033</v>
      </c>
      <c r="C6050" s="461" t="s">
        <v>149</v>
      </c>
      <c r="D6050" s="465">
        <v>35.049999999999997</v>
      </c>
    </row>
    <row r="6051" spans="1:4" ht="27">
      <c r="A6051" s="461">
        <v>87428</v>
      </c>
      <c r="B6051" s="462" t="s">
        <v>3034</v>
      </c>
      <c r="C6051" s="461" t="s">
        <v>149</v>
      </c>
      <c r="D6051" s="465">
        <v>35.92</v>
      </c>
    </row>
    <row r="6052" spans="1:4" ht="27">
      <c r="A6052" s="461">
        <v>87429</v>
      </c>
      <c r="B6052" s="462" t="s">
        <v>3035</v>
      </c>
      <c r="C6052" s="461" t="s">
        <v>149</v>
      </c>
      <c r="D6052" s="465">
        <v>14.8</v>
      </c>
    </row>
    <row r="6053" spans="1:4" ht="27">
      <c r="A6053" s="461">
        <v>87430</v>
      </c>
      <c r="B6053" s="462" t="s">
        <v>3036</v>
      </c>
      <c r="C6053" s="461" t="s">
        <v>149</v>
      </c>
      <c r="D6053" s="465">
        <v>15.16</v>
      </c>
    </row>
    <row r="6054" spans="1:4" ht="27">
      <c r="A6054" s="461">
        <v>87431</v>
      </c>
      <c r="B6054" s="462" t="s">
        <v>3037</v>
      </c>
      <c r="C6054" s="461" t="s">
        <v>149</v>
      </c>
      <c r="D6054" s="465">
        <v>15.35</v>
      </c>
    </row>
    <row r="6055" spans="1:4" ht="27">
      <c r="A6055" s="461">
        <v>87432</v>
      </c>
      <c r="B6055" s="462" t="s">
        <v>3038</v>
      </c>
      <c r="C6055" s="461" t="s">
        <v>149</v>
      </c>
      <c r="D6055" s="465">
        <v>21.68</v>
      </c>
    </row>
    <row r="6056" spans="1:4" ht="27">
      <c r="A6056" s="461">
        <v>87433</v>
      </c>
      <c r="B6056" s="462" t="s">
        <v>3039</v>
      </c>
      <c r="C6056" s="461" t="s">
        <v>149</v>
      </c>
      <c r="D6056" s="465">
        <v>22.4</v>
      </c>
    </row>
    <row r="6057" spans="1:4" ht="27">
      <c r="A6057" s="461">
        <v>87434</v>
      </c>
      <c r="B6057" s="462" t="s">
        <v>3040</v>
      </c>
      <c r="C6057" s="461" t="s">
        <v>149</v>
      </c>
      <c r="D6057" s="465">
        <v>22.92</v>
      </c>
    </row>
    <row r="6058" spans="1:4" ht="27">
      <c r="A6058" s="461">
        <v>87435</v>
      </c>
      <c r="B6058" s="462" t="s">
        <v>3041</v>
      </c>
      <c r="C6058" s="461" t="s">
        <v>149</v>
      </c>
      <c r="D6058" s="465">
        <v>23.97</v>
      </c>
    </row>
    <row r="6059" spans="1:4" ht="27">
      <c r="A6059" s="461">
        <v>87436</v>
      </c>
      <c r="B6059" s="462" t="s">
        <v>3042</v>
      </c>
      <c r="C6059" s="461" t="s">
        <v>149</v>
      </c>
      <c r="D6059" s="465">
        <v>25.21</v>
      </c>
    </row>
    <row r="6060" spans="1:4" ht="27">
      <c r="A6060" s="461">
        <v>87437</v>
      </c>
      <c r="B6060" s="462" t="s">
        <v>3043</v>
      </c>
      <c r="C6060" s="461" t="s">
        <v>149</v>
      </c>
      <c r="D6060" s="465">
        <v>26.09</v>
      </c>
    </row>
    <row r="6061" spans="1:4" ht="27">
      <c r="A6061" s="461">
        <v>87438</v>
      </c>
      <c r="B6061" s="462" t="s">
        <v>3044</v>
      </c>
      <c r="C6061" s="461" t="s">
        <v>149</v>
      </c>
      <c r="D6061" s="465">
        <v>29.71</v>
      </c>
    </row>
    <row r="6062" spans="1:4" ht="27">
      <c r="A6062" s="461">
        <v>87439</v>
      </c>
      <c r="B6062" s="462" t="s">
        <v>3045</v>
      </c>
      <c r="C6062" s="461" t="s">
        <v>149</v>
      </c>
      <c r="D6062" s="465">
        <v>31.29</v>
      </c>
    </row>
    <row r="6063" spans="1:4" ht="27">
      <c r="A6063" s="461">
        <v>87440</v>
      </c>
      <c r="B6063" s="462" t="s">
        <v>3046</v>
      </c>
      <c r="C6063" s="461" t="s">
        <v>149</v>
      </c>
      <c r="D6063" s="465">
        <v>32.020000000000003</v>
      </c>
    </row>
    <row r="6064" spans="1:4" ht="40.5">
      <c r="A6064" s="461">
        <v>87527</v>
      </c>
      <c r="B6064" s="462" t="s">
        <v>3047</v>
      </c>
      <c r="C6064" s="461" t="s">
        <v>149</v>
      </c>
      <c r="D6064" s="465">
        <v>30.12</v>
      </c>
    </row>
    <row r="6065" spans="1:4" ht="40.5">
      <c r="A6065" s="461">
        <v>87528</v>
      </c>
      <c r="B6065" s="462" t="s">
        <v>3048</v>
      </c>
      <c r="C6065" s="461" t="s">
        <v>149</v>
      </c>
      <c r="D6065" s="465">
        <v>33.78</v>
      </c>
    </row>
    <row r="6066" spans="1:4" ht="40.5">
      <c r="A6066" s="461">
        <v>87529</v>
      </c>
      <c r="B6066" s="462" t="s">
        <v>3049</v>
      </c>
      <c r="C6066" s="461" t="s">
        <v>149</v>
      </c>
      <c r="D6066" s="465">
        <v>27.45</v>
      </c>
    </row>
    <row r="6067" spans="1:4" ht="40.5">
      <c r="A6067" s="461">
        <v>87530</v>
      </c>
      <c r="B6067" s="462" t="s">
        <v>3050</v>
      </c>
      <c r="C6067" s="461" t="s">
        <v>149</v>
      </c>
      <c r="D6067" s="465">
        <v>31.11</v>
      </c>
    </row>
    <row r="6068" spans="1:4" ht="40.5">
      <c r="A6068" s="461">
        <v>87531</v>
      </c>
      <c r="B6068" s="462" t="s">
        <v>3051</v>
      </c>
      <c r="C6068" s="461" t="s">
        <v>149</v>
      </c>
      <c r="D6068" s="465">
        <v>26.49</v>
      </c>
    </row>
    <row r="6069" spans="1:4" ht="40.5">
      <c r="A6069" s="461">
        <v>87532</v>
      </c>
      <c r="B6069" s="462" t="s">
        <v>3052</v>
      </c>
      <c r="C6069" s="461" t="s">
        <v>149</v>
      </c>
      <c r="D6069" s="465">
        <v>30.15</v>
      </c>
    </row>
    <row r="6070" spans="1:4" ht="40.5">
      <c r="A6070" s="461">
        <v>87535</v>
      </c>
      <c r="B6070" s="462" t="s">
        <v>3053</v>
      </c>
      <c r="C6070" s="461" t="s">
        <v>149</v>
      </c>
      <c r="D6070" s="465">
        <v>23.81</v>
      </c>
    </row>
    <row r="6071" spans="1:4" ht="40.5">
      <c r="A6071" s="461">
        <v>87536</v>
      </c>
      <c r="B6071" s="462" t="s">
        <v>3054</v>
      </c>
      <c r="C6071" s="461" t="s">
        <v>149</v>
      </c>
      <c r="D6071" s="465">
        <v>27.47</v>
      </c>
    </row>
    <row r="6072" spans="1:4" ht="54">
      <c r="A6072" s="461">
        <v>87537</v>
      </c>
      <c r="B6072" s="462" t="s">
        <v>3055</v>
      </c>
      <c r="C6072" s="461" t="s">
        <v>149</v>
      </c>
      <c r="D6072" s="465">
        <v>76.67</v>
      </c>
    </row>
    <row r="6073" spans="1:4" ht="40.5">
      <c r="A6073" s="461">
        <v>87538</v>
      </c>
      <c r="B6073" s="462" t="s">
        <v>3056</v>
      </c>
      <c r="C6073" s="461" t="s">
        <v>149</v>
      </c>
      <c r="D6073" s="465">
        <v>74.38</v>
      </c>
    </row>
    <row r="6074" spans="1:4" ht="54">
      <c r="A6074" s="461">
        <v>87539</v>
      </c>
      <c r="B6074" s="462" t="s">
        <v>3057</v>
      </c>
      <c r="C6074" s="461" t="s">
        <v>149</v>
      </c>
      <c r="D6074" s="465">
        <v>73.569999999999993</v>
      </c>
    </row>
    <row r="6075" spans="1:4" ht="54">
      <c r="A6075" s="461">
        <v>87541</v>
      </c>
      <c r="B6075" s="462" t="s">
        <v>3058</v>
      </c>
      <c r="C6075" s="461" t="s">
        <v>149</v>
      </c>
      <c r="D6075" s="465">
        <v>71.290000000000006</v>
      </c>
    </row>
    <row r="6076" spans="1:4" ht="40.5">
      <c r="A6076" s="461">
        <v>87543</v>
      </c>
      <c r="B6076" s="462" t="s">
        <v>3059</v>
      </c>
      <c r="C6076" s="461" t="s">
        <v>149</v>
      </c>
      <c r="D6076" s="465">
        <v>23.82</v>
      </c>
    </row>
    <row r="6077" spans="1:4" ht="40.5">
      <c r="A6077" s="461">
        <v>87545</v>
      </c>
      <c r="B6077" s="462" t="s">
        <v>3060</v>
      </c>
      <c r="C6077" s="461" t="s">
        <v>149</v>
      </c>
      <c r="D6077" s="465">
        <v>20.260000000000002</v>
      </c>
    </row>
    <row r="6078" spans="1:4" ht="40.5">
      <c r="A6078" s="461">
        <v>87546</v>
      </c>
      <c r="B6078" s="462" t="s">
        <v>3061</v>
      </c>
      <c r="C6078" s="461" t="s">
        <v>149</v>
      </c>
      <c r="D6078" s="465">
        <v>22.33</v>
      </c>
    </row>
    <row r="6079" spans="1:4" ht="40.5">
      <c r="A6079" s="461">
        <v>87547</v>
      </c>
      <c r="B6079" s="462" t="s">
        <v>3062</v>
      </c>
      <c r="C6079" s="461" t="s">
        <v>149</v>
      </c>
      <c r="D6079" s="465">
        <v>17.600000000000001</v>
      </c>
    </row>
    <row r="6080" spans="1:4" ht="40.5">
      <c r="A6080" s="461">
        <v>87548</v>
      </c>
      <c r="B6080" s="462" t="s">
        <v>3063</v>
      </c>
      <c r="C6080" s="461" t="s">
        <v>149</v>
      </c>
      <c r="D6080" s="465">
        <v>19.670000000000002</v>
      </c>
    </row>
    <row r="6081" spans="1:4" ht="40.5">
      <c r="A6081" s="461">
        <v>87549</v>
      </c>
      <c r="B6081" s="462" t="s">
        <v>3064</v>
      </c>
      <c r="C6081" s="461" t="s">
        <v>149</v>
      </c>
      <c r="D6081" s="465">
        <v>16.62</v>
      </c>
    </row>
    <row r="6082" spans="1:4" ht="40.5">
      <c r="A6082" s="461">
        <v>87550</v>
      </c>
      <c r="B6082" s="462" t="s">
        <v>3065</v>
      </c>
      <c r="C6082" s="461" t="s">
        <v>149</v>
      </c>
      <c r="D6082" s="465">
        <v>18.690000000000001</v>
      </c>
    </row>
    <row r="6083" spans="1:4" ht="40.5">
      <c r="A6083" s="461">
        <v>87553</v>
      </c>
      <c r="B6083" s="462" t="s">
        <v>3066</v>
      </c>
      <c r="C6083" s="461" t="s">
        <v>149</v>
      </c>
      <c r="D6083" s="465">
        <v>13.95</v>
      </c>
    </row>
    <row r="6084" spans="1:4" ht="40.5">
      <c r="A6084" s="461">
        <v>87554</v>
      </c>
      <c r="B6084" s="462" t="s">
        <v>3067</v>
      </c>
      <c r="C6084" s="461" t="s">
        <v>149</v>
      </c>
      <c r="D6084" s="465">
        <v>16.02</v>
      </c>
    </row>
    <row r="6085" spans="1:4" ht="54">
      <c r="A6085" s="461">
        <v>87555</v>
      </c>
      <c r="B6085" s="462" t="s">
        <v>3068</v>
      </c>
      <c r="C6085" s="461" t="s">
        <v>149</v>
      </c>
      <c r="D6085" s="465">
        <v>45.79</v>
      </c>
    </row>
    <row r="6086" spans="1:4" ht="40.5">
      <c r="A6086" s="461">
        <v>87556</v>
      </c>
      <c r="B6086" s="462" t="s">
        <v>3069</v>
      </c>
      <c r="C6086" s="461" t="s">
        <v>149</v>
      </c>
      <c r="D6086" s="465">
        <v>43.52</v>
      </c>
    </row>
    <row r="6087" spans="1:4" ht="54">
      <c r="A6087" s="461">
        <v>87557</v>
      </c>
      <c r="B6087" s="462" t="s">
        <v>3070</v>
      </c>
      <c r="C6087" s="461" t="s">
        <v>149</v>
      </c>
      <c r="D6087" s="465">
        <v>42.69</v>
      </c>
    </row>
    <row r="6088" spans="1:4" ht="54">
      <c r="A6088" s="461">
        <v>87559</v>
      </c>
      <c r="B6088" s="462" t="s">
        <v>3071</v>
      </c>
      <c r="C6088" s="461" t="s">
        <v>149</v>
      </c>
      <c r="D6088" s="465">
        <v>40.4</v>
      </c>
    </row>
    <row r="6089" spans="1:4" ht="54">
      <c r="A6089" s="461">
        <v>87561</v>
      </c>
      <c r="B6089" s="462" t="s">
        <v>3072</v>
      </c>
      <c r="C6089" s="461" t="s">
        <v>149</v>
      </c>
      <c r="D6089" s="465">
        <v>42.9</v>
      </c>
    </row>
    <row r="6090" spans="1:4" ht="40.5">
      <c r="A6090" s="461">
        <v>87775</v>
      </c>
      <c r="B6090" s="462" t="s">
        <v>3073</v>
      </c>
      <c r="C6090" s="461" t="s">
        <v>149</v>
      </c>
      <c r="D6090" s="465">
        <v>44</v>
      </c>
    </row>
    <row r="6091" spans="1:4" ht="27">
      <c r="A6091" s="461">
        <v>87777</v>
      </c>
      <c r="B6091" s="462" t="s">
        <v>3074</v>
      </c>
      <c r="C6091" s="461" t="s">
        <v>149</v>
      </c>
      <c r="D6091" s="465">
        <v>47.05</v>
      </c>
    </row>
    <row r="6092" spans="1:4" ht="40.5">
      <c r="A6092" s="461">
        <v>87778</v>
      </c>
      <c r="B6092" s="462" t="s">
        <v>3075</v>
      </c>
      <c r="C6092" s="461" t="s">
        <v>149</v>
      </c>
      <c r="D6092" s="465">
        <v>80.89</v>
      </c>
    </row>
    <row r="6093" spans="1:4" ht="40.5">
      <c r="A6093" s="461">
        <v>87779</v>
      </c>
      <c r="B6093" s="462" t="s">
        <v>3076</v>
      </c>
      <c r="C6093" s="461" t="s">
        <v>149</v>
      </c>
      <c r="D6093" s="465">
        <v>51.27</v>
      </c>
    </row>
    <row r="6094" spans="1:4" ht="27">
      <c r="A6094" s="461">
        <v>87781</v>
      </c>
      <c r="B6094" s="462" t="s">
        <v>3077</v>
      </c>
      <c r="C6094" s="461" t="s">
        <v>149</v>
      </c>
      <c r="D6094" s="465">
        <v>55.36</v>
      </c>
    </row>
    <row r="6095" spans="1:4" ht="40.5">
      <c r="A6095" s="461">
        <v>87783</v>
      </c>
      <c r="B6095" s="462" t="s">
        <v>3078</v>
      </c>
      <c r="C6095" s="461" t="s">
        <v>149</v>
      </c>
      <c r="D6095" s="465">
        <v>102.25</v>
      </c>
    </row>
    <row r="6096" spans="1:4" ht="40.5">
      <c r="A6096" s="461">
        <v>87784</v>
      </c>
      <c r="B6096" s="462" t="s">
        <v>3079</v>
      </c>
      <c r="C6096" s="461" t="s">
        <v>149</v>
      </c>
      <c r="D6096" s="465">
        <v>58.55</v>
      </c>
    </row>
    <row r="6097" spans="1:4" ht="27">
      <c r="A6097" s="461">
        <v>87786</v>
      </c>
      <c r="B6097" s="462" t="s">
        <v>3080</v>
      </c>
      <c r="C6097" s="461" t="s">
        <v>149</v>
      </c>
      <c r="D6097" s="465">
        <v>63.69</v>
      </c>
    </row>
    <row r="6098" spans="1:4" ht="40.5">
      <c r="A6098" s="461">
        <v>87787</v>
      </c>
      <c r="B6098" s="462" t="s">
        <v>3081</v>
      </c>
      <c r="C6098" s="461" t="s">
        <v>149</v>
      </c>
      <c r="D6098" s="465">
        <v>123.6</v>
      </c>
    </row>
    <row r="6099" spans="1:4" ht="40.5">
      <c r="A6099" s="461">
        <v>87788</v>
      </c>
      <c r="B6099" s="462" t="s">
        <v>3082</v>
      </c>
      <c r="C6099" s="461" t="s">
        <v>149</v>
      </c>
      <c r="D6099" s="465">
        <v>74.08</v>
      </c>
    </row>
    <row r="6100" spans="1:4" ht="40.5">
      <c r="A6100" s="461">
        <v>87790</v>
      </c>
      <c r="B6100" s="462" t="s">
        <v>3083</v>
      </c>
      <c r="C6100" s="461" t="s">
        <v>149</v>
      </c>
      <c r="D6100" s="465">
        <v>79.73</v>
      </c>
    </row>
    <row r="6101" spans="1:4" ht="40.5">
      <c r="A6101" s="461">
        <v>87791</v>
      </c>
      <c r="B6101" s="462" t="s">
        <v>3084</v>
      </c>
      <c r="C6101" s="461" t="s">
        <v>149</v>
      </c>
      <c r="D6101" s="465">
        <v>143.04</v>
      </c>
    </row>
    <row r="6102" spans="1:4" ht="40.5">
      <c r="A6102" s="461">
        <v>87792</v>
      </c>
      <c r="B6102" s="462" t="s">
        <v>3085</v>
      </c>
      <c r="C6102" s="461" t="s">
        <v>149</v>
      </c>
      <c r="D6102" s="465">
        <v>30.75</v>
      </c>
    </row>
    <row r="6103" spans="1:4" ht="27">
      <c r="A6103" s="461">
        <v>87794</v>
      </c>
      <c r="B6103" s="462" t="s">
        <v>3086</v>
      </c>
      <c r="C6103" s="461" t="s">
        <v>149</v>
      </c>
      <c r="D6103" s="465">
        <v>33.6</v>
      </c>
    </row>
    <row r="6104" spans="1:4" ht="40.5">
      <c r="A6104" s="461">
        <v>87795</v>
      </c>
      <c r="B6104" s="462" t="s">
        <v>3087</v>
      </c>
      <c r="C6104" s="461" t="s">
        <v>149</v>
      </c>
      <c r="D6104" s="465">
        <v>64.88</v>
      </c>
    </row>
    <row r="6105" spans="1:4" ht="40.5">
      <c r="A6105" s="461">
        <v>87797</v>
      </c>
      <c r="B6105" s="462" t="s">
        <v>3088</v>
      </c>
      <c r="C6105" s="461" t="s">
        <v>149</v>
      </c>
      <c r="D6105" s="465">
        <v>37.729999999999997</v>
      </c>
    </row>
    <row r="6106" spans="1:4" ht="27">
      <c r="A6106" s="461">
        <v>87799</v>
      </c>
      <c r="B6106" s="462" t="s">
        <v>3089</v>
      </c>
      <c r="C6106" s="461" t="s">
        <v>149</v>
      </c>
      <c r="D6106" s="465">
        <v>41.55</v>
      </c>
    </row>
    <row r="6107" spans="1:4" ht="40.5">
      <c r="A6107" s="461">
        <v>87800</v>
      </c>
      <c r="B6107" s="462" t="s">
        <v>3090</v>
      </c>
      <c r="C6107" s="461" t="s">
        <v>149</v>
      </c>
      <c r="D6107" s="465">
        <v>85.02</v>
      </c>
    </row>
    <row r="6108" spans="1:4" ht="40.5">
      <c r="A6108" s="461">
        <v>87801</v>
      </c>
      <c r="B6108" s="462" t="s">
        <v>3091</v>
      </c>
      <c r="C6108" s="461" t="s">
        <v>149</v>
      </c>
      <c r="D6108" s="465">
        <v>44.7</v>
      </c>
    </row>
    <row r="6109" spans="1:4" ht="27">
      <c r="A6109" s="461">
        <v>87803</v>
      </c>
      <c r="B6109" s="462" t="s">
        <v>3092</v>
      </c>
      <c r="C6109" s="461" t="s">
        <v>149</v>
      </c>
      <c r="D6109" s="465">
        <v>49.49</v>
      </c>
    </row>
    <row r="6110" spans="1:4" ht="40.5">
      <c r="A6110" s="461">
        <v>87804</v>
      </c>
      <c r="B6110" s="462" t="s">
        <v>3093</v>
      </c>
      <c r="C6110" s="461" t="s">
        <v>149</v>
      </c>
      <c r="D6110" s="465">
        <v>105.15</v>
      </c>
    </row>
    <row r="6111" spans="1:4" ht="40.5">
      <c r="A6111" s="461">
        <v>87805</v>
      </c>
      <c r="B6111" s="462" t="s">
        <v>3094</v>
      </c>
      <c r="C6111" s="461" t="s">
        <v>149</v>
      </c>
      <c r="D6111" s="465">
        <v>50.91</v>
      </c>
    </row>
    <row r="6112" spans="1:4" ht="40.5">
      <c r="A6112" s="461">
        <v>87807</v>
      </c>
      <c r="B6112" s="462" t="s">
        <v>3095</v>
      </c>
      <c r="C6112" s="461" t="s">
        <v>149</v>
      </c>
      <c r="D6112" s="465">
        <v>56.19</v>
      </c>
    </row>
    <row r="6113" spans="1:4" ht="40.5">
      <c r="A6113" s="461">
        <v>87808</v>
      </c>
      <c r="B6113" s="462" t="s">
        <v>3096</v>
      </c>
      <c r="C6113" s="461" t="s">
        <v>149</v>
      </c>
      <c r="D6113" s="465">
        <v>114.88</v>
      </c>
    </row>
    <row r="6114" spans="1:4" ht="40.5">
      <c r="A6114" s="461">
        <v>87809</v>
      </c>
      <c r="B6114" s="462" t="s">
        <v>3097</v>
      </c>
      <c r="C6114" s="461" t="s">
        <v>149</v>
      </c>
      <c r="D6114" s="465">
        <v>65.19</v>
      </c>
    </row>
    <row r="6115" spans="1:4" ht="40.5">
      <c r="A6115" s="461">
        <v>87811</v>
      </c>
      <c r="B6115" s="462" t="s">
        <v>3098</v>
      </c>
      <c r="C6115" s="461" t="s">
        <v>149</v>
      </c>
      <c r="D6115" s="465">
        <v>68.040000000000006</v>
      </c>
    </row>
    <row r="6116" spans="1:4" ht="40.5">
      <c r="A6116" s="461">
        <v>87812</v>
      </c>
      <c r="B6116" s="462" t="s">
        <v>3099</v>
      </c>
      <c r="C6116" s="461" t="s">
        <v>149</v>
      </c>
      <c r="D6116" s="465">
        <v>98.98</v>
      </c>
    </row>
    <row r="6117" spans="1:4" ht="40.5">
      <c r="A6117" s="461">
        <v>87813</v>
      </c>
      <c r="B6117" s="462" t="s">
        <v>3100</v>
      </c>
      <c r="C6117" s="461" t="s">
        <v>149</v>
      </c>
      <c r="D6117" s="465">
        <v>72.180000000000007</v>
      </c>
    </row>
    <row r="6118" spans="1:4" ht="40.5">
      <c r="A6118" s="461">
        <v>87815</v>
      </c>
      <c r="B6118" s="462" t="s">
        <v>3101</v>
      </c>
      <c r="C6118" s="461" t="s">
        <v>149</v>
      </c>
      <c r="D6118" s="465">
        <v>76</v>
      </c>
    </row>
    <row r="6119" spans="1:4" ht="40.5">
      <c r="A6119" s="461">
        <v>87816</v>
      </c>
      <c r="B6119" s="462" t="s">
        <v>3102</v>
      </c>
      <c r="C6119" s="461" t="s">
        <v>149</v>
      </c>
      <c r="D6119" s="465">
        <v>119.12</v>
      </c>
    </row>
    <row r="6120" spans="1:4" ht="40.5">
      <c r="A6120" s="461">
        <v>87817</v>
      </c>
      <c r="B6120" s="462" t="s">
        <v>3103</v>
      </c>
      <c r="C6120" s="461" t="s">
        <v>149</v>
      </c>
      <c r="D6120" s="465">
        <v>78.81</v>
      </c>
    </row>
    <row r="6121" spans="1:4" ht="40.5">
      <c r="A6121" s="461">
        <v>87819</v>
      </c>
      <c r="B6121" s="462" t="s">
        <v>3104</v>
      </c>
      <c r="C6121" s="461" t="s">
        <v>149</v>
      </c>
      <c r="D6121" s="465">
        <v>83.6</v>
      </c>
    </row>
    <row r="6122" spans="1:4" ht="40.5">
      <c r="A6122" s="461">
        <v>87820</v>
      </c>
      <c r="B6122" s="462" t="s">
        <v>3105</v>
      </c>
      <c r="C6122" s="461" t="s">
        <v>149</v>
      </c>
      <c r="D6122" s="465">
        <v>139.27000000000001</v>
      </c>
    </row>
    <row r="6123" spans="1:4" ht="40.5">
      <c r="A6123" s="461">
        <v>87821</v>
      </c>
      <c r="B6123" s="462" t="s">
        <v>3106</v>
      </c>
      <c r="C6123" s="461" t="s">
        <v>149</v>
      </c>
      <c r="D6123" s="465">
        <v>112.58</v>
      </c>
    </row>
    <row r="6124" spans="1:4" ht="40.5">
      <c r="A6124" s="461">
        <v>87823</v>
      </c>
      <c r="B6124" s="462" t="s">
        <v>3107</v>
      </c>
      <c r="C6124" s="461" t="s">
        <v>149</v>
      </c>
      <c r="D6124" s="465">
        <v>117.86</v>
      </c>
    </row>
    <row r="6125" spans="1:4" ht="40.5">
      <c r="A6125" s="461">
        <v>87824</v>
      </c>
      <c r="B6125" s="462" t="s">
        <v>3108</v>
      </c>
      <c r="C6125" s="461" t="s">
        <v>149</v>
      </c>
      <c r="D6125" s="465">
        <v>176.2</v>
      </c>
    </row>
    <row r="6126" spans="1:4" ht="40.5">
      <c r="A6126" s="461">
        <v>87825</v>
      </c>
      <c r="B6126" s="462" t="s">
        <v>3109</v>
      </c>
      <c r="C6126" s="461" t="s">
        <v>149</v>
      </c>
      <c r="D6126" s="465">
        <v>52.35</v>
      </c>
    </row>
    <row r="6127" spans="1:4" ht="40.5">
      <c r="A6127" s="461">
        <v>87827</v>
      </c>
      <c r="B6127" s="462" t="s">
        <v>3110</v>
      </c>
      <c r="C6127" s="461" t="s">
        <v>149</v>
      </c>
      <c r="D6127" s="465">
        <v>55.84</v>
      </c>
    </row>
    <row r="6128" spans="1:4" ht="40.5">
      <c r="A6128" s="461">
        <v>87828</v>
      </c>
      <c r="B6128" s="462" t="s">
        <v>3111</v>
      </c>
      <c r="C6128" s="461" t="s">
        <v>149</v>
      </c>
      <c r="D6128" s="465">
        <v>95.17</v>
      </c>
    </row>
    <row r="6129" spans="1:4" ht="40.5">
      <c r="A6129" s="461">
        <v>87829</v>
      </c>
      <c r="B6129" s="462" t="s">
        <v>3112</v>
      </c>
      <c r="C6129" s="461" t="s">
        <v>149</v>
      </c>
      <c r="D6129" s="465">
        <v>60.26</v>
      </c>
    </row>
    <row r="6130" spans="1:4" ht="40.5">
      <c r="A6130" s="461">
        <v>87831</v>
      </c>
      <c r="B6130" s="462" t="s">
        <v>3113</v>
      </c>
      <c r="C6130" s="461" t="s">
        <v>149</v>
      </c>
      <c r="D6130" s="465">
        <v>64.94</v>
      </c>
    </row>
    <row r="6131" spans="1:4" ht="40.5">
      <c r="A6131" s="461">
        <v>87832</v>
      </c>
      <c r="B6131" s="462" t="s">
        <v>3114</v>
      </c>
      <c r="C6131" s="461" t="s">
        <v>149</v>
      </c>
      <c r="D6131" s="465">
        <v>119.14</v>
      </c>
    </row>
    <row r="6132" spans="1:4" ht="27">
      <c r="A6132" s="461">
        <v>87834</v>
      </c>
      <c r="B6132" s="462" t="s">
        <v>3115</v>
      </c>
      <c r="C6132" s="461" t="s">
        <v>149</v>
      </c>
      <c r="D6132" s="465">
        <v>188.26</v>
      </c>
    </row>
    <row r="6133" spans="1:4" ht="27">
      <c r="A6133" s="461">
        <v>87835</v>
      </c>
      <c r="B6133" s="462" t="s">
        <v>3116</v>
      </c>
      <c r="C6133" s="461" t="s">
        <v>149</v>
      </c>
      <c r="D6133" s="465">
        <v>130.69999999999999</v>
      </c>
    </row>
    <row r="6134" spans="1:4" ht="40.5">
      <c r="A6134" s="461">
        <v>87836</v>
      </c>
      <c r="B6134" s="462" t="s">
        <v>3117</v>
      </c>
      <c r="C6134" s="461" t="s">
        <v>149</v>
      </c>
      <c r="D6134" s="465">
        <v>182.06</v>
      </c>
    </row>
    <row r="6135" spans="1:4" ht="40.5">
      <c r="A6135" s="461">
        <v>87837</v>
      </c>
      <c r="B6135" s="462" t="s">
        <v>3118</v>
      </c>
      <c r="C6135" s="461" t="s">
        <v>149</v>
      </c>
      <c r="D6135" s="465">
        <v>125.32</v>
      </c>
    </row>
    <row r="6136" spans="1:4" ht="40.5">
      <c r="A6136" s="461">
        <v>87838</v>
      </c>
      <c r="B6136" s="462" t="s">
        <v>3119</v>
      </c>
      <c r="C6136" s="461" t="s">
        <v>149</v>
      </c>
      <c r="D6136" s="465">
        <v>193.73</v>
      </c>
    </row>
    <row r="6137" spans="1:4" ht="40.5">
      <c r="A6137" s="461">
        <v>87839</v>
      </c>
      <c r="B6137" s="462" t="s">
        <v>3120</v>
      </c>
      <c r="C6137" s="461" t="s">
        <v>149</v>
      </c>
      <c r="D6137" s="465">
        <v>134.83000000000001</v>
      </c>
    </row>
    <row r="6138" spans="1:4" ht="40.5">
      <c r="A6138" s="461">
        <v>87840</v>
      </c>
      <c r="B6138" s="462" t="s">
        <v>3121</v>
      </c>
      <c r="C6138" s="461" t="s">
        <v>149</v>
      </c>
      <c r="D6138" s="465">
        <v>186.14</v>
      </c>
    </row>
    <row r="6139" spans="1:4" ht="40.5">
      <c r="A6139" s="461">
        <v>87841</v>
      </c>
      <c r="B6139" s="462" t="s">
        <v>3122</v>
      </c>
      <c r="C6139" s="461" t="s">
        <v>149</v>
      </c>
      <c r="D6139" s="465">
        <v>128.04</v>
      </c>
    </row>
    <row r="6140" spans="1:4" ht="27">
      <c r="A6140" s="461">
        <v>87842</v>
      </c>
      <c r="B6140" s="462" t="s">
        <v>3123</v>
      </c>
      <c r="C6140" s="461" t="s">
        <v>149</v>
      </c>
      <c r="D6140" s="465">
        <v>195.69</v>
      </c>
    </row>
    <row r="6141" spans="1:4" ht="27">
      <c r="A6141" s="461">
        <v>87843</v>
      </c>
      <c r="B6141" s="462" t="s">
        <v>3124</v>
      </c>
      <c r="C6141" s="461" t="s">
        <v>149</v>
      </c>
      <c r="D6141" s="465">
        <v>142.47999999999999</v>
      </c>
    </row>
    <row r="6142" spans="1:4" ht="40.5">
      <c r="A6142" s="461">
        <v>87844</v>
      </c>
      <c r="B6142" s="462" t="s">
        <v>3125</v>
      </c>
      <c r="C6142" s="461" t="s">
        <v>149</v>
      </c>
      <c r="D6142" s="465">
        <v>184.4</v>
      </c>
    </row>
    <row r="6143" spans="1:4" ht="40.5">
      <c r="A6143" s="461">
        <v>87845</v>
      </c>
      <c r="B6143" s="462" t="s">
        <v>3126</v>
      </c>
      <c r="C6143" s="461" t="s">
        <v>149</v>
      </c>
      <c r="D6143" s="465">
        <v>132.03</v>
      </c>
    </row>
    <row r="6144" spans="1:4" ht="27">
      <c r="A6144" s="461">
        <v>87846</v>
      </c>
      <c r="B6144" s="462" t="s">
        <v>3127</v>
      </c>
      <c r="C6144" s="461" t="s">
        <v>149</v>
      </c>
      <c r="D6144" s="465">
        <v>203.42</v>
      </c>
    </row>
    <row r="6145" spans="1:4" ht="27">
      <c r="A6145" s="461">
        <v>87847</v>
      </c>
      <c r="B6145" s="462" t="s">
        <v>3128</v>
      </c>
      <c r="C6145" s="461" t="s">
        <v>149</v>
      </c>
      <c r="D6145" s="465">
        <v>145.86000000000001</v>
      </c>
    </row>
    <row r="6146" spans="1:4" ht="40.5">
      <c r="A6146" s="461">
        <v>87848</v>
      </c>
      <c r="B6146" s="462" t="s">
        <v>3129</v>
      </c>
      <c r="C6146" s="461" t="s">
        <v>149</v>
      </c>
      <c r="D6146" s="465">
        <v>196.25</v>
      </c>
    </row>
    <row r="6147" spans="1:4" ht="40.5">
      <c r="A6147" s="461">
        <v>87849</v>
      </c>
      <c r="B6147" s="462" t="s">
        <v>3130</v>
      </c>
      <c r="C6147" s="461" t="s">
        <v>149</v>
      </c>
      <c r="D6147" s="465">
        <v>139.51</v>
      </c>
    </row>
    <row r="6148" spans="1:4" ht="40.5">
      <c r="A6148" s="461">
        <v>87850</v>
      </c>
      <c r="B6148" s="462" t="s">
        <v>3131</v>
      </c>
      <c r="C6148" s="461" t="s">
        <v>149</v>
      </c>
      <c r="D6148" s="465">
        <v>208.91</v>
      </c>
    </row>
    <row r="6149" spans="1:4" ht="40.5">
      <c r="A6149" s="461">
        <v>87851</v>
      </c>
      <c r="B6149" s="462" t="s">
        <v>3132</v>
      </c>
      <c r="C6149" s="461" t="s">
        <v>149</v>
      </c>
      <c r="D6149" s="465">
        <v>150</v>
      </c>
    </row>
    <row r="6150" spans="1:4" ht="40.5">
      <c r="A6150" s="461">
        <v>87852</v>
      </c>
      <c r="B6150" s="462" t="s">
        <v>3133</v>
      </c>
      <c r="C6150" s="461" t="s">
        <v>149</v>
      </c>
      <c r="D6150" s="465">
        <v>200.31</v>
      </c>
    </row>
    <row r="6151" spans="1:4" ht="40.5">
      <c r="A6151" s="461">
        <v>87853</v>
      </c>
      <c r="B6151" s="462" t="s">
        <v>3134</v>
      </c>
      <c r="C6151" s="461" t="s">
        <v>149</v>
      </c>
      <c r="D6151" s="465">
        <v>142.21</v>
      </c>
    </row>
    <row r="6152" spans="1:4" ht="27">
      <c r="A6152" s="461">
        <v>87854</v>
      </c>
      <c r="B6152" s="462" t="s">
        <v>3135</v>
      </c>
      <c r="C6152" s="461" t="s">
        <v>149</v>
      </c>
      <c r="D6152" s="465">
        <v>210.83</v>
      </c>
    </row>
    <row r="6153" spans="1:4" ht="27">
      <c r="A6153" s="461">
        <v>87855</v>
      </c>
      <c r="B6153" s="462" t="s">
        <v>3136</v>
      </c>
      <c r="C6153" s="461" t="s">
        <v>149</v>
      </c>
      <c r="D6153" s="465">
        <v>157.65</v>
      </c>
    </row>
    <row r="6154" spans="1:4" ht="40.5">
      <c r="A6154" s="461">
        <v>87856</v>
      </c>
      <c r="B6154" s="462" t="s">
        <v>3137</v>
      </c>
      <c r="C6154" s="461" t="s">
        <v>149</v>
      </c>
      <c r="D6154" s="465">
        <v>198.6</v>
      </c>
    </row>
    <row r="6155" spans="1:4" ht="40.5">
      <c r="A6155" s="461">
        <v>87857</v>
      </c>
      <c r="B6155" s="462" t="s">
        <v>3138</v>
      </c>
      <c r="C6155" s="461" t="s">
        <v>149</v>
      </c>
      <c r="D6155" s="465">
        <v>146.21</v>
      </c>
    </row>
    <row r="6156" spans="1:4" ht="27">
      <c r="A6156" s="461">
        <v>87858</v>
      </c>
      <c r="B6156" s="462" t="s">
        <v>3139</v>
      </c>
      <c r="C6156" s="461" t="s">
        <v>149</v>
      </c>
      <c r="D6156" s="465">
        <v>138.36000000000001</v>
      </c>
    </row>
    <row r="6157" spans="1:4" ht="27">
      <c r="A6157" s="461">
        <v>87859</v>
      </c>
      <c r="B6157" s="462" t="s">
        <v>3140</v>
      </c>
      <c r="C6157" s="461" t="s">
        <v>149</v>
      </c>
      <c r="D6157" s="465">
        <v>157.94999999999999</v>
      </c>
    </row>
    <row r="6158" spans="1:4" ht="40.5">
      <c r="A6158" s="461">
        <v>89048</v>
      </c>
      <c r="B6158" s="462" t="s">
        <v>3141</v>
      </c>
      <c r="C6158" s="461" t="s">
        <v>149</v>
      </c>
      <c r="D6158" s="465">
        <v>28.02</v>
      </c>
    </row>
    <row r="6159" spans="1:4" ht="40.5">
      <c r="A6159" s="461">
        <v>89049</v>
      </c>
      <c r="B6159" s="462" t="s">
        <v>3142</v>
      </c>
      <c r="C6159" s="461" t="s">
        <v>149</v>
      </c>
      <c r="D6159" s="465">
        <v>18.57</v>
      </c>
    </row>
    <row r="6160" spans="1:4" ht="40.5">
      <c r="A6160" s="461">
        <v>89173</v>
      </c>
      <c r="B6160" s="462" t="s">
        <v>3143</v>
      </c>
      <c r="C6160" s="461" t="s">
        <v>149</v>
      </c>
      <c r="D6160" s="465">
        <v>27.58</v>
      </c>
    </row>
    <row r="6161" spans="1:4" ht="40.5">
      <c r="A6161" s="461">
        <v>90406</v>
      </c>
      <c r="B6161" s="462" t="s">
        <v>3144</v>
      </c>
      <c r="C6161" s="461" t="s">
        <v>149</v>
      </c>
      <c r="D6161" s="465">
        <v>35.270000000000003</v>
      </c>
    </row>
    <row r="6162" spans="1:4" ht="40.5">
      <c r="A6162" s="461">
        <v>90407</v>
      </c>
      <c r="B6162" s="462" t="s">
        <v>3145</v>
      </c>
      <c r="C6162" s="461" t="s">
        <v>149</v>
      </c>
      <c r="D6162" s="465">
        <v>38.93</v>
      </c>
    </row>
    <row r="6163" spans="1:4" ht="40.5">
      <c r="A6163" s="461">
        <v>90408</v>
      </c>
      <c r="B6163" s="462" t="s">
        <v>3146</v>
      </c>
      <c r="C6163" s="461" t="s">
        <v>149</v>
      </c>
      <c r="D6163" s="465">
        <v>25.18</v>
      </c>
    </row>
    <row r="6164" spans="1:4" ht="40.5">
      <c r="A6164" s="461">
        <v>90409</v>
      </c>
      <c r="B6164" s="462" t="s">
        <v>3147</v>
      </c>
      <c r="C6164" s="461" t="s">
        <v>149</v>
      </c>
      <c r="D6164" s="465">
        <v>27.25</v>
      </c>
    </row>
    <row r="6165" spans="1:4" ht="27">
      <c r="A6165" s="461">
        <v>87242</v>
      </c>
      <c r="B6165" s="462" t="s">
        <v>3148</v>
      </c>
      <c r="C6165" s="461" t="s">
        <v>149</v>
      </c>
      <c r="D6165" s="465">
        <v>193.95</v>
      </c>
    </row>
    <row r="6166" spans="1:4" ht="27">
      <c r="A6166" s="461">
        <v>87243</v>
      </c>
      <c r="B6166" s="462" t="s">
        <v>3149</v>
      </c>
      <c r="C6166" s="461" t="s">
        <v>149</v>
      </c>
      <c r="D6166" s="465">
        <v>178.65</v>
      </c>
    </row>
    <row r="6167" spans="1:4" ht="40.5">
      <c r="A6167" s="461">
        <v>87244</v>
      </c>
      <c r="B6167" s="462" t="s">
        <v>3150</v>
      </c>
      <c r="C6167" s="461" t="s">
        <v>149</v>
      </c>
      <c r="D6167" s="465">
        <v>187.96</v>
      </c>
    </row>
    <row r="6168" spans="1:4" ht="40.5">
      <c r="A6168" s="461">
        <v>87245</v>
      </c>
      <c r="B6168" s="462" t="s">
        <v>3151</v>
      </c>
      <c r="C6168" s="461" t="s">
        <v>149</v>
      </c>
      <c r="D6168" s="465">
        <v>224.87</v>
      </c>
    </row>
    <row r="6169" spans="1:4" ht="40.5">
      <c r="A6169" s="461">
        <v>87264</v>
      </c>
      <c r="B6169" s="462" t="s">
        <v>3152</v>
      </c>
      <c r="C6169" s="461" t="s">
        <v>149</v>
      </c>
      <c r="D6169" s="465">
        <v>57.06</v>
      </c>
    </row>
    <row r="6170" spans="1:4" ht="40.5">
      <c r="A6170" s="461">
        <v>87265</v>
      </c>
      <c r="B6170" s="462" t="s">
        <v>3153</v>
      </c>
      <c r="C6170" s="461" t="s">
        <v>149</v>
      </c>
      <c r="D6170" s="465">
        <v>51.07</v>
      </c>
    </row>
    <row r="6171" spans="1:4" ht="40.5">
      <c r="A6171" s="461">
        <v>87266</v>
      </c>
      <c r="B6171" s="462" t="s">
        <v>3154</v>
      </c>
      <c r="C6171" s="461" t="s">
        <v>149</v>
      </c>
      <c r="D6171" s="465">
        <v>59.17</v>
      </c>
    </row>
    <row r="6172" spans="1:4" ht="40.5">
      <c r="A6172" s="461">
        <v>87267</v>
      </c>
      <c r="B6172" s="462" t="s">
        <v>3155</v>
      </c>
      <c r="C6172" s="461" t="s">
        <v>149</v>
      </c>
      <c r="D6172" s="465">
        <v>56.53</v>
      </c>
    </row>
    <row r="6173" spans="1:4" ht="40.5">
      <c r="A6173" s="461">
        <v>87268</v>
      </c>
      <c r="B6173" s="462" t="s">
        <v>3156</v>
      </c>
      <c r="C6173" s="461" t="s">
        <v>149</v>
      </c>
      <c r="D6173" s="465">
        <v>60.57</v>
      </c>
    </row>
    <row r="6174" spans="1:4" ht="40.5">
      <c r="A6174" s="461">
        <v>87269</v>
      </c>
      <c r="B6174" s="462" t="s">
        <v>3157</v>
      </c>
      <c r="C6174" s="461" t="s">
        <v>149</v>
      </c>
      <c r="D6174" s="465">
        <v>54.06</v>
      </c>
    </row>
    <row r="6175" spans="1:4" ht="40.5">
      <c r="A6175" s="461">
        <v>87270</v>
      </c>
      <c r="B6175" s="462" t="s">
        <v>3158</v>
      </c>
      <c r="C6175" s="461" t="s">
        <v>149</v>
      </c>
      <c r="D6175" s="465">
        <v>62.34</v>
      </c>
    </row>
    <row r="6176" spans="1:4" ht="40.5">
      <c r="A6176" s="461">
        <v>87271</v>
      </c>
      <c r="B6176" s="462" t="s">
        <v>3159</v>
      </c>
      <c r="C6176" s="461" t="s">
        <v>149</v>
      </c>
      <c r="D6176" s="465">
        <v>59.21</v>
      </c>
    </row>
    <row r="6177" spans="1:4" ht="40.5">
      <c r="A6177" s="461">
        <v>87272</v>
      </c>
      <c r="B6177" s="462" t="s">
        <v>3160</v>
      </c>
      <c r="C6177" s="461" t="s">
        <v>149</v>
      </c>
      <c r="D6177" s="465">
        <v>64.25</v>
      </c>
    </row>
    <row r="6178" spans="1:4" ht="40.5">
      <c r="A6178" s="461">
        <v>87273</v>
      </c>
      <c r="B6178" s="462" t="s">
        <v>3161</v>
      </c>
      <c r="C6178" s="461" t="s">
        <v>149</v>
      </c>
      <c r="D6178" s="465">
        <v>56.31</v>
      </c>
    </row>
    <row r="6179" spans="1:4" ht="40.5">
      <c r="A6179" s="461">
        <v>87274</v>
      </c>
      <c r="B6179" s="462" t="s">
        <v>3162</v>
      </c>
      <c r="C6179" s="461" t="s">
        <v>149</v>
      </c>
      <c r="D6179" s="465">
        <v>65.5</v>
      </c>
    </row>
    <row r="6180" spans="1:4" ht="40.5">
      <c r="A6180" s="461">
        <v>87275</v>
      </c>
      <c r="B6180" s="462" t="s">
        <v>3163</v>
      </c>
      <c r="C6180" s="461" t="s">
        <v>149</v>
      </c>
      <c r="D6180" s="465">
        <v>62.82</v>
      </c>
    </row>
    <row r="6181" spans="1:4" ht="27">
      <c r="A6181" s="461">
        <v>88786</v>
      </c>
      <c r="B6181" s="462" t="s">
        <v>3164</v>
      </c>
      <c r="C6181" s="461" t="s">
        <v>149</v>
      </c>
      <c r="D6181" s="465">
        <v>276.26</v>
      </c>
    </row>
    <row r="6182" spans="1:4" ht="27">
      <c r="A6182" s="461">
        <v>88787</v>
      </c>
      <c r="B6182" s="462" t="s">
        <v>3165</v>
      </c>
      <c r="C6182" s="461" t="s">
        <v>149</v>
      </c>
      <c r="D6182" s="465">
        <v>256.36</v>
      </c>
    </row>
    <row r="6183" spans="1:4" ht="40.5">
      <c r="A6183" s="461">
        <v>88788</v>
      </c>
      <c r="B6183" s="462" t="s">
        <v>3166</v>
      </c>
      <c r="C6183" s="461" t="s">
        <v>149</v>
      </c>
      <c r="D6183" s="465">
        <v>265.67</v>
      </c>
    </row>
    <row r="6184" spans="1:4" ht="40.5">
      <c r="A6184" s="461">
        <v>88789</v>
      </c>
      <c r="B6184" s="462" t="s">
        <v>3167</v>
      </c>
      <c r="C6184" s="461" t="s">
        <v>149</v>
      </c>
      <c r="D6184" s="465">
        <v>318.32</v>
      </c>
    </row>
    <row r="6185" spans="1:4" ht="40.5">
      <c r="A6185" s="461">
        <v>89045</v>
      </c>
      <c r="B6185" s="462" t="s">
        <v>9551</v>
      </c>
      <c r="C6185" s="461" t="s">
        <v>149</v>
      </c>
      <c r="D6185" s="465">
        <v>56.9</v>
      </c>
    </row>
    <row r="6186" spans="1:4" ht="54">
      <c r="A6186" s="461">
        <v>89170</v>
      </c>
      <c r="B6186" s="462" t="s">
        <v>13677</v>
      </c>
      <c r="C6186" s="461" t="s">
        <v>149</v>
      </c>
      <c r="D6186" s="465">
        <v>55.4</v>
      </c>
    </row>
    <row r="6187" spans="1:4" ht="40.5">
      <c r="A6187" s="461">
        <v>93392</v>
      </c>
      <c r="B6187" s="462" t="s">
        <v>3168</v>
      </c>
      <c r="C6187" s="461" t="s">
        <v>149</v>
      </c>
      <c r="D6187" s="465">
        <v>48.56</v>
      </c>
    </row>
    <row r="6188" spans="1:4" ht="40.5">
      <c r="A6188" s="461">
        <v>93393</v>
      </c>
      <c r="B6188" s="462" t="s">
        <v>3169</v>
      </c>
      <c r="C6188" s="461" t="s">
        <v>149</v>
      </c>
      <c r="D6188" s="465">
        <v>42.65</v>
      </c>
    </row>
    <row r="6189" spans="1:4" ht="40.5">
      <c r="A6189" s="461">
        <v>93394</v>
      </c>
      <c r="B6189" s="462" t="s">
        <v>3170</v>
      </c>
      <c r="C6189" s="461" t="s">
        <v>149</v>
      </c>
      <c r="D6189" s="465">
        <v>50.67</v>
      </c>
    </row>
    <row r="6190" spans="1:4" ht="40.5">
      <c r="A6190" s="461">
        <v>93395</v>
      </c>
      <c r="B6190" s="462" t="s">
        <v>3171</v>
      </c>
      <c r="C6190" s="461" t="s">
        <v>149</v>
      </c>
      <c r="D6190" s="465">
        <v>48.03</v>
      </c>
    </row>
    <row r="6191" spans="1:4" ht="40.5">
      <c r="A6191" s="461">
        <v>99194</v>
      </c>
      <c r="B6191" s="462" t="s">
        <v>3172</v>
      </c>
      <c r="C6191" s="461" t="s">
        <v>149</v>
      </c>
      <c r="D6191" s="465">
        <v>56.82</v>
      </c>
    </row>
    <row r="6192" spans="1:4" ht="40.5">
      <c r="A6192" s="461">
        <v>99195</v>
      </c>
      <c r="B6192" s="462" t="s">
        <v>3173</v>
      </c>
      <c r="C6192" s="461" t="s">
        <v>149</v>
      </c>
      <c r="D6192" s="465">
        <v>50.91</v>
      </c>
    </row>
    <row r="6193" spans="1:4" ht="40.5">
      <c r="A6193" s="461">
        <v>99196</v>
      </c>
      <c r="B6193" s="462" t="s">
        <v>3174</v>
      </c>
      <c r="C6193" s="461" t="s">
        <v>149</v>
      </c>
      <c r="D6193" s="465">
        <v>58.93</v>
      </c>
    </row>
    <row r="6194" spans="1:4" ht="40.5">
      <c r="A6194" s="461">
        <v>99198</v>
      </c>
      <c r="B6194" s="462" t="s">
        <v>3175</v>
      </c>
      <c r="C6194" s="461" t="s">
        <v>149</v>
      </c>
      <c r="D6194" s="465">
        <v>56.29</v>
      </c>
    </row>
    <row r="6195" spans="1:4" ht="27">
      <c r="A6195" s="461">
        <v>101965</v>
      </c>
      <c r="B6195" s="462" t="s">
        <v>9550</v>
      </c>
      <c r="C6195" s="461" t="s">
        <v>1</v>
      </c>
      <c r="D6195" s="465">
        <v>118.16</v>
      </c>
    </row>
    <row r="6196" spans="1:4" ht="27">
      <c r="A6196" s="461">
        <v>101966</v>
      </c>
      <c r="B6196" s="462" t="s">
        <v>9549</v>
      </c>
      <c r="C6196" s="461" t="s">
        <v>1</v>
      </c>
      <c r="D6196" s="465">
        <v>157</v>
      </c>
    </row>
    <row r="6197" spans="1:4" ht="15">
      <c r="A6197" s="461">
        <v>101979</v>
      </c>
      <c r="B6197" s="462" t="s">
        <v>9548</v>
      </c>
      <c r="C6197" s="461" t="s">
        <v>1</v>
      </c>
      <c r="D6197" s="465">
        <v>44.17</v>
      </c>
    </row>
    <row r="6198" spans="1:4" ht="27">
      <c r="A6198" s="461">
        <v>96112</v>
      </c>
      <c r="B6198" s="462" t="s">
        <v>3176</v>
      </c>
      <c r="C6198" s="461" t="s">
        <v>149</v>
      </c>
      <c r="D6198" s="465">
        <v>113.36</v>
      </c>
    </row>
    <row r="6199" spans="1:4" ht="27">
      <c r="A6199" s="461">
        <v>96117</v>
      </c>
      <c r="B6199" s="462" t="s">
        <v>3177</v>
      </c>
      <c r="C6199" s="461" t="s">
        <v>149</v>
      </c>
      <c r="D6199" s="465">
        <v>143.36000000000001</v>
      </c>
    </row>
    <row r="6200" spans="1:4" ht="15">
      <c r="A6200" s="461">
        <v>96122</v>
      </c>
      <c r="B6200" s="462" t="s">
        <v>3178</v>
      </c>
      <c r="C6200" s="461" t="s">
        <v>1</v>
      </c>
      <c r="D6200" s="465">
        <v>33.44</v>
      </c>
    </row>
    <row r="6201" spans="1:4" ht="15">
      <c r="A6201" s="461">
        <v>96109</v>
      </c>
      <c r="B6201" s="462" t="s">
        <v>3179</v>
      </c>
      <c r="C6201" s="461" t="s">
        <v>149</v>
      </c>
      <c r="D6201" s="465">
        <v>34.51</v>
      </c>
    </row>
    <row r="6202" spans="1:4" ht="27">
      <c r="A6202" s="461">
        <v>96110</v>
      </c>
      <c r="B6202" s="462" t="s">
        <v>3180</v>
      </c>
      <c r="C6202" s="461" t="s">
        <v>149</v>
      </c>
      <c r="D6202" s="465">
        <v>66.680000000000007</v>
      </c>
    </row>
    <row r="6203" spans="1:4" ht="15">
      <c r="A6203" s="461">
        <v>96113</v>
      </c>
      <c r="B6203" s="462" t="s">
        <v>3181</v>
      </c>
      <c r="C6203" s="461" t="s">
        <v>149</v>
      </c>
      <c r="D6203" s="465">
        <v>30.75</v>
      </c>
    </row>
    <row r="6204" spans="1:4" ht="27">
      <c r="A6204" s="461">
        <v>96114</v>
      </c>
      <c r="B6204" s="462" t="s">
        <v>3182</v>
      </c>
      <c r="C6204" s="461" t="s">
        <v>149</v>
      </c>
      <c r="D6204" s="465">
        <v>72.180000000000007</v>
      </c>
    </row>
    <row r="6205" spans="1:4" ht="15">
      <c r="A6205" s="461">
        <v>96120</v>
      </c>
      <c r="B6205" s="462" t="s">
        <v>3183</v>
      </c>
      <c r="C6205" s="461" t="s">
        <v>1</v>
      </c>
      <c r="D6205" s="465">
        <v>2.46</v>
      </c>
    </row>
    <row r="6206" spans="1:4" ht="15">
      <c r="A6206" s="461">
        <v>96123</v>
      </c>
      <c r="B6206" s="462" t="s">
        <v>3184</v>
      </c>
      <c r="C6206" s="461" t="s">
        <v>1</v>
      </c>
      <c r="D6206" s="465">
        <v>32.9</v>
      </c>
    </row>
    <row r="6207" spans="1:4" ht="15">
      <c r="A6207" s="461">
        <v>99054</v>
      </c>
      <c r="B6207" s="462" t="s">
        <v>3185</v>
      </c>
      <c r="C6207" s="461" t="s">
        <v>149</v>
      </c>
      <c r="D6207" s="465">
        <v>42.25</v>
      </c>
    </row>
    <row r="6208" spans="1:4" ht="27">
      <c r="A6208" s="461">
        <v>96111</v>
      </c>
      <c r="B6208" s="462" t="s">
        <v>3186</v>
      </c>
      <c r="C6208" s="461" t="s">
        <v>149</v>
      </c>
      <c r="D6208" s="465">
        <v>65.489999999999995</v>
      </c>
    </row>
    <row r="6209" spans="1:4" ht="27">
      <c r="A6209" s="461">
        <v>96116</v>
      </c>
      <c r="B6209" s="462" t="s">
        <v>3187</v>
      </c>
      <c r="C6209" s="461" t="s">
        <v>149</v>
      </c>
      <c r="D6209" s="465">
        <v>74</v>
      </c>
    </row>
    <row r="6210" spans="1:4" ht="15">
      <c r="A6210" s="461">
        <v>96121</v>
      </c>
      <c r="B6210" s="462" t="s">
        <v>3188</v>
      </c>
      <c r="C6210" s="461" t="s">
        <v>1</v>
      </c>
      <c r="D6210" s="465">
        <v>11.53</v>
      </c>
    </row>
    <row r="6211" spans="1:4" ht="27">
      <c r="A6211" s="461">
        <v>96485</v>
      </c>
      <c r="B6211" s="462" t="s">
        <v>3189</v>
      </c>
      <c r="C6211" s="461" t="s">
        <v>149</v>
      </c>
      <c r="D6211" s="465">
        <v>77.599999999999994</v>
      </c>
    </row>
    <row r="6212" spans="1:4" ht="27">
      <c r="A6212" s="461">
        <v>96486</v>
      </c>
      <c r="B6212" s="462" t="s">
        <v>3190</v>
      </c>
      <c r="C6212" s="461" t="s">
        <v>149</v>
      </c>
      <c r="D6212" s="465">
        <v>86.85</v>
      </c>
    </row>
    <row r="6213" spans="1:4" ht="27">
      <c r="A6213" s="461">
        <v>91514</v>
      </c>
      <c r="B6213" s="462" t="s">
        <v>3191</v>
      </c>
      <c r="C6213" s="461" t="s">
        <v>149</v>
      </c>
      <c r="D6213" s="465">
        <v>5</v>
      </c>
    </row>
    <row r="6214" spans="1:4" ht="27">
      <c r="A6214" s="461">
        <v>91515</v>
      </c>
      <c r="B6214" s="462" t="s">
        <v>3192</v>
      </c>
      <c r="C6214" s="461" t="s">
        <v>149</v>
      </c>
      <c r="D6214" s="465">
        <v>6.59</v>
      </c>
    </row>
    <row r="6215" spans="1:4" ht="27">
      <c r="A6215" s="461">
        <v>91516</v>
      </c>
      <c r="B6215" s="462" t="s">
        <v>3193</v>
      </c>
      <c r="C6215" s="461" t="s">
        <v>149</v>
      </c>
      <c r="D6215" s="465">
        <v>9.6199999999999992</v>
      </c>
    </row>
    <row r="6216" spans="1:4" ht="27">
      <c r="A6216" s="461">
        <v>91517</v>
      </c>
      <c r="B6216" s="462" t="s">
        <v>3194</v>
      </c>
      <c r="C6216" s="461" t="s">
        <v>149</v>
      </c>
      <c r="D6216" s="465">
        <v>10.7</v>
      </c>
    </row>
    <row r="6217" spans="1:4" ht="27">
      <c r="A6217" s="461">
        <v>91519</v>
      </c>
      <c r="B6217" s="462" t="s">
        <v>3195</v>
      </c>
      <c r="C6217" s="461" t="s">
        <v>149</v>
      </c>
      <c r="D6217" s="465">
        <v>12.28</v>
      </c>
    </row>
    <row r="6218" spans="1:4" ht="27">
      <c r="A6218" s="461">
        <v>91520</v>
      </c>
      <c r="B6218" s="462" t="s">
        <v>3196</v>
      </c>
      <c r="C6218" s="461" t="s">
        <v>149</v>
      </c>
      <c r="D6218" s="465">
        <v>1.83</v>
      </c>
    </row>
    <row r="6219" spans="1:4" ht="27">
      <c r="A6219" s="461">
        <v>91522</v>
      </c>
      <c r="B6219" s="462" t="s">
        <v>3197</v>
      </c>
      <c r="C6219" s="461" t="s">
        <v>149</v>
      </c>
      <c r="D6219" s="465">
        <v>2.19</v>
      </c>
    </row>
    <row r="6220" spans="1:4" ht="27">
      <c r="A6220" s="461">
        <v>91525</v>
      </c>
      <c r="B6220" s="462" t="s">
        <v>3198</v>
      </c>
      <c r="C6220" s="461" t="s">
        <v>149</v>
      </c>
      <c r="D6220" s="465">
        <v>4.21</v>
      </c>
    </row>
    <row r="6221" spans="1:4" ht="40.5">
      <c r="A6221" s="461">
        <v>87280</v>
      </c>
      <c r="B6221" s="462" t="s">
        <v>9547</v>
      </c>
      <c r="C6221" s="461" t="s">
        <v>1043</v>
      </c>
      <c r="D6221" s="465">
        <v>346.81</v>
      </c>
    </row>
    <row r="6222" spans="1:4" ht="40.5">
      <c r="A6222" s="461">
        <v>87281</v>
      </c>
      <c r="B6222" s="462" t="s">
        <v>9546</v>
      </c>
      <c r="C6222" s="461" t="s">
        <v>1043</v>
      </c>
      <c r="D6222" s="465">
        <v>345.85</v>
      </c>
    </row>
    <row r="6223" spans="1:4" ht="40.5">
      <c r="A6223" s="461">
        <v>87283</v>
      </c>
      <c r="B6223" s="462" t="s">
        <v>9545</v>
      </c>
      <c r="C6223" s="461" t="s">
        <v>1043</v>
      </c>
      <c r="D6223" s="465">
        <v>364.65</v>
      </c>
    </row>
    <row r="6224" spans="1:4" ht="40.5">
      <c r="A6224" s="461">
        <v>87284</v>
      </c>
      <c r="B6224" s="462" t="s">
        <v>9544</v>
      </c>
      <c r="C6224" s="461" t="s">
        <v>1043</v>
      </c>
      <c r="D6224" s="465">
        <v>361.77</v>
      </c>
    </row>
    <row r="6225" spans="1:4" ht="40.5">
      <c r="A6225" s="461">
        <v>87286</v>
      </c>
      <c r="B6225" s="462" t="s">
        <v>9543</v>
      </c>
      <c r="C6225" s="461" t="s">
        <v>1043</v>
      </c>
      <c r="D6225" s="465">
        <v>440.21</v>
      </c>
    </row>
    <row r="6226" spans="1:4" ht="40.5">
      <c r="A6226" s="461">
        <v>87287</v>
      </c>
      <c r="B6226" s="462" t="s">
        <v>9542</v>
      </c>
      <c r="C6226" s="461" t="s">
        <v>1043</v>
      </c>
      <c r="D6226" s="465">
        <v>432.61</v>
      </c>
    </row>
    <row r="6227" spans="1:4" ht="40.5">
      <c r="A6227" s="461">
        <v>87289</v>
      </c>
      <c r="B6227" s="462" t="s">
        <v>9541</v>
      </c>
      <c r="C6227" s="461" t="s">
        <v>1043</v>
      </c>
      <c r="D6227" s="465">
        <v>418.76</v>
      </c>
    </row>
    <row r="6228" spans="1:4" ht="40.5">
      <c r="A6228" s="461">
        <v>87290</v>
      </c>
      <c r="B6228" s="462" t="s">
        <v>9540</v>
      </c>
      <c r="C6228" s="461" t="s">
        <v>1043</v>
      </c>
      <c r="D6228" s="465">
        <v>415.79</v>
      </c>
    </row>
    <row r="6229" spans="1:4" ht="40.5">
      <c r="A6229" s="461">
        <v>87292</v>
      </c>
      <c r="B6229" s="462" t="s">
        <v>9539</v>
      </c>
      <c r="C6229" s="461" t="s">
        <v>1043</v>
      </c>
      <c r="D6229" s="465">
        <v>425.7</v>
      </c>
    </row>
    <row r="6230" spans="1:4" ht="40.5">
      <c r="A6230" s="461">
        <v>87294</v>
      </c>
      <c r="B6230" s="462" t="s">
        <v>9538</v>
      </c>
      <c r="C6230" s="461" t="s">
        <v>1043</v>
      </c>
      <c r="D6230" s="465">
        <v>407.67</v>
      </c>
    </row>
    <row r="6231" spans="1:4" ht="40.5">
      <c r="A6231" s="461">
        <v>87295</v>
      </c>
      <c r="B6231" s="462" t="s">
        <v>9537</v>
      </c>
      <c r="C6231" s="461" t="s">
        <v>1043</v>
      </c>
      <c r="D6231" s="465">
        <v>405.86</v>
      </c>
    </row>
    <row r="6232" spans="1:4" ht="40.5">
      <c r="A6232" s="461">
        <v>87296</v>
      </c>
      <c r="B6232" s="462" t="s">
        <v>9536</v>
      </c>
      <c r="C6232" s="461" t="s">
        <v>1043</v>
      </c>
      <c r="D6232" s="465">
        <v>391.34</v>
      </c>
    </row>
    <row r="6233" spans="1:4" ht="27">
      <c r="A6233" s="461">
        <v>87298</v>
      </c>
      <c r="B6233" s="462" t="s">
        <v>9535</v>
      </c>
      <c r="C6233" s="461" t="s">
        <v>1043</v>
      </c>
      <c r="D6233" s="465">
        <v>563.64</v>
      </c>
    </row>
    <row r="6234" spans="1:4" ht="27">
      <c r="A6234" s="461">
        <v>87299</v>
      </c>
      <c r="B6234" s="462" t="s">
        <v>9534</v>
      </c>
      <c r="C6234" s="461" t="s">
        <v>1043</v>
      </c>
      <c r="D6234" s="465">
        <v>357.8</v>
      </c>
    </row>
    <row r="6235" spans="1:4" ht="27">
      <c r="A6235" s="461">
        <v>87301</v>
      </c>
      <c r="B6235" s="462" t="s">
        <v>9533</v>
      </c>
      <c r="C6235" s="461" t="s">
        <v>1043</v>
      </c>
      <c r="D6235" s="465">
        <v>498.72</v>
      </c>
    </row>
    <row r="6236" spans="1:4" ht="27">
      <c r="A6236" s="461">
        <v>87302</v>
      </c>
      <c r="B6236" s="462" t="s">
        <v>9532</v>
      </c>
      <c r="C6236" s="461" t="s">
        <v>1043</v>
      </c>
      <c r="D6236" s="465">
        <v>496.01</v>
      </c>
    </row>
    <row r="6237" spans="1:4" ht="27">
      <c r="A6237" s="461">
        <v>87304</v>
      </c>
      <c r="B6237" s="462" t="s">
        <v>9531</v>
      </c>
      <c r="C6237" s="461" t="s">
        <v>1043</v>
      </c>
      <c r="D6237" s="465">
        <v>447.85</v>
      </c>
    </row>
    <row r="6238" spans="1:4" ht="27">
      <c r="A6238" s="461">
        <v>87305</v>
      </c>
      <c r="B6238" s="462" t="s">
        <v>9530</v>
      </c>
      <c r="C6238" s="461" t="s">
        <v>1043</v>
      </c>
      <c r="D6238" s="465">
        <v>452.24</v>
      </c>
    </row>
    <row r="6239" spans="1:4" ht="27">
      <c r="A6239" s="461">
        <v>87307</v>
      </c>
      <c r="B6239" s="462" t="s">
        <v>9529</v>
      </c>
      <c r="C6239" s="461" t="s">
        <v>1043</v>
      </c>
      <c r="D6239" s="465">
        <v>420.61</v>
      </c>
    </row>
    <row r="6240" spans="1:4" ht="27">
      <c r="A6240" s="461">
        <v>87308</v>
      </c>
      <c r="B6240" s="462" t="s">
        <v>9528</v>
      </c>
      <c r="C6240" s="461" t="s">
        <v>1043</v>
      </c>
      <c r="D6240" s="465">
        <v>416.84</v>
      </c>
    </row>
    <row r="6241" spans="1:4" ht="27">
      <c r="A6241" s="461">
        <v>87310</v>
      </c>
      <c r="B6241" s="462" t="s">
        <v>9527</v>
      </c>
      <c r="C6241" s="461" t="s">
        <v>1043</v>
      </c>
      <c r="D6241" s="465">
        <v>350.49</v>
      </c>
    </row>
    <row r="6242" spans="1:4" ht="27">
      <c r="A6242" s="461">
        <v>87311</v>
      </c>
      <c r="B6242" s="462" t="s">
        <v>9526</v>
      </c>
      <c r="C6242" s="461" t="s">
        <v>1043</v>
      </c>
      <c r="D6242" s="465">
        <v>346.43</v>
      </c>
    </row>
    <row r="6243" spans="1:4" ht="27">
      <c r="A6243" s="461">
        <v>87313</v>
      </c>
      <c r="B6243" s="462" t="s">
        <v>9525</v>
      </c>
      <c r="C6243" s="461" t="s">
        <v>1043</v>
      </c>
      <c r="D6243" s="465">
        <v>435.45</v>
      </c>
    </row>
    <row r="6244" spans="1:4" ht="27">
      <c r="A6244" s="461">
        <v>87314</v>
      </c>
      <c r="B6244" s="462" t="s">
        <v>9524</v>
      </c>
      <c r="C6244" s="461" t="s">
        <v>1043</v>
      </c>
      <c r="D6244" s="465">
        <v>433.07</v>
      </c>
    </row>
    <row r="6245" spans="1:4" ht="27">
      <c r="A6245" s="461">
        <v>87316</v>
      </c>
      <c r="B6245" s="462" t="s">
        <v>9523</v>
      </c>
      <c r="C6245" s="461" t="s">
        <v>1043</v>
      </c>
      <c r="D6245" s="465">
        <v>388.63</v>
      </c>
    </row>
    <row r="6246" spans="1:4" ht="27">
      <c r="A6246" s="461">
        <v>87317</v>
      </c>
      <c r="B6246" s="462" t="s">
        <v>9522</v>
      </c>
      <c r="C6246" s="461" t="s">
        <v>1043</v>
      </c>
      <c r="D6246" s="465">
        <v>381.86</v>
      </c>
    </row>
    <row r="6247" spans="1:4" ht="40.5">
      <c r="A6247" s="461">
        <v>87319</v>
      </c>
      <c r="B6247" s="462" t="s">
        <v>9521</v>
      </c>
      <c r="C6247" s="461" t="s">
        <v>1043</v>
      </c>
      <c r="D6247" s="465">
        <v>5335.21</v>
      </c>
    </row>
    <row r="6248" spans="1:4" ht="40.5">
      <c r="A6248" s="461">
        <v>87320</v>
      </c>
      <c r="B6248" s="462" t="s">
        <v>9520</v>
      </c>
      <c r="C6248" s="461" t="s">
        <v>1043</v>
      </c>
      <c r="D6248" s="465">
        <v>5352.89</v>
      </c>
    </row>
    <row r="6249" spans="1:4" ht="40.5">
      <c r="A6249" s="461">
        <v>87322</v>
      </c>
      <c r="B6249" s="462" t="s">
        <v>9519</v>
      </c>
      <c r="C6249" s="461" t="s">
        <v>1043</v>
      </c>
      <c r="D6249" s="465">
        <v>5454.35</v>
      </c>
    </row>
    <row r="6250" spans="1:4" ht="40.5">
      <c r="A6250" s="461">
        <v>87323</v>
      </c>
      <c r="B6250" s="462" t="s">
        <v>9518</v>
      </c>
      <c r="C6250" s="461" t="s">
        <v>1043</v>
      </c>
      <c r="D6250" s="465">
        <v>5469.94</v>
      </c>
    </row>
    <row r="6251" spans="1:4" ht="40.5">
      <c r="A6251" s="461">
        <v>87325</v>
      </c>
      <c r="B6251" s="462" t="s">
        <v>9517</v>
      </c>
      <c r="C6251" s="461" t="s">
        <v>1043</v>
      </c>
      <c r="D6251" s="465">
        <v>5352.86</v>
      </c>
    </row>
    <row r="6252" spans="1:4" ht="40.5">
      <c r="A6252" s="461">
        <v>87326</v>
      </c>
      <c r="B6252" s="462" t="s">
        <v>9516</v>
      </c>
      <c r="C6252" s="461" t="s">
        <v>1043</v>
      </c>
      <c r="D6252" s="465">
        <v>5390.35</v>
      </c>
    </row>
    <row r="6253" spans="1:4" ht="40.5">
      <c r="A6253" s="461">
        <v>87327</v>
      </c>
      <c r="B6253" s="462" t="s">
        <v>9515</v>
      </c>
      <c r="C6253" s="461" t="s">
        <v>1043</v>
      </c>
      <c r="D6253" s="465">
        <v>362.09</v>
      </c>
    </row>
    <row r="6254" spans="1:4" ht="40.5">
      <c r="A6254" s="461">
        <v>87328</v>
      </c>
      <c r="B6254" s="462" t="s">
        <v>9514</v>
      </c>
      <c r="C6254" s="461" t="s">
        <v>1043</v>
      </c>
      <c r="D6254" s="465">
        <v>325.74</v>
      </c>
    </row>
    <row r="6255" spans="1:4" ht="40.5">
      <c r="A6255" s="461">
        <v>87329</v>
      </c>
      <c r="B6255" s="462" t="s">
        <v>9513</v>
      </c>
      <c r="C6255" s="461" t="s">
        <v>1043</v>
      </c>
      <c r="D6255" s="465">
        <v>390.19</v>
      </c>
    </row>
    <row r="6256" spans="1:4" ht="40.5">
      <c r="A6256" s="461">
        <v>87330</v>
      </c>
      <c r="B6256" s="462" t="s">
        <v>9512</v>
      </c>
      <c r="C6256" s="461" t="s">
        <v>1043</v>
      </c>
      <c r="D6256" s="465">
        <v>348.74</v>
      </c>
    </row>
    <row r="6257" spans="1:4" ht="40.5">
      <c r="A6257" s="461">
        <v>87331</v>
      </c>
      <c r="B6257" s="462" t="s">
        <v>9511</v>
      </c>
      <c r="C6257" s="461" t="s">
        <v>1043</v>
      </c>
      <c r="D6257" s="465">
        <v>454.85</v>
      </c>
    </row>
    <row r="6258" spans="1:4" ht="40.5">
      <c r="A6258" s="461">
        <v>87332</v>
      </c>
      <c r="B6258" s="462" t="s">
        <v>9510</v>
      </c>
      <c r="C6258" s="461" t="s">
        <v>1043</v>
      </c>
      <c r="D6258" s="465">
        <v>417.21</v>
      </c>
    </row>
    <row r="6259" spans="1:4" ht="40.5">
      <c r="A6259" s="461">
        <v>87333</v>
      </c>
      <c r="B6259" s="462" t="s">
        <v>9509</v>
      </c>
      <c r="C6259" s="461" t="s">
        <v>1043</v>
      </c>
      <c r="D6259" s="465">
        <v>421.48</v>
      </c>
    </row>
    <row r="6260" spans="1:4" ht="40.5">
      <c r="A6260" s="461">
        <v>87334</v>
      </c>
      <c r="B6260" s="462" t="s">
        <v>9508</v>
      </c>
      <c r="C6260" s="461" t="s">
        <v>1043</v>
      </c>
      <c r="D6260" s="465">
        <v>399.01</v>
      </c>
    </row>
    <row r="6261" spans="1:4" ht="40.5">
      <c r="A6261" s="461">
        <v>87335</v>
      </c>
      <c r="B6261" s="462" t="s">
        <v>9507</v>
      </c>
      <c r="C6261" s="461" t="s">
        <v>1043</v>
      </c>
      <c r="D6261" s="465">
        <v>417.12</v>
      </c>
    </row>
    <row r="6262" spans="1:4" ht="40.5">
      <c r="A6262" s="461">
        <v>87336</v>
      </c>
      <c r="B6262" s="462" t="s">
        <v>9506</v>
      </c>
      <c r="C6262" s="461" t="s">
        <v>1043</v>
      </c>
      <c r="D6262" s="465">
        <v>408.86</v>
      </c>
    </row>
    <row r="6263" spans="1:4" ht="40.5">
      <c r="A6263" s="461">
        <v>87337</v>
      </c>
      <c r="B6263" s="462" t="s">
        <v>9505</v>
      </c>
      <c r="C6263" s="461" t="s">
        <v>1043</v>
      </c>
      <c r="D6263" s="465">
        <v>406.8</v>
      </c>
    </row>
    <row r="6264" spans="1:4" ht="40.5">
      <c r="A6264" s="461">
        <v>87338</v>
      </c>
      <c r="B6264" s="462" t="s">
        <v>9504</v>
      </c>
      <c r="C6264" s="461" t="s">
        <v>1043</v>
      </c>
      <c r="D6264" s="465">
        <v>388.73</v>
      </c>
    </row>
    <row r="6265" spans="1:4" ht="27">
      <c r="A6265" s="461">
        <v>87339</v>
      </c>
      <c r="B6265" s="462" t="s">
        <v>9503</v>
      </c>
      <c r="C6265" s="461" t="s">
        <v>1043</v>
      </c>
      <c r="D6265" s="465">
        <v>637.9</v>
      </c>
    </row>
    <row r="6266" spans="1:4" ht="27">
      <c r="A6266" s="461">
        <v>87340</v>
      </c>
      <c r="B6266" s="462" t="s">
        <v>9502</v>
      </c>
      <c r="C6266" s="461" t="s">
        <v>1043</v>
      </c>
      <c r="D6266" s="465">
        <v>560.20000000000005</v>
      </c>
    </row>
    <row r="6267" spans="1:4" ht="27">
      <c r="A6267" s="461">
        <v>87341</v>
      </c>
      <c r="B6267" s="462" t="s">
        <v>9501</v>
      </c>
      <c r="C6267" s="461" t="s">
        <v>1043</v>
      </c>
      <c r="D6267" s="465">
        <v>541.83000000000004</v>
      </c>
    </row>
    <row r="6268" spans="1:4" ht="27">
      <c r="A6268" s="461">
        <v>87342</v>
      </c>
      <c r="B6268" s="462" t="s">
        <v>9500</v>
      </c>
      <c r="C6268" s="461" t="s">
        <v>1043</v>
      </c>
      <c r="D6268" s="465">
        <v>542.1</v>
      </c>
    </row>
    <row r="6269" spans="1:4" ht="27">
      <c r="A6269" s="461">
        <v>87343</v>
      </c>
      <c r="B6269" s="462" t="s">
        <v>9499</v>
      </c>
      <c r="C6269" s="461" t="s">
        <v>1043</v>
      </c>
      <c r="D6269" s="465">
        <v>498.32</v>
      </c>
    </row>
    <row r="6270" spans="1:4" ht="27">
      <c r="A6270" s="461">
        <v>87344</v>
      </c>
      <c r="B6270" s="462" t="s">
        <v>9498</v>
      </c>
      <c r="C6270" s="461" t="s">
        <v>1043</v>
      </c>
      <c r="D6270" s="465">
        <v>475.51</v>
      </c>
    </row>
    <row r="6271" spans="1:4" ht="27">
      <c r="A6271" s="461">
        <v>87345</v>
      </c>
      <c r="B6271" s="462" t="s">
        <v>9497</v>
      </c>
      <c r="C6271" s="461" t="s">
        <v>1043</v>
      </c>
      <c r="D6271" s="465">
        <v>483.89</v>
      </c>
    </row>
    <row r="6272" spans="1:4" ht="27">
      <c r="A6272" s="461">
        <v>87346</v>
      </c>
      <c r="B6272" s="462" t="s">
        <v>9496</v>
      </c>
      <c r="C6272" s="461" t="s">
        <v>1043</v>
      </c>
      <c r="D6272" s="465">
        <v>448.02</v>
      </c>
    </row>
    <row r="6273" spans="1:4" ht="27">
      <c r="A6273" s="461">
        <v>87347</v>
      </c>
      <c r="B6273" s="462" t="s">
        <v>9495</v>
      </c>
      <c r="C6273" s="461" t="s">
        <v>1043</v>
      </c>
      <c r="D6273" s="465">
        <v>429.77</v>
      </c>
    </row>
    <row r="6274" spans="1:4" ht="27">
      <c r="A6274" s="461">
        <v>87348</v>
      </c>
      <c r="B6274" s="462" t="s">
        <v>9494</v>
      </c>
      <c r="C6274" s="461" t="s">
        <v>1043</v>
      </c>
      <c r="D6274" s="465">
        <v>440.8</v>
      </c>
    </row>
    <row r="6275" spans="1:4" ht="27">
      <c r="A6275" s="461">
        <v>87349</v>
      </c>
      <c r="B6275" s="462" t="s">
        <v>9493</v>
      </c>
      <c r="C6275" s="461" t="s">
        <v>1043</v>
      </c>
      <c r="D6275" s="465">
        <v>395</v>
      </c>
    </row>
    <row r="6276" spans="1:4" ht="40.5">
      <c r="A6276" s="461">
        <v>87350</v>
      </c>
      <c r="B6276" s="462" t="s">
        <v>9492</v>
      </c>
      <c r="C6276" s="461" t="s">
        <v>1043</v>
      </c>
      <c r="D6276" s="465">
        <v>379.58</v>
      </c>
    </row>
    <row r="6277" spans="1:4" ht="40.5">
      <c r="A6277" s="461">
        <v>87351</v>
      </c>
      <c r="B6277" s="462" t="s">
        <v>9491</v>
      </c>
      <c r="C6277" s="461" t="s">
        <v>1043</v>
      </c>
      <c r="D6277" s="465">
        <v>334.67</v>
      </c>
    </row>
    <row r="6278" spans="1:4" ht="40.5">
      <c r="A6278" s="461">
        <v>87352</v>
      </c>
      <c r="B6278" s="462" t="s">
        <v>9490</v>
      </c>
      <c r="C6278" s="461" t="s">
        <v>1043</v>
      </c>
      <c r="D6278" s="465">
        <v>485.74</v>
      </c>
    </row>
    <row r="6279" spans="1:4" ht="40.5">
      <c r="A6279" s="461">
        <v>87353</v>
      </c>
      <c r="B6279" s="462" t="s">
        <v>9489</v>
      </c>
      <c r="C6279" s="461" t="s">
        <v>1043</v>
      </c>
      <c r="D6279" s="465">
        <v>437.32</v>
      </c>
    </row>
    <row r="6280" spans="1:4" ht="40.5">
      <c r="A6280" s="461">
        <v>87354</v>
      </c>
      <c r="B6280" s="462" t="s">
        <v>9488</v>
      </c>
      <c r="C6280" s="461" t="s">
        <v>1043</v>
      </c>
      <c r="D6280" s="465">
        <v>417.25</v>
      </c>
    </row>
    <row r="6281" spans="1:4" ht="40.5">
      <c r="A6281" s="461">
        <v>87355</v>
      </c>
      <c r="B6281" s="462" t="s">
        <v>9487</v>
      </c>
      <c r="C6281" s="461" t="s">
        <v>1043</v>
      </c>
      <c r="D6281" s="465">
        <v>411.94</v>
      </c>
    </row>
    <row r="6282" spans="1:4" ht="40.5">
      <c r="A6282" s="461">
        <v>87356</v>
      </c>
      <c r="B6282" s="462" t="s">
        <v>9486</v>
      </c>
      <c r="C6282" s="461" t="s">
        <v>1043</v>
      </c>
      <c r="D6282" s="465">
        <v>379.84</v>
      </c>
    </row>
    <row r="6283" spans="1:4" ht="40.5">
      <c r="A6283" s="461">
        <v>87357</v>
      </c>
      <c r="B6283" s="462" t="s">
        <v>9485</v>
      </c>
      <c r="C6283" s="461" t="s">
        <v>1043</v>
      </c>
      <c r="D6283" s="465">
        <v>365.11</v>
      </c>
    </row>
    <row r="6284" spans="1:4" ht="40.5">
      <c r="A6284" s="461">
        <v>87358</v>
      </c>
      <c r="B6284" s="462" t="s">
        <v>9484</v>
      </c>
      <c r="C6284" s="461" t="s">
        <v>1043</v>
      </c>
      <c r="D6284" s="465">
        <v>5249.32</v>
      </c>
    </row>
    <row r="6285" spans="1:4" ht="40.5">
      <c r="A6285" s="461">
        <v>87359</v>
      </c>
      <c r="B6285" s="462" t="s">
        <v>9483</v>
      </c>
      <c r="C6285" s="461" t="s">
        <v>1043</v>
      </c>
      <c r="D6285" s="465">
        <v>5245.15</v>
      </c>
    </row>
    <row r="6286" spans="1:4" ht="40.5">
      <c r="A6286" s="461">
        <v>87360</v>
      </c>
      <c r="B6286" s="462" t="s">
        <v>9482</v>
      </c>
      <c r="C6286" s="461" t="s">
        <v>1043</v>
      </c>
      <c r="D6286" s="465">
        <v>5339.3</v>
      </c>
    </row>
    <row r="6287" spans="1:4" ht="40.5">
      <c r="A6287" s="461">
        <v>87361</v>
      </c>
      <c r="B6287" s="462" t="s">
        <v>9481</v>
      </c>
      <c r="C6287" s="461" t="s">
        <v>1043</v>
      </c>
      <c r="D6287" s="465">
        <v>5329.61</v>
      </c>
    </row>
    <row r="6288" spans="1:4" ht="40.5">
      <c r="A6288" s="461">
        <v>87362</v>
      </c>
      <c r="B6288" s="462" t="s">
        <v>9480</v>
      </c>
      <c r="C6288" s="461" t="s">
        <v>1043</v>
      </c>
      <c r="D6288" s="465">
        <v>5352.75</v>
      </c>
    </row>
    <row r="6289" spans="1:4" ht="40.5">
      <c r="A6289" s="461">
        <v>87363</v>
      </c>
      <c r="B6289" s="462" t="s">
        <v>9479</v>
      </c>
      <c r="C6289" s="461" t="s">
        <v>1043</v>
      </c>
      <c r="D6289" s="465">
        <v>5279.19</v>
      </c>
    </row>
    <row r="6290" spans="1:4" ht="40.5">
      <c r="A6290" s="461">
        <v>87364</v>
      </c>
      <c r="B6290" s="462" t="s">
        <v>9478</v>
      </c>
      <c r="C6290" s="461" t="s">
        <v>1043</v>
      </c>
      <c r="D6290" s="465">
        <v>5294.93</v>
      </c>
    </row>
    <row r="6291" spans="1:4" ht="40.5">
      <c r="A6291" s="461">
        <v>87365</v>
      </c>
      <c r="B6291" s="462" t="s">
        <v>9477</v>
      </c>
      <c r="C6291" s="461" t="s">
        <v>1043</v>
      </c>
      <c r="D6291" s="465">
        <v>439.09</v>
      </c>
    </row>
    <row r="6292" spans="1:4" ht="40.5">
      <c r="A6292" s="461">
        <v>87366</v>
      </c>
      <c r="B6292" s="462" t="s">
        <v>9476</v>
      </c>
      <c r="C6292" s="461" t="s">
        <v>1043</v>
      </c>
      <c r="D6292" s="465">
        <v>465.55</v>
      </c>
    </row>
    <row r="6293" spans="1:4" ht="27">
      <c r="A6293" s="461">
        <v>87367</v>
      </c>
      <c r="B6293" s="462" t="s">
        <v>9475</v>
      </c>
      <c r="C6293" s="461" t="s">
        <v>1043</v>
      </c>
      <c r="D6293" s="465">
        <v>533.36</v>
      </c>
    </row>
    <row r="6294" spans="1:4" ht="27">
      <c r="A6294" s="461">
        <v>87368</v>
      </c>
      <c r="B6294" s="462" t="s">
        <v>9474</v>
      </c>
      <c r="C6294" s="461" t="s">
        <v>1043</v>
      </c>
      <c r="D6294" s="465">
        <v>514.25</v>
      </c>
    </row>
    <row r="6295" spans="1:4" ht="27">
      <c r="A6295" s="461">
        <v>87369</v>
      </c>
      <c r="B6295" s="462" t="s">
        <v>9473</v>
      </c>
      <c r="C6295" s="461" t="s">
        <v>1043</v>
      </c>
      <c r="D6295" s="465">
        <v>522.91999999999996</v>
      </c>
    </row>
    <row r="6296" spans="1:4" ht="27">
      <c r="A6296" s="461">
        <v>87370</v>
      </c>
      <c r="B6296" s="462" t="s">
        <v>9472</v>
      </c>
      <c r="C6296" s="461" t="s">
        <v>1043</v>
      </c>
      <c r="D6296" s="465">
        <v>503.14</v>
      </c>
    </row>
    <row r="6297" spans="1:4" ht="27">
      <c r="A6297" s="461">
        <v>87371</v>
      </c>
      <c r="B6297" s="462" t="s">
        <v>9471</v>
      </c>
      <c r="C6297" s="461" t="s">
        <v>1043</v>
      </c>
      <c r="D6297" s="465">
        <v>488.03</v>
      </c>
    </row>
    <row r="6298" spans="1:4" ht="27">
      <c r="A6298" s="461">
        <v>87372</v>
      </c>
      <c r="B6298" s="462" t="s">
        <v>9470</v>
      </c>
      <c r="C6298" s="461" t="s">
        <v>1043</v>
      </c>
      <c r="D6298" s="465">
        <v>667.98</v>
      </c>
    </row>
    <row r="6299" spans="1:4" ht="27">
      <c r="A6299" s="461">
        <v>87373</v>
      </c>
      <c r="B6299" s="462" t="s">
        <v>9469</v>
      </c>
      <c r="C6299" s="461" t="s">
        <v>1043</v>
      </c>
      <c r="D6299" s="465">
        <v>591.41999999999996</v>
      </c>
    </row>
    <row r="6300" spans="1:4" ht="27">
      <c r="A6300" s="461">
        <v>87374</v>
      </c>
      <c r="B6300" s="462" t="s">
        <v>9468</v>
      </c>
      <c r="C6300" s="461" t="s">
        <v>1043</v>
      </c>
      <c r="D6300" s="465">
        <v>546.71</v>
      </c>
    </row>
    <row r="6301" spans="1:4" ht="27">
      <c r="A6301" s="461">
        <v>87375</v>
      </c>
      <c r="B6301" s="462" t="s">
        <v>9467</v>
      </c>
      <c r="C6301" s="461" t="s">
        <v>1043</v>
      </c>
      <c r="D6301" s="465">
        <v>517.33000000000004</v>
      </c>
    </row>
    <row r="6302" spans="1:4" ht="27">
      <c r="A6302" s="461">
        <v>87376</v>
      </c>
      <c r="B6302" s="462" t="s">
        <v>9466</v>
      </c>
      <c r="C6302" s="461" t="s">
        <v>1043</v>
      </c>
      <c r="D6302" s="465">
        <v>448.39</v>
      </c>
    </row>
    <row r="6303" spans="1:4" ht="27">
      <c r="A6303" s="461">
        <v>87377</v>
      </c>
      <c r="B6303" s="462" t="s">
        <v>9465</v>
      </c>
      <c r="C6303" s="461" t="s">
        <v>1043</v>
      </c>
      <c r="D6303" s="465">
        <v>536.75</v>
      </c>
    </row>
    <row r="6304" spans="1:4" ht="27">
      <c r="A6304" s="461">
        <v>87378</v>
      </c>
      <c r="B6304" s="462" t="s">
        <v>9464</v>
      </c>
      <c r="C6304" s="461" t="s">
        <v>1043</v>
      </c>
      <c r="D6304" s="465">
        <v>480.38</v>
      </c>
    </row>
    <row r="6305" spans="1:4" ht="27">
      <c r="A6305" s="461">
        <v>87379</v>
      </c>
      <c r="B6305" s="462" t="s">
        <v>9463</v>
      </c>
      <c r="C6305" s="461" t="s">
        <v>1043</v>
      </c>
      <c r="D6305" s="465">
        <v>5399.85</v>
      </c>
    </row>
    <row r="6306" spans="1:4" ht="27">
      <c r="A6306" s="461">
        <v>87380</v>
      </c>
      <c r="B6306" s="462" t="s">
        <v>9462</v>
      </c>
      <c r="C6306" s="461" t="s">
        <v>1043</v>
      </c>
      <c r="D6306" s="465">
        <v>5497.82</v>
      </c>
    </row>
    <row r="6307" spans="1:4" ht="27">
      <c r="A6307" s="461">
        <v>87381</v>
      </c>
      <c r="B6307" s="462" t="s">
        <v>9461</v>
      </c>
      <c r="C6307" s="461" t="s">
        <v>1043</v>
      </c>
      <c r="D6307" s="465">
        <v>5435.51</v>
      </c>
    </row>
    <row r="6308" spans="1:4" ht="27">
      <c r="A6308" s="461">
        <v>87382</v>
      </c>
      <c r="B6308" s="462" t="s">
        <v>9460</v>
      </c>
      <c r="C6308" s="461" t="s">
        <v>1043</v>
      </c>
      <c r="D6308" s="465">
        <v>1705.18</v>
      </c>
    </row>
    <row r="6309" spans="1:4" ht="27">
      <c r="A6309" s="461">
        <v>87383</v>
      </c>
      <c r="B6309" s="462" t="s">
        <v>9459</v>
      </c>
      <c r="C6309" s="461" t="s">
        <v>1043</v>
      </c>
      <c r="D6309" s="465">
        <v>1708.35</v>
      </c>
    </row>
    <row r="6310" spans="1:4" ht="27">
      <c r="A6310" s="461">
        <v>87384</v>
      </c>
      <c r="B6310" s="462" t="s">
        <v>9458</v>
      </c>
      <c r="C6310" s="461" t="s">
        <v>1043</v>
      </c>
      <c r="D6310" s="465">
        <v>1707.83</v>
      </c>
    </row>
    <row r="6311" spans="1:4" ht="27">
      <c r="A6311" s="461">
        <v>87385</v>
      </c>
      <c r="B6311" s="462" t="s">
        <v>9457</v>
      </c>
      <c r="C6311" s="461" t="s">
        <v>1043</v>
      </c>
      <c r="D6311" s="465">
        <v>1996.22</v>
      </c>
    </row>
    <row r="6312" spans="1:4" ht="27">
      <c r="A6312" s="461">
        <v>87386</v>
      </c>
      <c r="B6312" s="462" t="s">
        <v>9456</v>
      </c>
      <c r="C6312" s="461" t="s">
        <v>1043</v>
      </c>
      <c r="D6312" s="465">
        <v>1997.16</v>
      </c>
    </row>
    <row r="6313" spans="1:4" ht="27">
      <c r="A6313" s="461">
        <v>87387</v>
      </c>
      <c r="B6313" s="462" t="s">
        <v>9455</v>
      </c>
      <c r="C6313" s="461" t="s">
        <v>1043</v>
      </c>
      <c r="D6313" s="465">
        <v>1999.52</v>
      </c>
    </row>
    <row r="6314" spans="1:4" ht="27">
      <c r="A6314" s="461">
        <v>87388</v>
      </c>
      <c r="B6314" s="462" t="s">
        <v>9454</v>
      </c>
      <c r="C6314" s="461" t="s">
        <v>1043</v>
      </c>
      <c r="D6314" s="465">
        <v>4811.58</v>
      </c>
    </row>
    <row r="6315" spans="1:4" ht="27">
      <c r="A6315" s="461">
        <v>87389</v>
      </c>
      <c r="B6315" s="462" t="s">
        <v>9453</v>
      </c>
      <c r="C6315" s="461" t="s">
        <v>1043</v>
      </c>
      <c r="D6315" s="465">
        <v>4837.28</v>
      </c>
    </row>
    <row r="6316" spans="1:4" ht="27">
      <c r="A6316" s="461">
        <v>87390</v>
      </c>
      <c r="B6316" s="462" t="s">
        <v>9452</v>
      </c>
      <c r="C6316" s="461" t="s">
        <v>1043</v>
      </c>
      <c r="D6316" s="465">
        <v>4868.62</v>
      </c>
    </row>
    <row r="6317" spans="1:4" ht="27">
      <c r="A6317" s="461">
        <v>87391</v>
      </c>
      <c r="B6317" s="462" t="s">
        <v>9451</v>
      </c>
      <c r="C6317" s="461" t="s">
        <v>1043</v>
      </c>
      <c r="D6317" s="465">
        <v>5347.48</v>
      </c>
    </row>
    <row r="6318" spans="1:4" ht="27">
      <c r="A6318" s="461">
        <v>87393</v>
      </c>
      <c r="B6318" s="462" t="s">
        <v>9450</v>
      </c>
      <c r="C6318" s="461" t="s">
        <v>1043</v>
      </c>
      <c r="D6318" s="465">
        <v>5402.95</v>
      </c>
    </row>
    <row r="6319" spans="1:4" ht="27">
      <c r="A6319" s="461">
        <v>87394</v>
      </c>
      <c r="B6319" s="462" t="s">
        <v>9449</v>
      </c>
      <c r="C6319" s="461" t="s">
        <v>1043</v>
      </c>
      <c r="D6319" s="465">
        <v>5458.23</v>
      </c>
    </row>
    <row r="6320" spans="1:4" ht="27">
      <c r="A6320" s="461">
        <v>87395</v>
      </c>
      <c r="B6320" s="462" t="s">
        <v>9448</v>
      </c>
      <c r="C6320" s="461" t="s">
        <v>1043</v>
      </c>
      <c r="D6320" s="465">
        <v>3353.41</v>
      </c>
    </row>
    <row r="6321" spans="1:4" ht="27">
      <c r="A6321" s="461">
        <v>87396</v>
      </c>
      <c r="B6321" s="462" t="s">
        <v>9447</v>
      </c>
      <c r="C6321" s="461" t="s">
        <v>1043</v>
      </c>
      <c r="D6321" s="465">
        <v>3382.1</v>
      </c>
    </row>
    <row r="6322" spans="1:4" ht="27">
      <c r="A6322" s="461">
        <v>87397</v>
      </c>
      <c r="B6322" s="462" t="s">
        <v>9446</v>
      </c>
      <c r="C6322" s="461" t="s">
        <v>1043</v>
      </c>
      <c r="D6322" s="465">
        <v>3411.79</v>
      </c>
    </row>
    <row r="6323" spans="1:4" ht="27">
      <c r="A6323" s="461">
        <v>87398</v>
      </c>
      <c r="B6323" s="462" t="s">
        <v>9445</v>
      </c>
      <c r="C6323" s="461" t="s">
        <v>1043</v>
      </c>
      <c r="D6323" s="465">
        <v>1872.96</v>
      </c>
    </row>
    <row r="6324" spans="1:4" ht="15">
      <c r="A6324" s="461">
        <v>87399</v>
      </c>
      <c r="B6324" s="462" t="s">
        <v>9444</v>
      </c>
      <c r="C6324" s="461" t="s">
        <v>1043</v>
      </c>
      <c r="D6324" s="465">
        <v>2168.61</v>
      </c>
    </row>
    <row r="6325" spans="1:4" ht="15">
      <c r="A6325" s="461">
        <v>87401</v>
      </c>
      <c r="B6325" s="462" t="s">
        <v>9443</v>
      </c>
      <c r="C6325" s="461" t="s">
        <v>1043</v>
      </c>
      <c r="D6325" s="465">
        <v>5605.77</v>
      </c>
    </row>
    <row r="6326" spans="1:4" ht="15">
      <c r="A6326" s="461">
        <v>87402</v>
      </c>
      <c r="B6326" s="462" t="s">
        <v>9442</v>
      </c>
      <c r="C6326" s="461" t="s">
        <v>1043</v>
      </c>
      <c r="D6326" s="465">
        <v>3570.87</v>
      </c>
    </row>
    <row r="6327" spans="1:4" ht="27">
      <c r="A6327" s="461">
        <v>87404</v>
      </c>
      <c r="B6327" s="462" t="s">
        <v>9441</v>
      </c>
      <c r="C6327" s="461" t="s">
        <v>1043</v>
      </c>
      <c r="D6327" s="465">
        <v>4988.3900000000003</v>
      </c>
    </row>
    <row r="6328" spans="1:4" ht="27">
      <c r="A6328" s="461">
        <v>87405</v>
      </c>
      <c r="B6328" s="462" t="s">
        <v>3199</v>
      </c>
      <c r="C6328" s="461" t="s">
        <v>1043</v>
      </c>
      <c r="D6328" s="465">
        <v>5010.9799999999996</v>
      </c>
    </row>
    <row r="6329" spans="1:4" ht="27">
      <c r="A6329" s="461">
        <v>87407</v>
      </c>
      <c r="B6329" s="462" t="s">
        <v>9440</v>
      </c>
      <c r="C6329" s="461" t="s">
        <v>1043</v>
      </c>
      <c r="D6329" s="465">
        <v>1741.62</v>
      </c>
    </row>
    <row r="6330" spans="1:4" ht="27">
      <c r="A6330" s="461">
        <v>87408</v>
      </c>
      <c r="B6330" s="462" t="s">
        <v>3200</v>
      </c>
      <c r="C6330" s="461" t="s">
        <v>1043</v>
      </c>
      <c r="D6330" s="465">
        <v>1737.1</v>
      </c>
    </row>
    <row r="6331" spans="1:4" ht="15">
      <c r="A6331" s="461">
        <v>87410</v>
      </c>
      <c r="B6331" s="462" t="s">
        <v>9439</v>
      </c>
      <c r="C6331" s="461" t="s">
        <v>1043</v>
      </c>
      <c r="D6331" s="465">
        <v>800.42</v>
      </c>
    </row>
    <row r="6332" spans="1:4" ht="27">
      <c r="A6332" s="461">
        <v>88626</v>
      </c>
      <c r="B6332" s="462" t="s">
        <v>9438</v>
      </c>
      <c r="C6332" s="461" t="s">
        <v>1043</v>
      </c>
      <c r="D6332" s="465">
        <v>439.5</v>
      </c>
    </row>
    <row r="6333" spans="1:4" ht="27">
      <c r="A6333" s="461">
        <v>88627</v>
      </c>
      <c r="B6333" s="462" t="s">
        <v>9437</v>
      </c>
      <c r="C6333" s="461" t="s">
        <v>1043</v>
      </c>
      <c r="D6333" s="465">
        <v>516.69000000000005</v>
      </c>
    </row>
    <row r="6334" spans="1:4" ht="27">
      <c r="A6334" s="461">
        <v>88628</v>
      </c>
      <c r="B6334" s="462" t="s">
        <v>9436</v>
      </c>
      <c r="C6334" s="461" t="s">
        <v>1043</v>
      </c>
      <c r="D6334" s="465">
        <v>470.79</v>
      </c>
    </row>
    <row r="6335" spans="1:4" ht="27">
      <c r="A6335" s="461">
        <v>88629</v>
      </c>
      <c r="B6335" s="462" t="s">
        <v>9435</v>
      </c>
      <c r="C6335" s="461" t="s">
        <v>1043</v>
      </c>
      <c r="D6335" s="465">
        <v>550.9</v>
      </c>
    </row>
    <row r="6336" spans="1:4" ht="27">
      <c r="A6336" s="461">
        <v>88630</v>
      </c>
      <c r="B6336" s="462" t="s">
        <v>3201</v>
      </c>
      <c r="C6336" s="461" t="s">
        <v>1043</v>
      </c>
      <c r="D6336" s="465">
        <v>394.25</v>
      </c>
    </row>
    <row r="6337" spans="1:4" ht="27">
      <c r="A6337" s="461">
        <v>88631</v>
      </c>
      <c r="B6337" s="462" t="s">
        <v>9434</v>
      </c>
      <c r="C6337" s="461" t="s">
        <v>1043</v>
      </c>
      <c r="D6337" s="465">
        <v>488.75</v>
      </c>
    </row>
    <row r="6338" spans="1:4" ht="40.5">
      <c r="A6338" s="461">
        <v>88715</v>
      </c>
      <c r="B6338" s="462" t="s">
        <v>9433</v>
      </c>
      <c r="C6338" s="461" t="s">
        <v>1043</v>
      </c>
      <c r="D6338" s="465">
        <v>401.57</v>
      </c>
    </row>
    <row r="6339" spans="1:4" ht="27">
      <c r="A6339" s="461">
        <v>95563</v>
      </c>
      <c r="B6339" s="462" t="s">
        <v>9432</v>
      </c>
      <c r="C6339" s="461" t="s">
        <v>1043</v>
      </c>
      <c r="D6339" s="465">
        <v>690.83</v>
      </c>
    </row>
    <row r="6340" spans="1:4" ht="27">
      <c r="A6340" s="461">
        <v>100464</v>
      </c>
      <c r="B6340" s="462" t="s">
        <v>9431</v>
      </c>
      <c r="C6340" s="461" t="s">
        <v>1043</v>
      </c>
      <c r="D6340" s="465">
        <v>454.61</v>
      </c>
    </row>
    <row r="6341" spans="1:4" ht="27">
      <c r="A6341" s="461">
        <v>100465</v>
      </c>
      <c r="B6341" s="462" t="s">
        <v>9430</v>
      </c>
      <c r="C6341" s="461" t="s">
        <v>1043</v>
      </c>
      <c r="D6341" s="465">
        <v>431.06</v>
      </c>
    </row>
    <row r="6342" spans="1:4" ht="27">
      <c r="A6342" s="461">
        <v>100466</v>
      </c>
      <c r="B6342" s="462" t="s">
        <v>9429</v>
      </c>
      <c r="C6342" s="461" t="s">
        <v>1043</v>
      </c>
      <c r="D6342" s="465">
        <v>420.31</v>
      </c>
    </row>
    <row r="6343" spans="1:4" ht="27">
      <c r="A6343" s="461">
        <v>100468</v>
      </c>
      <c r="B6343" s="462" t="s">
        <v>9428</v>
      </c>
      <c r="C6343" s="461" t="s">
        <v>1043</v>
      </c>
      <c r="D6343" s="465">
        <v>555.21</v>
      </c>
    </row>
    <row r="6344" spans="1:4" ht="27">
      <c r="A6344" s="461">
        <v>100469</v>
      </c>
      <c r="B6344" s="462" t="s">
        <v>9427</v>
      </c>
      <c r="C6344" s="461" t="s">
        <v>1043</v>
      </c>
      <c r="D6344" s="465">
        <v>463.38</v>
      </c>
    </row>
    <row r="6345" spans="1:4" ht="27">
      <c r="A6345" s="461">
        <v>100470</v>
      </c>
      <c r="B6345" s="462" t="s">
        <v>9426</v>
      </c>
      <c r="C6345" s="461" t="s">
        <v>1043</v>
      </c>
      <c r="D6345" s="465">
        <v>409.57</v>
      </c>
    </row>
    <row r="6346" spans="1:4" ht="27">
      <c r="A6346" s="461">
        <v>100472</v>
      </c>
      <c r="B6346" s="462" t="s">
        <v>9425</v>
      </c>
      <c r="C6346" s="461" t="s">
        <v>1043</v>
      </c>
      <c r="D6346" s="465">
        <v>440.72</v>
      </c>
    </row>
    <row r="6347" spans="1:4" ht="27">
      <c r="A6347" s="461">
        <v>100473</v>
      </c>
      <c r="B6347" s="462" t="s">
        <v>9424</v>
      </c>
      <c r="C6347" s="461" t="s">
        <v>1043</v>
      </c>
      <c r="D6347" s="465">
        <v>410.32</v>
      </c>
    </row>
    <row r="6348" spans="1:4" ht="27">
      <c r="A6348" s="461">
        <v>100474</v>
      </c>
      <c r="B6348" s="462" t="s">
        <v>9423</v>
      </c>
      <c r="C6348" s="461" t="s">
        <v>1043</v>
      </c>
      <c r="D6348" s="465">
        <v>398.48</v>
      </c>
    </row>
    <row r="6349" spans="1:4" ht="27">
      <c r="A6349" s="461">
        <v>100475</v>
      </c>
      <c r="B6349" s="462" t="s">
        <v>9422</v>
      </c>
      <c r="C6349" s="461" t="s">
        <v>1043</v>
      </c>
      <c r="D6349" s="465">
        <v>584.08000000000004</v>
      </c>
    </row>
    <row r="6350" spans="1:4" ht="40.5">
      <c r="A6350" s="461">
        <v>100477</v>
      </c>
      <c r="B6350" s="462" t="s">
        <v>9421</v>
      </c>
      <c r="C6350" s="461" t="s">
        <v>1043</v>
      </c>
      <c r="D6350" s="465">
        <v>620.47</v>
      </c>
    </row>
    <row r="6351" spans="1:4" ht="40.5">
      <c r="A6351" s="461">
        <v>100478</v>
      </c>
      <c r="B6351" s="462" t="s">
        <v>9420</v>
      </c>
      <c r="C6351" s="461" t="s">
        <v>1043</v>
      </c>
      <c r="D6351" s="465">
        <v>573.95000000000005</v>
      </c>
    </row>
    <row r="6352" spans="1:4" ht="40.5">
      <c r="A6352" s="461">
        <v>100479</v>
      </c>
      <c r="B6352" s="462" t="s">
        <v>9419</v>
      </c>
      <c r="C6352" s="461" t="s">
        <v>1043</v>
      </c>
      <c r="D6352" s="465">
        <v>565.45000000000005</v>
      </c>
    </row>
    <row r="6353" spans="1:4" ht="27">
      <c r="A6353" s="461">
        <v>100480</v>
      </c>
      <c r="B6353" s="462" t="s">
        <v>9418</v>
      </c>
      <c r="C6353" s="461" t="s">
        <v>1043</v>
      </c>
      <c r="D6353" s="465">
        <v>663.76</v>
      </c>
    </row>
    <row r="6354" spans="1:4" ht="27">
      <c r="A6354" s="461">
        <v>100481</v>
      </c>
      <c r="B6354" s="462" t="s">
        <v>9417</v>
      </c>
      <c r="C6354" s="461" t="s">
        <v>1043</v>
      </c>
      <c r="D6354" s="465">
        <v>500.44</v>
      </c>
    </row>
    <row r="6355" spans="1:4" ht="40.5">
      <c r="A6355" s="461">
        <v>100483</v>
      </c>
      <c r="B6355" s="462" t="s">
        <v>9416</v>
      </c>
      <c r="C6355" s="461" t="s">
        <v>1043</v>
      </c>
      <c r="D6355" s="465">
        <v>527.9</v>
      </c>
    </row>
    <row r="6356" spans="1:4" ht="40.5">
      <c r="A6356" s="461">
        <v>100484</v>
      </c>
      <c r="B6356" s="462" t="s">
        <v>9415</v>
      </c>
      <c r="C6356" s="461" t="s">
        <v>1043</v>
      </c>
      <c r="D6356" s="465">
        <v>498.37</v>
      </c>
    </row>
    <row r="6357" spans="1:4" ht="40.5">
      <c r="A6357" s="461">
        <v>100485</v>
      </c>
      <c r="B6357" s="462" t="s">
        <v>9414</v>
      </c>
      <c r="C6357" s="461" t="s">
        <v>1043</v>
      </c>
      <c r="D6357" s="465">
        <v>488.24</v>
      </c>
    </row>
    <row r="6358" spans="1:4" ht="27">
      <c r="A6358" s="461">
        <v>100486</v>
      </c>
      <c r="B6358" s="462" t="s">
        <v>9413</v>
      </c>
      <c r="C6358" s="461" t="s">
        <v>1043</v>
      </c>
      <c r="D6358" s="465">
        <v>584.13</v>
      </c>
    </row>
    <row r="6359" spans="1:4" ht="40.5">
      <c r="A6359" s="461">
        <v>100487</v>
      </c>
      <c r="B6359" s="462" t="s">
        <v>9412</v>
      </c>
      <c r="C6359" s="461" t="s">
        <v>1043</v>
      </c>
      <c r="D6359" s="465">
        <v>386.55</v>
      </c>
    </row>
    <row r="6360" spans="1:4" ht="27">
      <c r="A6360" s="461">
        <v>100488</v>
      </c>
      <c r="B6360" s="462" t="s">
        <v>9411</v>
      </c>
      <c r="C6360" s="461" t="s">
        <v>1043</v>
      </c>
      <c r="D6360" s="465">
        <v>437.01</v>
      </c>
    </row>
    <row r="6361" spans="1:4" ht="27">
      <c r="A6361" s="461">
        <v>100489</v>
      </c>
      <c r="B6361" s="462" t="s">
        <v>9410</v>
      </c>
      <c r="C6361" s="461" t="s">
        <v>1043</v>
      </c>
      <c r="D6361" s="465">
        <v>472.08</v>
      </c>
    </row>
    <row r="6362" spans="1:4" ht="27">
      <c r="A6362" s="461">
        <v>100490</v>
      </c>
      <c r="B6362" s="462" t="s">
        <v>9409</v>
      </c>
      <c r="C6362" s="461" t="s">
        <v>1043</v>
      </c>
      <c r="D6362" s="465">
        <v>412.06</v>
      </c>
    </row>
    <row r="6363" spans="1:4" ht="27">
      <c r="A6363" s="461">
        <v>100491</v>
      </c>
      <c r="B6363" s="462" t="s">
        <v>9408</v>
      </c>
      <c r="C6363" s="461" t="s">
        <v>1043</v>
      </c>
      <c r="D6363" s="465">
        <v>586.41999999999996</v>
      </c>
    </row>
    <row r="6364" spans="1:4" ht="27">
      <c r="A6364" s="461">
        <v>100492</v>
      </c>
      <c r="B6364" s="462" t="s">
        <v>9407</v>
      </c>
      <c r="C6364" s="461" t="s">
        <v>1043</v>
      </c>
      <c r="D6364" s="465">
        <v>503.18</v>
      </c>
    </row>
    <row r="6365" spans="1:4" ht="15">
      <c r="A6365" s="461">
        <v>92121</v>
      </c>
      <c r="B6365" s="462" t="s">
        <v>3203</v>
      </c>
      <c r="C6365" s="461" t="s">
        <v>1043</v>
      </c>
      <c r="D6365" s="465">
        <v>22.23</v>
      </c>
    </row>
    <row r="6366" spans="1:4" ht="15">
      <c r="A6366" s="461">
        <v>92122</v>
      </c>
      <c r="B6366" s="462" t="s">
        <v>3204</v>
      </c>
      <c r="C6366" s="461" t="s">
        <v>1043</v>
      </c>
      <c r="D6366" s="465">
        <v>36.35</v>
      </c>
    </row>
    <row r="6367" spans="1:4" ht="15">
      <c r="A6367" s="461">
        <v>92123</v>
      </c>
      <c r="B6367" s="462" t="s">
        <v>3205</v>
      </c>
      <c r="C6367" s="461" t="s">
        <v>1043</v>
      </c>
      <c r="D6367" s="465">
        <v>36.89</v>
      </c>
    </row>
    <row r="6368" spans="1:4" ht="15">
      <c r="A6368" s="461">
        <v>100195</v>
      </c>
      <c r="B6368" s="462" t="s">
        <v>9406</v>
      </c>
      <c r="C6368" s="461" t="s">
        <v>9326</v>
      </c>
      <c r="D6368" s="465">
        <v>0.55000000000000004</v>
      </c>
    </row>
    <row r="6369" spans="1:4" ht="15">
      <c r="A6369" s="461">
        <v>100196</v>
      </c>
      <c r="B6369" s="462" t="s">
        <v>9405</v>
      </c>
      <c r="C6369" s="461" t="s">
        <v>9326</v>
      </c>
      <c r="D6369" s="465">
        <v>0.92</v>
      </c>
    </row>
    <row r="6370" spans="1:4" ht="15">
      <c r="A6370" s="461">
        <v>100197</v>
      </c>
      <c r="B6370" s="462" t="s">
        <v>9404</v>
      </c>
      <c r="C6370" s="461" t="s">
        <v>9326</v>
      </c>
      <c r="D6370" s="465">
        <v>1.39</v>
      </c>
    </row>
    <row r="6371" spans="1:4" ht="27">
      <c r="A6371" s="461">
        <v>100198</v>
      </c>
      <c r="B6371" s="462" t="s">
        <v>9403</v>
      </c>
      <c r="C6371" s="461" t="s">
        <v>9326</v>
      </c>
      <c r="D6371" s="465">
        <v>0.19</v>
      </c>
    </row>
    <row r="6372" spans="1:4" ht="27">
      <c r="A6372" s="461">
        <v>100199</v>
      </c>
      <c r="B6372" s="462" t="s">
        <v>9402</v>
      </c>
      <c r="C6372" s="461" t="s">
        <v>9326</v>
      </c>
      <c r="D6372" s="465">
        <v>0.23</v>
      </c>
    </row>
    <row r="6373" spans="1:4" ht="27">
      <c r="A6373" s="461">
        <v>100200</v>
      </c>
      <c r="B6373" s="462" t="s">
        <v>9401</v>
      </c>
      <c r="C6373" s="461" t="s">
        <v>9326</v>
      </c>
      <c r="D6373" s="465">
        <v>0.28000000000000003</v>
      </c>
    </row>
    <row r="6374" spans="1:4" ht="27">
      <c r="A6374" s="461">
        <v>100201</v>
      </c>
      <c r="B6374" s="462" t="s">
        <v>9400</v>
      </c>
      <c r="C6374" s="461" t="s">
        <v>9326</v>
      </c>
      <c r="D6374" s="465">
        <v>0.56000000000000005</v>
      </c>
    </row>
    <row r="6375" spans="1:4" ht="27">
      <c r="A6375" s="461">
        <v>100202</v>
      </c>
      <c r="B6375" s="462" t="s">
        <v>9399</v>
      </c>
      <c r="C6375" s="461" t="s">
        <v>9326</v>
      </c>
      <c r="D6375" s="465">
        <v>0.66</v>
      </c>
    </row>
    <row r="6376" spans="1:4" ht="27">
      <c r="A6376" s="461">
        <v>100203</v>
      </c>
      <c r="B6376" s="462" t="s">
        <v>9398</v>
      </c>
      <c r="C6376" s="461" t="s">
        <v>9326</v>
      </c>
      <c r="D6376" s="465">
        <v>0.78</v>
      </c>
    </row>
    <row r="6377" spans="1:4" ht="27">
      <c r="A6377" s="461">
        <v>100204</v>
      </c>
      <c r="B6377" s="462" t="s">
        <v>9397</v>
      </c>
      <c r="C6377" s="461" t="s">
        <v>9326</v>
      </c>
      <c r="D6377" s="465">
        <v>0.09</v>
      </c>
    </row>
    <row r="6378" spans="1:4" ht="27">
      <c r="A6378" s="461">
        <v>100205</v>
      </c>
      <c r="B6378" s="462" t="s">
        <v>9396</v>
      </c>
      <c r="C6378" s="461" t="s">
        <v>2802</v>
      </c>
      <c r="D6378" s="465">
        <v>1035.52</v>
      </c>
    </row>
    <row r="6379" spans="1:4" ht="27">
      <c r="A6379" s="461">
        <v>100206</v>
      </c>
      <c r="B6379" s="462" t="s">
        <v>9395</v>
      </c>
      <c r="C6379" s="461" t="s">
        <v>2802</v>
      </c>
      <c r="D6379" s="465">
        <v>748.5</v>
      </c>
    </row>
    <row r="6380" spans="1:4" ht="27">
      <c r="A6380" s="461">
        <v>100207</v>
      </c>
      <c r="B6380" s="462" t="s">
        <v>9394</v>
      </c>
      <c r="C6380" s="461" t="s">
        <v>2802</v>
      </c>
      <c r="D6380" s="465">
        <v>309.27</v>
      </c>
    </row>
    <row r="6381" spans="1:4" ht="27">
      <c r="A6381" s="461">
        <v>100208</v>
      </c>
      <c r="B6381" s="462" t="s">
        <v>9393</v>
      </c>
      <c r="C6381" s="461" t="s">
        <v>9317</v>
      </c>
      <c r="D6381" s="465">
        <v>13.7</v>
      </c>
    </row>
    <row r="6382" spans="1:4" ht="27">
      <c r="A6382" s="461">
        <v>100209</v>
      </c>
      <c r="B6382" s="462" t="s">
        <v>9392</v>
      </c>
      <c r="C6382" s="461" t="s">
        <v>9317</v>
      </c>
      <c r="D6382" s="465">
        <v>6.85</v>
      </c>
    </row>
    <row r="6383" spans="1:4" ht="27">
      <c r="A6383" s="461">
        <v>100210</v>
      </c>
      <c r="B6383" s="462" t="s">
        <v>9391</v>
      </c>
      <c r="C6383" s="461" t="s">
        <v>9317</v>
      </c>
      <c r="D6383" s="465">
        <v>12.62</v>
      </c>
    </row>
    <row r="6384" spans="1:4" ht="27">
      <c r="A6384" s="461">
        <v>100211</v>
      </c>
      <c r="B6384" s="462" t="s">
        <v>9390</v>
      </c>
      <c r="C6384" s="461" t="s">
        <v>9317</v>
      </c>
      <c r="D6384" s="465">
        <v>4.87</v>
      </c>
    </row>
    <row r="6385" spans="1:4" ht="27">
      <c r="A6385" s="461">
        <v>100212</v>
      </c>
      <c r="B6385" s="462" t="s">
        <v>9389</v>
      </c>
      <c r="C6385" s="461" t="s">
        <v>9317</v>
      </c>
      <c r="D6385" s="465">
        <v>5.37</v>
      </c>
    </row>
    <row r="6386" spans="1:4" ht="27">
      <c r="A6386" s="461">
        <v>100213</v>
      </c>
      <c r="B6386" s="462" t="s">
        <v>9388</v>
      </c>
      <c r="C6386" s="461" t="s">
        <v>9317</v>
      </c>
      <c r="D6386" s="465">
        <v>1.93</v>
      </c>
    </row>
    <row r="6387" spans="1:4" ht="27">
      <c r="A6387" s="461">
        <v>100214</v>
      </c>
      <c r="B6387" s="462" t="s">
        <v>9387</v>
      </c>
      <c r="C6387" s="461" t="s">
        <v>9317</v>
      </c>
      <c r="D6387" s="465">
        <v>2.96</v>
      </c>
    </row>
    <row r="6388" spans="1:4" ht="27">
      <c r="A6388" s="461">
        <v>100215</v>
      </c>
      <c r="B6388" s="462" t="s">
        <v>9386</v>
      </c>
      <c r="C6388" s="461" t="s">
        <v>9317</v>
      </c>
      <c r="D6388" s="465">
        <v>2.54</v>
      </c>
    </row>
    <row r="6389" spans="1:4" ht="27">
      <c r="A6389" s="461">
        <v>100216</v>
      </c>
      <c r="B6389" s="462" t="s">
        <v>9385</v>
      </c>
      <c r="C6389" s="461" t="s">
        <v>9317</v>
      </c>
      <c r="D6389" s="465">
        <v>0.68</v>
      </c>
    </row>
    <row r="6390" spans="1:4" ht="27">
      <c r="A6390" s="461">
        <v>100217</v>
      </c>
      <c r="B6390" s="462" t="s">
        <v>9384</v>
      </c>
      <c r="C6390" s="461" t="s">
        <v>9317</v>
      </c>
      <c r="D6390" s="465">
        <v>2.42</v>
      </c>
    </row>
    <row r="6391" spans="1:4" ht="27">
      <c r="A6391" s="461">
        <v>100218</v>
      </c>
      <c r="B6391" s="462" t="s">
        <v>9383</v>
      </c>
      <c r="C6391" s="461" t="s">
        <v>9317</v>
      </c>
      <c r="D6391" s="465">
        <v>1.66</v>
      </c>
    </row>
    <row r="6392" spans="1:4" ht="27">
      <c r="A6392" s="461">
        <v>100219</v>
      </c>
      <c r="B6392" s="462" t="s">
        <v>9382</v>
      </c>
      <c r="C6392" s="461" t="s">
        <v>9317</v>
      </c>
      <c r="D6392" s="465">
        <v>0.36</v>
      </c>
    </row>
    <row r="6393" spans="1:4" ht="27">
      <c r="A6393" s="461">
        <v>100220</v>
      </c>
      <c r="B6393" s="462" t="s">
        <v>9381</v>
      </c>
      <c r="C6393" s="461" t="s">
        <v>9313</v>
      </c>
      <c r="D6393" s="465">
        <v>19.68</v>
      </c>
    </row>
    <row r="6394" spans="1:4" ht="27">
      <c r="A6394" s="461">
        <v>100221</v>
      </c>
      <c r="B6394" s="462" t="s">
        <v>9380</v>
      </c>
      <c r="C6394" s="461" t="s">
        <v>9313</v>
      </c>
      <c r="D6394" s="465">
        <v>22.3</v>
      </c>
    </row>
    <row r="6395" spans="1:4" ht="27">
      <c r="A6395" s="461">
        <v>100222</v>
      </c>
      <c r="B6395" s="462" t="s">
        <v>9379</v>
      </c>
      <c r="C6395" s="461" t="s">
        <v>9313</v>
      </c>
      <c r="D6395" s="465">
        <v>8.4499999999999993</v>
      </c>
    </row>
    <row r="6396" spans="1:4" ht="27">
      <c r="A6396" s="461">
        <v>100223</v>
      </c>
      <c r="B6396" s="462" t="s">
        <v>9378</v>
      </c>
      <c r="C6396" s="461" t="s">
        <v>9313</v>
      </c>
      <c r="D6396" s="465">
        <v>3.95</v>
      </c>
    </row>
    <row r="6397" spans="1:4" ht="27">
      <c r="A6397" s="461">
        <v>100224</v>
      </c>
      <c r="B6397" s="462" t="s">
        <v>9377</v>
      </c>
      <c r="C6397" s="461" t="s">
        <v>9313</v>
      </c>
      <c r="D6397" s="465">
        <v>2.42</v>
      </c>
    </row>
    <row r="6398" spans="1:4" ht="15">
      <c r="A6398" s="461">
        <v>100225</v>
      </c>
      <c r="B6398" s="462" t="s">
        <v>9376</v>
      </c>
      <c r="C6398" s="461" t="s">
        <v>9372</v>
      </c>
      <c r="D6398" s="465">
        <v>1.54</v>
      </c>
    </row>
    <row r="6399" spans="1:4" ht="27">
      <c r="A6399" s="461">
        <v>100226</v>
      </c>
      <c r="B6399" s="462" t="s">
        <v>9375</v>
      </c>
      <c r="C6399" s="461" t="s">
        <v>9372</v>
      </c>
      <c r="D6399" s="465">
        <v>0.48</v>
      </c>
    </row>
    <row r="6400" spans="1:4" ht="27">
      <c r="A6400" s="461">
        <v>100227</v>
      </c>
      <c r="B6400" s="462" t="s">
        <v>9374</v>
      </c>
      <c r="C6400" s="461" t="s">
        <v>9372</v>
      </c>
      <c r="D6400" s="465">
        <v>0.71</v>
      </c>
    </row>
    <row r="6401" spans="1:4" ht="27">
      <c r="A6401" s="461">
        <v>100228</v>
      </c>
      <c r="B6401" s="462" t="s">
        <v>9373</v>
      </c>
      <c r="C6401" s="461" t="s">
        <v>9372</v>
      </c>
      <c r="D6401" s="465">
        <v>0.23</v>
      </c>
    </row>
    <row r="6402" spans="1:4" ht="15">
      <c r="A6402" s="461">
        <v>100229</v>
      </c>
      <c r="B6402" s="462" t="s">
        <v>9371</v>
      </c>
      <c r="C6402" s="461" t="s">
        <v>134</v>
      </c>
      <c r="D6402" s="465">
        <v>0.01</v>
      </c>
    </row>
    <row r="6403" spans="1:4" ht="15">
      <c r="A6403" s="461">
        <v>100230</v>
      </c>
      <c r="B6403" s="462" t="s">
        <v>9370</v>
      </c>
      <c r="C6403" s="461" t="s">
        <v>134</v>
      </c>
      <c r="D6403" s="465">
        <v>0.01</v>
      </c>
    </row>
    <row r="6404" spans="1:4" ht="15">
      <c r="A6404" s="461">
        <v>100231</v>
      </c>
      <c r="B6404" s="462" t="s">
        <v>9369</v>
      </c>
      <c r="C6404" s="461" t="s">
        <v>134</v>
      </c>
      <c r="D6404" s="465">
        <v>0.02</v>
      </c>
    </row>
    <row r="6405" spans="1:4" ht="27">
      <c r="A6405" s="461">
        <v>100232</v>
      </c>
      <c r="B6405" s="462" t="s">
        <v>9368</v>
      </c>
      <c r="C6405" s="461" t="s">
        <v>53</v>
      </c>
      <c r="D6405" s="465">
        <v>0.26</v>
      </c>
    </row>
    <row r="6406" spans="1:4" ht="27">
      <c r="A6406" s="461">
        <v>100233</v>
      </c>
      <c r="B6406" s="462" t="s">
        <v>9367</v>
      </c>
      <c r="C6406" s="461" t="s">
        <v>53</v>
      </c>
      <c r="D6406" s="465">
        <v>0.13</v>
      </c>
    </row>
    <row r="6407" spans="1:4" ht="27">
      <c r="A6407" s="461">
        <v>100234</v>
      </c>
      <c r="B6407" s="462" t="s">
        <v>9366</v>
      </c>
      <c r="C6407" s="461" t="s">
        <v>149</v>
      </c>
      <c r="D6407" s="465">
        <v>0.38</v>
      </c>
    </row>
    <row r="6408" spans="1:4" ht="27">
      <c r="A6408" s="461">
        <v>100235</v>
      </c>
      <c r="B6408" s="462" t="s">
        <v>9365</v>
      </c>
      <c r="C6408" s="461" t="s">
        <v>3202</v>
      </c>
      <c r="D6408" s="465">
        <v>0.03</v>
      </c>
    </row>
    <row r="6409" spans="1:4" ht="27">
      <c r="A6409" s="461">
        <v>100236</v>
      </c>
      <c r="B6409" s="462" t="s">
        <v>9364</v>
      </c>
      <c r="C6409" s="461" t="s">
        <v>9309</v>
      </c>
      <c r="D6409" s="465">
        <v>1.96</v>
      </c>
    </row>
    <row r="6410" spans="1:4" ht="27">
      <c r="A6410" s="461">
        <v>100237</v>
      </c>
      <c r="B6410" s="462" t="s">
        <v>9363</v>
      </c>
      <c r="C6410" s="461" t="s">
        <v>9309</v>
      </c>
      <c r="D6410" s="465">
        <v>2.35</v>
      </c>
    </row>
    <row r="6411" spans="1:4" ht="27">
      <c r="A6411" s="461">
        <v>100238</v>
      </c>
      <c r="B6411" s="462" t="s">
        <v>9362</v>
      </c>
      <c r="C6411" s="461" t="s">
        <v>9309</v>
      </c>
      <c r="D6411" s="465">
        <v>3.76</v>
      </c>
    </row>
    <row r="6412" spans="1:4" ht="27">
      <c r="A6412" s="461">
        <v>100239</v>
      </c>
      <c r="B6412" s="462" t="s">
        <v>9361</v>
      </c>
      <c r="C6412" s="461" t="s">
        <v>9309</v>
      </c>
      <c r="D6412" s="465">
        <v>4.7</v>
      </c>
    </row>
    <row r="6413" spans="1:4" ht="27">
      <c r="A6413" s="461">
        <v>100240</v>
      </c>
      <c r="B6413" s="462" t="s">
        <v>9360</v>
      </c>
      <c r="C6413" s="461" t="s">
        <v>9309</v>
      </c>
      <c r="D6413" s="465">
        <v>2.82</v>
      </c>
    </row>
    <row r="6414" spans="1:4" ht="27">
      <c r="A6414" s="461">
        <v>100241</v>
      </c>
      <c r="B6414" s="462" t="s">
        <v>9359</v>
      </c>
      <c r="C6414" s="461" t="s">
        <v>9309</v>
      </c>
      <c r="D6414" s="465">
        <v>4.7</v>
      </c>
    </row>
    <row r="6415" spans="1:4" ht="27">
      <c r="A6415" s="461">
        <v>100242</v>
      </c>
      <c r="B6415" s="462" t="s">
        <v>9358</v>
      </c>
      <c r="C6415" s="461" t="s">
        <v>9309</v>
      </c>
      <c r="D6415" s="465">
        <v>13.91</v>
      </c>
    </row>
    <row r="6416" spans="1:4" ht="27">
      <c r="A6416" s="461">
        <v>100243</v>
      </c>
      <c r="B6416" s="462" t="s">
        <v>9357</v>
      </c>
      <c r="C6416" s="461" t="s">
        <v>9309</v>
      </c>
      <c r="D6416" s="465">
        <v>2.2599999999999998</v>
      </c>
    </row>
    <row r="6417" spans="1:4" ht="27">
      <c r="A6417" s="461">
        <v>100244</v>
      </c>
      <c r="B6417" s="462" t="s">
        <v>9356</v>
      </c>
      <c r="C6417" s="461" t="s">
        <v>9309</v>
      </c>
      <c r="D6417" s="465">
        <v>2.82</v>
      </c>
    </row>
    <row r="6418" spans="1:4" ht="27">
      <c r="A6418" s="461">
        <v>100245</v>
      </c>
      <c r="B6418" s="462" t="s">
        <v>9355</v>
      </c>
      <c r="C6418" s="461" t="s">
        <v>9309</v>
      </c>
      <c r="D6418" s="465">
        <v>5.65</v>
      </c>
    </row>
    <row r="6419" spans="1:4" ht="40.5">
      <c r="A6419" s="461">
        <v>100246</v>
      </c>
      <c r="B6419" s="462" t="s">
        <v>9354</v>
      </c>
      <c r="C6419" s="461" t="s">
        <v>9309</v>
      </c>
      <c r="D6419" s="465">
        <v>1.88</v>
      </c>
    </row>
    <row r="6420" spans="1:4" ht="40.5">
      <c r="A6420" s="461">
        <v>100247</v>
      </c>
      <c r="B6420" s="462" t="s">
        <v>9353</v>
      </c>
      <c r="C6420" s="461" t="s">
        <v>9309</v>
      </c>
      <c r="D6420" s="465">
        <v>2.35</v>
      </c>
    </row>
    <row r="6421" spans="1:4" ht="40.5">
      <c r="A6421" s="461">
        <v>100248</v>
      </c>
      <c r="B6421" s="462" t="s">
        <v>9352</v>
      </c>
      <c r="C6421" s="461" t="s">
        <v>9309</v>
      </c>
      <c r="D6421" s="465">
        <v>9.27</v>
      </c>
    </row>
    <row r="6422" spans="1:4" ht="27">
      <c r="A6422" s="461">
        <v>100249</v>
      </c>
      <c r="B6422" s="462" t="s">
        <v>9351</v>
      </c>
      <c r="C6422" s="461" t="s">
        <v>9309</v>
      </c>
      <c r="D6422" s="465">
        <v>1.88</v>
      </c>
    </row>
    <row r="6423" spans="1:4" ht="40.5">
      <c r="A6423" s="461">
        <v>100250</v>
      </c>
      <c r="B6423" s="462" t="s">
        <v>9350</v>
      </c>
      <c r="C6423" s="461" t="s">
        <v>9309</v>
      </c>
      <c r="D6423" s="465">
        <v>3.13</v>
      </c>
    </row>
    <row r="6424" spans="1:4" ht="40.5">
      <c r="A6424" s="461">
        <v>100251</v>
      </c>
      <c r="B6424" s="462" t="s">
        <v>9349</v>
      </c>
      <c r="C6424" s="461" t="s">
        <v>9309</v>
      </c>
      <c r="D6424" s="465">
        <v>9.27</v>
      </c>
    </row>
    <row r="6425" spans="1:4" ht="40.5">
      <c r="A6425" s="461">
        <v>100252</v>
      </c>
      <c r="B6425" s="462" t="s">
        <v>9348</v>
      </c>
      <c r="C6425" s="461" t="s">
        <v>9309</v>
      </c>
      <c r="D6425" s="465">
        <v>13.91</v>
      </c>
    </row>
    <row r="6426" spans="1:4" ht="40.5">
      <c r="A6426" s="461">
        <v>100253</v>
      </c>
      <c r="B6426" s="462" t="s">
        <v>9347</v>
      </c>
      <c r="C6426" s="461" t="s">
        <v>9309</v>
      </c>
      <c r="D6426" s="465">
        <v>18.54</v>
      </c>
    </row>
    <row r="6427" spans="1:4" ht="40.5">
      <c r="A6427" s="461">
        <v>100254</v>
      </c>
      <c r="B6427" s="462" t="s">
        <v>9346</v>
      </c>
      <c r="C6427" s="461" t="s">
        <v>9309</v>
      </c>
      <c r="D6427" s="465">
        <v>27.82</v>
      </c>
    </row>
    <row r="6428" spans="1:4" ht="27">
      <c r="A6428" s="461">
        <v>100255</v>
      </c>
      <c r="B6428" s="462" t="s">
        <v>9345</v>
      </c>
      <c r="C6428" s="461" t="s">
        <v>9309</v>
      </c>
      <c r="D6428" s="465">
        <v>9.41</v>
      </c>
    </row>
    <row r="6429" spans="1:4" ht="27">
      <c r="A6429" s="461">
        <v>100256</v>
      </c>
      <c r="B6429" s="462" t="s">
        <v>9344</v>
      </c>
      <c r="C6429" s="461" t="s">
        <v>9309</v>
      </c>
      <c r="D6429" s="465">
        <v>6.27</v>
      </c>
    </row>
    <row r="6430" spans="1:4" ht="27">
      <c r="A6430" s="461">
        <v>100257</v>
      </c>
      <c r="B6430" s="462" t="s">
        <v>9343</v>
      </c>
      <c r="C6430" s="461" t="s">
        <v>9309</v>
      </c>
      <c r="D6430" s="465">
        <v>3.76</v>
      </c>
    </row>
    <row r="6431" spans="1:4" ht="27">
      <c r="A6431" s="461">
        <v>100258</v>
      </c>
      <c r="B6431" s="462" t="s">
        <v>9342</v>
      </c>
      <c r="C6431" s="461" t="s">
        <v>9309</v>
      </c>
      <c r="D6431" s="465">
        <v>9.41</v>
      </c>
    </row>
    <row r="6432" spans="1:4" ht="27">
      <c r="A6432" s="461">
        <v>100259</v>
      </c>
      <c r="B6432" s="462" t="s">
        <v>9341</v>
      </c>
      <c r="C6432" s="461" t="s">
        <v>9309</v>
      </c>
      <c r="D6432" s="465">
        <v>18.54</v>
      </c>
    </row>
    <row r="6433" spans="1:4" ht="27">
      <c r="A6433" s="461">
        <v>100260</v>
      </c>
      <c r="B6433" s="462" t="s">
        <v>9340</v>
      </c>
      <c r="C6433" s="461" t="s">
        <v>9326</v>
      </c>
      <c r="D6433" s="465">
        <v>6.11</v>
      </c>
    </row>
    <row r="6434" spans="1:4" ht="27">
      <c r="A6434" s="461">
        <v>100261</v>
      </c>
      <c r="B6434" s="462" t="s">
        <v>9339</v>
      </c>
      <c r="C6434" s="461" t="s">
        <v>9326</v>
      </c>
      <c r="D6434" s="465">
        <v>3.84</v>
      </c>
    </row>
    <row r="6435" spans="1:4" ht="27">
      <c r="A6435" s="461">
        <v>100262</v>
      </c>
      <c r="B6435" s="462" t="s">
        <v>9338</v>
      </c>
      <c r="C6435" s="461" t="s">
        <v>9326</v>
      </c>
      <c r="D6435" s="465">
        <v>2.38</v>
      </c>
    </row>
    <row r="6436" spans="1:4" ht="27">
      <c r="A6436" s="461">
        <v>100263</v>
      </c>
      <c r="B6436" s="462" t="s">
        <v>9337</v>
      </c>
      <c r="C6436" s="461" t="s">
        <v>9326</v>
      </c>
      <c r="D6436" s="465">
        <v>1.52</v>
      </c>
    </row>
    <row r="6437" spans="1:4" ht="15">
      <c r="A6437" s="461">
        <v>100264</v>
      </c>
      <c r="B6437" s="462" t="s">
        <v>9336</v>
      </c>
      <c r="C6437" s="461" t="s">
        <v>9313</v>
      </c>
      <c r="D6437" s="465">
        <v>27.78</v>
      </c>
    </row>
    <row r="6438" spans="1:4" ht="15">
      <c r="A6438" s="461">
        <v>100265</v>
      </c>
      <c r="B6438" s="462" t="s">
        <v>9335</v>
      </c>
      <c r="C6438" s="461" t="s">
        <v>149</v>
      </c>
      <c r="D6438" s="465">
        <v>0.57999999999999996</v>
      </c>
    </row>
    <row r="6439" spans="1:4" ht="15">
      <c r="A6439" s="461">
        <v>100266</v>
      </c>
      <c r="B6439" s="462" t="s">
        <v>9334</v>
      </c>
      <c r="C6439" s="461" t="s">
        <v>9317</v>
      </c>
      <c r="D6439" s="465">
        <v>59.04</v>
      </c>
    </row>
    <row r="6440" spans="1:4" ht="15">
      <c r="A6440" s="461">
        <v>100267</v>
      </c>
      <c r="B6440" s="462" t="s">
        <v>9333</v>
      </c>
      <c r="C6440" s="461" t="s">
        <v>53</v>
      </c>
      <c r="D6440" s="465">
        <v>1.17</v>
      </c>
    </row>
    <row r="6441" spans="1:4" ht="40.5">
      <c r="A6441" s="461">
        <v>100268</v>
      </c>
      <c r="B6441" s="462" t="s">
        <v>9332</v>
      </c>
      <c r="C6441" s="461" t="s">
        <v>9317</v>
      </c>
      <c r="D6441" s="465">
        <v>59.04</v>
      </c>
    </row>
    <row r="6442" spans="1:4" ht="27">
      <c r="A6442" s="461">
        <v>100269</v>
      </c>
      <c r="B6442" s="462" t="s">
        <v>9331</v>
      </c>
      <c r="C6442" s="461" t="s">
        <v>53</v>
      </c>
      <c r="D6442" s="465">
        <v>1.17</v>
      </c>
    </row>
    <row r="6443" spans="1:4" ht="40.5">
      <c r="A6443" s="461">
        <v>100270</v>
      </c>
      <c r="B6443" s="462" t="s">
        <v>9330</v>
      </c>
      <c r="C6443" s="461" t="s">
        <v>9317</v>
      </c>
      <c r="D6443" s="465">
        <v>44.25</v>
      </c>
    </row>
    <row r="6444" spans="1:4" ht="15">
      <c r="A6444" s="461">
        <v>100271</v>
      </c>
      <c r="B6444" s="462" t="s">
        <v>9329</v>
      </c>
      <c r="C6444" s="461" t="s">
        <v>9313</v>
      </c>
      <c r="D6444" s="465">
        <v>44.28</v>
      </c>
    </row>
    <row r="6445" spans="1:4" ht="15">
      <c r="A6445" s="461">
        <v>100272</v>
      </c>
      <c r="B6445" s="462" t="s">
        <v>9328</v>
      </c>
      <c r="C6445" s="461" t="s">
        <v>149</v>
      </c>
      <c r="D6445" s="465">
        <v>0.87</v>
      </c>
    </row>
    <row r="6446" spans="1:4" ht="15">
      <c r="A6446" s="461">
        <v>100273</v>
      </c>
      <c r="B6446" s="462" t="s">
        <v>9327</v>
      </c>
      <c r="C6446" s="461" t="s">
        <v>9326</v>
      </c>
      <c r="D6446" s="465">
        <v>2.31</v>
      </c>
    </row>
    <row r="6447" spans="1:4" ht="15">
      <c r="A6447" s="461">
        <v>100274</v>
      </c>
      <c r="B6447" s="462" t="s">
        <v>9325</v>
      </c>
      <c r="C6447" s="461" t="s">
        <v>9313</v>
      </c>
      <c r="D6447" s="465">
        <v>19.690000000000001</v>
      </c>
    </row>
    <row r="6448" spans="1:4" ht="27">
      <c r="A6448" s="461">
        <v>100275</v>
      </c>
      <c r="B6448" s="462" t="s">
        <v>9324</v>
      </c>
      <c r="C6448" s="461" t="s">
        <v>9313</v>
      </c>
      <c r="D6448" s="465">
        <v>12.73</v>
      </c>
    </row>
    <row r="6449" spans="1:4" ht="27">
      <c r="A6449" s="461">
        <v>100276</v>
      </c>
      <c r="B6449" s="462" t="s">
        <v>9323</v>
      </c>
      <c r="C6449" s="461" t="s">
        <v>9313</v>
      </c>
      <c r="D6449" s="465">
        <v>23.23</v>
      </c>
    </row>
    <row r="6450" spans="1:4" ht="40.5">
      <c r="A6450" s="461">
        <v>100277</v>
      </c>
      <c r="B6450" s="462" t="s">
        <v>9322</v>
      </c>
      <c r="C6450" s="461" t="s">
        <v>9313</v>
      </c>
      <c r="D6450" s="465">
        <v>1.55</v>
      </c>
    </row>
    <row r="6451" spans="1:4" ht="27">
      <c r="A6451" s="461">
        <v>100278</v>
      </c>
      <c r="B6451" s="462" t="s">
        <v>9321</v>
      </c>
      <c r="C6451" s="461" t="s">
        <v>9317</v>
      </c>
      <c r="D6451" s="465">
        <v>28.24</v>
      </c>
    </row>
    <row r="6452" spans="1:4" ht="27">
      <c r="A6452" s="461">
        <v>100279</v>
      </c>
      <c r="B6452" s="462" t="s">
        <v>9320</v>
      </c>
      <c r="C6452" s="461" t="s">
        <v>53</v>
      </c>
      <c r="D6452" s="465">
        <v>0.54</v>
      </c>
    </row>
    <row r="6453" spans="1:4" ht="27">
      <c r="A6453" s="461">
        <v>100280</v>
      </c>
      <c r="B6453" s="462" t="s">
        <v>9319</v>
      </c>
      <c r="C6453" s="461" t="s">
        <v>9317</v>
      </c>
      <c r="D6453" s="465">
        <v>12.97</v>
      </c>
    </row>
    <row r="6454" spans="1:4" ht="27">
      <c r="A6454" s="461">
        <v>100281</v>
      </c>
      <c r="B6454" s="462" t="s">
        <v>9318</v>
      </c>
      <c r="C6454" s="461" t="s">
        <v>9317</v>
      </c>
      <c r="D6454" s="465">
        <v>2.98</v>
      </c>
    </row>
    <row r="6455" spans="1:4" ht="27">
      <c r="A6455" s="461">
        <v>100282</v>
      </c>
      <c r="B6455" s="462" t="s">
        <v>9316</v>
      </c>
      <c r="C6455" s="461" t="s">
        <v>9313</v>
      </c>
      <c r="D6455" s="465">
        <v>110.61</v>
      </c>
    </row>
    <row r="6456" spans="1:4" ht="27">
      <c r="A6456" s="461">
        <v>100283</v>
      </c>
      <c r="B6456" s="462" t="s">
        <v>9315</v>
      </c>
      <c r="C6456" s="461" t="s">
        <v>9313</v>
      </c>
      <c r="D6456" s="465">
        <v>17.87</v>
      </c>
    </row>
    <row r="6457" spans="1:4" ht="27">
      <c r="A6457" s="461">
        <v>100284</v>
      </c>
      <c r="B6457" s="462" t="s">
        <v>9314</v>
      </c>
      <c r="C6457" s="461" t="s">
        <v>9313</v>
      </c>
      <c r="D6457" s="465">
        <v>8.7100000000000009</v>
      </c>
    </row>
    <row r="6458" spans="1:4" ht="15">
      <c r="A6458" s="461">
        <v>100285</v>
      </c>
      <c r="B6458" s="462" t="s">
        <v>9312</v>
      </c>
      <c r="C6458" s="461" t="s">
        <v>9309</v>
      </c>
      <c r="D6458" s="465">
        <v>29.72</v>
      </c>
    </row>
    <row r="6459" spans="1:4" ht="27">
      <c r="A6459" s="461">
        <v>100286</v>
      </c>
      <c r="B6459" s="462" t="s">
        <v>9311</v>
      </c>
      <c r="C6459" s="461" t="s">
        <v>9309</v>
      </c>
      <c r="D6459" s="465">
        <v>9.68</v>
      </c>
    </row>
    <row r="6460" spans="1:4" ht="27">
      <c r="A6460" s="461">
        <v>100287</v>
      </c>
      <c r="B6460" s="462" t="s">
        <v>9310</v>
      </c>
      <c r="C6460" s="461" t="s">
        <v>9309</v>
      </c>
      <c r="D6460" s="465">
        <v>9.27</v>
      </c>
    </row>
    <row r="6461" spans="1:4" ht="15">
      <c r="A6461" s="461">
        <v>99802</v>
      </c>
      <c r="B6461" s="462" t="s">
        <v>9308</v>
      </c>
      <c r="C6461" s="461" t="s">
        <v>149</v>
      </c>
      <c r="D6461" s="465">
        <v>0.37</v>
      </c>
    </row>
    <row r="6462" spans="1:4" ht="15">
      <c r="A6462" s="461">
        <v>99803</v>
      </c>
      <c r="B6462" s="462" t="s">
        <v>9307</v>
      </c>
      <c r="C6462" s="461" t="s">
        <v>149</v>
      </c>
      <c r="D6462" s="465">
        <v>1.47</v>
      </c>
    </row>
    <row r="6463" spans="1:4" ht="27">
      <c r="A6463" s="461">
        <v>99804</v>
      </c>
      <c r="B6463" s="462" t="s">
        <v>13678</v>
      </c>
      <c r="C6463" s="461" t="s">
        <v>149</v>
      </c>
      <c r="D6463" s="465">
        <v>3.8</v>
      </c>
    </row>
    <row r="6464" spans="1:4" ht="27">
      <c r="A6464" s="461">
        <v>99805</v>
      </c>
      <c r="B6464" s="462" t="s">
        <v>9306</v>
      </c>
      <c r="C6464" s="461" t="s">
        <v>149</v>
      </c>
      <c r="D6464" s="465">
        <v>7.93</v>
      </c>
    </row>
    <row r="6465" spans="1:4" ht="15">
      <c r="A6465" s="461">
        <v>99806</v>
      </c>
      <c r="B6465" s="462" t="s">
        <v>9305</v>
      </c>
      <c r="C6465" s="461" t="s">
        <v>149</v>
      </c>
      <c r="D6465" s="465">
        <v>0.6</v>
      </c>
    </row>
    <row r="6466" spans="1:4" ht="27">
      <c r="A6466" s="461">
        <v>99807</v>
      </c>
      <c r="B6466" s="462" t="s">
        <v>13679</v>
      </c>
      <c r="C6466" s="461" t="s">
        <v>149</v>
      </c>
      <c r="D6466" s="465">
        <v>1.1499999999999999</v>
      </c>
    </row>
    <row r="6467" spans="1:4" ht="15">
      <c r="A6467" s="461">
        <v>99808</v>
      </c>
      <c r="B6467" s="462" t="s">
        <v>9304</v>
      </c>
      <c r="C6467" s="461" t="s">
        <v>149</v>
      </c>
      <c r="D6467" s="465">
        <v>2.77</v>
      </c>
    </row>
    <row r="6468" spans="1:4" ht="15">
      <c r="A6468" s="461">
        <v>99809</v>
      </c>
      <c r="B6468" s="462" t="s">
        <v>9303</v>
      </c>
      <c r="C6468" s="461" t="s">
        <v>149</v>
      </c>
      <c r="D6468" s="465">
        <v>4.18</v>
      </c>
    </row>
    <row r="6469" spans="1:4" ht="27">
      <c r="A6469" s="461">
        <v>99810</v>
      </c>
      <c r="B6469" s="462" t="s">
        <v>13680</v>
      </c>
      <c r="C6469" s="461" t="s">
        <v>149</v>
      </c>
      <c r="D6469" s="465">
        <v>5.2</v>
      </c>
    </row>
    <row r="6470" spans="1:4" ht="15">
      <c r="A6470" s="461">
        <v>99811</v>
      </c>
      <c r="B6470" s="462" t="s">
        <v>9302</v>
      </c>
      <c r="C6470" s="461" t="s">
        <v>149</v>
      </c>
      <c r="D6470" s="465">
        <v>2.5</v>
      </c>
    </row>
    <row r="6471" spans="1:4" ht="15">
      <c r="A6471" s="461">
        <v>99812</v>
      </c>
      <c r="B6471" s="462" t="s">
        <v>9301</v>
      </c>
      <c r="C6471" s="461" t="s">
        <v>149</v>
      </c>
      <c r="D6471" s="465">
        <v>0.8</v>
      </c>
    </row>
    <row r="6472" spans="1:4" ht="27">
      <c r="A6472" s="461">
        <v>99813</v>
      </c>
      <c r="B6472" s="462" t="s">
        <v>13681</v>
      </c>
      <c r="C6472" s="461" t="s">
        <v>149</v>
      </c>
      <c r="D6472" s="465">
        <v>0.68</v>
      </c>
    </row>
    <row r="6473" spans="1:4" ht="15">
      <c r="A6473" s="461">
        <v>99814</v>
      </c>
      <c r="B6473" s="462" t="s">
        <v>9300</v>
      </c>
      <c r="C6473" s="461" t="s">
        <v>149</v>
      </c>
      <c r="D6473" s="465">
        <v>1.4</v>
      </c>
    </row>
    <row r="6474" spans="1:4" ht="27">
      <c r="A6474" s="461">
        <v>99815</v>
      </c>
      <c r="B6474" s="462" t="s">
        <v>13682</v>
      </c>
      <c r="C6474" s="461" t="s">
        <v>53</v>
      </c>
      <c r="D6474" s="465">
        <v>6.09</v>
      </c>
    </row>
    <row r="6475" spans="1:4" ht="27">
      <c r="A6475" s="461">
        <v>99816</v>
      </c>
      <c r="B6475" s="462" t="s">
        <v>13683</v>
      </c>
      <c r="C6475" s="461" t="s">
        <v>53</v>
      </c>
      <c r="D6475" s="465">
        <v>6.47</v>
      </c>
    </row>
    <row r="6476" spans="1:4" ht="27">
      <c r="A6476" s="461">
        <v>99817</v>
      </c>
      <c r="B6476" s="462" t="s">
        <v>13684</v>
      </c>
      <c r="C6476" s="461" t="s">
        <v>53</v>
      </c>
      <c r="D6476" s="465">
        <v>3.83</v>
      </c>
    </row>
    <row r="6477" spans="1:4" ht="27">
      <c r="A6477" s="461">
        <v>99818</v>
      </c>
      <c r="B6477" s="462" t="s">
        <v>13685</v>
      </c>
      <c r="C6477" s="461" t="s">
        <v>53</v>
      </c>
      <c r="D6477" s="465">
        <v>3.83</v>
      </c>
    </row>
    <row r="6478" spans="1:4" ht="15">
      <c r="A6478" s="461">
        <v>99819</v>
      </c>
      <c r="B6478" s="462" t="s">
        <v>13686</v>
      </c>
      <c r="C6478" s="461" t="s">
        <v>149</v>
      </c>
      <c r="D6478" s="465">
        <v>11.9</v>
      </c>
    </row>
    <row r="6479" spans="1:4" ht="15">
      <c r="A6479" s="461">
        <v>99820</v>
      </c>
      <c r="B6479" s="462" t="s">
        <v>13687</v>
      </c>
      <c r="C6479" s="461" t="s">
        <v>149</v>
      </c>
      <c r="D6479" s="465">
        <v>1.37</v>
      </c>
    </row>
    <row r="6480" spans="1:4" ht="15">
      <c r="A6480" s="461">
        <v>99821</v>
      </c>
      <c r="B6480" s="462" t="s">
        <v>13688</v>
      </c>
      <c r="C6480" s="461" t="s">
        <v>149</v>
      </c>
      <c r="D6480" s="465">
        <v>2.13</v>
      </c>
    </row>
    <row r="6481" spans="1:4" ht="15">
      <c r="A6481" s="461">
        <v>99822</v>
      </c>
      <c r="B6481" s="462" t="s">
        <v>9299</v>
      </c>
      <c r="C6481" s="461" t="s">
        <v>149</v>
      </c>
      <c r="D6481" s="465">
        <v>0.71</v>
      </c>
    </row>
    <row r="6482" spans="1:4" ht="15">
      <c r="A6482" s="461">
        <v>99823</v>
      </c>
      <c r="B6482" s="462" t="s">
        <v>13689</v>
      </c>
      <c r="C6482" s="461" t="s">
        <v>149</v>
      </c>
      <c r="D6482" s="465">
        <v>1.61</v>
      </c>
    </row>
    <row r="6483" spans="1:4" ht="15">
      <c r="A6483" s="461">
        <v>99824</v>
      </c>
      <c r="B6483" s="462" t="s">
        <v>13690</v>
      </c>
      <c r="C6483" s="461" t="s">
        <v>149</v>
      </c>
      <c r="D6483" s="465">
        <v>1.77</v>
      </c>
    </row>
    <row r="6484" spans="1:4" ht="15">
      <c r="A6484" s="461">
        <v>99825</v>
      </c>
      <c r="B6484" s="462" t="s">
        <v>13691</v>
      </c>
      <c r="C6484" s="461" t="s">
        <v>149</v>
      </c>
      <c r="D6484" s="465">
        <v>2.4900000000000002</v>
      </c>
    </row>
    <row r="6485" spans="1:4" ht="15">
      <c r="A6485" s="461">
        <v>99826</v>
      </c>
      <c r="B6485" s="462" t="s">
        <v>9298</v>
      </c>
      <c r="C6485" s="461" t="s">
        <v>149</v>
      </c>
      <c r="D6485" s="465">
        <v>1.0900000000000001</v>
      </c>
    </row>
    <row r="6486" spans="1:4" ht="40.5">
      <c r="A6486" s="461">
        <v>97010</v>
      </c>
      <c r="B6486" s="462" t="s">
        <v>3206</v>
      </c>
      <c r="C6486" s="461" t="s">
        <v>1</v>
      </c>
      <c r="D6486" s="465">
        <v>50.76</v>
      </c>
    </row>
    <row r="6487" spans="1:4" ht="27">
      <c r="A6487" s="461">
        <v>97011</v>
      </c>
      <c r="B6487" s="462" t="s">
        <v>3207</v>
      </c>
      <c r="C6487" s="461" t="s">
        <v>1</v>
      </c>
      <c r="D6487" s="465">
        <v>38.700000000000003</v>
      </c>
    </row>
    <row r="6488" spans="1:4" ht="40.5">
      <c r="A6488" s="461">
        <v>97012</v>
      </c>
      <c r="B6488" s="462" t="s">
        <v>3208</v>
      </c>
      <c r="C6488" s="461" t="s">
        <v>1</v>
      </c>
      <c r="D6488" s="465">
        <v>32.67</v>
      </c>
    </row>
    <row r="6489" spans="1:4" ht="27">
      <c r="A6489" s="461">
        <v>97013</v>
      </c>
      <c r="B6489" s="462" t="s">
        <v>3209</v>
      </c>
      <c r="C6489" s="461" t="s">
        <v>1</v>
      </c>
      <c r="D6489" s="465">
        <v>91.53</v>
      </c>
    </row>
    <row r="6490" spans="1:4" ht="27">
      <c r="A6490" s="461">
        <v>97014</v>
      </c>
      <c r="B6490" s="462" t="s">
        <v>3210</v>
      </c>
      <c r="C6490" s="461" t="s">
        <v>1</v>
      </c>
      <c r="D6490" s="465">
        <v>66.06</v>
      </c>
    </row>
    <row r="6491" spans="1:4" ht="40.5">
      <c r="A6491" s="461">
        <v>97015</v>
      </c>
      <c r="B6491" s="462" t="s">
        <v>3211</v>
      </c>
      <c r="C6491" s="461" t="s">
        <v>1</v>
      </c>
      <c r="D6491" s="465">
        <v>53.22</v>
      </c>
    </row>
    <row r="6492" spans="1:4" ht="27">
      <c r="A6492" s="461">
        <v>97016</v>
      </c>
      <c r="B6492" s="462" t="s">
        <v>3212</v>
      </c>
      <c r="C6492" s="461" t="s">
        <v>1</v>
      </c>
      <c r="D6492" s="465">
        <v>45.4</v>
      </c>
    </row>
    <row r="6493" spans="1:4" ht="27">
      <c r="A6493" s="461">
        <v>97017</v>
      </c>
      <c r="B6493" s="462" t="s">
        <v>3213</v>
      </c>
      <c r="C6493" s="461" t="s">
        <v>1</v>
      </c>
      <c r="D6493" s="465">
        <v>33.909999999999997</v>
      </c>
    </row>
    <row r="6494" spans="1:4" ht="40.5">
      <c r="A6494" s="461">
        <v>97018</v>
      </c>
      <c r="B6494" s="462" t="s">
        <v>3214</v>
      </c>
      <c r="C6494" s="461" t="s">
        <v>1</v>
      </c>
      <c r="D6494" s="465">
        <v>27.94</v>
      </c>
    </row>
    <row r="6495" spans="1:4" ht="54">
      <c r="A6495" s="461">
        <v>97031</v>
      </c>
      <c r="B6495" s="462" t="s">
        <v>3215</v>
      </c>
      <c r="C6495" s="461" t="s">
        <v>1</v>
      </c>
      <c r="D6495" s="465">
        <v>77.73</v>
      </c>
    </row>
    <row r="6496" spans="1:4" ht="54">
      <c r="A6496" s="461">
        <v>97032</v>
      </c>
      <c r="B6496" s="462" t="s">
        <v>3216</v>
      </c>
      <c r="C6496" s="461" t="s">
        <v>1</v>
      </c>
      <c r="D6496" s="465">
        <v>46.78</v>
      </c>
    </row>
    <row r="6497" spans="1:4" ht="54">
      <c r="A6497" s="461">
        <v>97033</v>
      </c>
      <c r="B6497" s="462" t="s">
        <v>3217</v>
      </c>
      <c r="C6497" s="461" t="s">
        <v>1</v>
      </c>
      <c r="D6497" s="465">
        <v>86.73</v>
      </c>
    </row>
    <row r="6498" spans="1:4" ht="54">
      <c r="A6498" s="461">
        <v>97034</v>
      </c>
      <c r="B6498" s="462" t="s">
        <v>3218</v>
      </c>
      <c r="C6498" s="461" t="s">
        <v>1</v>
      </c>
      <c r="D6498" s="465">
        <v>50.23</v>
      </c>
    </row>
    <row r="6499" spans="1:4" ht="27">
      <c r="A6499" s="461">
        <v>97039</v>
      </c>
      <c r="B6499" s="462" t="s">
        <v>3219</v>
      </c>
      <c r="C6499" s="461" t="s">
        <v>149</v>
      </c>
      <c r="D6499" s="465">
        <v>46.56</v>
      </c>
    </row>
    <row r="6500" spans="1:4" ht="27">
      <c r="A6500" s="461">
        <v>97040</v>
      </c>
      <c r="B6500" s="462" t="s">
        <v>3220</v>
      </c>
      <c r="C6500" s="461" t="s">
        <v>149</v>
      </c>
      <c r="D6500" s="465">
        <v>14.34</v>
      </c>
    </row>
    <row r="6501" spans="1:4" ht="15">
      <c r="A6501" s="461">
        <v>97041</v>
      </c>
      <c r="B6501" s="462" t="s">
        <v>3221</v>
      </c>
      <c r="C6501" s="461" t="s">
        <v>149</v>
      </c>
      <c r="D6501" s="465">
        <v>206.02</v>
      </c>
    </row>
    <row r="6502" spans="1:4" ht="15">
      <c r="A6502" s="461">
        <v>97046</v>
      </c>
      <c r="B6502" s="462" t="s">
        <v>3222</v>
      </c>
      <c r="C6502" s="461" t="s">
        <v>149</v>
      </c>
      <c r="D6502" s="465">
        <v>0.35</v>
      </c>
    </row>
    <row r="6503" spans="1:4" ht="27">
      <c r="A6503" s="461">
        <v>97047</v>
      </c>
      <c r="B6503" s="462" t="s">
        <v>3223</v>
      </c>
      <c r="C6503" s="461" t="s">
        <v>149</v>
      </c>
      <c r="D6503" s="465">
        <v>0.13</v>
      </c>
    </row>
    <row r="6504" spans="1:4" ht="15">
      <c r="A6504" s="461">
        <v>97048</v>
      </c>
      <c r="B6504" s="462" t="s">
        <v>3224</v>
      </c>
      <c r="C6504" s="461" t="s">
        <v>149</v>
      </c>
      <c r="D6504" s="465">
        <v>0.09</v>
      </c>
    </row>
    <row r="6505" spans="1:4" ht="15">
      <c r="A6505" s="461">
        <v>97054</v>
      </c>
      <c r="B6505" s="462" t="s">
        <v>9297</v>
      </c>
      <c r="C6505" s="461" t="s">
        <v>53</v>
      </c>
      <c r="D6505" s="465">
        <v>24.54</v>
      </c>
    </row>
    <row r="6506" spans="1:4" ht="15">
      <c r="A6506" s="461">
        <v>97062</v>
      </c>
      <c r="B6506" s="462" t="s">
        <v>3225</v>
      </c>
      <c r="C6506" s="461" t="s">
        <v>149</v>
      </c>
      <c r="D6506" s="465">
        <v>5.24</v>
      </c>
    </row>
    <row r="6507" spans="1:4" ht="27">
      <c r="A6507" s="461">
        <v>97063</v>
      </c>
      <c r="B6507" s="462" t="s">
        <v>3226</v>
      </c>
      <c r="C6507" s="461" t="s">
        <v>149</v>
      </c>
      <c r="D6507" s="465">
        <v>6.46</v>
      </c>
    </row>
    <row r="6508" spans="1:4" ht="27">
      <c r="A6508" s="461">
        <v>97064</v>
      </c>
      <c r="B6508" s="462" t="s">
        <v>3227</v>
      </c>
      <c r="C6508" s="461" t="s">
        <v>1</v>
      </c>
      <c r="D6508" s="465">
        <v>12.05</v>
      </c>
    </row>
    <row r="6509" spans="1:4" ht="27">
      <c r="A6509" s="461">
        <v>97065</v>
      </c>
      <c r="B6509" s="462" t="s">
        <v>3228</v>
      </c>
      <c r="C6509" s="461" t="s">
        <v>1043</v>
      </c>
      <c r="D6509" s="465">
        <v>4.3</v>
      </c>
    </row>
    <row r="6510" spans="1:4" ht="27">
      <c r="A6510" s="461">
        <v>97066</v>
      </c>
      <c r="B6510" s="462" t="s">
        <v>3229</v>
      </c>
      <c r="C6510" s="461" t="s">
        <v>149</v>
      </c>
      <c r="D6510" s="465">
        <v>102.76</v>
      </c>
    </row>
    <row r="6511" spans="1:4" ht="27">
      <c r="A6511" s="461">
        <v>97067</v>
      </c>
      <c r="B6511" s="462" t="s">
        <v>3230</v>
      </c>
      <c r="C6511" s="461" t="s">
        <v>1</v>
      </c>
      <c r="D6511" s="465">
        <v>537.66</v>
      </c>
    </row>
    <row r="6512" spans="1:4" ht="27">
      <c r="A6512" s="461">
        <v>97621</v>
      </c>
      <c r="B6512" s="462" t="s">
        <v>3231</v>
      </c>
      <c r="C6512" s="461" t="s">
        <v>1043</v>
      </c>
      <c r="D6512" s="465">
        <v>81</v>
      </c>
    </row>
    <row r="6513" spans="1:4" ht="27">
      <c r="A6513" s="461">
        <v>97622</v>
      </c>
      <c r="B6513" s="462" t="s">
        <v>3232</v>
      </c>
      <c r="C6513" s="461" t="s">
        <v>1043</v>
      </c>
      <c r="D6513" s="465">
        <v>39.479999999999997</v>
      </c>
    </row>
    <row r="6514" spans="1:4" ht="27">
      <c r="A6514" s="461">
        <v>97623</v>
      </c>
      <c r="B6514" s="462" t="s">
        <v>3233</v>
      </c>
      <c r="C6514" s="461" t="s">
        <v>1043</v>
      </c>
      <c r="D6514" s="465">
        <v>120.94</v>
      </c>
    </row>
    <row r="6515" spans="1:4" ht="27">
      <c r="A6515" s="461">
        <v>97624</v>
      </c>
      <c r="B6515" s="462" t="s">
        <v>3234</v>
      </c>
      <c r="C6515" s="461" t="s">
        <v>1043</v>
      </c>
      <c r="D6515" s="465">
        <v>74.22</v>
      </c>
    </row>
    <row r="6516" spans="1:4" ht="27">
      <c r="A6516" s="461">
        <v>97625</v>
      </c>
      <c r="B6516" s="462" t="s">
        <v>3235</v>
      </c>
      <c r="C6516" s="461" t="s">
        <v>1043</v>
      </c>
      <c r="D6516" s="465">
        <v>43.78</v>
      </c>
    </row>
    <row r="6517" spans="1:4" ht="27">
      <c r="A6517" s="461">
        <v>97626</v>
      </c>
      <c r="B6517" s="462" t="s">
        <v>3236</v>
      </c>
      <c r="C6517" s="461" t="s">
        <v>1043</v>
      </c>
      <c r="D6517" s="465">
        <v>425.03</v>
      </c>
    </row>
    <row r="6518" spans="1:4" ht="27">
      <c r="A6518" s="461">
        <v>97627</v>
      </c>
      <c r="B6518" s="462" t="s">
        <v>3237</v>
      </c>
      <c r="C6518" s="461" t="s">
        <v>1043</v>
      </c>
      <c r="D6518" s="465">
        <v>194.62</v>
      </c>
    </row>
    <row r="6519" spans="1:4" ht="15">
      <c r="A6519" s="461">
        <v>97628</v>
      </c>
      <c r="B6519" s="462" t="s">
        <v>3238</v>
      </c>
      <c r="C6519" s="461" t="s">
        <v>1043</v>
      </c>
      <c r="D6519" s="465">
        <v>195.12</v>
      </c>
    </row>
    <row r="6520" spans="1:4" ht="27">
      <c r="A6520" s="461">
        <v>97629</v>
      </c>
      <c r="B6520" s="462" t="s">
        <v>3239</v>
      </c>
      <c r="C6520" s="461" t="s">
        <v>1043</v>
      </c>
      <c r="D6520" s="465">
        <v>84.67</v>
      </c>
    </row>
    <row r="6521" spans="1:4" ht="15">
      <c r="A6521" s="461">
        <v>97631</v>
      </c>
      <c r="B6521" s="462" t="s">
        <v>3240</v>
      </c>
      <c r="C6521" s="461" t="s">
        <v>149</v>
      </c>
      <c r="D6521" s="465">
        <v>2.29</v>
      </c>
    </row>
    <row r="6522" spans="1:4" ht="15">
      <c r="A6522" s="461">
        <v>97632</v>
      </c>
      <c r="B6522" s="462" t="s">
        <v>3241</v>
      </c>
      <c r="C6522" s="461" t="s">
        <v>1</v>
      </c>
      <c r="D6522" s="465">
        <v>1.8</v>
      </c>
    </row>
    <row r="6523" spans="1:4" ht="27">
      <c r="A6523" s="461">
        <v>97633</v>
      </c>
      <c r="B6523" s="462" t="s">
        <v>3242</v>
      </c>
      <c r="C6523" s="461" t="s">
        <v>149</v>
      </c>
      <c r="D6523" s="465">
        <v>15.69</v>
      </c>
    </row>
    <row r="6524" spans="1:4" ht="27">
      <c r="A6524" s="461">
        <v>97634</v>
      </c>
      <c r="B6524" s="462" t="s">
        <v>3243</v>
      </c>
      <c r="C6524" s="461" t="s">
        <v>149</v>
      </c>
      <c r="D6524" s="465">
        <v>8.27</v>
      </c>
    </row>
    <row r="6525" spans="1:4" ht="27">
      <c r="A6525" s="461">
        <v>97635</v>
      </c>
      <c r="B6525" s="462" t="s">
        <v>3244</v>
      </c>
      <c r="C6525" s="461" t="s">
        <v>149</v>
      </c>
      <c r="D6525" s="465">
        <v>10.38</v>
      </c>
    </row>
    <row r="6526" spans="1:4" ht="27">
      <c r="A6526" s="461">
        <v>97636</v>
      </c>
      <c r="B6526" s="462" t="s">
        <v>3245</v>
      </c>
      <c r="C6526" s="461" t="s">
        <v>149</v>
      </c>
      <c r="D6526" s="465">
        <v>14.92</v>
      </c>
    </row>
    <row r="6527" spans="1:4" ht="27">
      <c r="A6527" s="461">
        <v>97637</v>
      </c>
      <c r="B6527" s="462" t="s">
        <v>3246</v>
      </c>
      <c r="C6527" s="461" t="s">
        <v>149</v>
      </c>
      <c r="D6527" s="465">
        <v>1.76</v>
      </c>
    </row>
    <row r="6528" spans="1:4" ht="27">
      <c r="A6528" s="461">
        <v>97638</v>
      </c>
      <c r="B6528" s="462" t="s">
        <v>3247</v>
      </c>
      <c r="C6528" s="461" t="s">
        <v>149</v>
      </c>
      <c r="D6528" s="465">
        <v>5.14</v>
      </c>
    </row>
    <row r="6529" spans="1:4" ht="27">
      <c r="A6529" s="461">
        <v>97639</v>
      </c>
      <c r="B6529" s="462" t="s">
        <v>3248</v>
      </c>
      <c r="C6529" s="461" t="s">
        <v>149</v>
      </c>
      <c r="D6529" s="465">
        <v>13.82</v>
      </c>
    </row>
    <row r="6530" spans="1:4" ht="27">
      <c r="A6530" s="461">
        <v>97640</v>
      </c>
      <c r="B6530" s="462" t="s">
        <v>3249</v>
      </c>
      <c r="C6530" s="461" t="s">
        <v>149</v>
      </c>
      <c r="D6530" s="465">
        <v>1.1100000000000001</v>
      </c>
    </row>
    <row r="6531" spans="1:4" ht="15">
      <c r="A6531" s="461">
        <v>97641</v>
      </c>
      <c r="B6531" s="462" t="s">
        <v>3250</v>
      </c>
      <c r="C6531" s="461" t="s">
        <v>149</v>
      </c>
      <c r="D6531" s="465">
        <v>3.41</v>
      </c>
    </row>
    <row r="6532" spans="1:4" ht="27">
      <c r="A6532" s="461">
        <v>97642</v>
      </c>
      <c r="B6532" s="462" t="s">
        <v>3251</v>
      </c>
      <c r="C6532" s="461" t="s">
        <v>149</v>
      </c>
      <c r="D6532" s="465">
        <v>1.99</v>
      </c>
    </row>
    <row r="6533" spans="1:4" ht="27">
      <c r="A6533" s="461">
        <v>97643</v>
      </c>
      <c r="B6533" s="462" t="s">
        <v>3252</v>
      </c>
      <c r="C6533" s="461" t="s">
        <v>149</v>
      </c>
      <c r="D6533" s="465">
        <v>16.940000000000001</v>
      </c>
    </row>
    <row r="6534" spans="1:4" ht="15">
      <c r="A6534" s="461">
        <v>97644</v>
      </c>
      <c r="B6534" s="462" t="s">
        <v>3253</v>
      </c>
      <c r="C6534" s="461" t="s">
        <v>149</v>
      </c>
      <c r="D6534" s="465">
        <v>6.39</v>
      </c>
    </row>
    <row r="6535" spans="1:4" ht="15">
      <c r="A6535" s="461">
        <v>97645</v>
      </c>
      <c r="B6535" s="462" t="s">
        <v>3254</v>
      </c>
      <c r="C6535" s="461" t="s">
        <v>149</v>
      </c>
      <c r="D6535" s="465">
        <v>23.93</v>
      </c>
    </row>
    <row r="6536" spans="1:4" ht="27">
      <c r="A6536" s="461">
        <v>97647</v>
      </c>
      <c r="B6536" s="462" t="s">
        <v>3255</v>
      </c>
      <c r="C6536" s="461" t="s">
        <v>149</v>
      </c>
      <c r="D6536" s="465">
        <v>2.4500000000000002</v>
      </c>
    </row>
    <row r="6537" spans="1:4" ht="27">
      <c r="A6537" s="461">
        <v>97648</v>
      </c>
      <c r="B6537" s="462" t="s">
        <v>3256</v>
      </c>
      <c r="C6537" s="461" t="s">
        <v>149</v>
      </c>
      <c r="D6537" s="465">
        <v>1.4</v>
      </c>
    </row>
    <row r="6538" spans="1:4" ht="27">
      <c r="A6538" s="461">
        <v>97649</v>
      </c>
      <c r="B6538" s="462" t="s">
        <v>3257</v>
      </c>
      <c r="C6538" s="461" t="s">
        <v>149</v>
      </c>
      <c r="D6538" s="465">
        <v>3.14</v>
      </c>
    </row>
    <row r="6539" spans="1:4" ht="27">
      <c r="A6539" s="461">
        <v>97650</v>
      </c>
      <c r="B6539" s="462" t="s">
        <v>3258</v>
      </c>
      <c r="C6539" s="461" t="s">
        <v>149</v>
      </c>
      <c r="D6539" s="465">
        <v>5.27</v>
      </c>
    </row>
    <row r="6540" spans="1:4" ht="27">
      <c r="A6540" s="461">
        <v>97651</v>
      </c>
      <c r="B6540" s="462" t="s">
        <v>3259</v>
      </c>
      <c r="C6540" s="461" t="s">
        <v>53</v>
      </c>
      <c r="D6540" s="465">
        <v>58.34</v>
      </c>
    </row>
    <row r="6541" spans="1:4" ht="27">
      <c r="A6541" s="461">
        <v>97652</v>
      </c>
      <c r="B6541" s="462" t="s">
        <v>3260</v>
      </c>
      <c r="C6541" s="461" t="s">
        <v>53</v>
      </c>
      <c r="D6541" s="465">
        <v>132.25</v>
      </c>
    </row>
    <row r="6542" spans="1:4" ht="27">
      <c r="A6542" s="461">
        <v>97653</v>
      </c>
      <c r="B6542" s="462" t="s">
        <v>3261</v>
      </c>
      <c r="C6542" s="461" t="s">
        <v>53</v>
      </c>
      <c r="D6542" s="465">
        <v>100.03</v>
      </c>
    </row>
    <row r="6543" spans="1:4" ht="27">
      <c r="A6543" s="461">
        <v>97654</v>
      </c>
      <c r="B6543" s="462" t="s">
        <v>3262</v>
      </c>
      <c r="C6543" s="461" t="s">
        <v>53</v>
      </c>
      <c r="D6543" s="465">
        <v>120.27</v>
      </c>
    </row>
    <row r="6544" spans="1:4" ht="27">
      <c r="A6544" s="461">
        <v>97655</v>
      </c>
      <c r="B6544" s="462" t="s">
        <v>3263</v>
      </c>
      <c r="C6544" s="461" t="s">
        <v>149</v>
      </c>
      <c r="D6544" s="465">
        <v>17.36</v>
      </c>
    </row>
    <row r="6545" spans="1:4" ht="27">
      <c r="A6545" s="461">
        <v>97656</v>
      </c>
      <c r="B6545" s="462" t="s">
        <v>3264</v>
      </c>
      <c r="C6545" s="461" t="s">
        <v>53</v>
      </c>
      <c r="D6545" s="465">
        <v>169.24</v>
      </c>
    </row>
    <row r="6546" spans="1:4" ht="27">
      <c r="A6546" s="461">
        <v>97657</v>
      </c>
      <c r="B6546" s="462" t="s">
        <v>3265</v>
      </c>
      <c r="C6546" s="461" t="s">
        <v>53</v>
      </c>
      <c r="D6546" s="465">
        <v>335.44</v>
      </c>
    </row>
    <row r="6547" spans="1:4" ht="27">
      <c r="A6547" s="461">
        <v>97658</v>
      </c>
      <c r="B6547" s="462" t="s">
        <v>3266</v>
      </c>
      <c r="C6547" s="461" t="s">
        <v>53</v>
      </c>
      <c r="D6547" s="465">
        <v>141.25</v>
      </c>
    </row>
    <row r="6548" spans="1:4" ht="27">
      <c r="A6548" s="461">
        <v>97659</v>
      </c>
      <c r="B6548" s="462" t="s">
        <v>3267</v>
      </c>
      <c r="C6548" s="461" t="s">
        <v>53</v>
      </c>
      <c r="D6548" s="465">
        <v>187.65</v>
      </c>
    </row>
    <row r="6549" spans="1:4" ht="27">
      <c r="A6549" s="461">
        <v>97660</v>
      </c>
      <c r="B6549" s="462" t="s">
        <v>3268</v>
      </c>
      <c r="C6549" s="461" t="s">
        <v>53</v>
      </c>
      <c r="D6549" s="465">
        <v>0.46</v>
      </c>
    </row>
    <row r="6550" spans="1:4" ht="15">
      <c r="A6550" s="461">
        <v>97661</v>
      </c>
      <c r="B6550" s="462" t="s">
        <v>3269</v>
      </c>
      <c r="C6550" s="461" t="s">
        <v>1</v>
      </c>
      <c r="D6550" s="465">
        <v>0.46</v>
      </c>
    </row>
    <row r="6551" spans="1:4" ht="27">
      <c r="A6551" s="461">
        <v>97662</v>
      </c>
      <c r="B6551" s="462" t="s">
        <v>3270</v>
      </c>
      <c r="C6551" s="461" t="s">
        <v>1</v>
      </c>
      <c r="D6551" s="465">
        <v>0.34</v>
      </c>
    </row>
    <row r="6552" spans="1:4" ht="15">
      <c r="A6552" s="461">
        <v>97663</v>
      </c>
      <c r="B6552" s="462" t="s">
        <v>3271</v>
      </c>
      <c r="C6552" s="461" t="s">
        <v>53</v>
      </c>
      <c r="D6552" s="465">
        <v>8.5</v>
      </c>
    </row>
    <row r="6553" spans="1:4" ht="15">
      <c r="A6553" s="461">
        <v>97664</v>
      </c>
      <c r="B6553" s="462" t="s">
        <v>3272</v>
      </c>
      <c r="C6553" s="461" t="s">
        <v>53</v>
      </c>
      <c r="D6553" s="465">
        <v>1.05</v>
      </c>
    </row>
    <row r="6554" spans="1:4" ht="15">
      <c r="A6554" s="461">
        <v>97665</v>
      </c>
      <c r="B6554" s="462" t="s">
        <v>3273</v>
      </c>
      <c r="C6554" s="461" t="s">
        <v>53</v>
      </c>
      <c r="D6554" s="465">
        <v>0.89</v>
      </c>
    </row>
    <row r="6555" spans="1:4" ht="15">
      <c r="A6555" s="461">
        <v>97666</v>
      </c>
      <c r="B6555" s="462" t="s">
        <v>3274</v>
      </c>
      <c r="C6555" s="461" t="s">
        <v>53</v>
      </c>
      <c r="D6555" s="465">
        <v>6.2</v>
      </c>
    </row>
    <row r="6556" spans="1:4" ht="27">
      <c r="A6556" s="461">
        <v>95967</v>
      </c>
      <c r="B6556" s="462" t="s">
        <v>3275</v>
      </c>
      <c r="C6556" s="461" t="s">
        <v>463</v>
      </c>
      <c r="D6556" s="465">
        <v>112.71</v>
      </c>
    </row>
    <row r="6557" spans="1:4" ht="15">
      <c r="A6557" s="461">
        <v>99058</v>
      </c>
      <c r="B6557" s="462" t="s">
        <v>3276</v>
      </c>
      <c r="C6557" s="461" t="s">
        <v>53</v>
      </c>
      <c r="D6557" s="465">
        <v>5.77</v>
      </c>
    </row>
    <row r="6558" spans="1:4" ht="27">
      <c r="A6558" s="461">
        <v>99059</v>
      </c>
      <c r="B6558" s="462" t="s">
        <v>3277</v>
      </c>
      <c r="C6558" s="461" t="s">
        <v>1</v>
      </c>
      <c r="D6558" s="465">
        <v>44.93</v>
      </c>
    </row>
    <row r="6559" spans="1:4" ht="15">
      <c r="A6559" s="461">
        <v>99060</v>
      </c>
      <c r="B6559" s="462" t="s">
        <v>9296</v>
      </c>
      <c r="C6559" s="461" t="s">
        <v>53</v>
      </c>
      <c r="D6559" s="465">
        <v>115.87</v>
      </c>
    </row>
    <row r="6560" spans="1:4" ht="15">
      <c r="A6560" s="461">
        <v>99061</v>
      </c>
      <c r="B6560" s="462" t="s">
        <v>9295</v>
      </c>
      <c r="C6560" s="461" t="s">
        <v>53</v>
      </c>
      <c r="D6560" s="465">
        <v>77.8</v>
      </c>
    </row>
    <row r="6561" spans="1:4" ht="15">
      <c r="A6561" s="461">
        <v>99062</v>
      </c>
      <c r="B6561" s="462" t="s">
        <v>3278</v>
      </c>
      <c r="C6561" s="461" t="s">
        <v>53</v>
      </c>
      <c r="D6561" s="465">
        <v>1.78</v>
      </c>
    </row>
    <row r="6562" spans="1:4" ht="15">
      <c r="A6562" s="461">
        <v>99063</v>
      </c>
      <c r="B6562" s="462" t="s">
        <v>3279</v>
      </c>
      <c r="C6562" s="461" t="s">
        <v>1</v>
      </c>
      <c r="D6562" s="465">
        <v>3.89</v>
      </c>
    </row>
    <row r="6563" spans="1:4" ht="15">
      <c r="A6563" s="461">
        <v>99064</v>
      </c>
      <c r="B6563" s="462" t="s">
        <v>3280</v>
      </c>
      <c r="C6563" s="461" t="s">
        <v>1</v>
      </c>
      <c r="D6563" s="465">
        <v>0.28000000000000003</v>
      </c>
    </row>
    <row r="6564" spans="1:4" ht="27">
      <c r="A6564" s="461">
        <v>93588</v>
      </c>
      <c r="B6564" s="462" t="s">
        <v>9294</v>
      </c>
      <c r="C6564" s="461" t="s">
        <v>2802</v>
      </c>
      <c r="D6564" s="465">
        <v>2.1</v>
      </c>
    </row>
    <row r="6565" spans="1:4" ht="27">
      <c r="A6565" s="461">
        <v>93589</v>
      </c>
      <c r="B6565" s="462" t="s">
        <v>9293</v>
      </c>
      <c r="C6565" s="461" t="s">
        <v>2802</v>
      </c>
      <c r="D6565" s="465">
        <v>1.8</v>
      </c>
    </row>
    <row r="6566" spans="1:4" ht="27">
      <c r="A6566" s="461">
        <v>93590</v>
      </c>
      <c r="B6566" s="462" t="s">
        <v>9292</v>
      </c>
      <c r="C6566" s="461" t="s">
        <v>2802</v>
      </c>
      <c r="D6566" s="465">
        <v>0.66</v>
      </c>
    </row>
    <row r="6567" spans="1:4" ht="27">
      <c r="A6567" s="461">
        <v>93591</v>
      </c>
      <c r="B6567" s="462" t="s">
        <v>9291</v>
      </c>
      <c r="C6567" s="461" t="s">
        <v>2802</v>
      </c>
      <c r="D6567" s="465">
        <v>2.31</v>
      </c>
    </row>
    <row r="6568" spans="1:4" ht="27">
      <c r="A6568" s="461">
        <v>93592</v>
      </c>
      <c r="B6568" s="462" t="s">
        <v>9290</v>
      </c>
      <c r="C6568" s="461" t="s">
        <v>2802</v>
      </c>
      <c r="D6568" s="465">
        <v>2</v>
      </c>
    </row>
    <row r="6569" spans="1:4" ht="27">
      <c r="A6569" s="461">
        <v>93593</v>
      </c>
      <c r="B6569" s="462" t="s">
        <v>9289</v>
      </c>
      <c r="C6569" s="461" t="s">
        <v>2802</v>
      </c>
      <c r="D6569" s="465">
        <v>0.73</v>
      </c>
    </row>
    <row r="6570" spans="1:4" ht="27">
      <c r="A6570" s="461">
        <v>93594</v>
      </c>
      <c r="B6570" s="462" t="s">
        <v>9288</v>
      </c>
      <c r="C6570" s="461" t="s">
        <v>2800</v>
      </c>
      <c r="D6570" s="465">
        <v>1.4</v>
      </c>
    </row>
    <row r="6571" spans="1:4" ht="27">
      <c r="A6571" s="461">
        <v>93595</v>
      </c>
      <c r="B6571" s="462" t="s">
        <v>9287</v>
      </c>
      <c r="C6571" s="461" t="s">
        <v>2800</v>
      </c>
      <c r="D6571" s="465">
        <v>1.22</v>
      </c>
    </row>
    <row r="6572" spans="1:4" ht="27">
      <c r="A6572" s="461">
        <v>93596</v>
      </c>
      <c r="B6572" s="462" t="s">
        <v>9286</v>
      </c>
      <c r="C6572" s="461" t="s">
        <v>2800</v>
      </c>
      <c r="D6572" s="465">
        <v>0.44</v>
      </c>
    </row>
    <row r="6573" spans="1:4" ht="27">
      <c r="A6573" s="461">
        <v>93597</v>
      </c>
      <c r="B6573" s="462" t="s">
        <v>9285</v>
      </c>
      <c r="C6573" s="461" t="s">
        <v>2800</v>
      </c>
      <c r="D6573" s="465">
        <v>1.53</v>
      </c>
    </row>
    <row r="6574" spans="1:4" ht="27">
      <c r="A6574" s="461">
        <v>93598</v>
      </c>
      <c r="B6574" s="462" t="s">
        <v>9284</v>
      </c>
      <c r="C6574" s="461" t="s">
        <v>2800</v>
      </c>
      <c r="D6574" s="465">
        <v>1.32</v>
      </c>
    </row>
    <row r="6575" spans="1:4" ht="27">
      <c r="A6575" s="461">
        <v>93599</v>
      </c>
      <c r="B6575" s="462" t="s">
        <v>9283</v>
      </c>
      <c r="C6575" s="461" t="s">
        <v>2800</v>
      </c>
      <c r="D6575" s="465">
        <v>0.48</v>
      </c>
    </row>
    <row r="6576" spans="1:4" ht="27">
      <c r="A6576" s="461">
        <v>95425</v>
      </c>
      <c r="B6576" s="462" t="s">
        <v>9282</v>
      </c>
      <c r="C6576" s="461" t="s">
        <v>2802</v>
      </c>
      <c r="D6576" s="465">
        <v>1.99</v>
      </c>
    </row>
    <row r="6577" spans="1:4" ht="27">
      <c r="A6577" s="461">
        <v>95426</v>
      </c>
      <c r="B6577" s="462" t="s">
        <v>9281</v>
      </c>
      <c r="C6577" s="461" t="s">
        <v>2802</v>
      </c>
      <c r="D6577" s="465">
        <v>1.72</v>
      </c>
    </row>
    <row r="6578" spans="1:4" ht="27">
      <c r="A6578" s="461">
        <v>95427</v>
      </c>
      <c r="B6578" s="462" t="s">
        <v>9280</v>
      </c>
      <c r="C6578" s="461" t="s">
        <v>2802</v>
      </c>
      <c r="D6578" s="465">
        <v>0.64</v>
      </c>
    </row>
    <row r="6579" spans="1:4" ht="27">
      <c r="A6579" s="461">
        <v>95428</v>
      </c>
      <c r="B6579" s="462" t="s">
        <v>9279</v>
      </c>
      <c r="C6579" s="461" t="s">
        <v>2800</v>
      </c>
      <c r="D6579" s="465">
        <v>1.34</v>
      </c>
    </row>
    <row r="6580" spans="1:4" ht="27">
      <c r="A6580" s="461">
        <v>95429</v>
      </c>
      <c r="B6580" s="462" t="s">
        <v>9278</v>
      </c>
      <c r="C6580" s="461" t="s">
        <v>2800</v>
      </c>
      <c r="D6580" s="465">
        <v>1.1599999999999999</v>
      </c>
    </row>
    <row r="6581" spans="1:4" ht="27">
      <c r="A6581" s="461">
        <v>95430</v>
      </c>
      <c r="B6581" s="462" t="s">
        <v>9277</v>
      </c>
      <c r="C6581" s="461" t="s">
        <v>2800</v>
      </c>
      <c r="D6581" s="465">
        <v>0.41</v>
      </c>
    </row>
    <row r="6582" spans="1:4" ht="27">
      <c r="A6582" s="461">
        <v>95875</v>
      </c>
      <c r="B6582" s="462" t="s">
        <v>9276</v>
      </c>
      <c r="C6582" s="461" t="s">
        <v>2802</v>
      </c>
      <c r="D6582" s="465">
        <v>1.66</v>
      </c>
    </row>
    <row r="6583" spans="1:4" ht="27">
      <c r="A6583" s="461">
        <v>95876</v>
      </c>
      <c r="B6583" s="462" t="s">
        <v>9275</v>
      </c>
      <c r="C6583" s="461" t="s">
        <v>2802</v>
      </c>
      <c r="D6583" s="465">
        <v>1.82</v>
      </c>
    </row>
    <row r="6584" spans="1:4" ht="27">
      <c r="A6584" s="461">
        <v>95877</v>
      </c>
      <c r="B6584" s="462" t="s">
        <v>9274</v>
      </c>
      <c r="C6584" s="461" t="s">
        <v>2802</v>
      </c>
      <c r="D6584" s="465">
        <v>1.58</v>
      </c>
    </row>
    <row r="6585" spans="1:4" ht="27">
      <c r="A6585" s="461">
        <v>95878</v>
      </c>
      <c r="B6585" s="462" t="s">
        <v>9273</v>
      </c>
      <c r="C6585" s="461" t="s">
        <v>2800</v>
      </c>
      <c r="D6585" s="465">
        <v>1.1200000000000001</v>
      </c>
    </row>
    <row r="6586" spans="1:4" ht="27">
      <c r="A6586" s="461">
        <v>95879</v>
      </c>
      <c r="B6586" s="462" t="s">
        <v>9272</v>
      </c>
      <c r="C6586" s="461" t="s">
        <v>2800</v>
      </c>
      <c r="D6586" s="465">
        <v>1.22</v>
      </c>
    </row>
    <row r="6587" spans="1:4" ht="27">
      <c r="A6587" s="461">
        <v>95880</v>
      </c>
      <c r="B6587" s="462" t="s">
        <v>9271</v>
      </c>
      <c r="C6587" s="461" t="s">
        <v>2800</v>
      </c>
      <c r="D6587" s="465">
        <v>1.05</v>
      </c>
    </row>
    <row r="6588" spans="1:4" ht="27">
      <c r="A6588" s="461">
        <v>97912</v>
      </c>
      <c r="B6588" s="462" t="s">
        <v>9270</v>
      </c>
      <c r="C6588" s="461" t="s">
        <v>2802</v>
      </c>
      <c r="D6588" s="465">
        <v>2.94</v>
      </c>
    </row>
    <row r="6589" spans="1:4" ht="27">
      <c r="A6589" s="461">
        <v>97913</v>
      </c>
      <c r="B6589" s="462" t="s">
        <v>9269</v>
      </c>
      <c r="C6589" s="461" t="s">
        <v>2802</v>
      </c>
      <c r="D6589" s="465">
        <v>2.5499999999999998</v>
      </c>
    </row>
    <row r="6590" spans="1:4" ht="27">
      <c r="A6590" s="461">
        <v>97914</v>
      </c>
      <c r="B6590" s="462" t="s">
        <v>9268</v>
      </c>
      <c r="C6590" s="461" t="s">
        <v>2802</v>
      </c>
      <c r="D6590" s="465">
        <v>2.34</v>
      </c>
    </row>
    <row r="6591" spans="1:4" ht="27">
      <c r="A6591" s="461">
        <v>97915</v>
      </c>
      <c r="B6591" s="462" t="s">
        <v>9267</v>
      </c>
      <c r="C6591" s="461" t="s">
        <v>2802</v>
      </c>
      <c r="D6591" s="465">
        <v>0.94</v>
      </c>
    </row>
    <row r="6592" spans="1:4" ht="27">
      <c r="A6592" s="461">
        <v>100937</v>
      </c>
      <c r="B6592" s="462" t="s">
        <v>9266</v>
      </c>
      <c r="C6592" s="461" t="s">
        <v>2802</v>
      </c>
      <c r="D6592" s="465">
        <v>7.02</v>
      </c>
    </row>
    <row r="6593" spans="1:4" ht="27">
      <c r="A6593" s="461">
        <v>100938</v>
      </c>
      <c r="B6593" s="462" t="s">
        <v>9265</v>
      </c>
      <c r="C6593" s="461" t="s">
        <v>2802</v>
      </c>
      <c r="D6593" s="465">
        <v>5.01</v>
      </c>
    </row>
    <row r="6594" spans="1:4" ht="27">
      <c r="A6594" s="461">
        <v>100939</v>
      </c>
      <c r="B6594" s="462" t="s">
        <v>9264</v>
      </c>
      <c r="C6594" s="461" t="s">
        <v>2802</v>
      </c>
      <c r="D6594" s="465">
        <v>5.52</v>
      </c>
    </row>
    <row r="6595" spans="1:4" ht="27">
      <c r="A6595" s="461">
        <v>100940</v>
      </c>
      <c r="B6595" s="462" t="s">
        <v>9263</v>
      </c>
      <c r="C6595" s="461" t="s">
        <v>2802</v>
      </c>
      <c r="D6595" s="465">
        <v>4.78</v>
      </c>
    </row>
    <row r="6596" spans="1:4" ht="27">
      <c r="A6596" s="461">
        <v>100941</v>
      </c>
      <c r="B6596" s="462" t="s">
        <v>9262</v>
      </c>
      <c r="C6596" s="461" t="s">
        <v>2800</v>
      </c>
      <c r="D6596" s="465">
        <v>4.68</v>
      </c>
    </row>
    <row r="6597" spans="1:4" ht="27">
      <c r="A6597" s="461">
        <v>100942</v>
      </c>
      <c r="B6597" s="462" t="s">
        <v>9261</v>
      </c>
      <c r="C6597" s="461" t="s">
        <v>2800</v>
      </c>
      <c r="D6597" s="465">
        <v>3.35</v>
      </c>
    </row>
    <row r="6598" spans="1:4" ht="27">
      <c r="A6598" s="461">
        <v>100943</v>
      </c>
      <c r="B6598" s="462" t="s">
        <v>9260</v>
      </c>
      <c r="C6598" s="461" t="s">
        <v>2800</v>
      </c>
      <c r="D6598" s="465">
        <v>3.68</v>
      </c>
    </row>
    <row r="6599" spans="1:4" ht="27">
      <c r="A6599" s="461">
        <v>100944</v>
      </c>
      <c r="B6599" s="462" t="s">
        <v>9259</v>
      </c>
      <c r="C6599" s="461" t="s">
        <v>2800</v>
      </c>
      <c r="D6599" s="465">
        <v>3.2</v>
      </c>
    </row>
    <row r="6600" spans="1:4" ht="27">
      <c r="A6600" s="461">
        <v>100945</v>
      </c>
      <c r="B6600" s="462" t="s">
        <v>9258</v>
      </c>
      <c r="C6600" s="461" t="s">
        <v>2800</v>
      </c>
      <c r="D6600" s="465">
        <v>2.1800000000000002</v>
      </c>
    </row>
    <row r="6601" spans="1:4" ht="27">
      <c r="A6601" s="461">
        <v>100946</v>
      </c>
      <c r="B6601" s="462" t="s">
        <v>9257</v>
      </c>
      <c r="C6601" s="461" t="s">
        <v>2800</v>
      </c>
      <c r="D6601" s="465">
        <v>1.89</v>
      </c>
    </row>
    <row r="6602" spans="1:4" ht="27">
      <c r="A6602" s="461">
        <v>100947</v>
      </c>
      <c r="B6602" s="462" t="s">
        <v>9256</v>
      </c>
      <c r="C6602" s="461" t="s">
        <v>2800</v>
      </c>
      <c r="D6602" s="465">
        <v>1.74</v>
      </c>
    </row>
    <row r="6603" spans="1:4" ht="27">
      <c r="A6603" s="461">
        <v>100948</v>
      </c>
      <c r="B6603" s="462" t="s">
        <v>9255</v>
      </c>
      <c r="C6603" s="461" t="s">
        <v>2800</v>
      </c>
      <c r="D6603" s="465">
        <v>0.69</v>
      </c>
    </row>
    <row r="6604" spans="1:4" ht="27">
      <c r="A6604" s="461">
        <v>100949</v>
      </c>
      <c r="B6604" s="462" t="s">
        <v>9254</v>
      </c>
      <c r="C6604" s="461" t="s">
        <v>2800</v>
      </c>
      <c r="D6604" s="465">
        <v>5.2</v>
      </c>
    </row>
    <row r="6605" spans="1:4" ht="27">
      <c r="A6605" s="461">
        <v>100950</v>
      </c>
      <c r="B6605" s="462" t="s">
        <v>9253</v>
      </c>
      <c r="C6605" s="461" t="s">
        <v>2800</v>
      </c>
      <c r="D6605" s="465">
        <v>2.86</v>
      </c>
    </row>
    <row r="6606" spans="1:4" ht="27">
      <c r="A6606" s="461">
        <v>100951</v>
      </c>
      <c r="B6606" s="462" t="s">
        <v>9252</v>
      </c>
      <c r="C6606" s="461" t="s">
        <v>2800</v>
      </c>
      <c r="D6606" s="465">
        <v>2.46</v>
      </c>
    </row>
    <row r="6607" spans="1:4" ht="27">
      <c r="A6607" s="461">
        <v>100952</v>
      </c>
      <c r="B6607" s="462" t="s">
        <v>9251</v>
      </c>
      <c r="C6607" s="461" t="s">
        <v>2800</v>
      </c>
      <c r="D6607" s="465">
        <v>2.27</v>
      </c>
    </row>
    <row r="6608" spans="1:4" ht="40.5">
      <c r="A6608" s="461">
        <v>100953</v>
      </c>
      <c r="B6608" s="462" t="s">
        <v>9250</v>
      </c>
      <c r="C6608" s="461" t="s">
        <v>2800</v>
      </c>
      <c r="D6608" s="465">
        <v>0.9</v>
      </c>
    </row>
    <row r="6609" spans="1:4" ht="27">
      <c r="A6609" s="461">
        <v>100954</v>
      </c>
      <c r="B6609" s="462" t="s">
        <v>9249</v>
      </c>
      <c r="C6609" s="461" t="s">
        <v>2800</v>
      </c>
      <c r="D6609" s="465">
        <v>6.81</v>
      </c>
    </row>
    <row r="6610" spans="1:4" ht="27">
      <c r="A6610" s="461">
        <v>100955</v>
      </c>
      <c r="B6610" s="462" t="s">
        <v>9248</v>
      </c>
      <c r="C6610" s="461" t="s">
        <v>2802</v>
      </c>
      <c r="D6610" s="465">
        <v>4.2</v>
      </c>
    </row>
    <row r="6611" spans="1:4" ht="27">
      <c r="A6611" s="461">
        <v>100956</v>
      </c>
      <c r="B6611" s="462" t="s">
        <v>9247</v>
      </c>
      <c r="C6611" s="461" t="s">
        <v>2802</v>
      </c>
      <c r="D6611" s="465">
        <v>3.65</v>
      </c>
    </row>
    <row r="6612" spans="1:4" ht="27">
      <c r="A6612" s="461">
        <v>100957</v>
      </c>
      <c r="B6612" s="462" t="s">
        <v>9246</v>
      </c>
      <c r="C6612" s="461" t="s">
        <v>2802</v>
      </c>
      <c r="D6612" s="465">
        <v>3.34</v>
      </c>
    </row>
    <row r="6613" spans="1:4" ht="27">
      <c r="A6613" s="461">
        <v>100958</v>
      </c>
      <c r="B6613" s="462" t="s">
        <v>9245</v>
      </c>
      <c r="C6613" s="461" t="s">
        <v>2802</v>
      </c>
      <c r="D6613" s="465">
        <v>1.34</v>
      </c>
    </row>
    <row r="6614" spans="1:4" ht="27">
      <c r="A6614" s="461">
        <v>100959</v>
      </c>
      <c r="B6614" s="462" t="s">
        <v>9244</v>
      </c>
      <c r="C6614" s="461" t="s">
        <v>2802</v>
      </c>
      <c r="D6614" s="465">
        <v>10.029999999999999</v>
      </c>
    </row>
    <row r="6615" spans="1:4" ht="27">
      <c r="A6615" s="461">
        <v>100960</v>
      </c>
      <c r="B6615" s="462" t="s">
        <v>9243</v>
      </c>
      <c r="C6615" s="461" t="s">
        <v>2802</v>
      </c>
      <c r="D6615" s="465">
        <v>3.06</v>
      </c>
    </row>
    <row r="6616" spans="1:4" ht="27">
      <c r="A6616" s="461">
        <v>100961</v>
      </c>
      <c r="B6616" s="462" t="s">
        <v>9242</v>
      </c>
      <c r="C6616" s="461" t="s">
        <v>2802</v>
      </c>
      <c r="D6616" s="465">
        <v>2.65</v>
      </c>
    </row>
    <row r="6617" spans="1:4" ht="27">
      <c r="A6617" s="461">
        <v>100962</v>
      </c>
      <c r="B6617" s="462" t="s">
        <v>9241</v>
      </c>
      <c r="C6617" s="461" t="s">
        <v>2802</v>
      </c>
      <c r="D6617" s="465">
        <v>2.42</v>
      </c>
    </row>
    <row r="6618" spans="1:4" ht="27">
      <c r="A6618" s="461">
        <v>100963</v>
      </c>
      <c r="B6618" s="462" t="s">
        <v>9240</v>
      </c>
      <c r="C6618" s="461" t="s">
        <v>2802</v>
      </c>
      <c r="D6618" s="465">
        <v>0.96</v>
      </c>
    </row>
    <row r="6619" spans="1:4" ht="27">
      <c r="A6619" s="461">
        <v>100964</v>
      </c>
      <c r="B6619" s="462" t="s">
        <v>9239</v>
      </c>
      <c r="C6619" s="461" t="s">
        <v>2802</v>
      </c>
      <c r="D6619" s="465">
        <v>7.35</v>
      </c>
    </row>
    <row r="6620" spans="1:4" ht="40.5">
      <c r="A6620" s="461">
        <v>100973</v>
      </c>
      <c r="B6620" s="462" t="s">
        <v>9238</v>
      </c>
      <c r="C6620" s="461" t="s">
        <v>1043</v>
      </c>
      <c r="D6620" s="465">
        <v>6.87</v>
      </c>
    </row>
    <row r="6621" spans="1:4" ht="40.5">
      <c r="A6621" s="461">
        <v>100974</v>
      </c>
      <c r="B6621" s="462" t="s">
        <v>9237</v>
      </c>
      <c r="C6621" s="461" t="s">
        <v>1043</v>
      </c>
      <c r="D6621" s="465">
        <v>5.99</v>
      </c>
    </row>
    <row r="6622" spans="1:4" ht="40.5">
      <c r="A6622" s="461">
        <v>100975</v>
      </c>
      <c r="B6622" s="462" t="s">
        <v>9236</v>
      </c>
      <c r="C6622" s="461" t="s">
        <v>1043</v>
      </c>
      <c r="D6622" s="465">
        <v>7.12</v>
      </c>
    </row>
    <row r="6623" spans="1:4" ht="27">
      <c r="A6623" s="461">
        <v>100965</v>
      </c>
      <c r="B6623" s="462" t="s">
        <v>9235</v>
      </c>
      <c r="C6623" s="461" t="s">
        <v>2800</v>
      </c>
      <c r="D6623" s="465">
        <v>1.54</v>
      </c>
    </row>
    <row r="6624" spans="1:4" ht="27">
      <c r="A6624" s="461">
        <v>100966</v>
      </c>
      <c r="B6624" s="462" t="s">
        <v>9234</v>
      </c>
      <c r="C6624" s="461" t="s">
        <v>2800</v>
      </c>
      <c r="D6624" s="465">
        <v>1.32</v>
      </c>
    </row>
    <row r="6625" spans="1:4" ht="27">
      <c r="A6625" s="461">
        <v>100969</v>
      </c>
      <c r="B6625" s="462" t="s">
        <v>9231</v>
      </c>
      <c r="C6625" s="461" t="s">
        <v>2800</v>
      </c>
      <c r="D6625" s="465">
        <v>2.0299999999999998</v>
      </c>
    </row>
    <row r="6626" spans="1:4" ht="27">
      <c r="A6626" s="461">
        <v>100970</v>
      </c>
      <c r="B6626" s="462" t="s">
        <v>9230</v>
      </c>
      <c r="C6626" s="461" t="s">
        <v>2800</v>
      </c>
      <c r="D6626" s="465">
        <v>1.72</v>
      </c>
    </row>
    <row r="6627" spans="1:4" ht="27">
      <c r="A6627" s="461">
        <v>102330</v>
      </c>
      <c r="B6627" s="462" t="s">
        <v>9233</v>
      </c>
      <c r="C6627" s="461" t="s">
        <v>2800</v>
      </c>
      <c r="D6627" s="465">
        <v>1.23</v>
      </c>
    </row>
    <row r="6628" spans="1:4" ht="40.5">
      <c r="A6628" s="461">
        <v>102331</v>
      </c>
      <c r="B6628" s="462" t="s">
        <v>9232</v>
      </c>
      <c r="C6628" s="461" t="s">
        <v>2800</v>
      </c>
      <c r="D6628" s="465">
        <v>0.48</v>
      </c>
    </row>
    <row r="6629" spans="1:4" ht="27">
      <c r="A6629" s="461">
        <v>102332</v>
      </c>
      <c r="B6629" s="462" t="s">
        <v>9229</v>
      </c>
      <c r="C6629" s="461" t="s">
        <v>2800</v>
      </c>
      <c r="D6629" s="465">
        <v>1.61</v>
      </c>
    </row>
    <row r="6630" spans="1:4" ht="40.5">
      <c r="A6630" s="461">
        <v>102333</v>
      </c>
      <c r="B6630" s="462" t="s">
        <v>9228</v>
      </c>
      <c r="C6630" s="461" t="s">
        <v>2800</v>
      </c>
      <c r="D6630" s="465">
        <v>0.64</v>
      </c>
    </row>
    <row r="6631" spans="1:4" ht="27">
      <c r="A6631" s="461">
        <v>101019</v>
      </c>
      <c r="B6631" s="462" t="s">
        <v>9227</v>
      </c>
      <c r="C6631" s="461" t="s">
        <v>2801</v>
      </c>
      <c r="D6631" s="465">
        <v>433.54</v>
      </c>
    </row>
    <row r="6632" spans="1:4" ht="27">
      <c r="A6632" s="461">
        <v>101479</v>
      </c>
      <c r="B6632" s="462" t="s">
        <v>9226</v>
      </c>
      <c r="C6632" s="461" t="s">
        <v>2801</v>
      </c>
      <c r="D6632" s="465">
        <v>126.3</v>
      </c>
    </row>
    <row r="6633" spans="1:4" ht="27">
      <c r="A6633" s="461">
        <v>102568</v>
      </c>
      <c r="B6633" s="462" t="s">
        <v>13692</v>
      </c>
      <c r="C6633" s="461" t="s">
        <v>2801</v>
      </c>
      <c r="D6633" s="465">
        <v>215.18</v>
      </c>
    </row>
    <row r="6634" spans="1:4" ht="40.5">
      <c r="A6634" s="461">
        <v>100976</v>
      </c>
      <c r="B6634" s="462" t="s">
        <v>9225</v>
      </c>
      <c r="C6634" s="461" t="s">
        <v>1043</v>
      </c>
      <c r="D6634" s="465">
        <v>7.07</v>
      </c>
    </row>
    <row r="6635" spans="1:4" ht="40.5">
      <c r="A6635" s="461">
        <v>100977</v>
      </c>
      <c r="B6635" s="462" t="s">
        <v>9224</v>
      </c>
      <c r="C6635" s="461" t="s">
        <v>1043</v>
      </c>
      <c r="D6635" s="465">
        <v>6.05</v>
      </c>
    </row>
    <row r="6636" spans="1:4" ht="40.5">
      <c r="A6636" s="461">
        <v>100978</v>
      </c>
      <c r="B6636" s="462" t="s">
        <v>9223</v>
      </c>
      <c r="C6636" s="461" t="s">
        <v>1043</v>
      </c>
      <c r="D6636" s="465">
        <v>4.96</v>
      </c>
    </row>
    <row r="6637" spans="1:4" ht="40.5">
      <c r="A6637" s="461">
        <v>100979</v>
      </c>
      <c r="B6637" s="462" t="s">
        <v>9222</v>
      </c>
      <c r="C6637" s="461" t="s">
        <v>1043</v>
      </c>
      <c r="D6637" s="465">
        <v>5.57</v>
      </c>
    </row>
    <row r="6638" spans="1:4" ht="40.5">
      <c r="A6638" s="461">
        <v>100980</v>
      </c>
      <c r="B6638" s="462" t="s">
        <v>9221</v>
      </c>
      <c r="C6638" s="461" t="s">
        <v>1043</v>
      </c>
      <c r="D6638" s="465">
        <v>5.34</v>
      </c>
    </row>
    <row r="6639" spans="1:4" ht="40.5">
      <c r="A6639" s="461">
        <v>100981</v>
      </c>
      <c r="B6639" s="462" t="s">
        <v>9220</v>
      </c>
      <c r="C6639" s="461" t="s">
        <v>1043</v>
      </c>
      <c r="D6639" s="465">
        <v>7.42</v>
      </c>
    </row>
    <row r="6640" spans="1:4" ht="40.5">
      <c r="A6640" s="461">
        <v>100982</v>
      </c>
      <c r="B6640" s="462" t="s">
        <v>9219</v>
      </c>
      <c r="C6640" s="461" t="s">
        <v>1043</v>
      </c>
      <c r="D6640" s="465">
        <v>6.46</v>
      </c>
    </row>
    <row r="6641" spans="1:4" ht="40.5">
      <c r="A6641" s="461">
        <v>100983</v>
      </c>
      <c r="B6641" s="462" t="s">
        <v>9218</v>
      </c>
      <c r="C6641" s="461" t="s">
        <v>1043</v>
      </c>
      <c r="D6641" s="465">
        <v>7.56</v>
      </c>
    </row>
    <row r="6642" spans="1:4" ht="40.5">
      <c r="A6642" s="461">
        <v>100984</v>
      </c>
      <c r="B6642" s="462" t="s">
        <v>9217</v>
      </c>
      <c r="C6642" s="461" t="s">
        <v>1043</v>
      </c>
      <c r="D6642" s="465">
        <v>7.49</v>
      </c>
    </row>
    <row r="6643" spans="1:4" ht="15">
      <c r="A6643" s="461">
        <v>100985</v>
      </c>
      <c r="B6643" s="462" t="s">
        <v>9216</v>
      </c>
      <c r="C6643" s="461" t="s">
        <v>1043</v>
      </c>
      <c r="D6643" s="465">
        <v>5.82</v>
      </c>
    </row>
    <row r="6644" spans="1:4" ht="15">
      <c r="A6644" s="461">
        <v>100986</v>
      </c>
      <c r="B6644" s="462" t="s">
        <v>9215</v>
      </c>
      <c r="C6644" s="461" t="s">
        <v>1043</v>
      </c>
      <c r="D6644" s="465">
        <v>6.05</v>
      </c>
    </row>
    <row r="6645" spans="1:4" ht="15">
      <c r="A6645" s="461">
        <v>100987</v>
      </c>
      <c r="B6645" s="462" t="s">
        <v>9214</v>
      </c>
      <c r="C6645" s="461" t="s">
        <v>1043</v>
      </c>
      <c r="D6645" s="465">
        <v>8.7100000000000009</v>
      </c>
    </row>
    <row r="6646" spans="1:4" ht="15">
      <c r="A6646" s="461">
        <v>100988</v>
      </c>
      <c r="B6646" s="462" t="s">
        <v>9213</v>
      </c>
      <c r="C6646" s="461" t="s">
        <v>1043</v>
      </c>
      <c r="D6646" s="465">
        <v>9.35</v>
      </c>
    </row>
    <row r="6647" spans="1:4" ht="40.5">
      <c r="A6647" s="461">
        <v>100989</v>
      </c>
      <c r="B6647" s="462" t="s">
        <v>9212</v>
      </c>
      <c r="C6647" s="461" t="s">
        <v>2801</v>
      </c>
      <c r="D6647" s="465">
        <v>4.57</v>
      </c>
    </row>
    <row r="6648" spans="1:4" ht="40.5">
      <c r="A6648" s="461">
        <v>100990</v>
      </c>
      <c r="B6648" s="462" t="s">
        <v>9211</v>
      </c>
      <c r="C6648" s="461" t="s">
        <v>2801</v>
      </c>
      <c r="D6648" s="465">
        <v>4</v>
      </c>
    </row>
    <row r="6649" spans="1:4" ht="40.5">
      <c r="A6649" s="461">
        <v>100991</v>
      </c>
      <c r="B6649" s="462" t="s">
        <v>9210</v>
      </c>
      <c r="C6649" s="461" t="s">
        <v>2801</v>
      </c>
      <c r="D6649" s="465">
        <v>4.7699999999999996</v>
      </c>
    </row>
    <row r="6650" spans="1:4" ht="40.5">
      <c r="A6650" s="461">
        <v>100992</v>
      </c>
      <c r="B6650" s="462" t="s">
        <v>9209</v>
      </c>
      <c r="C6650" s="461" t="s">
        <v>2801</v>
      </c>
      <c r="D6650" s="465">
        <v>4.71</v>
      </c>
    </row>
    <row r="6651" spans="1:4" ht="40.5">
      <c r="A6651" s="461">
        <v>100993</v>
      </c>
      <c r="B6651" s="462" t="s">
        <v>9208</v>
      </c>
      <c r="C6651" s="461" t="s">
        <v>2801</v>
      </c>
      <c r="D6651" s="465">
        <v>4.03</v>
      </c>
    </row>
    <row r="6652" spans="1:4" ht="40.5">
      <c r="A6652" s="461">
        <v>100994</v>
      </c>
      <c r="B6652" s="462" t="s">
        <v>9207</v>
      </c>
      <c r="C6652" s="461" t="s">
        <v>2801</v>
      </c>
      <c r="D6652" s="465">
        <v>3.29</v>
      </c>
    </row>
    <row r="6653" spans="1:4" ht="40.5">
      <c r="A6653" s="461">
        <v>100995</v>
      </c>
      <c r="B6653" s="462" t="s">
        <v>9206</v>
      </c>
      <c r="C6653" s="461" t="s">
        <v>2801</v>
      </c>
      <c r="D6653" s="465">
        <v>3.72</v>
      </c>
    </row>
    <row r="6654" spans="1:4" ht="40.5">
      <c r="A6654" s="461">
        <v>100996</v>
      </c>
      <c r="B6654" s="462" t="s">
        <v>9205</v>
      </c>
      <c r="C6654" s="461" t="s">
        <v>2801</v>
      </c>
      <c r="D6654" s="465">
        <v>3.54</v>
      </c>
    </row>
    <row r="6655" spans="1:4" ht="40.5">
      <c r="A6655" s="461">
        <v>100997</v>
      </c>
      <c r="B6655" s="462" t="s">
        <v>9204</v>
      </c>
      <c r="C6655" s="461" t="s">
        <v>2801</v>
      </c>
      <c r="D6655" s="465">
        <v>4.96</v>
      </c>
    </row>
    <row r="6656" spans="1:4" ht="40.5">
      <c r="A6656" s="461">
        <v>100998</v>
      </c>
      <c r="B6656" s="462" t="s">
        <v>9203</v>
      </c>
      <c r="C6656" s="461" t="s">
        <v>2801</v>
      </c>
      <c r="D6656" s="465">
        <v>4.32</v>
      </c>
    </row>
    <row r="6657" spans="1:4" ht="40.5">
      <c r="A6657" s="461">
        <v>100999</v>
      </c>
      <c r="B6657" s="462" t="s">
        <v>9202</v>
      </c>
      <c r="C6657" s="461" t="s">
        <v>2801</v>
      </c>
      <c r="D6657" s="465">
        <v>5.07</v>
      </c>
    </row>
    <row r="6658" spans="1:4" ht="40.5">
      <c r="A6658" s="461">
        <v>101000</v>
      </c>
      <c r="B6658" s="462" t="s">
        <v>9201</v>
      </c>
      <c r="C6658" s="461" t="s">
        <v>2801</v>
      </c>
      <c r="D6658" s="465">
        <v>4.99</v>
      </c>
    </row>
    <row r="6659" spans="1:4" ht="15">
      <c r="A6659" s="461">
        <v>101001</v>
      </c>
      <c r="B6659" s="462" t="s">
        <v>9200</v>
      </c>
      <c r="C6659" s="461" t="s">
        <v>2801</v>
      </c>
      <c r="D6659" s="465">
        <v>3.88</v>
      </c>
    </row>
    <row r="6660" spans="1:4" ht="15">
      <c r="A6660" s="461">
        <v>101002</v>
      </c>
      <c r="B6660" s="462" t="s">
        <v>9199</v>
      </c>
      <c r="C6660" s="461" t="s">
        <v>2801</v>
      </c>
      <c r="D6660" s="465">
        <v>4.0199999999999996</v>
      </c>
    </row>
    <row r="6661" spans="1:4" ht="15">
      <c r="A6661" s="461">
        <v>101003</v>
      </c>
      <c r="B6661" s="462" t="s">
        <v>9198</v>
      </c>
      <c r="C6661" s="461" t="s">
        <v>2801</v>
      </c>
      <c r="D6661" s="465">
        <v>5.8</v>
      </c>
    </row>
    <row r="6662" spans="1:4" ht="15">
      <c r="A6662" s="461">
        <v>101004</v>
      </c>
      <c r="B6662" s="462" t="s">
        <v>9197</v>
      </c>
      <c r="C6662" s="461" t="s">
        <v>2801</v>
      </c>
      <c r="D6662" s="465">
        <v>6.23</v>
      </c>
    </row>
    <row r="6663" spans="1:4" ht="15">
      <c r="A6663" s="461">
        <v>101005</v>
      </c>
      <c r="B6663" s="462" t="s">
        <v>9196</v>
      </c>
      <c r="C6663" s="461" t="s">
        <v>1043</v>
      </c>
      <c r="D6663" s="465">
        <v>16</v>
      </c>
    </row>
    <row r="6664" spans="1:4" ht="15">
      <c r="A6664" s="461">
        <v>101006</v>
      </c>
      <c r="B6664" s="462" t="s">
        <v>9195</v>
      </c>
      <c r="C6664" s="461" t="s">
        <v>1043</v>
      </c>
      <c r="D6664" s="465">
        <v>17.440000000000001</v>
      </c>
    </row>
    <row r="6665" spans="1:4" ht="15">
      <c r="A6665" s="461">
        <v>101007</v>
      </c>
      <c r="B6665" s="462" t="s">
        <v>9194</v>
      </c>
      <c r="C6665" s="461" t="s">
        <v>1043</v>
      </c>
      <c r="D6665" s="465">
        <v>4.6399999999999997</v>
      </c>
    </row>
    <row r="6666" spans="1:4" ht="15">
      <c r="A6666" s="461">
        <v>101008</v>
      </c>
      <c r="B6666" s="462" t="s">
        <v>9193</v>
      </c>
      <c r="C6666" s="461" t="s">
        <v>1043</v>
      </c>
      <c r="D6666" s="465">
        <v>4.6100000000000003</v>
      </c>
    </row>
    <row r="6667" spans="1:4" ht="27">
      <c r="A6667" s="461">
        <v>101009</v>
      </c>
      <c r="B6667" s="462" t="s">
        <v>9192</v>
      </c>
      <c r="C6667" s="461" t="s">
        <v>2801</v>
      </c>
      <c r="D6667" s="465">
        <v>34.53</v>
      </c>
    </row>
    <row r="6668" spans="1:4" ht="27">
      <c r="A6668" s="461">
        <v>101010</v>
      </c>
      <c r="B6668" s="462" t="s">
        <v>9191</v>
      </c>
      <c r="C6668" s="461" t="s">
        <v>2801</v>
      </c>
      <c r="D6668" s="465">
        <v>21.74</v>
      </c>
    </row>
    <row r="6669" spans="1:4" ht="27">
      <c r="A6669" s="461">
        <v>101013</v>
      </c>
      <c r="B6669" s="462" t="s">
        <v>9190</v>
      </c>
      <c r="C6669" s="461" t="s">
        <v>2801</v>
      </c>
      <c r="D6669" s="465">
        <v>35.479999999999997</v>
      </c>
    </row>
    <row r="6670" spans="1:4" ht="27">
      <c r="A6670" s="461">
        <v>101014</v>
      </c>
      <c r="B6670" s="462" t="s">
        <v>9189</v>
      </c>
      <c r="C6670" s="461" t="s">
        <v>2801</v>
      </c>
      <c r="D6670" s="465">
        <v>32.51</v>
      </c>
    </row>
    <row r="6671" spans="1:4" ht="27">
      <c r="A6671" s="461">
        <v>101015</v>
      </c>
      <c r="B6671" s="462" t="s">
        <v>9188</v>
      </c>
      <c r="C6671" s="461" t="s">
        <v>2801</v>
      </c>
      <c r="D6671" s="465">
        <v>26.7</v>
      </c>
    </row>
    <row r="6672" spans="1:4" ht="27">
      <c r="A6672" s="461">
        <v>101016</v>
      </c>
      <c r="B6672" s="462" t="s">
        <v>9187</v>
      </c>
      <c r="C6672" s="461" t="s">
        <v>2801</v>
      </c>
      <c r="D6672" s="465">
        <v>30.91</v>
      </c>
    </row>
    <row r="6673" spans="1:4" ht="27">
      <c r="A6673" s="461">
        <v>101017</v>
      </c>
      <c r="B6673" s="462" t="s">
        <v>9186</v>
      </c>
      <c r="C6673" s="461" t="s">
        <v>2801</v>
      </c>
      <c r="D6673" s="465">
        <v>23.44</v>
      </c>
    </row>
    <row r="6674" spans="1:4" ht="27">
      <c r="A6674" s="461">
        <v>101018</v>
      </c>
      <c r="B6674" s="462" t="s">
        <v>9185</v>
      </c>
      <c r="C6674" s="461" t="s">
        <v>2801</v>
      </c>
      <c r="D6674" s="465">
        <v>19.260000000000002</v>
      </c>
    </row>
    <row r="6675" spans="1:4" ht="27">
      <c r="A6675" s="461">
        <v>101463</v>
      </c>
      <c r="B6675" s="462" t="s">
        <v>9184</v>
      </c>
      <c r="C6675" s="461" t="s">
        <v>2801</v>
      </c>
      <c r="D6675" s="465">
        <v>35.590000000000003</v>
      </c>
    </row>
    <row r="6676" spans="1:4" ht="27">
      <c r="A6676" s="461">
        <v>101464</v>
      </c>
      <c r="B6676" s="462" t="s">
        <v>9183</v>
      </c>
      <c r="C6676" s="461" t="s">
        <v>2801</v>
      </c>
      <c r="D6676" s="465">
        <v>27.34</v>
      </c>
    </row>
    <row r="6677" spans="1:4" ht="27">
      <c r="A6677" s="461">
        <v>101465</v>
      </c>
      <c r="B6677" s="462" t="s">
        <v>9182</v>
      </c>
      <c r="C6677" s="461" t="s">
        <v>2801</v>
      </c>
      <c r="D6677" s="465">
        <v>20.9</v>
      </c>
    </row>
    <row r="6678" spans="1:4" ht="27">
      <c r="A6678" s="461">
        <v>101466</v>
      </c>
      <c r="B6678" s="462" t="s">
        <v>9181</v>
      </c>
      <c r="C6678" s="461" t="s">
        <v>2801</v>
      </c>
      <c r="D6678" s="465">
        <v>17</v>
      </c>
    </row>
    <row r="6679" spans="1:4" ht="27">
      <c r="A6679" s="461">
        <v>101467</v>
      </c>
      <c r="B6679" s="462" t="s">
        <v>9180</v>
      </c>
      <c r="C6679" s="461" t="s">
        <v>2801</v>
      </c>
      <c r="D6679" s="465">
        <v>14.23</v>
      </c>
    </row>
    <row r="6680" spans="1:4" ht="27">
      <c r="A6680" s="461">
        <v>101468</v>
      </c>
      <c r="B6680" s="462" t="s">
        <v>9179</v>
      </c>
      <c r="C6680" s="461" t="s">
        <v>2801</v>
      </c>
      <c r="D6680" s="465">
        <v>13.01</v>
      </c>
    </row>
    <row r="6681" spans="1:4" ht="27">
      <c r="A6681" s="461">
        <v>101469</v>
      </c>
      <c r="B6681" s="462" t="s">
        <v>9178</v>
      </c>
      <c r="C6681" s="461" t="s">
        <v>2801</v>
      </c>
      <c r="D6681" s="465">
        <v>29.13</v>
      </c>
    </row>
    <row r="6682" spans="1:4" ht="27">
      <c r="A6682" s="461">
        <v>101470</v>
      </c>
      <c r="B6682" s="462" t="s">
        <v>9177</v>
      </c>
      <c r="C6682" s="461" t="s">
        <v>2801</v>
      </c>
      <c r="D6682" s="465">
        <v>23.13</v>
      </c>
    </row>
    <row r="6683" spans="1:4" ht="27">
      <c r="A6683" s="461">
        <v>101471</v>
      </c>
      <c r="B6683" s="462" t="s">
        <v>9176</v>
      </c>
      <c r="C6683" s="461" t="s">
        <v>2801</v>
      </c>
      <c r="D6683" s="465">
        <v>19.829999999999998</v>
      </c>
    </row>
    <row r="6684" spans="1:4" ht="27">
      <c r="A6684" s="461">
        <v>101472</v>
      </c>
      <c r="B6684" s="462" t="s">
        <v>9175</v>
      </c>
      <c r="C6684" s="461" t="s">
        <v>2801</v>
      </c>
      <c r="D6684" s="465">
        <v>15.43</v>
      </c>
    </row>
    <row r="6685" spans="1:4" ht="27">
      <c r="A6685" s="461">
        <v>101473</v>
      </c>
      <c r="B6685" s="462" t="s">
        <v>9174</v>
      </c>
      <c r="C6685" s="461" t="s">
        <v>2801</v>
      </c>
      <c r="D6685" s="465">
        <v>22.22</v>
      </c>
    </row>
    <row r="6686" spans="1:4" ht="27">
      <c r="A6686" s="461">
        <v>101474</v>
      </c>
      <c r="B6686" s="462" t="s">
        <v>9173</v>
      </c>
      <c r="C6686" s="461" t="s">
        <v>2801</v>
      </c>
      <c r="D6686" s="465">
        <v>15.9</v>
      </c>
    </row>
    <row r="6687" spans="1:4" ht="27">
      <c r="A6687" s="461">
        <v>101475</v>
      </c>
      <c r="B6687" s="462" t="s">
        <v>9172</v>
      </c>
      <c r="C6687" s="461" t="s">
        <v>2801</v>
      </c>
      <c r="D6687" s="465">
        <v>14.11</v>
      </c>
    </row>
    <row r="6688" spans="1:4" ht="27">
      <c r="A6688" s="461">
        <v>101476</v>
      </c>
      <c r="B6688" s="462" t="s">
        <v>9171</v>
      </c>
      <c r="C6688" s="461" t="s">
        <v>2801</v>
      </c>
      <c r="D6688" s="465">
        <v>12.58</v>
      </c>
    </row>
    <row r="6689" spans="1:4" ht="27">
      <c r="A6689" s="461">
        <v>101477</v>
      </c>
      <c r="B6689" s="462" t="s">
        <v>9170</v>
      </c>
      <c r="C6689" s="461" t="s">
        <v>2801</v>
      </c>
      <c r="D6689" s="465">
        <v>10.29</v>
      </c>
    </row>
    <row r="6690" spans="1:4" ht="27">
      <c r="A6690" s="461">
        <v>101478</v>
      </c>
      <c r="B6690" s="462" t="s">
        <v>9169</v>
      </c>
      <c r="C6690" s="461" t="s">
        <v>2801</v>
      </c>
      <c r="D6690" s="465">
        <v>8.76</v>
      </c>
    </row>
    <row r="6691" spans="1:4" ht="27">
      <c r="A6691" s="461">
        <v>101480</v>
      </c>
      <c r="B6691" s="462" t="s">
        <v>9168</v>
      </c>
      <c r="C6691" s="461" t="s">
        <v>2801</v>
      </c>
      <c r="D6691" s="465">
        <v>52.09</v>
      </c>
    </row>
    <row r="6692" spans="1:4" ht="27">
      <c r="A6692" s="461">
        <v>101481</v>
      </c>
      <c r="B6692" s="462" t="s">
        <v>9167</v>
      </c>
      <c r="C6692" s="461" t="s">
        <v>2801</v>
      </c>
      <c r="D6692" s="465">
        <v>37.630000000000003</v>
      </c>
    </row>
    <row r="6693" spans="1:4" ht="27">
      <c r="A6693" s="461">
        <v>101482</v>
      </c>
      <c r="B6693" s="462" t="s">
        <v>13693</v>
      </c>
      <c r="C6693" s="461" t="s">
        <v>2801</v>
      </c>
      <c r="D6693" s="465">
        <v>28.13</v>
      </c>
    </row>
    <row r="6694" spans="1:4" ht="27">
      <c r="A6694" s="461">
        <v>101483</v>
      </c>
      <c r="B6694" s="462" t="s">
        <v>9166</v>
      </c>
      <c r="C6694" s="461" t="s">
        <v>2801</v>
      </c>
      <c r="D6694" s="465">
        <v>29.18</v>
      </c>
    </row>
    <row r="6695" spans="1:4" ht="27">
      <c r="A6695" s="461">
        <v>101484</v>
      </c>
      <c r="B6695" s="462" t="s">
        <v>9165</v>
      </c>
      <c r="C6695" s="461" t="s">
        <v>2801</v>
      </c>
      <c r="D6695" s="465">
        <v>151.28</v>
      </c>
    </row>
    <row r="6696" spans="1:4" ht="27">
      <c r="A6696" s="461">
        <v>101485</v>
      </c>
      <c r="B6696" s="462" t="s">
        <v>9164</v>
      </c>
      <c r="C6696" s="461" t="s">
        <v>2801</v>
      </c>
      <c r="D6696" s="465">
        <v>116.13</v>
      </c>
    </row>
    <row r="6697" spans="1:4" ht="27">
      <c r="A6697" s="461">
        <v>101486</v>
      </c>
      <c r="B6697" s="462" t="s">
        <v>9163</v>
      </c>
      <c r="C6697" s="461" t="s">
        <v>2801</v>
      </c>
      <c r="D6697" s="465">
        <v>104.59</v>
      </c>
    </row>
    <row r="6698" spans="1:4" ht="27">
      <c r="A6698" s="461">
        <v>101487</v>
      </c>
      <c r="B6698" s="462" t="s">
        <v>9162</v>
      </c>
      <c r="C6698" s="461" t="s">
        <v>2801</v>
      </c>
      <c r="D6698" s="465">
        <v>76.58</v>
      </c>
    </row>
    <row r="6699" spans="1:4" ht="27">
      <c r="A6699" s="461">
        <v>101488</v>
      </c>
      <c r="B6699" s="462" t="s">
        <v>9161</v>
      </c>
      <c r="C6699" s="461" t="s">
        <v>2801</v>
      </c>
      <c r="D6699" s="465">
        <v>66.27</v>
      </c>
    </row>
    <row r="6700" spans="1:4" ht="27">
      <c r="A6700" s="461">
        <v>101188</v>
      </c>
      <c r="B6700" s="462" t="s">
        <v>9160</v>
      </c>
      <c r="C6700" s="461" t="s">
        <v>1</v>
      </c>
      <c r="D6700" s="465">
        <v>4.5</v>
      </c>
    </row>
    <row r="6701" spans="1:4" ht="27">
      <c r="A6701" s="461">
        <v>101189</v>
      </c>
      <c r="B6701" s="462" t="s">
        <v>9159</v>
      </c>
      <c r="C6701" s="461" t="s">
        <v>1</v>
      </c>
      <c r="D6701" s="465">
        <v>55.08</v>
      </c>
    </row>
    <row r="6702" spans="1:4" ht="27">
      <c r="A6702" s="461">
        <v>101190</v>
      </c>
      <c r="B6702" s="462" t="s">
        <v>9158</v>
      </c>
      <c r="C6702" s="461" t="s">
        <v>1</v>
      </c>
      <c r="D6702" s="465">
        <v>54.46</v>
      </c>
    </row>
    <row r="6703" spans="1:4" ht="27">
      <c r="A6703" s="461">
        <v>101191</v>
      </c>
      <c r="B6703" s="462" t="s">
        <v>9157</v>
      </c>
      <c r="C6703" s="461" t="s">
        <v>1</v>
      </c>
      <c r="D6703" s="465">
        <v>54.77</v>
      </c>
    </row>
    <row r="6704" spans="1:4" ht="27">
      <c r="A6704" s="461">
        <v>101192</v>
      </c>
      <c r="B6704" s="462" t="s">
        <v>9156</v>
      </c>
      <c r="C6704" s="461" t="s">
        <v>1</v>
      </c>
      <c r="D6704" s="465">
        <v>55.03</v>
      </c>
    </row>
    <row r="6705" spans="1:4" ht="27">
      <c r="A6705" s="461">
        <v>101193</v>
      </c>
      <c r="B6705" s="462" t="s">
        <v>9155</v>
      </c>
      <c r="C6705" s="461" t="s">
        <v>1</v>
      </c>
      <c r="D6705" s="465">
        <v>49.25</v>
      </c>
    </row>
    <row r="6706" spans="1:4" ht="27">
      <c r="A6706" s="461">
        <v>101194</v>
      </c>
      <c r="B6706" s="462" t="s">
        <v>9154</v>
      </c>
      <c r="C6706" s="461" t="s">
        <v>1</v>
      </c>
      <c r="D6706" s="465">
        <v>49.56</v>
      </c>
    </row>
    <row r="6707" spans="1:4" ht="40.5">
      <c r="A6707" s="461">
        <v>101197</v>
      </c>
      <c r="B6707" s="462" t="s">
        <v>9153</v>
      </c>
      <c r="C6707" s="461" t="s">
        <v>1</v>
      </c>
      <c r="D6707" s="465">
        <v>100.89</v>
      </c>
    </row>
    <row r="6708" spans="1:4" ht="40.5">
      <c r="A6708" s="461">
        <v>101198</v>
      </c>
      <c r="B6708" s="462" t="s">
        <v>9152</v>
      </c>
      <c r="C6708" s="461" t="s">
        <v>1</v>
      </c>
      <c r="D6708" s="465">
        <v>73.239999999999995</v>
      </c>
    </row>
    <row r="6709" spans="1:4" ht="40.5">
      <c r="A6709" s="461">
        <v>101199</v>
      </c>
      <c r="B6709" s="462" t="s">
        <v>9151</v>
      </c>
      <c r="C6709" s="461" t="s">
        <v>1</v>
      </c>
      <c r="D6709" s="465">
        <v>74.010000000000005</v>
      </c>
    </row>
    <row r="6710" spans="1:4" ht="40.5">
      <c r="A6710" s="461">
        <v>101200</v>
      </c>
      <c r="B6710" s="462" t="s">
        <v>9150</v>
      </c>
      <c r="C6710" s="461" t="s">
        <v>1</v>
      </c>
      <c r="D6710" s="465">
        <v>42.39</v>
      </c>
    </row>
    <row r="6711" spans="1:4" ht="40.5">
      <c r="A6711" s="461">
        <v>101201</v>
      </c>
      <c r="B6711" s="462" t="s">
        <v>9149</v>
      </c>
      <c r="C6711" s="461" t="s">
        <v>1</v>
      </c>
      <c r="D6711" s="465">
        <v>52.56</v>
      </c>
    </row>
    <row r="6712" spans="1:4" ht="40.5">
      <c r="A6712" s="461">
        <v>101202</v>
      </c>
      <c r="B6712" s="462" t="s">
        <v>9148</v>
      </c>
      <c r="C6712" s="461" t="s">
        <v>1</v>
      </c>
      <c r="D6712" s="465">
        <v>33.700000000000003</v>
      </c>
    </row>
    <row r="6713" spans="1:4" ht="40.5">
      <c r="A6713" s="461">
        <v>101203</v>
      </c>
      <c r="B6713" s="462" t="s">
        <v>9147</v>
      </c>
      <c r="C6713" s="461" t="s">
        <v>1</v>
      </c>
      <c r="D6713" s="465">
        <v>32.92</v>
      </c>
    </row>
    <row r="6714" spans="1:4" ht="40.5">
      <c r="A6714" s="461">
        <v>101204</v>
      </c>
      <c r="B6714" s="462" t="s">
        <v>9146</v>
      </c>
      <c r="C6714" s="461" t="s">
        <v>1</v>
      </c>
      <c r="D6714" s="465">
        <v>33.229999999999997</v>
      </c>
    </row>
    <row r="6715" spans="1:4" ht="27">
      <c r="A6715" s="461">
        <v>101205</v>
      </c>
      <c r="B6715" s="462" t="s">
        <v>9145</v>
      </c>
      <c r="C6715" s="461" t="s">
        <v>1</v>
      </c>
      <c r="D6715" s="465">
        <v>33.700000000000003</v>
      </c>
    </row>
    <row r="6716" spans="1:4" ht="40.5">
      <c r="A6716" s="461">
        <v>102362</v>
      </c>
      <c r="B6716" s="462" t="s">
        <v>12596</v>
      </c>
      <c r="C6716" s="461" t="s">
        <v>149</v>
      </c>
      <c r="D6716" s="465">
        <v>173.68</v>
      </c>
    </row>
    <row r="6717" spans="1:4" ht="40.5">
      <c r="A6717" s="461">
        <v>102363</v>
      </c>
      <c r="B6717" s="462" t="s">
        <v>12597</v>
      </c>
      <c r="C6717" s="461" t="s">
        <v>149</v>
      </c>
      <c r="D6717" s="465">
        <v>186.83</v>
      </c>
    </row>
    <row r="6718" spans="1:4" ht="40.5">
      <c r="A6718" s="461">
        <v>102364</v>
      </c>
      <c r="B6718" s="462" t="s">
        <v>12598</v>
      </c>
      <c r="C6718" s="461" t="s">
        <v>149</v>
      </c>
      <c r="D6718" s="465">
        <v>210.61</v>
      </c>
    </row>
    <row r="6719" spans="1:4" ht="15">
      <c r="A6719" s="461">
        <v>98509</v>
      </c>
      <c r="B6719" s="462" t="s">
        <v>3281</v>
      </c>
      <c r="C6719" s="461" t="s">
        <v>53</v>
      </c>
      <c r="D6719" s="465">
        <v>55.39</v>
      </c>
    </row>
    <row r="6720" spans="1:4" ht="15">
      <c r="A6720" s="461">
        <v>98510</v>
      </c>
      <c r="B6720" s="462" t="s">
        <v>3282</v>
      </c>
      <c r="C6720" s="461" t="s">
        <v>53</v>
      </c>
      <c r="D6720" s="465">
        <v>77.790000000000006</v>
      </c>
    </row>
    <row r="6721" spans="1:4" ht="27">
      <c r="A6721" s="461">
        <v>98511</v>
      </c>
      <c r="B6721" s="462" t="s">
        <v>3283</v>
      </c>
      <c r="C6721" s="461" t="s">
        <v>53</v>
      </c>
      <c r="D6721" s="465">
        <v>151.05000000000001</v>
      </c>
    </row>
    <row r="6722" spans="1:4" ht="15">
      <c r="A6722" s="461">
        <v>98516</v>
      </c>
      <c r="B6722" s="462" t="s">
        <v>3284</v>
      </c>
      <c r="C6722" s="461" t="s">
        <v>53</v>
      </c>
      <c r="D6722" s="465">
        <v>321.14999999999998</v>
      </c>
    </row>
    <row r="6723" spans="1:4" ht="15">
      <c r="A6723" s="461">
        <v>98519</v>
      </c>
      <c r="B6723" s="462" t="s">
        <v>3285</v>
      </c>
      <c r="C6723" s="461" t="s">
        <v>149</v>
      </c>
      <c r="D6723" s="465">
        <v>1.46</v>
      </c>
    </row>
    <row r="6724" spans="1:4" ht="15">
      <c r="A6724" s="461">
        <v>98520</v>
      </c>
      <c r="B6724" s="462" t="s">
        <v>3286</v>
      </c>
      <c r="C6724" s="461" t="s">
        <v>149</v>
      </c>
      <c r="D6724" s="465">
        <v>4.4000000000000004</v>
      </c>
    </row>
    <row r="6725" spans="1:4" ht="15">
      <c r="A6725" s="461">
        <v>98521</v>
      </c>
      <c r="B6725" s="462" t="s">
        <v>3287</v>
      </c>
      <c r="C6725" s="461" t="s">
        <v>149</v>
      </c>
      <c r="D6725" s="465">
        <v>0.26</v>
      </c>
    </row>
    <row r="6726" spans="1:4" ht="27">
      <c r="A6726" s="461">
        <v>98522</v>
      </c>
      <c r="B6726" s="462" t="s">
        <v>3288</v>
      </c>
      <c r="C6726" s="461" t="s">
        <v>1</v>
      </c>
      <c r="D6726" s="465">
        <v>139.47999999999999</v>
      </c>
    </row>
    <row r="6727" spans="1:4" ht="15">
      <c r="A6727" s="461">
        <v>98524</v>
      </c>
      <c r="B6727" s="462" t="s">
        <v>3289</v>
      </c>
      <c r="C6727" s="461" t="s">
        <v>149</v>
      </c>
      <c r="D6727" s="465">
        <v>2.25</v>
      </c>
    </row>
    <row r="6728" spans="1:4" ht="15">
      <c r="A6728" s="461">
        <v>98503</v>
      </c>
      <c r="B6728" s="462" t="s">
        <v>3290</v>
      </c>
      <c r="C6728" s="461" t="s">
        <v>149</v>
      </c>
      <c r="D6728" s="465">
        <v>18.37</v>
      </c>
    </row>
    <row r="6729" spans="1:4" ht="15">
      <c r="A6729" s="461">
        <v>98504</v>
      </c>
      <c r="B6729" s="462" t="s">
        <v>3291</v>
      </c>
      <c r="C6729" s="461" t="s">
        <v>149</v>
      </c>
      <c r="D6729" s="465">
        <v>12.29</v>
      </c>
    </row>
    <row r="6730" spans="1:4" ht="15">
      <c r="A6730" s="461">
        <v>98505</v>
      </c>
      <c r="B6730" s="462" t="s">
        <v>3292</v>
      </c>
      <c r="C6730" s="461" t="s">
        <v>149</v>
      </c>
      <c r="D6730" s="465">
        <v>79.05</v>
      </c>
    </row>
    <row r="6731" spans="1:4" ht="40.5">
      <c r="A6731" s="461">
        <v>103185</v>
      </c>
      <c r="B6731" s="462" t="s">
        <v>13694</v>
      </c>
      <c r="C6731" s="461" t="s">
        <v>53</v>
      </c>
      <c r="D6731" s="465">
        <v>5378.84</v>
      </c>
    </row>
    <row r="6732" spans="1:4" ht="40.5">
      <c r="A6732" s="461">
        <v>103186</v>
      </c>
      <c r="B6732" s="462" t="s">
        <v>13695</v>
      </c>
      <c r="C6732" s="461" t="s">
        <v>53</v>
      </c>
      <c r="D6732" s="465">
        <v>5685.73</v>
      </c>
    </row>
    <row r="6733" spans="1:4" ht="40.5">
      <c r="A6733" s="461">
        <v>103187</v>
      </c>
      <c r="B6733" s="462" t="s">
        <v>13696</v>
      </c>
      <c r="C6733" s="461" t="s">
        <v>53</v>
      </c>
      <c r="D6733" s="465">
        <v>4265.66</v>
      </c>
    </row>
    <row r="6734" spans="1:4" ht="40.5">
      <c r="A6734" s="461">
        <v>103188</v>
      </c>
      <c r="B6734" s="462" t="s">
        <v>13697</v>
      </c>
      <c r="C6734" s="461" t="s">
        <v>53</v>
      </c>
      <c r="D6734" s="465">
        <v>4590.76</v>
      </c>
    </row>
    <row r="6735" spans="1:4" ht="40.5">
      <c r="A6735" s="461">
        <v>103189</v>
      </c>
      <c r="B6735" s="462" t="s">
        <v>13698</v>
      </c>
      <c r="C6735" s="461" t="s">
        <v>53</v>
      </c>
      <c r="D6735" s="465">
        <v>2298.61</v>
      </c>
    </row>
    <row r="6736" spans="1:4" ht="40.5">
      <c r="A6736" s="461">
        <v>103190</v>
      </c>
      <c r="B6736" s="462" t="s">
        <v>13699</v>
      </c>
      <c r="C6736" s="461" t="s">
        <v>53</v>
      </c>
      <c r="D6736" s="465">
        <v>3568.97</v>
      </c>
    </row>
    <row r="6737" spans="1:4" ht="40.5">
      <c r="A6737" s="461">
        <v>103191</v>
      </c>
      <c r="B6737" s="462" t="s">
        <v>13700</v>
      </c>
      <c r="C6737" s="461" t="s">
        <v>53</v>
      </c>
      <c r="D6737" s="465">
        <v>2076.79</v>
      </c>
    </row>
    <row r="6738" spans="1:4" ht="40.5">
      <c r="A6738" s="461">
        <v>103192</v>
      </c>
      <c r="B6738" s="462" t="s">
        <v>13701</v>
      </c>
      <c r="C6738" s="461" t="s">
        <v>53</v>
      </c>
      <c r="D6738" s="465">
        <v>2211.69</v>
      </c>
    </row>
    <row r="6739" spans="1:4" ht="40.5">
      <c r="A6739" s="461">
        <v>103193</v>
      </c>
      <c r="B6739" s="462" t="s">
        <v>13702</v>
      </c>
      <c r="C6739" s="461" t="s">
        <v>53</v>
      </c>
      <c r="D6739" s="465">
        <v>1701.32</v>
      </c>
    </row>
    <row r="6740" spans="1:4" ht="40.5">
      <c r="A6740" s="461">
        <v>103194</v>
      </c>
      <c r="B6740" s="462" t="s">
        <v>13703</v>
      </c>
      <c r="C6740" s="461" t="s">
        <v>53</v>
      </c>
      <c r="D6740" s="465">
        <v>2454.64</v>
      </c>
    </row>
    <row r="6741" spans="1:4" ht="40.5">
      <c r="A6741" s="461">
        <v>103195</v>
      </c>
      <c r="B6741" s="462" t="s">
        <v>13704</v>
      </c>
      <c r="C6741" s="461" t="s">
        <v>53</v>
      </c>
      <c r="D6741" s="465">
        <v>1912.57</v>
      </c>
    </row>
    <row r="6742" spans="1:4" ht="40.5">
      <c r="A6742" s="461">
        <v>103205</v>
      </c>
      <c r="B6742" s="462" t="s">
        <v>13705</v>
      </c>
      <c r="C6742" s="461" t="s">
        <v>53</v>
      </c>
      <c r="D6742" s="465">
        <v>3573.27</v>
      </c>
    </row>
    <row r="6743" spans="1:4" ht="40.5">
      <c r="A6743" s="461">
        <v>103206</v>
      </c>
      <c r="B6743" s="462" t="s">
        <v>13706</v>
      </c>
      <c r="C6743" s="461" t="s">
        <v>53</v>
      </c>
      <c r="D6743" s="465">
        <v>2081.11</v>
      </c>
    </row>
    <row r="6744" spans="1:4" ht="40.5">
      <c r="A6744" s="461">
        <v>103207</v>
      </c>
      <c r="B6744" s="462" t="s">
        <v>13707</v>
      </c>
      <c r="C6744" s="461" t="s">
        <v>53</v>
      </c>
      <c r="D6744" s="465">
        <v>2216.0100000000002</v>
      </c>
    </row>
    <row r="6745" spans="1:4" ht="40.5">
      <c r="A6745" s="461">
        <v>103208</v>
      </c>
      <c r="B6745" s="462" t="s">
        <v>13708</v>
      </c>
      <c r="C6745" s="461" t="s">
        <v>53</v>
      </c>
      <c r="D6745" s="465">
        <v>1705.64</v>
      </c>
    </row>
    <row r="6746" spans="1:4" ht="40.5">
      <c r="A6746" s="461">
        <v>103209</v>
      </c>
      <c r="B6746" s="462" t="s">
        <v>13709</v>
      </c>
      <c r="C6746" s="461" t="s">
        <v>53</v>
      </c>
      <c r="D6746" s="465">
        <v>2458.96</v>
      </c>
    </row>
    <row r="6747" spans="1:4" ht="40.5">
      <c r="A6747" s="461">
        <v>103210</v>
      </c>
      <c r="B6747" s="462" t="s">
        <v>13710</v>
      </c>
      <c r="C6747" s="461" t="s">
        <v>53</v>
      </c>
      <c r="D6747" s="465">
        <v>1979.66</v>
      </c>
    </row>
    <row r="6748" spans="1:4" ht="27">
      <c r="A6748" s="461">
        <v>103304</v>
      </c>
      <c r="B6748" s="462" t="s">
        <v>13711</v>
      </c>
      <c r="C6748" s="461" t="s">
        <v>53</v>
      </c>
      <c r="D6748" s="465">
        <v>1088.5999999999999</v>
      </c>
    </row>
    <row r="6749" spans="1:4" ht="40.5">
      <c r="A6749" s="461">
        <v>103307</v>
      </c>
      <c r="B6749" s="462" t="s">
        <v>13712</v>
      </c>
      <c r="C6749" s="461" t="s">
        <v>53</v>
      </c>
      <c r="D6749" s="465">
        <v>1156.0899999999999</v>
      </c>
    </row>
    <row r="6750" spans="1:4" ht="27">
      <c r="A6750" s="461">
        <v>103310</v>
      </c>
      <c r="B6750" s="462" t="s">
        <v>13713</v>
      </c>
      <c r="C6750" s="461" t="s">
        <v>53</v>
      </c>
      <c r="D6750" s="465">
        <v>1122.03</v>
      </c>
    </row>
    <row r="6751" spans="1:4" ht="27">
      <c r="A6751" s="461">
        <v>103314</v>
      </c>
      <c r="B6751" s="462" t="s">
        <v>13714</v>
      </c>
      <c r="C6751" s="461" t="s">
        <v>149</v>
      </c>
      <c r="D6751" s="465">
        <v>203.76</v>
      </c>
    </row>
    <row r="6752" spans="1:4" ht="27">
      <c r="A6752" s="461">
        <v>103315</v>
      </c>
      <c r="B6752" s="462" t="s">
        <v>13715</v>
      </c>
      <c r="C6752" s="461" t="s">
        <v>149</v>
      </c>
      <c r="D6752" s="465">
        <v>198.09</v>
      </c>
    </row>
    <row r="6753" spans="1:4" ht="27">
      <c r="A6753" s="461">
        <v>98525</v>
      </c>
      <c r="B6753" s="462" t="s">
        <v>3293</v>
      </c>
      <c r="C6753" s="461" t="s">
        <v>149</v>
      </c>
      <c r="D6753" s="465">
        <v>0.28000000000000003</v>
      </c>
    </row>
    <row r="6754" spans="1:4" ht="27">
      <c r="A6754" s="461">
        <v>98526</v>
      </c>
      <c r="B6754" s="462" t="s">
        <v>3294</v>
      </c>
      <c r="C6754" s="461" t="s">
        <v>53</v>
      </c>
      <c r="D6754" s="465">
        <v>58.58</v>
      </c>
    </row>
    <row r="6755" spans="1:4" ht="27">
      <c r="A6755" s="461">
        <v>98527</v>
      </c>
      <c r="B6755" s="462" t="s">
        <v>3295</v>
      </c>
      <c r="C6755" s="461" t="s">
        <v>53</v>
      </c>
      <c r="D6755" s="465">
        <v>126.13</v>
      </c>
    </row>
    <row r="6756" spans="1:4" ht="27">
      <c r="A6756" s="461">
        <v>98528</v>
      </c>
      <c r="B6756" s="462" t="s">
        <v>3296</v>
      </c>
      <c r="C6756" s="461" t="s">
        <v>53</v>
      </c>
      <c r="D6756" s="465">
        <v>184.44</v>
      </c>
    </row>
    <row r="6757" spans="1:4" ht="27">
      <c r="A6757" s="461">
        <v>98529</v>
      </c>
      <c r="B6757" s="462" t="s">
        <v>3297</v>
      </c>
      <c r="C6757" s="461" t="s">
        <v>53</v>
      </c>
      <c r="D6757" s="465">
        <v>48.75</v>
      </c>
    </row>
    <row r="6758" spans="1:4" ht="27">
      <c r="A6758" s="461">
        <v>98530</v>
      </c>
      <c r="B6758" s="462" t="s">
        <v>3298</v>
      </c>
      <c r="C6758" s="461" t="s">
        <v>53</v>
      </c>
      <c r="D6758" s="465">
        <v>86.84</v>
      </c>
    </row>
    <row r="6759" spans="1:4" ht="27">
      <c r="A6759" s="461">
        <v>98531</v>
      </c>
      <c r="B6759" s="462" t="s">
        <v>3299</v>
      </c>
      <c r="C6759" s="461" t="s">
        <v>53</v>
      </c>
      <c r="D6759" s="465">
        <v>206.1</v>
      </c>
    </row>
    <row r="6760" spans="1:4" ht="15">
      <c r="A6760" s="461">
        <v>98532</v>
      </c>
      <c r="B6760" s="462" t="s">
        <v>3300</v>
      </c>
      <c r="C6760" s="461" t="s">
        <v>53</v>
      </c>
      <c r="D6760" s="465">
        <v>88.78</v>
      </c>
    </row>
    <row r="6761" spans="1:4" ht="27">
      <c r="A6761" s="461">
        <v>98533</v>
      </c>
      <c r="B6761" s="462" t="s">
        <v>3301</v>
      </c>
      <c r="C6761" s="461" t="s">
        <v>53</v>
      </c>
      <c r="D6761" s="465">
        <v>234.46</v>
      </c>
    </row>
    <row r="6762" spans="1:4" ht="27">
      <c r="A6762" s="461">
        <v>98534</v>
      </c>
      <c r="B6762" s="462" t="s">
        <v>3302</v>
      </c>
      <c r="C6762" s="461" t="s">
        <v>53</v>
      </c>
      <c r="D6762" s="465">
        <v>611.02</v>
      </c>
    </row>
    <row r="6763" spans="1:4" ht="15">
      <c r="A6763" s="461">
        <v>98535</v>
      </c>
      <c r="B6763" s="462" t="s">
        <v>3303</v>
      </c>
      <c r="C6763" s="461" t="s">
        <v>53</v>
      </c>
      <c r="D6763" s="465">
        <v>949.41</v>
      </c>
    </row>
    <row r="6764" spans="1:4" ht="15">
      <c r="A6764" s="461">
        <v>88238</v>
      </c>
      <c r="B6764" s="462" t="s">
        <v>3304</v>
      </c>
      <c r="C6764" s="461" t="s">
        <v>463</v>
      </c>
      <c r="D6764" s="465">
        <v>15.19</v>
      </c>
    </row>
    <row r="6765" spans="1:4" ht="15">
      <c r="A6765" s="461">
        <v>88239</v>
      </c>
      <c r="B6765" s="462" t="s">
        <v>3305</v>
      </c>
      <c r="C6765" s="461" t="s">
        <v>463</v>
      </c>
      <c r="D6765" s="465">
        <v>15.71</v>
      </c>
    </row>
    <row r="6766" spans="1:4" ht="15">
      <c r="A6766" s="461">
        <v>88240</v>
      </c>
      <c r="B6766" s="462" t="s">
        <v>3306</v>
      </c>
      <c r="C6766" s="461" t="s">
        <v>463</v>
      </c>
      <c r="D6766" s="465">
        <v>11.23</v>
      </c>
    </row>
    <row r="6767" spans="1:4" ht="15">
      <c r="A6767" s="461">
        <v>88241</v>
      </c>
      <c r="B6767" s="462" t="s">
        <v>3307</v>
      </c>
      <c r="C6767" s="461" t="s">
        <v>463</v>
      </c>
      <c r="D6767" s="465">
        <v>15.19</v>
      </c>
    </row>
    <row r="6768" spans="1:4" ht="15">
      <c r="A6768" s="461">
        <v>88242</v>
      </c>
      <c r="B6768" s="462" t="s">
        <v>3308</v>
      </c>
      <c r="C6768" s="461" t="s">
        <v>463</v>
      </c>
      <c r="D6768" s="465">
        <v>15.22</v>
      </c>
    </row>
    <row r="6769" spans="1:4" ht="15">
      <c r="A6769" s="461">
        <v>88243</v>
      </c>
      <c r="B6769" s="462" t="s">
        <v>3309</v>
      </c>
      <c r="C6769" s="461" t="s">
        <v>463</v>
      </c>
      <c r="D6769" s="465">
        <v>15.93</v>
      </c>
    </row>
    <row r="6770" spans="1:4" ht="15">
      <c r="A6770" s="461">
        <v>88245</v>
      </c>
      <c r="B6770" s="462" t="s">
        <v>3310</v>
      </c>
      <c r="C6770" s="461" t="s">
        <v>463</v>
      </c>
      <c r="D6770" s="465">
        <v>18.75</v>
      </c>
    </row>
    <row r="6771" spans="1:4" ht="15">
      <c r="A6771" s="461">
        <v>88246</v>
      </c>
      <c r="B6771" s="462" t="s">
        <v>3311</v>
      </c>
      <c r="C6771" s="461" t="s">
        <v>463</v>
      </c>
      <c r="D6771" s="465">
        <v>15.89</v>
      </c>
    </row>
    <row r="6772" spans="1:4" ht="15">
      <c r="A6772" s="461">
        <v>88247</v>
      </c>
      <c r="B6772" s="462" t="s">
        <v>3312</v>
      </c>
      <c r="C6772" s="461" t="s">
        <v>463</v>
      </c>
      <c r="D6772" s="465">
        <v>15.19</v>
      </c>
    </row>
    <row r="6773" spans="1:4" ht="15">
      <c r="A6773" s="461">
        <v>88248</v>
      </c>
      <c r="B6773" s="462" t="s">
        <v>3313</v>
      </c>
      <c r="C6773" s="461" t="s">
        <v>463</v>
      </c>
      <c r="D6773" s="465">
        <v>14.52</v>
      </c>
    </row>
    <row r="6774" spans="1:4" ht="15">
      <c r="A6774" s="461">
        <v>88249</v>
      </c>
      <c r="B6774" s="462" t="s">
        <v>3314</v>
      </c>
      <c r="C6774" s="461" t="s">
        <v>463</v>
      </c>
      <c r="D6774" s="465">
        <v>20.56</v>
      </c>
    </row>
    <row r="6775" spans="1:4" ht="15">
      <c r="A6775" s="461">
        <v>88250</v>
      </c>
      <c r="B6775" s="462" t="s">
        <v>3315</v>
      </c>
      <c r="C6775" s="461" t="s">
        <v>463</v>
      </c>
      <c r="D6775" s="465">
        <v>12.8</v>
      </c>
    </row>
    <row r="6776" spans="1:4" ht="15">
      <c r="A6776" s="461">
        <v>88251</v>
      </c>
      <c r="B6776" s="462" t="s">
        <v>3316</v>
      </c>
      <c r="C6776" s="461" t="s">
        <v>463</v>
      </c>
      <c r="D6776" s="465">
        <v>16.05</v>
      </c>
    </row>
    <row r="6777" spans="1:4" ht="15">
      <c r="A6777" s="461">
        <v>88252</v>
      </c>
      <c r="B6777" s="462" t="s">
        <v>3317</v>
      </c>
      <c r="C6777" s="461" t="s">
        <v>463</v>
      </c>
      <c r="D6777" s="465">
        <v>15.08</v>
      </c>
    </row>
    <row r="6778" spans="1:4" ht="15">
      <c r="A6778" s="461">
        <v>88253</v>
      </c>
      <c r="B6778" s="462" t="s">
        <v>3318</v>
      </c>
      <c r="C6778" s="461" t="s">
        <v>463</v>
      </c>
      <c r="D6778" s="465">
        <v>7.18</v>
      </c>
    </row>
    <row r="6779" spans="1:4" ht="15">
      <c r="A6779" s="461">
        <v>88255</v>
      </c>
      <c r="B6779" s="462" t="s">
        <v>3319</v>
      </c>
      <c r="C6779" s="461" t="s">
        <v>463</v>
      </c>
      <c r="D6779" s="465">
        <v>21.94</v>
      </c>
    </row>
    <row r="6780" spans="1:4" ht="15">
      <c r="A6780" s="461">
        <v>88256</v>
      </c>
      <c r="B6780" s="462" t="s">
        <v>3320</v>
      </c>
      <c r="C6780" s="461" t="s">
        <v>463</v>
      </c>
      <c r="D6780" s="465">
        <v>18.79</v>
      </c>
    </row>
    <row r="6781" spans="1:4" ht="15">
      <c r="A6781" s="461">
        <v>88257</v>
      </c>
      <c r="B6781" s="462" t="s">
        <v>3321</v>
      </c>
      <c r="C6781" s="461" t="s">
        <v>463</v>
      </c>
      <c r="D6781" s="465">
        <v>13.73</v>
      </c>
    </row>
    <row r="6782" spans="1:4" ht="15">
      <c r="A6782" s="461">
        <v>88258</v>
      </c>
      <c r="B6782" s="462" t="s">
        <v>3322</v>
      </c>
      <c r="C6782" s="461" t="s">
        <v>463</v>
      </c>
      <c r="D6782" s="465">
        <v>10.73</v>
      </c>
    </row>
    <row r="6783" spans="1:4" ht="15">
      <c r="A6783" s="461">
        <v>88260</v>
      </c>
      <c r="B6783" s="462" t="s">
        <v>3323</v>
      </c>
      <c r="C6783" s="461" t="s">
        <v>463</v>
      </c>
      <c r="D6783" s="465">
        <v>17.420000000000002</v>
      </c>
    </row>
    <row r="6784" spans="1:4" ht="15">
      <c r="A6784" s="461">
        <v>88261</v>
      </c>
      <c r="B6784" s="462" t="s">
        <v>3324</v>
      </c>
      <c r="C6784" s="461" t="s">
        <v>463</v>
      </c>
      <c r="D6784" s="465">
        <v>19.93</v>
      </c>
    </row>
    <row r="6785" spans="1:4" ht="15">
      <c r="A6785" s="461">
        <v>88262</v>
      </c>
      <c r="B6785" s="462" t="s">
        <v>3325</v>
      </c>
      <c r="C6785" s="461" t="s">
        <v>463</v>
      </c>
      <c r="D6785" s="465">
        <v>18.63</v>
      </c>
    </row>
    <row r="6786" spans="1:4" ht="15">
      <c r="A6786" s="461">
        <v>88263</v>
      </c>
      <c r="B6786" s="462" t="s">
        <v>3326</v>
      </c>
      <c r="C6786" s="461" t="s">
        <v>463</v>
      </c>
      <c r="D6786" s="465">
        <v>12.35</v>
      </c>
    </row>
    <row r="6787" spans="1:4" ht="15">
      <c r="A6787" s="461">
        <v>88264</v>
      </c>
      <c r="B6787" s="462" t="s">
        <v>3327</v>
      </c>
      <c r="C6787" s="461" t="s">
        <v>463</v>
      </c>
      <c r="D6787" s="465">
        <v>19.53</v>
      </c>
    </row>
    <row r="6788" spans="1:4" ht="15">
      <c r="A6788" s="461">
        <v>88265</v>
      </c>
      <c r="B6788" s="462" t="s">
        <v>3328</v>
      </c>
      <c r="C6788" s="461" t="s">
        <v>463</v>
      </c>
      <c r="D6788" s="465">
        <v>19.53</v>
      </c>
    </row>
    <row r="6789" spans="1:4" ht="15">
      <c r="A6789" s="461">
        <v>88266</v>
      </c>
      <c r="B6789" s="462" t="s">
        <v>3329</v>
      </c>
      <c r="C6789" s="461" t="s">
        <v>463</v>
      </c>
      <c r="D6789" s="465">
        <v>19.61</v>
      </c>
    </row>
    <row r="6790" spans="1:4" ht="15">
      <c r="A6790" s="461">
        <v>88267</v>
      </c>
      <c r="B6790" s="462" t="s">
        <v>3330</v>
      </c>
      <c r="C6790" s="461" t="s">
        <v>463</v>
      </c>
      <c r="D6790" s="465">
        <v>18.72</v>
      </c>
    </row>
    <row r="6791" spans="1:4" ht="15">
      <c r="A6791" s="461">
        <v>88269</v>
      </c>
      <c r="B6791" s="462" t="s">
        <v>3331</v>
      </c>
      <c r="C6791" s="461" t="s">
        <v>463</v>
      </c>
      <c r="D6791" s="465">
        <v>18.14</v>
      </c>
    </row>
    <row r="6792" spans="1:4" ht="15">
      <c r="A6792" s="461">
        <v>88270</v>
      </c>
      <c r="B6792" s="462" t="s">
        <v>3332</v>
      </c>
      <c r="C6792" s="461" t="s">
        <v>463</v>
      </c>
      <c r="D6792" s="465">
        <v>17.14</v>
      </c>
    </row>
    <row r="6793" spans="1:4" ht="15">
      <c r="A6793" s="461">
        <v>88272</v>
      </c>
      <c r="B6793" s="462" t="s">
        <v>3333</v>
      </c>
      <c r="C6793" s="461" t="s">
        <v>463</v>
      </c>
      <c r="D6793" s="465">
        <v>19.79</v>
      </c>
    </row>
    <row r="6794" spans="1:4" ht="15">
      <c r="A6794" s="461">
        <v>88273</v>
      </c>
      <c r="B6794" s="462" t="s">
        <v>3334</v>
      </c>
      <c r="C6794" s="461" t="s">
        <v>463</v>
      </c>
      <c r="D6794" s="465">
        <v>18.96</v>
      </c>
    </row>
    <row r="6795" spans="1:4" ht="15">
      <c r="A6795" s="461">
        <v>88274</v>
      </c>
      <c r="B6795" s="462" t="s">
        <v>3335</v>
      </c>
      <c r="C6795" s="461" t="s">
        <v>463</v>
      </c>
      <c r="D6795" s="465">
        <v>18.79</v>
      </c>
    </row>
    <row r="6796" spans="1:4" ht="15">
      <c r="A6796" s="461">
        <v>88275</v>
      </c>
      <c r="B6796" s="462" t="s">
        <v>3336</v>
      </c>
      <c r="C6796" s="461" t="s">
        <v>463</v>
      </c>
      <c r="D6796" s="465">
        <v>19.489999999999998</v>
      </c>
    </row>
    <row r="6797" spans="1:4" ht="15">
      <c r="A6797" s="461">
        <v>88277</v>
      </c>
      <c r="B6797" s="462" t="s">
        <v>3337</v>
      </c>
      <c r="C6797" s="461" t="s">
        <v>463</v>
      </c>
      <c r="D6797" s="465">
        <v>14.49</v>
      </c>
    </row>
    <row r="6798" spans="1:4" ht="15">
      <c r="A6798" s="461">
        <v>88278</v>
      </c>
      <c r="B6798" s="462" t="s">
        <v>3338</v>
      </c>
      <c r="C6798" s="461" t="s">
        <v>463</v>
      </c>
      <c r="D6798" s="465">
        <v>13.65</v>
      </c>
    </row>
    <row r="6799" spans="1:4" ht="15">
      <c r="A6799" s="461">
        <v>88279</v>
      </c>
      <c r="B6799" s="462" t="s">
        <v>3339</v>
      </c>
      <c r="C6799" s="461" t="s">
        <v>463</v>
      </c>
      <c r="D6799" s="465">
        <v>20.74</v>
      </c>
    </row>
    <row r="6800" spans="1:4" ht="15">
      <c r="A6800" s="461">
        <v>88281</v>
      </c>
      <c r="B6800" s="462" t="s">
        <v>3340</v>
      </c>
      <c r="C6800" s="461" t="s">
        <v>463</v>
      </c>
      <c r="D6800" s="465">
        <v>14.52</v>
      </c>
    </row>
    <row r="6801" spans="1:4" ht="15">
      <c r="A6801" s="461">
        <v>88282</v>
      </c>
      <c r="B6801" s="462" t="s">
        <v>3341</v>
      </c>
      <c r="C6801" s="461" t="s">
        <v>463</v>
      </c>
      <c r="D6801" s="465">
        <v>15.17</v>
      </c>
    </row>
    <row r="6802" spans="1:4" ht="15">
      <c r="A6802" s="461">
        <v>88283</v>
      </c>
      <c r="B6802" s="462" t="s">
        <v>3342</v>
      </c>
      <c r="C6802" s="461" t="s">
        <v>463</v>
      </c>
      <c r="D6802" s="465">
        <v>18.97</v>
      </c>
    </row>
    <row r="6803" spans="1:4" ht="15">
      <c r="A6803" s="461">
        <v>88284</v>
      </c>
      <c r="B6803" s="462" t="s">
        <v>3343</v>
      </c>
      <c r="C6803" s="461" t="s">
        <v>463</v>
      </c>
      <c r="D6803" s="465">
        <v>14.33</v>
      </c>
    </row>
    <row r="6804" spans="1:4" ht="15">
      <c r="A6804" s="461">
        <v>88285</v>
      </c>
      <c r="B6804" s="462" t="s">
        <v>3344</v>
      </c>
      <c r="C6804" s="461" t="s">
        <v>463</v>
      </c>
      <c r="D6804" s="465">
        <v>16.190000000000001</v>
      </c>
    </row>
    <row r="6805" spans="1:4" ht="15">
      <c r="A6805" s="461">
        <v>88286</v>
      </c>
      <c r="B6805" s="462" t="s">
        <v>3345</v>
      </c>
      <c r="C6805" s="461" t="s">
        <v>463</v>
      </c>
      <c r="D6805" s="465">
        <v>17.22</v>
      </c>
    </row>
    <row r="6806" spans="1:4" ht="15">
      <c r="A6806" s="461">
        <v>88288</v>
      </c>
      <c r="B6806" s="462" t="s">
        <v>3346</v>
      </c>
      <c r="C6806" s="461" t="s">
        <v>463</v>
      </c>
      <c r="D6806" s="465">
        <v>8.65</v>
      </c>
    </row>
    <row r="6807" spans="1:4" ht="15">
      <c r="A6807" s="461">
        <v>88291</v>
      </c>
      <c r="B6807" s="462" t="s">
        <v>3347</v>
      </c>
      <c r="C6807" s="461" t="s">
        <v>463</v>
      </c>
      <c r="D6807" s="465">
        <v>14.08</v>
      </c>
    </row>
    <row r="6808" spans="1:4" ht="15">
      <c r="A6808" s="461">
        <v>88292</v>
      </c>
      <c r="B6808" s="462" t="s">
        <v>3348</v>
      </c>
      <c r="C6808" s="461" t="s">
        <v>463</v>
      </c>
      <c r="D6808" s="465">
        <v>14.6</v>
      </c>
    </row>
    <row r="6809" spans="1:4" ht="15">
      <c r="A6809" s="461">
        <v>88293</v>
      </c>
      <c r="B6809" s="462" t="s">
        <v>3349</v>
      </c>
      <c r="C6809" s="461" t="s">
        <v>463</v>
      </c>
      <c r="D6809" s="465">
        <v>16.440000000000001</v>
      </c>
    </row>
    <row r="6810" spans="1:4" ht="15">
      <c r="A6810" s="461">
        <v>88294</v>
      </c>
      <c r="B6810" s="462" t="s">
        <v>3350</v>
      </c>
      <c r="C6810" s="461" t="s">
        <v>463</v>
      </c>
      <c r="D6810" s="465">
        <v>17.690000000000001</v>
      </c>
    </row>
    <row r="6811" spans="1:4" ht="15">
      <c r="A6811" s="461">
        <v>88295</v>
      </c>
      <c r="B6811" s="462" t="s">
        <v>3351</v>
      </c>
      <c r="C6811" s="461" t="s">
        <v>463</v>
      </c>
      <c r="D6811" s="465">
        <v>13.83</v>
      </c>
    </row>
    <row r="6812" spans="1:4" ht="15">
      <c r="A6812" s="461">
        <v>88296</v>
      </c>
      <c r="B6812" s="462" t="s">
        <v>3352</v>
      </c>
      <c r="C6812" s="461" t="s">
        <v>463</v>
      </c>
      <c r="D6812" s="465">
        <v>13.89</v>
      </c>
    </row>
    <row r="6813" spans="1:4" ht="15">
      <c r="A6813" s="461">
        <v>88297</v>
      </c>
      <c r="B6813" s="462" t="s">
        <v>3353</v>
      </c>
      <c r="C6813" s="461" t="s">
        <v>463</v>
      </c>
      <c r="D6813" s="465">
        <v>14.38</v>
      </c>
    </row>
    <row r="6814" spans="1:4" ht="15">
      <c r="A6814" s="461">
        <v>88298</v>
      </c>
      <c r="B6814" s="462" t="s">
        <v>3354</v>
      </c>
      <c r="C6814" s="461" t="s">
        <v>463</v>
      </c>
      <c r="D6814" s="465">
        <v>12.13</v>
      </c>
    </row>
    <row r="6815" spans="1:4" ht="15">
      <c r="A6815" s="461">
        <v>88299</v>
      </c>
      <c r="B6815" s="462" t="s">
        <v>3355</v>
      </c>
      <c r="C6815" s="461" t="s">
        <v>463</v>
      </c>
      <c r="D6815" s="465">
        <v>16.649999999999999</v>
      </c>
    </row>
    <row r="6816" spans="1:4" ht="15">
      <c r="A6816" s="461">
        <v>88300</v>
      </c>
      <c r="B6816" s="462" t="s">
        <v>3356</v>
      </c>
      <c r="C6816" s="461" t="s">
        <v>463</v>
      </c>
      <c r="D6816" s="465">
        <v>19.57</v>
      </c>
    </row>
    <row r="6817" spans="1:4" ht="15">
      <c r="A6817" s="461">
        <v>88301</v>
      </c>
      <c r="B6817" s="462" t="s">
        <v>3357</v>
      </c>
      <c r="C6817" s="461" t="s">
        <v>463</v>
      </c>
      <c r="D6817" s="465">
        <v>15.33</v>
      </c>
    </row>
    <row r="6818" spans="1:4" ht="15">
      <c r="A6818" s="461">
        <v>88302</v>
      </c>
      <c r="B6818" s="462" t="s">
        <v>3358</v>
      </c>
      <c r="C6818" s="461" t="s">
        <v>463</v>
      </c>
      <c r="D6818" s="465">
        <v>17.07</v>
      </c>
    </row>
    <row r="6819" spans="1:4" ht="15">
      <c r="A6819" s="461">
        <v>88303</v>
      </c>
      <c r="B6819" s="462" t="s">
        <v>3359</v>
      </c>
      <c r="C6819" s="461" t="s">
        <v>463</v>
      </c>
      <c r="D6819" s="465">
        <v>14.36</v>
      </c>
    </row>
    <row r="6820" spans="1:4" ht="15">
      <c r="A6820" s="461">
        <v>88304</v>
      </c>
      <c r="B6820" s="462" t="s">
        <v>3360</v>
      </c>
      <c r="C6820" s="461" t="s">
        <v>463</v>
      </c>
      <c r="D6820" s="465">
        <v>15.2</v>
      </c>
    </row>
    <row r="6821" spans="1:4" ht="15">
      <c r="A6821" s="461">
        <v>88306</v>
      </c>
      <c r="B6821" s="462" t="s">
        <v>3361</v>
      </c>
      <c r="C6821" s="461" t="s">
        <v>463</v>
      </c>
      <c r="D6821" s="465">
        <v>16.23</v>
      </c>
    </row>
    <row r="6822" spans="1:4" ht="15">
      <c r="A6822" s="461">
        <v>88307</v>
      </c>
      <c r="B6822" s="462" t="s">
        <v>3362</v>
      </c>
      <c r="C6822" s="461" t="s">
        <v>463</v>
      </c>
      <c r="D6822" s="465">
        <v>15.77</v>
      </c>
    </row>
    <row r="6823" spans="1:4" ht="15">
      <c r="A6823" s="461">
        <v>88308</v>
      </c>
      <c r="B6823" s="462" t="s">
        <v>3363</v>
      </c>
      <c r="C6823" s="461" t="s">
        <v>463</v>
      </c>
      <c r="D6823" s="465">
        <v>18.79</v>
      </c>
    </row>
    <row r="6824" spans="1:4" ht="15">
      <c r="A6824" s="461">
        <v>88309</v>
      </c>
      <c r="B6824" s="462" t="s">
        <v>3364</v>
      </c>
      <c r="C6824" s="461" t="s">
        <v>463</v>
      </c>
      <c r="D6824" s="465">
        <v>18.86</v>
      </c>
    </row>
    <row r="6825" spans="1:4" ht="15">
      <c r="A6825" s="461">
        <v>88310</v>
      </c>
      <c r="B6825" s="462" t="s">
        <v>3365</v>
      </c>
      <c r="C6825" s="461" t="s">
        <v>463</v>
      </c>
      <c r="D6825" s="465">
        <v>19.940000000000001</v>
      </c>
    </row>
    <row r="6826" spans="1:4" ht="15">
      <c r="A6826" s="461">
        <v>88311</v>
      </c>
      <c r="B6826" s="462" t="s">
        <v>3366</v>
      </c>
      <c r="C6826" s="461" t="s">
        <v>463</v>
      </c>
      <c r="D6826" s="465">
        <v>22.04</v>
      </c>
    </row>
    <row r="6827" spans="1:4" ht="15">
      <c r="A6827" s="461">
        <v>88312</v>
      </c>
      <c r="B6827" s="462" t="s">
        <v>3367</v>
      </c>
      <c r="C6827" s="461" t="s">
        <v>463</v>
      </c>
      <c r="D6827" s="465">
        <v>20.98</v>
      </c>
    </row>
    <row r="6828" spans="1:4" ht="15">
      <c r="A6828" s="461">
        <v>88313</v>
      </c>
      <c r="B6828" s="462" t="s">
        <v>3368</v>
      </c>
      <c r="C6828" s="461" t="s">
        <v>463</v>
      </c>
      <c r="D6828" s="465">
        <v>13.86</v>
      </c>
    </row>
    <row r="6829" spans="1:4" ht="15">
      <c r="A6829" s="461">
        <v>88314</v>
      </c>
      <c r="B6829" s="462" t="s">
        <v>3369</v>
      </c>
      <c r="C6829" s="461" t="s">
        <v>463</v>
      </c>
      <c r="D6829" s="465">
        <v>12.75</v>
      </c>
    </row>
    <row r="6830" spans="1:4" ht="15">
      <c r="A6830" s="461">
        <v>88315</v>
      </c>
      <c r="B6830" s="462" t="s">
        <v>3370</v>
      </c>
      <c r="C6830" s="461" t="s">
        <v>463</v>
      </c>
      <c r="D6830" s="465">
        <v>18.75</v>
      </c>
    </row>
    <row r="6831" spans="1:4" ht="15">
      <c r="A6831" s="461">
        <v>88316</v>
      </c>
      <c r="B6831" s="462" t="s">
        <v>3371</v>
      </c>
      <c r="C6831" s="461" t="s">
        <v>463</v>
      </c>
      <c r="D6831" s="465">
        <v>15.16</v>
      </c>
    </row>
    <row r="6832" spans="1:4" ht="15">
      <c r="A6832" s="461">
        <v>88317</v>
      </c>
      <c r="B6832" s="462" t="s">
        <v>3372</v>
      </c>
      <c r="C6832" s="461" t="s">
        <v>463</v>
      </c>
      <c r="D6832" s="465">
        <v>19.57</v>
      </c>
    </row>
    <row r="6833" spans="1:4" ht="15">
      <c r="A6833" s="461">
        <v>88318</v>
      </c>
      <c r="B6833" s="462" t="s">
        <v>3373</v>
      </c>
      <c r="C6833" s="461" t="s">
        <v>463</v>
      </c>
      <c r="D6833" s="465">
        <v>24.29</v>
      </c>
    </row>
    <row r="6834" spans="1:4" ht="15">
      <c r="A6834" s="461">
        <v>88320</v>
      </c>
      <c r="B6834" s="462" t="s">
        <v>3374</v>
      </c>
      <c r="C6834" s="461" t="s">
        <v>463</v>
      </c>
      <c r="D6834" s="465">
        <v>21.76</v>
      </c>
    </row>
    <row r="6835" spans="1:4" ht="15">
      <c r="A6835" s="461">
        <v>88321</v>
      </c>
      <c r="B6835" s="462" t="s">
        <v>3375</v>
      </c>
      <c r="C6835" s="461" t="s">
        <v>463</v>
      </c>
      <c r="D6835" s="465">
        <v>21.49</v>
      </c>
    </row>
    <row r="6836" spans="1:4" ht="15">
      <c r="A6836" s="461">
        <v>88322</v>
      </c>
      <c r="B6836" s="462" t="s">
        <v>3376</v>
      </c>
      <c r="C6836" s="461" t="s">
        <v>463</v>
      </c>
      <c r="D6836" s="465">
        <v>20.010000000000002</v>
      </c>
    </row>
    <row r="6837" spans="1:4" ht="15">
      <c r="A6837" s="461">
        <v>88323</v>
      </c>
      <c r="B6837" s="462" t="s">
        <v>3377</v>
      </c>
      <c r="C6837" s="461" t="s">
        <v>463</v>
      </c>
      <c r="D6837" s="465">
        <v>19.899999999999999</v>
      </c>
    </row>
    <row r="6838" spans="1:4" ht="15">
      <c r="A6838" s="461">
        <v>88324</v>
      </c>
      <c r="B6838" s="462" t="s">
        <v>3378</v>
      </c>
      <c r="C6838" s="461" t="s">
        <v>463</v>
      </c>
      <c r="D6838" s="465">
        <v>14.46</v>
      </c>
    </row>
    <row r="6839" spans="1:4" ht="15">
      <c r="A6839" s="461">
        <v>88325</v>
      </c>
      <c r="B6839" s="462" t="s">
        <v>3379</v>
      </c>
      <c r="C6839" s="461" t="s">
        <v>463</v>
      </c>
      <c r="D6839" s="465">
        <v>16.86</v>
      </c>
    </row>
    <row r="6840" spans="1:4" ht="15">
      <c r="A6840" s="461">
        <v>88326</v>
      </c>
      <c r="B6840" s="462" t="s">
        <v>3380</v>
      </c>
      <c r="C6840" s="461" t="s">
        <v>463</v>
      </c>
      <c r="D6840" s="465">
        <v>18.829999999999998</v>
      </c>
    </row>
    <row r="6841" spans="1:4" ht="15">
      <c r="A6841" s="461">
        <v>88377</v>
      </c>
      <c r="B6841" s="462" t="s">
        <v>3381</v>
      </c>
      <c r="C6841" s="461" t="s">
        <v>463</v>
      </c>
      <c r="D6841" s="465">
        <v>13.71</v>
      </c>
    </row>
    <row r="6842" spans="1:4" ht="15">
      <c r="A6842" s="461">
        <v>88441</v>
      </c>
      <c r="B6842" s="462" t="s">
        <v>3382</v>
      </c>
      <c r="C6842" s="461" t="s">
        <v>463</v>
      </c>
      <c r="D6842" s="465">
        <v>16.41</v>
      </c>
    </row>
    <row r="6843" spans="1:4" ht="15">
      <c r="A6843" s="461">
        <v>88597</v>
      </c>
      <c r="B6843" s="462" t="s">
        <v>3383</v>
      </c>
      <c r="C6843" s="461" t="s">
        <v>463</v>
      </c>
      <c r="D6843" s="465">
        <v>23</v>
      </c>
    </row>
    <row r="6844" spans="1:4" ht="15">
      <c r="A6844" s="461">
        <v>90766</v>
      </c>
      <c r="B6844" s="462" t="s">
        <v>3384</v>
      </c>
      <c r="C6844" s="461" t="s">
        <v>463</v>
      </c>
      <c r="D6844" s="465">
        <v>15.39</v>
      </c>
    </row>
    <row r="6845" spans="1:4" ht="15">
      <c r="A6845" s="461">
        <v>90767</v>
      </c>
      <c r="B6845" s="462" t="s">
        <v>3385</v>
      </c>
      <c r="C6845" s="461" t="s">
        <v>463</v>
      </c>
      <c r="D6845" s="465">
        <v>15.02</v>
      </c>
    </row>
    <row r="6846" spans="1:4" ht="15">
      <c r="A6846" s="461">
        <v>90768</v>
      </c>
      <c r="B6846" s="462" t="s">
        <v>3386</v>
      </c>
      <c r="C6846" s="461" t="s">
        <v>463</v>
      </c>
      <c r="D6846" s="465">
        <v>59.79</v>
      </c>
    </row>
    <row r="6847" spans="1:4" ht="15">
      <c r="A6847" s="461">
        <v>90769</v>
      </c>
      <c r="B6847" s="462" t="s">
        <v>3387</v>
      </c>
      <c r="C6847" s="461" t="s">
        <v>463</v>
      </c>
      <c r="D6847" s="465">
        <v>84.3</v>
      </c>
    </row>
    <row r="6848" spans="1:4" ht="15">
      <c r="A6848" s="461">
        <v>90770</v>
      </c>
      <c r="B6848" s="462" t="s">
        <v>3388</v>
      </c>
      <c r="C6848" s="461" t="s">
        <v>463</v>
      </c>
      <c r="D6848" s="465">
        <v>110.95</v>
      </c>
    </row>
    <row r="6849" spans="1:4" ht="15">
      <c r="A6849" s="461">
        <v>90771</v>
      </c>
      <c r="B6849" s="462" t="s">
        <v>3389</v>
      </c>
      <c r="C6849" s="461" t="s">
        <v>463</v>
      </c>
      <c r="D6849" s="465">
        <v>18.670000000000002</v>
      </c>
    </row>
    <row r="6850" spans="1:4" ht="15">
      <c r="A6850" s="461">
        <v>90772</v>
      </c>
      <c r="B6850" s="462" t="s">
        <v>3390</v>
      </c>
      <c r="C6850" s="461" t="s">
        <v>463</v>
      </c>
      <c r="D6850" s="465">
        <v>12.71</v>
      </c>
    </row>
    <row r="6851" spans="1:4" ht="15">
      <c r="A6851" s="461">
        <v>90773</v>
      </c>
      <c r="B6851" s="462" t="s">
        <v>3391</v>
      </c>
      <c r="C6851" s="461" t="s">
        <v>463</v>
      </c>
      <c r="D6851" s="465">
        <v>17.73</v>
      </c>
    </row>
    <row r="6852" spans="1:4" ht="15">
      <c r="A6852" s="461">
        <v>90775</v>
      </c>
      <c r="B6852" s="462" t="s">
        <v>3392</v>
      </c>
      <c r="C6852" s="461" t="s">
        <v>463</v>
      </c>
      <c r="D6852" s="465">
        <v>18.690000000000001</v>
      </c>
    </row>
    <row r="6853" spans="1:4" ht="15">
      <c r="A6853" s="461">
        <v>90776</v>
      </c>
      <c r="B6853" s="462" t="s">
        <v>3393</v>
      </c>
      <c r="C6853" s="461" t="s">
        <v>463</v>
      </c>
      <c r="D6853" s="465">
        <v>20.72</v>
      </c>
    </row>
    <row r="6854" spans="1:4" ht="15">
      <c r="A6854" s="461">
        <v>90777</v>
      </c>
      <c r="B6854" s="462" t="s">
        <v>3394</v>
      </c>
      <c r="C6854" s="461" t="s">
        <v>463</v>
      </c>
      <c r="D6854" s="465">
        <v>81.02</v>
      </c>
    </row>
    <row r="6855" spans="1:4" ht="15">
      <c r="A6855" s="461">
        <v>90778</v>
      </c>
      <c r="B6855" s="462" t="s">
        <v>3395</v>
      </c>
      <c r="C6855" s="461" t="s">
        <v>463</v>
      </c>
      <c r="D6855" s="465">
        <v>91.99</v>
      </c>
    </row>
    <row r="6856" spans="1:4" ht="15">
      <c r="A6856" s="461">
        <v>90779</v>
      </c>
      <c r="B6856" s="462" t="s">
        <v>3396</v>
      </c>
      <c r="C6856" s="461" t="s">
        <v>463</v>
      </c>
      <c r="D6856" s="465">
        <v>125.18</v>
      </c>
    </row>
    <row r="6857" spans="1:4" ht="15">
      <c r="A6857" s="461">
        <v>90780</v>
      </c>
      <c r="B6857" s="462" t="s">
        <v>3397</v>
      </c>
      <c r="C6857" s="461" t="s">
        <v>463</v>
      </c>
      <c r="D6857" s="465">
        <v>30.38</v>
      </c>
    </row>
    <row r="6858" spans="1:4" ht="15">
      <c r="A6858" s="461">
        <v>90781</v>
      </c>
      <c r="B6858" s="462" t="s">
        <v>3398</v>
      </c>
      <c r="C6858" s="461" t="s">
        <v>463</v>
      </c>
      <c r="D6858" s="465">
        <v>15.38</v>
      </c>
    </row>
    <row r="6859" spans="1:4" ht="15">
      <c r="A6859" s="461">
        <v>91677</v>
      </c>
      <c r="B6859" s="462" t="s">
        <v>3399</v>
      </c>
      <c r="C6859" s="461" t="s">
        <v>463</v>
      </c>
      <c r="D6859" s="465">
        <v>78.489999999999995</v>
      </c>
    </row>
    <row r="6860" spans="1:4" ht="15">
      <c r="A6860" s="461">
        <v>91678</v>
      </c>
      <c r="B6860" s="462" t="s">
        <v>3400</v>
      </c>
      <c r="C6860" s="461" t="s">
        <v>463</v>
      </c>
      <c r="D6860" s="465">
        <v>76</v>
      </c>
    </row>
    <row r="6861" spans="1:4" ht="15">
      <c r="A6861" s="461">
        <v>93558</v>
      </c>
      <c r="B6861" s="462" t="s">
        <v>3401</v>
      </c>
      <c r="C6861" s="461" t="s">
        <v>183</v>
      </c>
      <c r="D6861" s="465">
        <v>2722.82</v>
      </c>
    </row>
    <row r="6862" spans="1:4" ht="15">
      <c r="A6862" s="461">
        <v>93559</v>
      </c>
      <c r="B6862" s="462" t="s">
        <v>3383</v>
      </c>
      <c r="C6862" s="461" t="s">
        <v>183</v>
      </c>
      <c r="D6862" s="465">
        <v>4078.65</v>
      </c>
    </row>
    <row r="6863" spans="1:4" ht="15">
      <c r="A6863" s="461">
        <v>93560</v>
      </c>
      <c r="B6863" s="462" t="s">
        <v>3391</v>
      </c>
      <c r="C6863" s="461" t="s">
        <v>183</v>
      </c>
      <c r="D6863" s="465">
        <v>3148.87</v>
      </c>
    </row>
    <row r="6864" spans="1:4" ht="15">
      <c r="A6864" s="461">
        <v>93561</v>
      </c>
      <c r="B6864" s="462" t="s">
        <v>3392</v>
      </c>
      <c r="C6864" s="461" t="s">
        <v>183</v>
      </c>
      <c r="D6864" s="465">
        <v>3319.28</v>
      </c>
    </row>
    <row r="6865" spans="1:4" ht="15">
      <c r="A6865" s="461">
        <v>93562</v>
      </c>
      <c r="B6865" s="462" t="s">
        <v>3389</v>
      </c>
      <c r="C6865" s="461" t="s">
        <v>183</v>
      </c>
      <c r="D6865" s="465">
        <v>3318.43</v>
      </c>
    </row>
    <row r="6866" spans="1:4" ht="15">
      <c r="A6866" s="461">
        <v>93563</v>
      </c>
      <c r="B6866" s="462" t="s">
        <v>3384</v>
      </c>
      <c r="C6866" s="461" t="s">
        <v>183</v>
      </c>
      <c r="D6866" s="465">
        <v>2735.73</v>
      </c>
    </row>
    <row r="6867" spans="1:4" ht="15">
      <c r="A6867" s="461">
        <v>93564</v>
      </c>
      <c r="B6867" s="462" t="s">
        <v>3385</v>
      </c>
      <c r="C6867" s="461" t="s">
        <v>183</v>
      </c>
      <c r="D6867" s="465">
        <v>2667.04</v>
      </c>
    </row>
    <row r="6868" spans="1:4" ht="15">
      <c r="A6868" s="461">
        <v>93565</v>
      </c>
      <c r="B6868" s="462" t="s">
        <v>3394</v>
      </c>
      <c r="C6868" s="461" t="s">
        <v>183</v>
      </c>
      <c r="D6868" s="465">
        <v>14283.7</v>
      </c>
    </row>
    <row r="6869" spans="1:4" ht="15">
      <c r="A6869" s="461">
        <v>93566</v>
      </c>
      <c r="B6869" s="462" t="s">
        <v>3390</v>
      </c>
      <c r="C6869" s="461" t="s">
        <v>183</v>
      </c>
      <c r="D6869" s="465">
        <v>2264.5700000000002</v>
      </c>
    </row>
    <row r="6870" spans="1:4" ht="15">
      <c r="A6870" s="461">
        <v>93567</v>
      </c>
      <c r="B6870" s="462" t="s">
        <v>3395</v>
      </c>
      <c r="C6870" s="461" t="s">
        <v>183</v>
      </c>
      <c r="D6870" s="465">
        <v>16217.76</v>
      </c>
    </row>
    <row r="6871" spans="1:4" ht="15">
      <c r="A6871" s="461">
        <v>93568</v>
      </c>
      <c r="B6871" s="462" t="s">
        <v>3396</v>
      </c>
      <c r="C6871" s="461" t="s">
        <v>183</v>
      </c>
      <c r="D6871" s="465">
        <v>22062.98</v>
      </c>
    </row>
    <row r="6872" spans="1:4" ht="15">
      <c r="A6872" s="461">
        <v>93569</v>
      </c>
      <c r="B6872" s="462" t="s">
        <v>3402</v>
      </c>
      <c r="C6872" s="461" t="s">
        <v>183</v>
      </c>
      <c r="D6872" s="465">
        <v>10563.77</v>
      </c>
    </row>
    <row r="6873" spans="1:4" ht="15">
      <c r="A6873" s="461">
        <v>93570</v>
      </c>
      <c r="B6873" s="462" t="s">
        <v>3403</v>
      </c>
      <c r="C6873" s="461" t="s">
        <v>183</v>
      </c>
      <c r="D6873" s="465">
        <v>14883.19</v>
      </c>
    </row>
    <row r="6874" spans="1:4" ht="15">
      <c r="A6874" s="461">
        <v>93571</v>
      </c>
      <c r="B6874" s="462" t="s">
        <v>3404</v>
      </c>
      <c r="C6874" s="461" t="s">
        <v>183</v>
      </c>
      <c r="D6874" s="465">
        <v>19583.64</v>
      </c>
    </row>
    <row r="6875" spans="1:4" ht="15">
      <c r="A6875" s="461">
        <v>93572</v>
      </c>
      <c r="B6875" s="462" t="s">
        <v>3405</v>
      </c>
      <c r="C6875" s="461" t="s">
        <v>183</v>
      </c>
      <c r="D6875" s="465">
        <v>3671.61</v>
      </c>
    </row>
    <row r="6876" spans="1:4" ht="15">
      <c r="A6876" s="461">
        <v>94295</v>
      </c>
      <c r="B6876" s="462" t="s">
        <v>3397</v>
      </c>
      <c r="C6876" s="461" t="s">
        <v>183</v>
      </c>
      <c r="D6876" s="465">
        <v>5372.9</v>
      </c>
    </row>
    <row r="6877" spans="1:4" ht="15">
      <c r="A6877" s="461">
        <v>94296</v>
      </c>
      <c r="B6877" s="462" t="s">
        <v>3398</v>
      </c>
      <c r="C6877" s="461" t="s">
        <v>183</v>
      </c>
      <c r="D6877" s="465">
        <v>2731.27</v>
      </c>
    </row>
    <row r="6878" spans="1:4" ht="15">
      <c r="A6878" s="461">
        <v>95308</v>
      </c>
      <c r="B6878" s="462" t="s">
        <v>3406</v>
      </c>
      <c r="C6878" s="461" t="s">
        <v>463</v>
      </c>
      <c r="D6878" s="465">
        <v>0.09</v>
      </c>
    </row>
    <row r="6879" spans="1:4" ht="27">
      <c r="A6879" s="461">
        <v>95309</v>
      </c>
      <c r="B6879" s="462" t="s">
        <v>3407</v>
      </c>
      <c r="C6879" s="461" t="s">
        <v>463</v>
      </c>
      <c r="D6879" s="465">
        <v>0.12</v>
      </c>
    </row>
    <row r="6880" spans="1:4" ht="27">
      <c r="A6880" s="461">
        <v>95310</v>
      </c>
      <c r="B6880" s="462" t="s">
        <v>3408</v>
      </c>
      <c r="C6880" s="461" t="s">
        <v>463</v>
      </c>
      <c r="D6880" s="465">
        <v>0.06</v>
      </c>
    </row>
    <row r="6881" spans="1:4" ht="27">
      <c r="A6881" s="461">
        <v>95311</v>
      </c>
      <c r="B6881" s="462" t="s">
        <v>3409</v>
      </c>
      <c r="C6881" s="461" t="s">
        <v>463</v>
      </c>
      <c r="D6881" s="465">
        <v>0.09</v>
      </c>
    </row>
    <row r="6882" spans="1:4" ht="15">
      <c r="A6882" s="461">
        <v>95312</v>
      </c>
      <c r="B6882" s="462" t="s">
        <v>3410</v>
      </c>
      <c r="C6882" s="461" t="s">
        <v>463</v>
      </c>
      <c r="D6882" s="465">
        <v>0.12</v>
      </c>
    </row>
    <row r="6883" spans="1:4" ht="15">
      <c r="A6883" s="461">
        <v>95313</v>
      </c>
      <c r="B6883" s="462" t="s">
        <v>3411</v>
      </c>
      <c r="C6883" s="461" t="s">
        <v>463</v>
      </c>
      <c r="D6883" s="465">
        <v>0.1</v>
      </c>
    </row>
    <row r="6884" spans="1:4" ht="15">
      <c r="A6884" s="461">
        <v>95314</v>
      </c>
      <c r="B6884" s="462" t="s">
        <v>3412</v>
      </c>
      <c r="C6884" s="461" t="s">
        <v>463</v>
      </c>
      <c r="D6884" s="465">
        <v>0.12</v>
      </c>
    </row>
    <row r="6885" spans="1:4" ht="15">
      <c r="A6885" s="461">
        <v>95315</v>
      </c>
      <c r="B6885" s="462" t="s">
        <v>3413</v>
      </c>
      <c r="C6885" s="461" t="s">
        <v>463</v>
      </c>
      <c r="D6885" s="465">
        <v>0.14000000000000001</v>
      </c>
    </row>
    <row r="6886" spans="1:4" ht="27">
      <c r="A6886" s="461">
        <v>95316</v>
      </c>
      <c r="B6886" s="462" t="s">
        <v>3414</v>
      </c>
      <c r="C6886" s="461" t="s">
        <v>463</v>
      </c>
      <c r="D6886" s="465">
        <v>0.3</v>
      </c>
    </row>
    <row r="6887" spans="1:4" ht="27">
      <c r="A6887" s="461">
        <v>95317</v>
      </c>
      <c r="B6887" s="462" t="s">
        <v>3415</v>
      </c>
      <c r="C6887" s="461" t="s">
        <v>463</v>
      </c>
      <c r="D6887" s="465">
        <v>0.14000000000000001</v>
      </c>
    </row>
    <row r="6888" spans="1:4" ht="27">
      <c r="A6888" s="461">
        <v>95318</v>
      </c>
      <c r="B6888" s="462" t="s">
        <v>3416</v>
      </c>
      <c r="C6888" s="461" t="s">
        <v>463</v>
      </c>
      <c r="D6888" s="465">
        <v>0.12</v>
      </c>
    </row>
    <row r="6889" spans="1:4" ht="15">
      <c r="A6889" s="461">
        <v>95319</v>
      </c>
      <c r="B6889" s="462" t="s">
        <v>3417</v>
      </c>
      <c r="C6889" s="461" t="s">
        <v>463</v>
      </c>
      <c r="D6889" s="465">
        <v>0.08</v>
      </c>
    </row>
    <row r="6890" spans="1:4" ht="27">
      <c r="A6890" s="461">
        <v>95320</v>
      </c>
      <c r="B6890" s="462" t="s">
        <v>3418</v>
      </c>
      <c r="C6890" s="461" t="s">
        <v>463</v>
      </c>
      <c r="D6890" s="465">
        <v>0.1</v>
      </c>
    </row>
    <row r="6891" spans="1:4" ht="27">
      <c r="A6891" s="461">
        <v>95321</v>
      </c>
      <c r="B6891" s="462" t="s">
        <v>3419</v>
      </c>
      <c r="C6891" s="461" t="s">
        <v>463</v>
      </c>
      <c r="D6891" s="465">
        <v>0.09</v>
      </c>
    </row>
    <row r="6892" spans="1:4" ht="15">
      <c r="A6892" s="461">
        <v>95322</v>
      </c>
      <c r="B6892" s="462" t="s">
        <v>3420</v>
      </c>
      <c r="C6892" s="461" t="s">
        <v>463</v>
      </c>
      <c r="D6892" s="465">
        <v>0.03</v>
      </c>
    </row>
    <row r="6893" spans="1:4" ht="27">
      <c r="A6893" s="461">
        <v>95323</v>
      </c>
      <c r="B6893" s="462" t="s">
        <v>3421</v>
      </c>
      <c r="C6893" s="461" t="s">
        <v>463</v>
      </c>
      <c r="D6893" s="465">
        <v>0.13</v>
      </c>
    </row>
    <row r="6894" spans="1:4" ht="27">
      <c r="A6894" s="461">
        <v>95324</v>
      </c>
      <c r="B6894" s="462" t="s">
        <v>3422</v>
      </c>
      <c r="C6894" s="461" t="s">
        <v>463</v>
      </c>
      <c r="D6894" s="465">
        <v>0.16</v>
      </c>
    </row>
    <row r="6895" spans="1:4" ht="27">
      <c r="A6895" s="461">
        <v>95325</v>
      </c>
      <c r="B6895" s="462" t="s">
        <v>3423</v>
      </c>
      <c r="C6895" s="461" t="s">
        <v>463</v>
      </c>
      <c r="D6895" s="465">
        <v>0.14000000000000001</v>
      </c>
    </row>
    <row r="6896" spans="1:4" ht="27">
      <c r="A6896" s="461">
        <v>95326</v>
      </c>
      <c r="B6896" s="462" t="s">
        <v>3424</v>
      </c>
      <c r="C6896" s="461" t="s">
        <v>463</v>
      </c>
      <c r="D6896" s="465">
        <v>0.03</v>
      </c>
    </row>
    <row r="6897" spans="1:4" ht="15">
      <c r="A6897" s="461">
        <v>95328</v>
      </c>
      <c r="B6897" s="462" t="s">
        <v>3425</v>
      </c>
      <c r="C6897" s="461" t="s">
        <v>463</v>
      </c>
      <c r="D6897" s="465">
        <v>0.11</v>
      </c>
    </row>
    <row r="6898" spans="1:4" ht="27">
      <c r="A6898" s="461">
        <v>95329</v>
      </c>
      <c r="B6898" s="462" t="s">
        <v>3426</v>
      </c>
      <c r="C6898" s="461" t="s">
        <v>463</v>
      </c>
      <c r="D6898" s="465">
        <v>0.17</v>
      </c>
    </row>
    <row r="6899" spans="1:4" ht="15">
      <c r="A6899" s="461">
        <v>95330</v>
      </c>
      <c r="B6899" s="462" t="s">
        <v>3427</v>
      </c>
      <c r="C6899" s="461" t="s">
        <v>463</v>
      </c>
      <c r="D6899" s="465">
        <v>0.12</v>
      </c>
    </row>
    <row r="6900" spans="1:4" ht="27">
      <c r="A6900" s="461">
        <v>95331</v>
      </c>
      <c r="B6900" s="462" t="s">
        <v>3428</v>
      </c>
      <c r="C6900" s="461" t="s">
        <v>463</v>
      </c>
      <c r="D6900" s="465">
        <v>7.0000000000000007E-2</v>
      </c>
    </row>
    <row r="6901" spans="1:4" ht="15">
      <c r="A6901" s="461">
        <v>95332</v>
      </c>
      <c r="B6901" s="462" t="s">
        <v>3429</v>
      </c>
      <c r="C6901" s="461" t="s">
        <v>463</v>
      </c>
      <c r="D6901" s="465">
        <v>0.42</v>
      </c>
    </row>
    <row r="6902" spans="1:4" ht="15">
      <c r="A6902" s="461">
        <v>95333</v>
      </c>
      <c r="B6902" s="462" t="s">
        <v>3430</v>
      </c>
      <c r="C6902" s="461" t="s">
        <v>463</v>
      </c>
      <c r="D6902" s="465">
        <v>0.42</v>
      </c>
    </row>
    <row r="6903" spans="1:4" ht="15">
      <c r="A6903" s="461">
        <v>95334</v>
      </c>
      <c r="B6903" s="462" t="s">
        <v>3431</v>
      </c>
      <c r="C6903" s="461" t="s">
        <v>463</v>
      </c>
      <c r="D6903" s="465">
        <v>0.35</v>
      </c>
    </row>
    <row r="6904" spans="1:4" ht="27">
      <c r="A6904" s="461">
        <v>95335</v>
      </c>
      <c r="B6904" s="462" t="s">
        <v>3432</v>
      </c>
      <c r="C6904" s="461" t="s">
        <v>463</v>
      </c>
      <c r="D6904" s="465">
        <v>0.2</v>
      </c>
    </row>
    <row r="6905" spans="1:4" ht="15">
      <c r="A6905" s="461">
        <v>95337</v>
      </c>
      <c r="B6905" s="462" t="s">
        <v>3433</v>
      </c>
      <c r="C6905" s="461" t="s">
        <v>463</v>
      </c>
      <c r="D6905" s="465">
        <v>0.12</v>
      </c>
    </row>
    <row r="6906" spans="1:4" ht="15">
      <c r="A6906" s="461">
        <v>95338</v>
      </c>
      <c r="B6906" s="462" t="s">
        <v>3434</v>
      </c>
      <c r="C6906" s="461" t="s">
        <v>463</v>
      </c>
      <c r="D6906" s="465">
        <v>0.2</v>
      </c>
    </row>
    <row r="6907" spans="1:4" ht="15">
      <c r="A6907" s="461">
        <v>95339</v>
      </c>
      <c r="B6907" s="462" t="s">
        <v>3435</v>
      </c>
      <c r="C6907" s="461" t="s">
        <v>463</v>
      </c>
      <c r="D6907" s="465">
        <v>0.2</v>
      </c>
    </row>
    <row r="6908" spans="1:4" ht="15">
      <c r="A6908" s="461">
        <v>95340</v>
      </c>
      <c r="B6908" s="462" t="s">
        <v>3436</v>
      </c>
      <c r="C6908" s="461" t="s">
        <v>463</v>
      </c>
      <c r="D6908" s="465">
        <v>0.16</v>
      </c>
    </row>
    <row r="6909" spans="1:4" ht="15">
      <c r="A6909" s="461">
        <v>95341</v>
      </c>
      <c r="B6909" s="462" t="s">
        <v>3437</v>
      </c>
      <c r="C6909" s="461" t="s">
        <v>463</v>
      </c>
      <c r="D6909" s="465">
        <v>0.16</v>
      </c>
    </row>
    <row r="6910" spans="1:4" ht="27">
      <c r="A6910" s="461">
        <v>95342</v>
      </c>
      <c r="B6910" s="462" t="s">
        <v>3438</v>
      </c>
      <c r="C6910" s="461" t="s">
        <v>463</v>
      </c>
      <c r="D6910" s="465">
        <v>0.09</v>
      </c>
    </row>
    <row r="6911" spans="1:4" ht="27">
      <c r="A6911" s="461">
        <v>95343</v>
      </c>
      <c r="B6911" s="462" t="s">
        <v>3439</v>
      </c>
      <c r="C6911" s="461" t="s">
        <v>463</v>
      </c>
      <c r="D6911" s="465">
        <v>0.12</v>
      </c>
    </row>
    <row r="6912" spans="1:4" ht="27">
      <c r="A6912" s="461">
        <v>95344</v>
      </c>
      <c r="B6912" s="462" t="s">
        <v>3440</v>
      </c>
      <c r="C6912" s="461" t="s">
        <v>463</v>
      </c>
      <c r="D6912" s="465">
        <v>0.09</v>
      </c>
    </row>
    <row r="6913" spans="1:4" ht="27">
      <c r="A6913" s="461">
        <v>95345</v>
      </c>
      <c r="B6913" s="462" t="s">
        <v>3441</v>
      </c>
      <c r="C6913" s="461" t="s">
        <v>463</v>
      </c>
      <c r="D6913" s="465">
        <v>0.38</v>
      </c>
    </row>
    <row r="6914" spans="1:4" ht="27">
      <c r="A6914" s="461">
        <v>95346</v>
      </c>
      <c r="B6914" s="462" t="s">
        <v>3442</v>
      </c>
      <c r="C6914" s="461" t="s">
        <v>463</v>
      </c>
      <c r="D6914" s="465">
        <v>0.04</v>
      </c>
    </row>
    <row r="6915" spans="1:4" ht="15">
      <c r="A6915" s="461">
        <v>95347</v>
      </c>
      <c r="B6915" s="462" t="s">
        <v>3443</v>
      </c>
      <c r="C6915" s="461" t="s">
        <v>463</v>
      </c>
      <c r="D6915" s="465">
        <v>0.04</v>
      </c>
    </row>
    <row r="6916" spans="1:4" ht="27">
      <c r="A6916" s="461">
        <v>95348</v>
      </c>
      <c r="B6916" s="462" t="s">
        <v>3444</v>
      </c>
      <c r="C6916" s="461" t="s">
        <v>463</v>
      </c>
      <c r="D6916" s="465">
        <v>0.06</v>
      </c>
    </row>
    <row r="6917" spans="1:4" ht="27">
      <c r="A6917" s="461">
        <v>95349</v>
      </c>
      <c r="B6917" s="462" t="s">
        <v>3445</v>
      </c>
      <c r="C6917" s="461" t="s">
        <v>463</v>
      </c>
      <c r="D6917" s="465">
        <v>0.04</v>
      </c>
    </row>
    <row r="6918" spans="1:4" ht="27">
      <c r="A6918" s="461">
        <v>95350</v>
      </c>
      <c r="B6918" s="462" t="s">
        <v>3446</v>
      </c>
      <c r="C6918" s="461" t="s">
        <v>463</v>
      </c>
      <c r="D6918" s="465">
        <v>0.05</v>
      </c>
    </row>
    <row r="6919" spans="1:4" ht="27">
      <c r="A6919" s="461">
        <v>95351</v>
      </c>
      <c r="B6919" s="462" t="s">
        <v>3447</v>
      </c>
      <c r="C6919" s="461" t="s">
        <v>463</v>
      </c>
      <c r="D6919" s="465">
        <v>0.17</v>
      </c>
    </row>
    <row r="6920" spans="1:4" ht="15">
      <c r="A6920" s="461">
        <v>95352</v>
      </c>
      <c r="B6920" s="462" t="s">
        <v>3448</v>
      </c>
      <c r="C6920" s="461" t="s">
        <v>463</v>
      </c>
      <c r="D6920" s="465">
        <v>0.04</v>
      </c>
    </row>
    <row r="6921" spans="1:4" ht="27">
      <c r="A6921" s="461">
        <v>95354</v>
      </c>
      <c r="B6921" s="462" t="s">
        <v>3449</v>
      </c>
      <c r="C6921" s="461" t="s">
        <v>463</v>
      </c>
      <c r="D6921" s="465">
        <v>0.06</v>
      </c>
    </row>
    <row r="6922" spans="1:4" ht="27">
      <c r="A6922" s="461">
        <v>95355</v>
      </c>
      <c r="B6922" s="462" t="s">
        <v>3450</v>
      </c>
      <c r="C6922" s="461" t="s">
        <v>463</v>
      </c>
      <c r="D6922" s="465">
        <v>7.0000000000000007E-2</v>
      </c>
    </row>
    <row r="6923" spans="1:4" ht="27">
      <c r="A6923" s="461">
        <v>95356</v>
      </c>
      <c r="B6923" s="462" t="s">
        <v>3451</v>
      </c>
      <c r="C6923" s="461" t="s">
        <v>463</v>
      </c>
      <c r="D6923" s="465">
        <v>0.08</v>
      </c>
    </row>
    <row r="6924" spans="1:4" ht="27">
      <c r="A6924" s="461">
        <v>95357</v>
      </c>
      <c r="B6924" s="462" t="s">
        <v>3452</v>
      </c>
      <c r="C6924" s="461" t="s">
        <v>463</v>
      </c>
      <c r="D6924" s="465">
        <v>0.12</v>
      </c>
    </row>
    <row r="6925" spans="1:4" ht="15">
      <c r="A6925" s="461">
        <v>95358</v>
      </c>
      <c r="B6925" s="462" t="s">
        <v>3453</v>
      </c>
      <c r="C6925" s="461" t="s">
        <v>463</v>
      </c>
      <c r="D6925" s="465">
        <v>0.13</v>
      </c>
    </row>
    <row r="6926" spans="1:4" ht="15">
      <c r="A6926" s="461">
        <v>95359</v>
      </c>
      <c r="B6926" s="462" t="s">
        <v>3454</v>
      </c>
      <c r="C6926" s="461" t="s">
        <v>463</v>
      </c>
      <c r="D6926" s="465">
        <v>0.13</v>
      </c>
    </row>
    <row r="6927" spans="1:4" ht="27">
      <c r="A6927" s="461">
        <v>95360</v>
      </c>
      <c r="B6927" s="462" t="s">
        <v>3455</v>
      </c>
      <c r="C6927" s="461" t="s">
        <v>463</v>
      </c>
      <c r="D6927" s="465">
        <v>0.09</v>
      </c>
    </row>
    <row r="6928" spans="1:4" ht="27">
      <c r="A6928" s="461">
        <v>95361</v>
      </c>
      <c r="B6928" s="462" t="s">
        <v>3456</v>
      </c>
      <c r="C6928" s="461" t="s">
        <v>463</v>
      </c>
      <c r="D6928" s="465">
        <v>0.05</v>
      </c>
    </row>
    <row r="6929" spans="1:4" ht="27">
      <c r="A6929" s="461">
        <v>95362</v>
      </c>
      <c r="B6929" s="462" t="s">
        <v>3457</v>
      </c>
      <c r="C6929" s="461" t="s">
        <v>463</v>
      </c>
      <c r="D6929" s="465">
        <v>0.08</v>
      </c>
    </row>
    <row r="6930" spans="1:4" ht="27">
      <c r="A6930" s="461">
        <v>95363</v>
      </c>
      <c r="B6930" s="462" t="s">
        <v>3458</v>
      </c>
      <c r="C6930" s="461" t="s">
        <v>463</v>
      </c>
      <c r="D6930" s="465">
        <v>0.1</v>
      </c>
    </row>
    <row r="6931" spans="1:4" ht="27">
      <c r="A6931" s="461">
        <v>95364</v>
      </c>
      <c r="B6931" s="462" t="s">
        <v>3459</v>
      </c>
      <c r="C6931" s="461" t="s">
        <v>463</v>
      </c>
      <c r="D6931" s="465">
        <v>7.0000000000000007E-2</v>
      </c>
    </row>
    <row r="6932" spans="1:4" ht="27">
      <c r="A6932" s="461">
        <v>95365</v>
      </c>
      <c r="B6932" s="462" t="s">
        <v>3460</v>
      </c>
      <c r="C6932" s="461" t="s">
        <v>463</v>
      </c>
      <c r="D6932" s="465">
        <v>0.08</v>
      </c>
    </row>
    <row r="6933" spans="1:4" ht="27">
      <c r="A6933" s="461">
        <v>95366</v>
      </c>
      <c r="B6933" s="462" t="s">
        <v>3461</v>
      </c>
      <c r="C6933" s="461" t="s">
        <v>463</v>
      </c>
      <c r="D6933" s="465">
        <v>7.0000000000000007E-2</v>
      </c>
    </row>
    <row r="6934" spans="1:4" ht="27">
      <c r="A6934" s="461">
        <v>95367</v>
      </c>
      <c r="B6934" s="462" t="s">
        <v>3462</v>
      </c>
      <c r="C6934" s="461" t="s">
        <v>463</v>
      </c>
      <c r="D6934" s="465">
        <v>7.0000000000000007E-2</v>
      </c>
    </row>
    <row r="6935" spans="1:4" ht="27">
      <c r="A6935" s="461">
        <v>95368</v>
      </c>
      <c r="B6935" s="462" t="s">
        <v>3463</v>
      </c>
      <c r="C6935" s="461" t="s">
        <v>463</v>
      </c>
      <c r="D6935" s="465">
        <v>0.11</v>
      </c>
    </row>
    <row r="6936" spans="1:4" ht="27">
      <c r="A6936" s="461">
        <v>95369</v>
      </c>
      <c r="B6936" s="462" t="s">
        <v>3464</v>
      </c>
      <c r="C6936" s="461" t="s">
        <v>463</v>
      </c>
      <c r="D6936" s="465">
        <v>7.0000000000000007E-2</v>
      </c>
    </row>
    <row r="6937" spans="1:4" ht="15">
      <c r="A6937" s="461">
        <v>95370</v>
      </c>
      <c r="B6937" s="462" t="s">
        <v>3465</v>
      </c>
      <c r="C6937" s="461" t="s">
        <v>463</v>
      </c>
      <c r="D6937" s="465">
        <v>0.16</v>
      </c>
    </row>
    <row r="6938" spans="1:4" ht="15">
      <c r="A6938" s="461">
        <v>95371</v>
      </c>
      <c r="B6938" s="462" t="s">
        <v>3466</v>
      </c>
      <c r="C6938" s="461" t="s">
        <v>463</v>
      </c>
      <c r="D6938" s="465">
        <v>0.23</v>
      </c>
    </row>
    <row r="6939" spans="1:4" ht="15">
      <c r="A6939" s="461">
        <v>95372</v>
      </c>
      <c r="B6939" s="462" t="s">
        <v>3467</v>
      </c>
      <c r="C6939" s="461" t="s">
        <v>463</v>
      </c>
      <c r="D6939" s="465">
        <v>0.16</v>
      </c>
    </row>
    <row r="6940" spans="1:4" ht="15">
      <c r="A6940" s="461">
        <v>95373</v>
      </c>
      <c r="B6940" s="462" t="s">
        <v>3468</v>
      </c>
      <c r="C6940" s="461" t="s">
        <v>463</v>
      </c>
      <c r="D6940" s="465">
        <v>0.18</v>
      </c>
    </row>
    <row r="6941" spans="1:4" ht="27">
      <c r="A6941" s="461">
        <v>95374</v>
      </c>
      <c r="B6941" s="462" t="s">
        <v>3469</v>
      </c>
      <c r="C6941" s="461" t="s">
        <v>463</v>
      </c>
      <c r="D6941" s="465">
        <v>0.17</v>
      </c>
    </row>
    <row r="6942" spans="1:4" ht="15">
      <c r="A6942" s="461">
        <v>95375</v>
      </c>
      <c r="B6942" s="462" t="s">
        <v>3470</v>
      </c>
      <c r="C6942" s="461" t="s">
        <v>463</v>
      </c>
      <c r="D6942" s="465">
        <v>0.16</v>
      </c>
    </row>
    <row r="6943" spans="1:4" ht="15">
      <c r="A6943" s="461">
        <v>95376</v>
      </c>
      <c r="B6943" s="462" t="s">
        <v>3471</v>
      </c>
      <c r="C6943" s="461" t="s">
        <v>463</v>
      </c>
      <c r="D6943" s="465">
        <v>0.03</v>
      </c>
    </row>
    <row r="6944" spans="1:4" ht="15">
      <c r="A6944" s="461">
        <v>95377</v>
      </c>
      <c r="B6944" s="462" t="s">
        <v>3472</v>
      </c>
      <c r="C6944" s="461" t="s">
        <v>463</v>
      </c>
      <c r="D6944" s="465">
        <v>0.12</v>
      </c>
    </row>
    <row r="6945" spans="1:4" ht="15">
      <c r="A6945" s="461">
        <v>95378</v>
      </c>
      <c r="B6945" s="462" t="s">
        <v>3473</v>
      </c>
      <c r="C6945" s="461" t="s">
        <v>463</v>
      </c>
      <c r="D6945" s="465">
        <v>0.17</v>
      </c>
    </row>
    <row r="6946" spans="1:4" ht="15">
      <c r="A6946" s="461">
        <v>95379</v>
      </c>
      <c r="B6946" s="462" t="s">
        <v>3474</v>
      </c>
      <c r="C6946" s="461" t="s">
        <v>463</v>
      </c>
      <c r="D6946" s="465">
        <v>0.12</v>
      </c>
    </row>
    <row r="6947" spans="1:4" ht="27">
      <c r="A6947" s="461">
        <v>95380</v>
      </c>
      <c r="B6947" s="462" t="s">
        <v>3475</v>
      </c>
      <c r="C6947" s="461" t="s">
        <v>463</v>
      </c>
      <c r="D6947" s="465">
        <v>0.17</v>
      </c>
    </row>
    <row r="6948" spans="1:4" ht="15">
      <c r="A6948" s="461">
        <v>95382</v>
      </c>
      <c r="B6948" s="462" t="s">
        <v>3476</v>
      </c>
      <c r="C6948" s="461" t="s">
        <v>463</v>
      </c>
      <c r="D6948" s="465">
        <v>0.15</v>
      </c>
    </row>
    <row r="6949" spans="1:4" ht="15">
      <c r="A6949" s="461">
        <v>95383</v>
      </c>
      <c r="B6949" s="462" t="s">
        <v>3477</v>
      </c>
      <c r="C6949" s="461" t="s">
        <v>463</v>
      </c>
      <c r="D6949" s="465">
        <v>0.13</v>
      </c>
    </row>
    <row r="6950" spans="1:4" ht="15">
      <c r="A6950" s="461">
        <v>95384</v>
      </c>
      <c r="B6950" s="462" t="s">
        <v>3478</v>
      </c>
      <c r="C6950" s="461" t="s">
        <v>463</v>
      </c>
      <c r="D6950" s="465">
        <v>0.17</v>
      </c>
    </row>
    <row r="6951" spans="1:4" ht="15">
      <c r="A6951" s="461">
        <v>95385</v>
      </c>
      <c r="B6951" s="462" t="s">
        <v>3479</v>
      </c>
      <c r="C6951" s="461" t="s">
        <v>463</v>
      </c>
      <c r="D6951" s="465">
        <v>0.14000000000000001</v>
      </c>
    </row>
    <row r="6952" spans="1:4" ht="15">
      <c r="A6952" s="461">
        <v>95386</v>
      </c>
      <c r="B6952" s="462" t="s">
        <v>3480</v>
      </c>
      <c r="C6952" s="461" t="s">
        <v>463</v>
      </c>
      <c r="D6952" s="465">
        <v>0.09</v>
      </c>
    </row>
    <row r="6953" spans="1:4" ht="15">
      <c r="A6953" s="461">
        <v>95387</v>
      </c>
      <c r="B6953" s="462" t="s">
        <v>3481</v>
      </c>
      <c r="C6953" s="461" t="s">
        <v>463</v>
      </c>
      <c r="D6953" s="465">
        <v>0.14000000000000001</v>
      </c>
    </row>
    <row r="6954" spans="1:4" ht="15">
      <c r="A6954" s="461">
        <v>95388</v>
      </c>
      <c r="B6954" s="462" t="s">
        <v>3482</v>
      </c>
      <c r="C6954" s="461" t="s">
        <v>463</v>
      </c>
      <c r="D6954" s="465">
        <v>0.05</v>
      </c>
    </row>
    <row r="6955" spans="1:4" ht="27">
      <c r="A6955" s="461">
        <v>95389</v>
      </c>
      <c r="B6955" s="462" t="s">
        <v>3483</v>
      </c>
      <c r="C6955" s="461" t="s">
        <v>463</v>
      </c>
      <c r="D6955" s="465">
        <v>0.06</v>
      </c>
    </row>
    <row r="6956" spans="1:4" ht="15">
      <c r="A6956" s="461">
        <v>95390</v>
      </c>
      <c r="B6956" s="462" t="s">
        <v>3484</v>
      </c>
      <c r="C6956" s="461" t="s">
        <v>463</v>
      </c>
      <c r="D6956" s="465">
        <v>0.04</v>
      </c>
    </row>
    <row r="6957" spans="1:4" ht="15">
      <c r="A6957" s="461">
        <v>95391</v>
      </c>
      <c r="B6957" s="462" t="s">
        <v>3485</v>
      </c>
      <c r="C6957" s="461" t="s">
        <v>463</v>
      </c>
      <c r="D6957" s="465">
        <v>0.08</v>
      </c>
    </row>
    <row r="6958" spans="1:4" ht="15">
      <c r="A6958" s="461">
        <v>95392</v>
      </c>
      <c r="B6958" s="462" t="s">
        <v>3486</v>
      </c>
      <c r="C6958" s="461" t="s">
        <v>463</v>
      </c>
      <c r="D6958" s="465">
        <v>0.05</v>
      </c>
    </row>
    <row r="6959" spans="1:4" ht="27">
      <c r="A6959" s="461">
        <v>95393</v>
      </c>
      <c r="B6959" s="462" t="s">
        <v>3487</v>
      </c>
      <c r="C6959" s="461" t="s">
        <v>463</v>
      </c>
      <c r="D6959" s="465">
        <v>0.22</v>
      </c>
    </row>
    <row r="6960" spans="1:4" ht="27">
      <c r="A6960" s="461">
        <v>95394</v>
      </c>
      <c r="B6960" s="462" t="s">
        <v>3488</v>
      </c>
      <c r="C6960" s="461" t="s">
        <v>463</v>
      </c>
      <c r="D6960" s="465">
        <v>0.38</v>
      </c>
    </row>
    <row r="6961" spans="1:4" ht="27">
      <c r="A6961" s="461">
        <v>95395</v>
      </c>
      <c r="B6961" s="462" t="s">
        <v>3489</v>
      </c>
      <c r="C6961" s="461" t="s">
        <v>463</v>
      </c>
      <c r="D6961" s="465">
        <v>0.55000000000000004</v>
      </c>
    </row>
    <row r="6962" spans="1:4" ht="27">
      <c r="A6962" s="461">
        <v>95396</v>
      </c>
      <c r="B6962" s="462" t="s">
        <v>3490</v>
      </c>
      <c r="C6962" s="461" t="s">
        <v>463</v>
      </c>
      <c r="D6962" s="465">
        <v>0.72</v>
      </c>
    </row>
    <row r="6963" spans="1:4" ht="15">
      <c r="A6963" s="461">
        <v>95397</v>
      </c>
      <c r="B6963" s="462" t="s">
        <v>3491</v>
      </c>
      <c r="C6963" s="461" t="s">
        <v>463</v>
      </c>
      <c r="D6963" s="465">
        <v>0.06</v>
      </c>
    </row>
    <row r="6964" spans="1:4" ht="15">
      <c r="A6964" s="461">
        <v>95398</v>
      </c>
      <c r="B6964" s="462" t="s">
        <v>3492</v>
      </c>
      <c r="C6964" s="461" t="s">
        <v>463</v>
      </c>
      <c r="D6964" s="465">
        <v>0.04</v>
      </c>
    </row>
    <row r="6965" spans="1:4" ht="15">
      <c r="A6965" s="461">
        <v>95399</v>
      </c>
      <c r="B6965" s="462" t="s">
        <v>3493</v>
      </c>
      <c r="C6965" s="461" t="s">
        <v>463</v>
      </c>
      <c r="D6965" s="465">
        <v>0.06</v>
      </c>
    </row>
    <row r="6966" spans="1:4" ht="15">
      <c r="A6966" s="461">
        <v>95400</v>
      </c>
      <c r="B6966" s="462" t="s">
        <v>3494</v>
      </c>
      <c r="C6966" s="461" t="s">
        <v>463</v>
      </c>
      <c r="D6966" s="465">
        <v>0.06</v>
      </c>
    </row>
    <row r="6967" spans="1:4" ht="15">
      <c r="A6967" s="461">
        <v>95401</v>
      </c>
      <c r="B6967" s="462" t="s">
        <v>3495</v>
      </c>
      <c r="C6967" s="461" t="s">
        <v>463</v>
      </c>
      <c r="D6967" s="465">
        <v>0.31</v>
      </c>
    </row>
    <row r="6968" spans="1:4" ht="27">
      <c r="A6968" s="461">
        <v>95402</v>
      </c>
      <c r="B6968" s="462" t="s">
        <v>3496</v>
      </c>
      <c r="C6968" s="461" t="s">
        <v>463</v>
      </c>
      <c r="D6968" s="465">
        <v>0.94</v>
      </c>
    </row>
    <row r="6969" spans="1:4" ht="27">
      <c r="A6969" s="461">
        <v>95403</v>
      </c>
      <c r="B6969" s="462" t="s">
        <v>3497</v>
      </c>
      <c r="C6969" s="461" t="s">
        <v>463</v>
      </c>
      <c r="D6969" s="465">
        <v>1.07</v>
      </c>
    </row>
    <row r="6970" spans="1:4" ht="27">
      <c r="A6970" s="461">
        <v>95404</v>
      </c>
      <c r="B6970" s="462" t="s">
        <v>3498</v>
      </c>
      <c r="C6970" s="461" t="s">
        <v>463</v>
      </c>
      <c r="D6970" s="465">
        <v>1.46</v>
      </c>
    </row>
    <row r="6971" spans="1:4" ht="15">
      <c r="A6971" s="461">
        <v>95405</v>
      </c>
      <c r="B6971" s="462" t="s">
        <v>3499</v>
      </c>
      <c r="C6971" s="461" t="s">
        <v>463</v>
      </c>
      <c r="D6971" s="465">
        <v>0.47</v>
      </c>
    </row>
    <row r="6972" spans="1:4" ht="15">
      <c r="A6972" s="461">
        <v>95406</v>
      </c>
      <c r="B6972" s="462" t="s">
        <v>3500</v>
      </c>
      <c r="C6972" s="461" t="s">
        <v>463</v>
      </c>
      <c r="D6972" s="465">
        <v>0.09</v>
      </c>
    </row>
    <row r="6973" spans="1:4" ht="15">
      <c r="A6973" s="461">
        <v>95407</v>
      </c>
      <c r="B6973" s="462" t="s">
        <v>3501</v>
      </c>
      <c r="C6973" s="461" t="s">
        <v>463</v>
      </c>
      <c r="D6973" s="465">
        <v>2.06</v>
      </c>
    </row>
    <row r="6974" spans="1:4" ht="27">
      <c r="A6974" s="461">
        <v>95408</v>
      </c>
      <c r="B6974" s="462" t="s">
        <v>3502</v>
      </c>
      <c r="C6974" s="461" t="s">
        <v>183</v>
      </c>
      <c r="D6974" s="465">
        <v>6.18</v>
      </c>
    </row>
    <row r="6975" spans="1:4" ht="27">
      <c r="A6975" s="461">
        <v>95409</v>
      </c>
      <c r="B6975" s="462" t="s">
        <v>3503</v>
      </c>
      <c r="C6975" s="461" t="s">
        <v>183</v>
      </c>
      <c r="D6975" s="465">
        <v>11.69</v>
      </c>
    </row>
    <row r="6976" spans="1:4" ht="15">
      <c r="A6976" s="461">
        <v>95410</v>
      </c>
      <c r="B6976" s="462" t="s">
        <v>3504</v>
      </c>
      <c r="C6976" s="461" t="s">
        <v>183</v>
      </c>
      <c r="D6976" s="465">
        <v>8.82</v>
      </c>
    </row>
    <row r="6977" spans="1:4" ht="27">
      <c r="A6977" s="461">
        <v>95411</v>
      </c>
      <c r="B6977" s="462" t="s">
        <v>3505</v>
      </c>
      <c r="C6977" s="461" t="s">
        <v>183</v>
      </c>
      <c r="D6977" s="465">
        <v>9.34</v>
      </c>
    </row>
    <row r="6978" spans="1:4" ht="27">
      <c r="A6978" s="461">
        <v>95412</v>
      </c>
      <c r="B6978" s="462" t="s">
        <v>3506</v>
      </c>
      <c r="C6978" s="461" t="s">
        <v>183</v>
      </c>
      <c r="D6978" s="465">
        <v>9.34</v>
      </c>
    </row>
    <row r="6979" spans="1:4" ht="15">
      <c r="A6979" s="461">
        <v>95413</v>
      </c>
      <c r="B6979" s="462" t="s">
        <v>3507</v>
      </c>
      <c r="C6979" s="461" t="s">
        <v>183</v>
      </c>
      <c r="D6979" s="465">
        <v>7.51</v>
      </c>
    </row>
    <row r="6980" spans="1:4" ht="27">
      <c r="A6980" s="461">
        <v>95414</v>
      </c>
      <c r="B6980" s="462" t="s">
        <v>3508</v>
      </c>
      <c r="C6980" s="461" t="s">
        <v>183</v>
      </c>
      <c r="D6980" s="465">
        <v>30.55</v>
      </c>
    </row>
    <row r="6981" spans="1:4" ht="27">
      <c r="A6981" s="461">
        <v>95415</v>
      </c>
      <c r="B6981" s="462" t="s">
        <v>3509</v>
      </c>
      <c r="C6981" s="461" t="s">
        <v>183</v>
      </c>
      <c r="D6981" s="465">
        <v>126.19</v>
      </c>
    </row>
    <row r="6982" spans="1:4" ht="27">
      <c r="A6982" s="461">
        <v>95416</v>
      </c>
      <c r="B6982" s="462" t="s">
        <v>3510</v>
      </c>
      <c r="C6982" s="461" t="s">
        <v>183</v>
      </c>
      <c r="D6982" s="465">
        <v>6.05</v>
      </c>
    </row>
    <row r="6983" spans="1:4" ht="27">
      <c r="A6983" s="461">
        <v>95417</v>
      </c>
      <c r="B6983" s="462" t="s">
        <v>3511</v>
      </c>
      <c r="C6983" s="461" t="s">
        <v>183</v>
      </c>
      <c r="D6983" s="465">
        <v>143.63</v>
      </c>
    </row>
    <row r="6984" spans="1:4" ht="27">
      <c r="A6984" s="461">
        <v>95418</v>
      </c>
      <c r="B6984" s="462" t="s">
        <v>3512</v>
      </c>
      <c r="C6984" s="461" t="s">
        <v>183</v>
      </c>
      <c r="D6984" s="465">
        <v>196.35</v>
      </c>
    </row>
    <row r="6985" spans="1:4" ht="15">
      <c r="A6985" s="461">
        <v>95419</v>
      </c>
      <c r="B6985" s="462" t="s">
        <v>3513</v>
      </c>
      <c r="C6985" s="461" t="s">
        <v>183</v>
      </c>
      <c r="D6985" s="465">
        <v>52.13</v>
      </c>
    </row>
    <row r="6986" spans="1:4" ht="15">
      <c r="A6986" s="461">
        <v>95420</v>
      </c>
      <c r="B6986" s="462" t="s">
        <v>3514</v>
      </c>
      <c r="C6986" s="461" t="s">
        <v>183</v>
      </c>
      <c r="D6986" s="465">
        <v>74.040000000000006</v>
      </c>
    </row>
    <row r="6987" spans="1:4" ht="15">
      <c r="A6987" s="461">
        <v>95421</v>
      </c>
      <c r="B6987" s="462" t="s">
        <v>3515</v>
      </c>
      <c r="C6987" s="461" t="s">
        <v>183</v>
      </c>
      <c r="D6987" s="465">
        <v>97.9</v>
      </c>
    </row>
    <row r="6988" spans="1:4" ht="27">
      <c r="A6988" s="461">
        <v>95422</v>
      </c>
      <c r="B6988" s="462" t="s">
        <v>3516</v>
      </c>
      <c r="C6988" s="461" t="s">
        <v>183</v>
      </c>
      <c r="D6988" s="465">
        <v>42.48</v>
      </c>
    </row>
    <row r="6989" spans="1:4" ht="15">
      <c r="A6989" s="461">
        <v>95423</v>
      </c>
      <c r="B6989" s="462" t="s">
        <v>3517</v>
      </c>
      <c r="C6989" s="461" t="s">
        <v>183</v>
      </c>
      <c r="D6989" s="465">
        <v>64.48</v>
      </c>
    </row>
    <row r="6990" spans="1:4" ht="15">
      <c r="A6990" s="461">
        <v>95424</v>
      </c>
      <c r="B6990" s="462" t="s">
        <v>3518</v>
      </c>
      <c r="C6990" s="461" t="s">
        <v>183</v>
      </c>
      <c r="D6990" s="465">
        <v>12.36</v>
      </c>
    </row>
    <row r="6991" spans="1:4" ht="15">
      <c r="A6991" s="461">
        <v>100288</v>
      </c>
      <c r="B6991" s="462" t="s">
        <v>3940</v>
      </c>
      <c r="C6991" s="461" t="s">
        <v>463</v>
      </c>
      <c r="D6991" s="465">
        <v>0.04</v>
      </c>
    </row>
    <row r="6992" spans="1:4" ht="15">
      <c r="A6992" s="461">
        <v>100289</v>
      </c>
      <c r="B6992" s="462" t="s">
        <v>3939</v>
      </c>
      <c r="C6992" s="461" t="s">
        <v>463</v>
      </c>
      <c r="D6992" s="465">
        <v>15.03</v>
      </c>
    </row>
    <row r="6993" spans="1:4" ht="15">
      <c r="A6993" s="461">
        <v>100290</v>
      </c>
      <c r="B6993" s="462" t="s">
        <v>9144</v>
      </c>
      <c r="C6993" s="461" t="s">
        <v>463</v>
      </c>
      <c r="D6993" s="465">
        <v>0.04</v>
      </c>
    </row>
    <row r="6994" spans="1:4" ht="15">
      <c r="A6994" s="461">
        <v>100291</v>
      </c>
      <c r="B6994" s="462" t="s">
        <v>9143</v>
      </c>
      <c r="C6994" s="461" t="s">
        <v>463</v>
      </c>
      <c r="D6994" s="465">
        <v>0.11</v>
      </c>
    </row>
    <row r="6995" spans="1:4" ht="27">
      <c r="A6995" s="461">
        <v>100292</v>
      </c>
      <c r="B6995" s="462" t="s">
        <v>9142</v>
      </c>
      <c r="C6995" s="461" t="s">
        <v>463</v>
      </c>
      <c r="D6995" s="465">
        <v>0.47</v>
      </c>
    </row>
    <row r="6996" spans="1:4" ht="15">
      <c r="A6996" s="461">
        <v>100293</v>
      </c>
      <c r="B6996" s="462" t="s">
        <v>9141</v>
      </c>
      <c r="C6996" s="461" t="s">
        <v>463</v>
      </c>
      <c r="D6996" s="465">
        <v>0.12</v>
      </c>
    </row>
    <row r="6997" spans="1:4" ht="15">
      <c r="A6997" s="461">
        <v>100294</v>
      </c>
      <c r="B6997" s="462" t="s">
        <v>9140</v>
      </c>
      <c r="C6997" s="461" t="s">
        <v>463</v>
      </c>
      <c r="D6997" s="465">
        <v>0.22</v>
      </c>
    </row>
    <row r="6998" spans="1:4" ht="27">
      <c r="A6998" s="461">
        <v>100295</v>
      </c>
      <c r="B6998" s="462" t="s">
        <v>9139</v>
      </c>
      <c r="C6998" s="461" t="s">
        <v>463</v>
      </c>
      <c r="D6998" s="465">
        <v>0.34</v>
      </c>
    </row>
    <row r="6999" spans="1:4" ht="27">
      <c r="A6999" s="461">
        <v>100296</v>
      </c>
      <c r="B6999" s="462" t="s">
        <v>9138</v>
      </c>
      <c r="C6999" s="461" t="s">
        <v>463</v>
      </c>
      <c r="D6999" s="465">
        <v>0.74</v>
      </c>
    </row>
    <row r="7000" spans="1:4" ht="15">
      <c r="A7000" s="461">
        <v>100297</v>
      </c>
      <c r="B7000" s="462" t="s">
        <v>9137</v>
      </c>
      <c r="C7000" s="461" t="s">
        <v>463</v>
      </c>
      <c r="D7000" s="465">
        <v>0.84</v>
      </c>
    </row>
    <row r="7001" spans="1:4" ht="27">
      <c r="A7001" s="461">
        <v>100298</v>
      </c>
      <c r="B7001" s="462" t="s">
        <v>9136</v>
      </c>
      <c r="C7001" s="461" t="s">
        <v>463</v>
      </c>
      <c r="D7001" s="465">
        <v>0.34</v>
      </c>
    </row>
    <row r="7002" spans="1:4" ht="27">
      <c r="A7002" s="461">
        <v>100299</v>
      </c>
      <c r="B7002" s="462" t="s">
        <v>9135</v>
      </c>
      <c r="C7002" s="461" t="s">
        <v>463</v>
      </c>
      <c r="D7002" s="465">
        <v>0.3</v>
      </c>
    </row>
    <row r="7003" spans="1:4" ht="15">
      <c r="A7003" s="461">
        <v>100300</v>
      </c>
      <c r="B7003" s="462" t="s">
        <v>9126</v>
      </c>
      <c r="C7003" s="461" t="s">
        <v>463</v>
      </c>
      <c r="D7003" s="465">
        <v>12.16</v>
      </c>
    </row>
    <row r="7004" spans="1:4" ht="15">
      <c r="A7004" s="461">
        <v>100301</v>
      </c>
      <c r="B7004" s="462" t="s">
        <v>9028</v>
      </c>
      <c r="C7004" s="461" t="s">
        <v>463</v>
      </c>
      <c r="D7004" s="465">
        <v>16.059999999999999</v>
      </c>
    </row>
    <row r="7005" spans="1:4" ht="15">
      <c r="A7005" s="461">
        <v>100302</v>
      </c>
      <c r="B7005" s="462" t="s">
        <v>9134</v>
      </c>
      <c r="C7005" s="461" t="s">
        <v>463</v>
      </c>
      <c r="D7005" s="465">
        <v>117.14</v>
      </c>
    </row>
    <row r="7006" spans="1:4" ht="15">
      <c r="A7006" s="461">
        <v>100303</v>
      </c>
      <c r="B7006" s="462" t="s">
        <v>9025</v>
      </c>
      <c r="C7006" s="461" t="s">
        <v>463</v>
      </c>
      <c r="D7006" s="465">
        <v>15.22</v>
      </c>
    </row>
    <row r="7007" spans="1:4" ht="15">
      <c r="A7007" s="461">
        <v>100304</v>
      </c>
      <c r="B7007" s="462" t="s">
        <v>9124</v>
      </c>
      <c r="C7007" s="461" t="s">
        <v>463</v>
      </c>
      <c r="D7007" s="465">
        <v>56.42</v>
      </c>
    </row>
    <row r="7008" spans="1:4" ht="15">
      <c r="A7008" s="461">
        <v>100305</v>
      </c>
      <c r="B7008" s="462" t="s">
        <v>9123</v>
      </c>
      <c r="C7008" s="461" t="s">
        <v>463</v>
      </c>
      <c r="D7008" s="465">
        <v>81.96</v>
      </c>
    </row>
    <row r="7009" spans="1:4" ht="15">
      <c r="A7009" s="461">
        <v>100306</v>
      </c>
      <c r="B7009" s="462" t="s">
        <v>9122</v>
      </c>
      <c r="C7009" s="461" t="s">
        <v>463</v>
      </c>
      <c r="D7009" s="465">
        <v>92.26</v>
      </c>
    </row>
    <row r="7010" spans="1:4" ht="15">
      <c r="A7010" s="461">
        <v>100307</v>
      </c>
      <c r="B7010" s="462" t="s">
        <v>9133</v>
      </c>
      <c r="C7010" s="461" t="s">
        <v>463</v>
      </c>
      <c r="D7010" s="465">
        <v>19.12</v>
      </c>
    </row>
    <row r="7011" spans="1:4" ht="15">
      <c r="A7011" s="461">
        <v>100308</v>
      </c>
      <c r="B7011" s="462" t="s">
        <v>9009</v>
      </c>
      <c r="C7011" s="461" t="s">
        <v>463</v>
      </c>
      <c r="D7011" s="465">
        <v>20.87</v>
      </c>
    </row>
    <row r="7012" spans="1:4" ht="15">
      <c r="A7012" s="461">
        <v>100309</v>
      </c>
      <c r="B7012" s="462" t="s">
        <v>9121</v>
      </c>
      <c r="C7012" s="461" t="s">
        <v>463</v>
      </c>
      <c r="D7012" s="465">
        <v>22.71</v>
      </c>
    </row>
    <row r="7013" spans="1:4" ht="27">
      <c r="A7013" s="461">
        <v>100310</v>
      </c>
      <c r="B7013" s="462" t="s">
        <v>9132</v>
      </c>
      <c r="C7013" s="461" t="s">
        <v>183</v>
      </c>
      <c r="D7013" s="465">
        <v>5.75</v>
      </c>
    </row>
    <row r="7014" spans="1:4" ht="27">
      <c r="A7014" s="461">
        <v>100311</v>
      </c>
      <c r="B7014" s="462" t="s">
        <v>9131</v>
      </c>
      <c r="C7014" s="461" t="s">
        <v>183</v>
      </c>
      <c r="D7014" s="465">
        <v>63.02</v>
      </c>
    </row>
    <row r="7015" spans="1:4" ht="27">
      <c r="A7015" s="461">
        <v>100312</v>
      </c>
      <c r="B7015" s="462" t="s">
        <v>9130</v>
      </c>
      <c r="C7015" s="461" t="s">
        <v>183</v>
      </c>
      <c r="D7015" s="465">
        <v>78.180000000000007</v>
      </c>
    </row>
    <row r="7016" spans="1:4" ht="27">
      <c r="A7016" s="461">
        <v>100313</v>
      </c>
      <c r="B7016" s="462" t="s">
        <v>9129</v>
      </c>
      <c r="C7016" s="461" t="s">
        <v>183</v>
      </c>
      <c r="D7016" s="465">
        <v>99.89</v>
      </c>
    </row>
    <row r="7017" spans="1:4" ht="27">
      <c r="A7017" s="461">
        <v>100314</v>
      </c>
      <c r="B7017" s="462" t="s">
        <v>9128</v>
      </c>
      <c r="C7017" s="461" t="s">
        <v>183</v>
      </c>
      <c r="D7017" s="465">
        <v>112.7</v>
      </c>
    </row>
    <row r="7018" spans="1:4" ht="27">
      <c r="A7018" s="461">
        <v>100315</v>
      </c>
      <c r="B7018" s="462" t="s">
        <v>9127</v>
      </c>
      <c r="C7018" s="461" t="s">
        <v>183</v>
      </c>
      <c r="D7018" s="465">
        <v>40.799999999999997</v>
      </c>
    </row>
    <row r="7019" spans="1:4" ht="15">
      <c r="A7019" s="461">
        <v>100316</v>
      </c>
      <c r="B7019" s="462" t="s">
        <v>9126</v>
      </c>
      <c r="C7019" s="461" t="s">
        <v>183</v>
      </c>
      <c r="D7019" s="465">
        <v>2167.2600000000002</v>
      </c>
    </row>
    <row r="7020" spans="1:4" ht="15">
      <c r="A7020" s="461">
        <v>100317</v>
      </c>
      <c r="B7020" s="462" t="s">
        <v>9125</v>
      </c>
      <c r="C7020" s="461" t="s">
        <v>183</v>
      </c>
      <c r="D7020" s="465">
        <v>20681.72</v>
      </c>
    </row>
    <row r="7021" spans="1:4" ht="15">
      <c r="A7021" s="461">
        <v>100318</v>
      </c>
      <c r="B7021" s="462" t="s">
        <v>9124</v>
      </c>
      <c r="C7021" s="461" t="s">
        <v>183</v>
      </c>
      <c r="D7021" s="465">
        <v>10019.870000000001</v>
      </c>
    </row>
    <row r="7022" spans="1:4" ht="15">
      <c r="A7022" s="461">
        <v>100319</v>
      </c>
      <c r="B7022" s="462" t="s">
        <v>9123</v>
      </c>
      <c r="C7022" s="461" t="s">
        <v>183</v>
      </c>
      <c r="D7022" s="465">
        <v>14459.7</v>
      </c>
    </row>
    <row r="7023" spans="1:4" ht="15">
      <c r="A7023" s="461">
        <v>100320</v>
      </c>
      <c r="B7023" s="462" t="s">
        <v>9122</v>
      </c>
      <c r="C7023" s="461" t="s">
        <v>183</v>
      </c>
      <c r="D7023" s="465">
        <v>16276.28</v>
      </c>
    </row>
    <row r="7024" spans="1:4" ht="15">
      <c r="A7024" s="461">
        <v>100321</v>
      </c>
      <c r="B7024" s="462" t="s">
        <v>9121</v>
      </c>
      <c r="C7024" s="461" t="s">
        <v>183</v>
      </c>
      <c r="D7024" s="465">
        <v>4020.56</v>
      </c>
    </row>
    <row r="7025" spans="1:4" ht="15">
      <c r="A7025" s="461">
        <v>100533</v>
      </c>
      <c r="B7025" s="462" t="s">
        <v>9120</v>
      </c>
      <c r="C7025" s="461" t="s">
        <v>463</v>
      </c>
      <c r="D7025" s="465">
        <v>14.83</v>
      </c>
    </row>
    <row r="7026" spans="1:4" ht="15">
      <c r="A7026" s="461">
        <v>100534</v>
      </c>
      <c r="B7026" s="462" t="s">
        <v>9120</v>
      </c>
      <c r="C7026" s="461" t="s">
        <v>183</v>
      </c>
      <c r="D7026" s="465">
        <v>2642.15</v>
      </c>
    </row>
    <row r="7027" spans="1:4" ht="15">
      <c r="A7027" s="461">
        <v>100535</v>
      </c>
      <c r="B7027" s="462" t="s">
        <v>9119</v>
      </c>
      <c r="C7027" s="461" t="s">
        <v>463</v>
      </c>
      <c r="D7027" s="465">
        <v>0.19</v>
      </c>
    </row>
    <row r="7028" spans="1:4" ht="27">
      <c r="A7028" s="461">
        <v>100536</v>
      </c>
      <c r="B7028" s="462" t="s">
        <v>9118</v>
      </c>
      <c r="C7028" s="461" t="s">
        <v>183</v>
      </c>
      <c r="D7028" s="465">
        <v>25.67</v>
      </c>
    </row>
    <row r="7029" spans="1:4" ht="27">
      <c r="A7029" s="461">
        <v>101284</v>
      </c>
      <c r="B7029" s="462" t="s">
        <v>9117</v>
      </c>
      <c r="C7029" s="461" t="s">
        <v>463</v>
      </c>
      <c r="D7029" s="465">
        <v>1.1499999999999999</v>
      </c>
    </row>
    <row r="7030" spans="1:4" ht="15">
      <c r="A7030" s="461">
        <v>101285</v>
      </c>
      <c r="B7030" s="462" t="s">
        <v>9116</v>
      </c>
      <c r="C7030" s="461" t="s">
        <v>463</v>
      </c>
      <c r="D7030" s="465">
        <v>0.3</v>
      </c>
    </row>
    <row r="7031" spans="1:4" ht="15">
      <c r="A7031" s="461">
        <v>101286</v>
      </c>
      <c r="B7031" s="462" t="s">
        <v>9115</v>
      </c>
      <c r="C7031" s="461" t="s">
        <v>183</v>
      </c>
      <c r="D7031" s="465">
        <v>12.8</v>
      </c>
    </row>
    <row r="7032" spans="1:4" ht="27">
      <c r="A7032" s="461">
        <v>101287</v>
      </c>
      <c r="B7032" s="462" t="s">
        <v>9114</v>
      </c>
      <c r="C7032" s="461" t="s">
        <v>183</v>
      </c>
      <c r="D7032" s="465">
        <v>40.72</v>
      </c>
    </row>
    <row r="7033" spans="1:4" ht="27">
      <c r="A7033" s="461">
        <v>101288</v>
      </c>
      <c r="B7033" s="462" t="s">
        <v>9113</v>
      </c>
      <c r="C7033" s="461" t="s">
        <v>183</v>
      </c>
      <c r="D7033" s="465">
        <v>9.1999999999999993</v>
      </c>
    </row>
    <row r="7034" spans="1:4" ht="27">
      <c r="A7034" s="461">
        <v>101289</v>
      </c>
      <c r="B7034" s="462" t="s">
        <v>9112</v>
      </c>
      <c r="C7034" s="461" t="s">
        <v>183</v>
      </c>
      <c r="D7034" s="465">
        <v>12.8</v>
      </c>
    </row>
    <row r="7035" spans="1:4" ht="15">
      <c r="A7035" s="461">
        <v>101290</v>
      </c>
      <c r="B7035" s="462" t="s">
        <v>9111</v>
      </c>
      <c r="C7035" s="461" t="s">
        <v>183</v>
      </c>
      <c r="D7035" s="465">
        <v>15.92</v>
      </c>
    </row>
    <row r="7036" spans="1:4" ht="27">
      <c r="A7036" s="461">
        <v>101291</v>
      </c>
      <c r="B7036" s="462" t="s">
        <v>9110</v>
      </c>
      <c r="C7036" s="461" t="s">
        <v>183</v>
      </c>
      <c r="D7036" s="465">
        <v>13.86</v>
      </c>
    </row>
    <row r="7037" spans="1:4" ht="27">
      <c r="A7037" s="461">
        <v>101292</v>
      </c>
      <c r="B7037" s="462" t="s">
        <v>9109</v>
      </c>
      <c r="C7037" s="461" t="s">
        <v>183</v>
      </c>
      <c r="D7037" s="465">
        <v>13.86</v>
      </c>
    </row>
    <row r="7038" spans="1:4" ht="15">
      <c r="A7038" s="461">
        <v>101293</v>
      </c>
      <c r="B7038" s="462" t="s">
        <v>9108</v>
      </c>
      <c r="C7038" s="461" t="s">
        <v>183</v>
      </c>
      <c r="D7038" s="465">
        <v>17.21</v>
      </c>
    </row>
    <row r="7039" spans="1:4" ht="27">
      <c r="A7039" s="461">
        <v>101294</v>
      </c>
      <c r="B7039" s="462" t="s">
        <v>9107</v>
      </c>
      <c r="C7039" s="461" t="s">
        <v>183</v>
      </c>
      <c r="D7039" s="465">
        <v>19.16</v>
      </c>
    </row>
    <row r="7040" spans="1:4" ht="27">
      <c r="A7040" s="461">
        <v>101295</v>
      </c>
      <c r="B7040" s="462" t="s">
        <v>9106</v>
      </c>
      <c r="C7040" s="461" t="s">
        <v>183</v>
      </c>
      <c r="D7040" s="465">
        <v>16.41</v>
      </c>
    </row>
    <row r="7041" spans="1:4" ht="27">
      <c r="A7041" s="461">
        <v>101296</v>
      </c>
      <c r="B7041" s="462" t="s">
        <v>9105</v>
      </c>
      <c r="C7041" s="461" t="s">
        <v>183</v>
      </c>
      <c r="D7041" s="465">
        <v>19.72</v>
      </c>
    </row>
    <row r="7042" spans="1:4" ht="27">
      <c r="A7042" s="461">
        <v>101297</v>
      </c>
      <c r="B7042" s="462" t="s">
        <v>9104</v>
      </c>
      <c r="C7042" s="461" t="s">
        <v>183</v>
      </c>
      <c r="D7042" s="465">
        <v>16.96</v>
      </c>
    </row>
    <row r="7043" spans="1:4" ht="27">
      <c r="A7043" s="461">
        <v>101298</v>
      </c>
      <c r="B7043" s="462" t="s">
        <v>9103</v>
      </c>
      <c r="C7043" s="461" t="s">
        <v>183</v>
      </c>
      <c r="D7043" s="465">
        <v>11.16</v>
      </c>
    </row>
    <row r="7044" spans="1:4" ht="27">
      <c r="A7044" s="461">
        <v>101299</v>
      </c>
      <c r="B7044" s="462" t="s">
        <v>9102</v>
      </c>
      <c r="C7044" s="461" t="s">
        <v>183</v>
      </c>
      <c r="D7044" s="465">
        <v>16.41</v>
      </c>
    </row>
    <row r="7045" spans="1:4" ht="27">
      <c r="A7045" s="461">
        <v>101300</v>
      </c>
      <c r="B7045" s="462" t="s">
        <v>9101</v>
      </c>
      <c r="C7045" s="461" t="s">
        <v>183</v>
      </c>
      <c r="D7045" s="465">
        <v>12.81</v>
      </c>
    </row>
    <row r="7046" spans="1:4" ht="27">
      <c r="A7046" s="461">
        <v>101301</v>
      </c>
      <c r="B7046" s="462" t="s">
        <v>9100</v>
      </c>
      <c r="C7046" s="461" t="s">
        <v>183</v>
      </c>
      <c r="D7046" s="465">
        <v>5.05</v>
      </c>
    </row>
    <row r="7047" spans="1:4" ht="27">
      <c r="A7047" s="461">
        <v>101302</v>
      </c>
      <c r="B7047" s="462" t="s">
        <v>9099</v>
      </c>
      <c r="C7047" s="461" t="s">
        <v>183</v>
      </c>
      <c r="D7047" s="465">
        <v>18.27</v>
      </c>
    </row>
    <row r="7048" spans="1:4" ht="27">
      <c r="A7048" s="461">
        <v>101303</v>
      </c>
      <c r="B7048" s="462" t="s">
        <v>9098</v>
      </c>
      <c r="C7048" s="461" t="s">
        <v>183</v>
      </c>
      <c r="D7048" s="465">
        <v>46.75</v>
      </c>
    </row>
    <row r="7049" spans="1:4" ht="27">
      <c r="A7049" s="461">
        <v>101304</v>
      </c>
      <c r="B7049" s="462" t="s">
        <v>9097</v>
      </c>
      <c r="C7049" s="461" t="s">
        <v>183</v>
      </c>
      <c r="D7049" s="465">
        <v>22.06</v>
      </c>
    </row>
    <row r="7050" spans="1:4" ht="27">
      <c r="A7050" s="461">
        <v>101305</v>
      </c>
      <c r="B7050" s="462" t="s">
        <v>9096</v>
      </c>
      <c r="C7050" s="461" t="s">
        <v>183</v>
      </c>
      <c r="D7050" s="465">
        <v>19.14</v>
      </c>
    </row>
    <row r="7051" spans="1:4" ht="15">
      <c r="A7051" s="461">
        <v>101307</v>
      </c>
      <c r="B7051" s="462" t="s">
        <v>9095</v>
      </c>
      <c r="C7051" s="461" t="s">
        <v>183</v>
      </c>
      <c r="D7051" s="465">
        <v>15.59</v>
      </c>
    </row>
    <row r="7052" spans="1:4" ht="27">
      <c r="A7052" s="461">
        <v>101308</v>
      </c>
      <c r="B7052" s="462" t="s">
        <v>9094</v>
      </c>
      <c r="C7052" s="461" t="s">
        <v>183</v>
      </c>
      <c r="D7052" s="465">
        <v>12.19</v>
      </c>
    </row>
    <row r="7053" spans="1:4" ht="27">
      <c r="A7053" s="461">
        <v>101309</v>
      </c>
      <c r="B7053" s="462" t="s">
        <v>9093</v>
      </c>
      <c r="C7053" s="461" t="s">
        <v>183</v>
      </c>
      <c r="D7053" s="465">
        <v>17.38</v>
      </c>
    </row>
    <row r="7054" spans="1:4" ht="27">
      <c r="A7054" s="461">
        <v>101310</v>
      </c>
      <c r="B7054" s="462" t="s">
        <v>9092</v>
      </c>
      <c r="C7054" s="461" t="s">
        <v>183</v>
      </c>
      <c r="D7054" s="465">
        <v>24.09</v>
      </c>
    </row>
    <row r="7055" spans="1:4" ht="27">
      <c r="A7055" s="461">
        <v>101311</v>
      </c>
      <c r="B7055" s="462" t="s">
        <v>9091</v>
      </c>
      <c r="C7055" s="461" t="s">
        <v>183</v>
      </c>
      <c r="D7055" s="465">
        <v>17.21</v>
      </c>
    </row>
    <row r="7056" spans="1:4" ht="27">
      <c r="A7056" s="461">
        <v>101312</v>
      </c>
      <c r="B7056" s="462" t="s">
        <v>9090</v>
      </c>
      <c r="C7056" s="461" t="s">
        <v>183</v>
      </c>
      <c r="D7056" s="465">
        <v>10.59</v>
      </c>
    </row>
    <row r="7057" spans="1:4" ht="15">
      <c r="A7057" s="461">
        <v>101313</v>
      </c>
      <c r="B7057" s="462" t="s">
        <v>9089</v>
      </c>
      <c r="C7057" s="461" t="s">
        <v>183</v>
      </c>
      <c r="D7057" s="465">
        <v>57.88</v>
      </c>
    </row>
    <row r="7058" spans="1:4" ht="27">
      <c r="A7058" s="461">
        <v>101314</v>
      </c>
      <c r="B7058" s="462" t="s">
        <v>9088</v>
      </c>
      <c r="C7058" s="461" t="s">
        <v>183</v>
      </c>
      <c r="D7058" s="465">
        <v>57.88</v>
      </c>
    </row>
    <row r="7059" spans="1:4" ht="15">
      <c r="A7059" s="461">
        <v>101315</v>
      </c>
      <c r="B7059" s="462" t="s">
        <v>9087</v>
      </c>
      <c r="C7059" s="461" t="s">
        <v>183</v>
      </c>
      <c r="D7059" s="465">
        <v>48.39</v>
      </c>
    </row>
    <row r="7060" spans="1:4" ht="27">
      <c r="A7060" s="461">
        <v>101316</v>
      </c>
      <c r="B7060" s="462" t="s">
        <v>9086</v>
      </c>
      <c r="C7060" s="461" t="s">
        <v>183</v>
      </c>
      <c r="D7060" s="465">
        <v>27.81</v>
      </c>
    </row>
    <row r="7061" spans="1:4" ht="27">
      <c r="A7061" s="461">
        <v>101317</v>
      </c>
      <c r="B7061" s="462" t="s">
        <v>9085</v>
      </c>
      <c r="C7061" s="461" t="s">
        <v>183</v>
      </c>
      <c r="D7061" s="465">
        <v>154.44999999999999</v>
      </c>
    </row>
    <row r="7062" spans="1:4" ht="27">
      <c r="A7062" s="461">
        <v>101318</v>
      </c>
      <c r="B7062" s="462" t="s">
        <v>9084</v>
      </c>
      <c r="C7062" s="461" t="s">
        <v>183</v>
      </c>
      <c r="D7062" s="465">
        <v>277.77999999999997</v>
      </c>
    </row>
    <row r="7063" spans="1:4" ht="27">
      <c r="A7063" s="461">
        <v>101319</v>
      </c>
      <c r="B7063" s="462" t="s">
        <v>9083</v>
      </c>
      <c r="C7063" s="461" t="s">
        <v>183</v>
      </c>
      <c r="D7063" s="465">
        <v>40.6</v>
      </c>
    </row>
    <row r="7064" spans="1:4" ht="27">
      <c r="A7064" s="461">
        <v>101320</v>
      </c>
      <c r="B7064" s="462" t="s">
        <v>9082</v>
      </c>
      <c r="C7064" s="461" t="s">
        <v>183</v>
      </c>
      <c r="D7064" s="465">
        <v>13.91</v>
      </c>
    </row>
    <row r="7065" spans="1:4" ht="15">
      <c r="A7065" s="461">
        <v>101322</v>
      </c>
      <c r="B7065" s="462" t="s">
        <v>9081</v>
      </c>
      <c r="C7065" s="461" t="s">
        <v>183</v>
      </c>
      <c r="D7065" s="465">
        <v>16.45</v>
      </c>
    </row>
    <row r="7066" spans="1:4" ht="15">
      <c r="A7066" s="461">
        <v>101323</v>
      </c>
      <c r="B7066" s="462" t="s">
        <v>9080</v>
      </c>
      <c r="C7066" s="461" t="s">
        <v>183</v>
      </c>
      <c r="D7066" s="465">
        <v>27.88</v>
      </c>
    </row>
    <row r="7067" spans="1:4" ht="27">
      <c r="A7067" s="461">
        <v>101324</v>
      </c>
      <c r="B7067" s="462" t="s">
        <v>9079</v>
      </c>
      <c r="C7067" s="461" t="s">
        <v>183</v>
      </c>
      <c r="D7067" s="465">
        <v>5.83</v>
      </c>
    </row>
    <row r="7068" spans="1:4" ht="27">
      <c r="A7068" s="461">
        <v>101325</v>
      </c>
      <c r="B7068" s="462" t="s">
        <v>9078</v>
      </c>
      <c r="C7068" s="461" t="s">
        <v>183</v>
      </c>
      <c r="D7068" s="465">
        <v>16.95</v>
      </c>
    </row>
    <row r="7069" spans="1:4" ht="15">
      <c r="A7069" s="461">
        <v>101326</v>
      </c>
      <c r="B7069" s="462" t="s">
        <v>9077</v>
      </c>
      <c r="C7069" s="461" t="s">
        <v>183</v>
      </c>
      <c r="D7069" s="465">
        <v>6.29</v>
      </c>
    </row>
    <row r="7070" spans="1:4" ht="27">
      <c r="A7070" s="461">
        <v>101327</v>
      </c>
      <c r="B7070" s="462" t="s">
        <v>9076</v>
      </c>
      <c r="C7070" s="461" t="s">
        <v>183</v>
      </c>
      <c r="D7070" s="465">
        <v>4.97</v>
      </c>
    </row>
    <row r="7071" spans="1:4" ht="27">
      <c r="A7071" s="461">
        <v>101328</v>
      </c>
      <c r="B7071" s="462" t="s">
        <v>9075</v>
      </c>
      <c r="C7071" s="461" t="s">
        <v>183</v>
      </c>
      <c r="D7071" s="465">
        <v>8.25</v>
      </c>
    </row>
    <row r="7072" spans="1:4" ht="15">
      <c r="A7072" s="461">
        <v>101329</v>
      </c>
      <c r="B7072" s="462" t="s">
        <v>9074</v>
      </c>
      <c r="C7072" s="461" t="s">
        <v>183</v>
      </c>
      <c r="D7072" s="465">
        <v>27.23</v>
      </c>
    </row>
    <row r="7073" spans="1:4" ht="15">
      <c r="A7073" s="461">
        <v>101330</v>
      </c>
      <c r="B7073" s="462" t="s">
        <v>9073</v>
      </c>
      <c r="C7073" s="461" t="s">
        <v>183</v>
      </c>
      <c r="D7073" s="465">
        <v>22.55</v>
      </c>
    </row>
    <row r="7074" spans="1:4" ht="27">
      <c r="A7074" s="461">
        <v>101331</v>
      </c>
      <c r="B7074" s="462" t="s">
        <v>9072</v>
      </c>
      <c r="C7074" s="461" t="s">
        <v>183</v>
      </c>
      <c r="D7074" s="465">
        <v>22.06</v>
      </c>
    </row>
    <row r="7075" spans="1:4" ht="27">
      <c r="A7075" s="461">
        <v>101332</v>
      </c>
      <c r="B7075" s="462" t="s">
        <v>9071</v>
      </c>
      <c r="C7075" s="461" t="s">
        <v>183</v>
      </c>
      <c r="D7075" s="465">
        <v>5.72</v>
      </c>
    </row>
    <row r="7076" spans="1:4" ht="27">
      <c r="A7076" s="461">
        <v>101333</v>
      </c>
      <c r="B7076" s="462" t="s">
        <v>9070</v>
      </c>
      <c r="C7076" s="461" t="s">
        <v>183</v>
      </c>
      <c r="D7076" s="465">
        <v>14.01</v>
      </c>
    </row>
    <row r="7077" spans="1:4" ht="27">
      <c r="A7077" s="461">
        <v>101334</v>
      </c>
      <c r="B7077" s="462" t="s">
        <v>9069</v>
      </c>
      <c r="C7077" s="461" t="s">
        <v>183</v>
      </c>
      <c r="D7077" s="465">
        <v>47.17</v>
      </c>
    </row>
    <row r="7078" spans="1:4" ht="27">
      <c r="A7078" s="461">
        <v>101335</v>
      </c>
      <c r="B7078" s="462" t="s">
        <v>9068</v>
      </c>
      <c r="C7078" s="461" t="s">
        <v>183</v>
      </c>
      <c r="D7078" s="465">
        <v>6.74</v>
      </c>
    </row>
    <row r="7079" spans="1:4" ht="27">
      <c r="A7079" s="461">
        <v>101336</v>
      </c>
      <c r="B7079" s="462" t="s">
        <v>9067</v>
      </c>
      <c r="C7079" s="461" t="s">
        <v>183</v>
      </c>
      <c r="D7079" s="465">
        <v>23.58</v>
      </c>
    </row>
    <row r="7080" spans="1:4" ht="15">
      <c r="A7080" s="461">
        <v>101337</v>
      </c>
      <c r="B7080" s="462" t="s">
        <v>9066</v>
      </c>
      <c r="C7080" s="461" t="s">
        <v>183</v>
      </c>
      <c r="D7080" s="465">
        <v>6.36</v>
      </c>
    </row>
    <row r="7081" spans="1:4" ht="27">
      <c r="A7081" s="461">
        <v>101338</v>
      </c>
      <c r="B7081" s="462" t="s">
        <v>9065</v>
      </c>
      <c r="C7081" s="461" t="s">
        <v>183</v>
      </c>
      <c r="D7081" s="465">
        <v>10.69</v>
      </c>
    </row>
    <row r="7082" spans="1:4" ht="27">
      <c r="A7082" s="461">
        <v>101339</v>
      </c>
      <c r="B7082" s="462" t="s">
        <v>9064</v>
      </c>
      <c r="C7082" s="461" t="s">
        <v>183</v>
      </c>
      <c r="D7082" s="465">
        <v>9.17</v>
      </c>
    </row>
    <row r="7083" spans="1:4" ht="27">
      <c r="A7083" s="461">
        <v>101340</v>
      </c>
      <c r="B7083" s="462" t="s">
        <v>9063</v>
      </c>
      <c r="C7083" s="461" t="s">
        <v>183</v>
      </c>
      <c r="D7083" s="465">
        <v>8.85</v>
      </c>
    </row>
    <row r="7084" spans="1:4" ht="27">
      <c r="A7084" s="461">
        <v>101341</v>
      </c>
      <c r="B7084" s="462" t="s">
        <v>9062</v>
      </c>
      <c r="C7084" s="461" t="s">
        <v>183</v>
      </c>
      <c r="D7084" s="465">
        <v>9.64</v>
      </c>
    </row>
    <row r="7085" spans="1:4" ht="27">
      <c r="A7085" s="461">
        <v>101342</v>
      </c>
      <c r="B7085" s="462" t="s">
        <v>9061</v>
      </c>
      <c r="C7085" s="461" t="s">
        <v>183</v>
      </c>
      <c r="D7085" s="465">
        <v>11.28</v>
      </c>
    </row>
    <row r="7086" spans="1:4" ht="27">
      <c r="A7086" s="461">
        <v>101343</v>
      </c>
      <c r="B7086" s="462" t="s">
        <v>9060</v>
      </c>
      <c r="C7086" s="461" t="s">
        <v>183</v>
      </c>
      <c r="D7086" s="465">
        <v>17.21</v>
      </c>
    </row>
    <row r="7087" spans="1:4" ht="27">
      <c r="A7087" s="461">
        <v>101344</v>
      </c>
      <c r="B7087" s="462" t="s">
        <v>9059</v>
      </c>
      <c r="C7087" s="461" t="s">
        <v>183</v>
      </c>
      <c r="D7087" s="465">
        <v>17.61</v>
      </c>
    </row>
    <row r="7088" spans="1:4" ht="27">
      <c r="A7088" s="461">
        <v>101345</v>
      </c>
      <c r="B7088" s="462" t="s">
        <v>9058</v>
      </c>
      <c r="C7088" s="461" t="s">
        <v>183</v>
      </c>
      <c r="D7088" s="465">
        <v>17.71</v>
      </c>
    </row>
    <row r="7089" spans="1:4" ht="27">
      <c r="A7089" s="461">
        <v>101346</v>
      </c>
      <c r="B7089" s="462" t="s">
        <v>9057</v>
      </c>
      <c r="C7089" s="461" t="s">
        <v>183</v>
      </c>
      <c r="D7089" s="465">
        <v>15.4</v>
      </c>
    </row>
    <row r="7090" spans="1:4" ht="27">
      <c r="A7090" s="461">
        <v>101347</v>
      </c>
      <c r="B7090" s="462" t="s">
        <v>9056</v>
      </c>
      <c r="C7090" s="461" t="s">
        <v>183</v>
      </c>
      <c r="D7090" s="465">
        <v>13.12</v>
      </c>
    </row>
    <row r="7091" spans="1:4" ht="27">
      <c r="A7091" s="461">
        <v>101348</v>
      </c>
      <c r="B7091" s="462" t="s">
        <v>9055</v>
      </c>
      <c r="C7091" s="461" t="s">
        <v>183</v>
      </c>
      <c r="D7091" s="465">
        <v>7.43</v>
      </c>
    </row>
    <row r="7092" spans="1:4" ht="27">
      <c r="A7092" s="461">
        <v>101349</v>
      </c>
      <c r="B7092" s="462" t="s">
        <v>9054</v>
      </c>
      <c r="C7092" s="461" t="s">
        <v>183</v>
      </c>
      <c r="D7092" s="465">
        <v>11.47</v>
      </c>
    </row>
    <row r="7093" spans="1:4" ht="27">
      <c r="A7093" s="461">
        <v>101350</v>
      </c>
      <c r="B7093" s="462" t="s">
        <v>9053</v>
      </c>
      <c r="C7093" s="461" t="s">
        <v>183</v>
      </c>
      <c r="D7093" s="465">
        <v>14.08</v>
      </c>
    </row>
    <row r="7094" spans="1:4" ht="27">
      <c r="A7094" s="461">
        <v>101351</v>
      </c>
      <c r="B7094" s="462" t="s">
        <v>9052</v>
      </c>
      <c r="C7094" s="461" t="s">
        <v>183</v>
      </c>
      <c r="D7094" s="465">
        <v>10.28</v>
      </c>
    </row>
    <row r="7095" spans="1:4" ht="27">
      <c r="A7095" s="461">
        <v>101352</v>
      </c>
      <c r="B7095" s="462" t="s">
        <v>9051</v>
      </c>
      <c r="C7095" s="461" t="s">
        <v>183</v>
      </c>
      <c r="D7095" s="465">
        <v>11.85</v>
      </c>
    </row>
    <row r="7096" spans="1:4" ht="27">
      <c r="A7096" s="461">
        <v>101353</v>
      </c>
      <c r="B7096" s="462" t="s">
        <v>9050</v>
      </c>
      <c r="C7096" s="461" t="s">
        <v>183</v>
      </c>
      <c r="D7096" s="465">
        <v>9.42</v>
      </c>
    </row>
    <row r="7097" spans="1:4" ht="27">
      <c r="A7097" s="461">
        <v>101354</v>
      </c>
      <c r="B7097" s="462" t="s">
        <v>9049</v>
      </c>
      <c r="C7097" s="461" t="s">
        <v>183</v>
      </c>
      <c r="D7097" s="465">
        <v>13.22</v>
      </c>
    </row>
    <row r="7098" spans="1:4" ht="27">
      <c r="A7098" s="461">
        <v>101355</v>
      </c>
      <c r="B7098" s="462" t="s">
        <v>9048</v>
      </c>
      <c r="C7098" s="461" t="s">
        <v>183</v>
      </c>
      <c r="D7098" s="465">
        <v>10.17</v>
      </c>
    </row>
    <row r="7099" spans="1:4" ht="15">
      <c r="A7099" s="461">
        <v>101356</v>
      </c>
      <c r="B7099" s="462" t="s">
        <v>9047</v>
      </c>
      <c r="C7099" s="461" t="s">
        <v>183</v>
      </c>
      <c r="D7099" s="465">
        <v>22.06</v>
      </c>
    </row>
    <row r="7100" spans="1:4" ht="15">
      <c r="A7100" s="461">
        <v>101357</v>
      </c>
      <c r="B7100" s="462" t="s">
        <v>9046</v>
      </c>
      <c r="C7100" s="461" t="s">
        <v>183</v>
      </c>
      <c r="D7100" s="465">
        <v>31.76</v>
      </c>
    </row>
    <row r="7101" spans="1:4" ht="15">
      <c r="A7101" s="461">
        <v>101358</v>
      </c>
      <c r="B7101" s="462" t="s">
        <v>9045</v>
      </c>
      <c r="C7101" s="461" t="s">
        <v>183</v>
      </c>
      <c r="D7101" s="465">
        <v>22.06</v>
      </c>
    </row>
    <row r="7102" spans="1:4" ht="15">
      <c r="A7102" s="461">
        <v>101359</v>
      </c>
      <c r="B7102" s="462" t="s">
        <v>9044</v>
      </c>
      <c r="C7102" s="461" t="s">
        <v>183</v>
      </c>
      <c r="D7102" s="465">
        <v>25.43</v>
      </c>
    </row>
    <row r="7103" spans="1:4" ht="27">
      <c r="A7103" s="461">
        <v>101360</v>
      </c>
      <c r="B7103" s="462" t="s">
        <v>9043</v>
      </c>
      <c r="C7103" s="461" t="s">
        <v>183</v>
      </c>
      <c r="D7103" s="465">
        <v>23.73</v>
      </c>
    </row>
    <row r="7104" spans="1:4" ht="27">
      <c r="A7104" s="461">
        <v>101361</v>
      </c>
      <c r="B7104" s="462" t="s">
        <v>9042</v>
      </c>
      <c r="C7104" s="461" t="s">
        <v>183</v>
      </c>
      <c r="D7104" s="465">
        <v>22.84</v>
      </c>
    </row>
    <row r="7105" spans="1:4" ht="15">
      <c r="A7105" s="461">
        <v>101362</v>
      </c>
      <c r="B7105" s="462" t="s">
        <v>9041</v>
      </c>
      <c r="C7105" s="461" t="s">
        <v>183</v>
      </c>
      <c r="D7105" s="465">
        <v>4.87</v>
      </c>
    </row>
    <row r="7106" spans="1:4" ht="15">
      <c r="A7106" s="461">
        <v>101363</v>
      </c>
      <c r="B7106" s="462" t="s">
        <v>9040</v>
      </c>
      <c r="C7106" s="461" t="s">
        <v>183</v>
      </c>
      <c r="D7106" s="465">
        <v>17.21</v>
      </c>
    </row>
    <row r="7107" spans="1:4" ht="15">
      <c r="A7107" s="461">
        <v>101364</v>
      </c>
      <c r="B7107" s="462" t="s">
        <v>9039</v>
      </c>
      <c r="C7107" s="461" t="s">
        <v>183</v>
      </c>
      <c r="D7107" s="465">
        <v>23.63</v>
      </c>
    </row>
    <row r="7108" spans="1:4" ht="15">
      <c r="A7108" s="461">
        <v>101365</v>
      </c>
      <c r="B7108" s="462" t="s">
        <v>9038</v>
      </c>
      <c r="C7108" s="461" t="s">
        <v>183</v>
      </c>
      <c r="D7108" s="465">
        <v>17.21</v>
      </c>
    </row>
    <row r="7109" spans="1:4" ht="15">
      <c r="A7109" s="461">
        <v>101366</v>
      </c>
      <c r="B7109" s="462" t="s">
        <v>9037</v>
      </c>
      <c r="C7109" s="461" t="s">
        <v>183</v>
      </c>
      <c r="D7109" s="465">
        <v>23.07</v>
      </c>
    </row>
    <row r="7110" spans="1:4" ht="27">
      <c r="A7110" s="461">
        <v>101367</v>
      </c>
      <c r="B7110" s="462" t="s">
        <v>9036</v>
      </c>
      <c r="C7110" s="461" t="s">
        <v>183</v>
      </c>
      <c r="D7110" s="465">
        <v>21.12</v>
      </c>
    </row>
    <row r="7111" spans="1:4" ht="27">
      <c r="A7111" s="461">
        <v>101368</v>
      </c>
      <c r="B7111" s="462" t="s">
        <v>9035</v>
      </c>
      <c r="C7111" s="461" t="s">
        <v>183</v>
      </c>
      <c r="D7111" s="465">
        <v>17.8</v>
      </c>
    </row>
    <row r="7112" spans="1:4" ht="15">
      <c r="A7112" s="461">
        <v>101369</v>
      </c>
      <c r="B7112" s="462" t="s">
        <v>9034</v>
      </c>
      <c r="C7112" s="461" t="s">
        <v>183</v>
      </c>
      <c r="D7112" s="465">
        <v>22.82</v>
      </c>
    </row>
    <row r="7113" spans="1:4" ht="15">
      <c r="A7113" s="461">
        <v>101370</v>
      </c>
      <c r="B7113" s="462" t="s">
        <v>9033</v>
      </c>
      <c r="C7113" s="461" t="s">
        <v>183</v>
      </c>
      <c r="D7113" s="465">
        <v>18.79</v>
      </c>
    </row>
    <row r="7114" spans="1:4" ht="15">
      <c r="A7114" s="461">
        <v>101371</v>
      </c>
      <c r="B7114" s="462" t="s">
        <v>9032</v>
      </c>
      <c r="C7114" s="461" t="s">
        <v>183</v>
      </c>
      <c r="D7114" s="465">
        <v>19.02</v>
      </c>
    </row>
    <row r="7115" spans="1:4" ht="15">
      <c r="A7115" s="461">
        <v>101372</v>
      </c>
      <c r="B7115" s="462" t="s">
        <v>9031</v>
      </c>
      <c r="C7115" s="461" t="s">
        <v>183</v>
      </c>
      <c r="D7115" s="465">
        <v>5.59</v>
      </c>
    </row>
    <row r="7116" spans="1:4" ht="15">
      <c r="A7116" s="461">
        <v>101373</v>
      </c>
      <c r="B7116" s="462" t="s">
        <v>9015</v>
      </c>
      <c r="C7116" s="461" t="s">
        <v>463</v>
      </c>
      <c r="D7116" s="465">
        <v>125.87</v>
      </c>
    </row>
    <row r="7117" spans="1:4" ht="15">
      <c r="A7117" s="461">
        <v>101374</v>
      </c>
      <c r="B7117" s="462" t="s">
        <v>3304</v>
      </c>
      <c r="C7117" s="461" t="s">
        <v>183</v>
      </c>
      <c r="D7117" s="465">
        <v>2739.75</v>
      </c>
    </row>
    <row r="7118" spans="1:4" ht="15">
      <c r="A7118" s="461">
        <v>101375</v>
      </c>
      <c r="B7118" s="462" t="s">
        <v>9030</v>
      </c>
      <c r="C7118" s="461" t="s">
        <v>183</v>
      </c>
      <c r="D7118" s="465">
        <v>2731.11</v>
      </c>
    </row>
    <row r="7119" spans="1:4" ht="15">
      <c r="A7119" s="461">
        <v>101376</v>
      </c>
      <c r="B7119" s="462" t="s">
        <v>9029</v>
      </c>
      <c r="C7119" s="461" t="s">
        <v>183</v>
      </c>
      <c r="D7119" s="465">
        <v>2027.25</v>
      </c>
    </row>
    <row r="7120" spans="1:4" ht="15">
      <c r="A7120" s="461">
        <v>101377</v>
      </c>
      <c r="B7120" s="462" t="s">
        <v>3307</v>
      </c>
      <c r="C7120" s="461" t="s">
        <v>183</v>
      </c>
      <c r="D7120" s="465">
        <v>2739.75</v>
      </c>
    </row>
    <row r="7121" spans="1:4" ht="15">
      <c r="A7121" s="461">
        <v>101378</v>
      </c>
      <c r="B7121" s="462" t="s">
        <v>9028</v>
      </c>
      <c r="C7121" s="461" t="s">
        <v>183</v>
      </c>
      <c r="D7121" s="465">
        <v>2906.84</v>
      </c>
    </row>
    <row r="7122" spans="1:4" ht="15">
      <c r="A7122" s="461">
        <v>101379</v>
      </c>
      <c r="B7122" s="462" t="s">
        <v>9027</v>
      </c>
      <c r="C7122" s="461" t="s">
        <v>183</v>
      </c>
      <c r="D7122" s="465">
        <v>2890.35</v>
      </c>
    </row>
    <row r="7123" spans="1:4" ht="15">
      <c r="A7123" s="461">
        <v>101380</v>
      </c>
      <c r="B7123" s="462" t="s">
        <v>3309</v>
      </c>
      <c r="C7123" s="461" t="s">
        <v>183</v>
      </c>
      <c r="D7123" s="465">
        <v>2867.76</v>
      </c>
    </row>
    <row r="7124" spans="1:4" ht="15">
      <c r="A7124" s="461">
        <v>101381</v>
      </c>
      <c r="B7124" s="462" t="s">
        <v>3310</v>
      </c>
      <c r="C7124" s="461" t="s">
        <v>183</v>
      </c>
      <c r="D7124" s="465">
        <v>3364.7</v>
      </c>
    </row>
    <row r="7125" spans="1:4" ht="15">
      <c r="A7125" s="461">
        <v>101382</v>
      </c>
      <c r="B7125" s="462" t="s">
        <v>9026</v>
      </c>
      <c r="C7125" s="461" t="s">
        <v>183</v>
      </c>
      <c r="D7125" s="465">
        <v>2847.08</v>
      </c>
    </row>
    <row r="7126" spans="1:4" ht="15">
      <c r="A7126" s="461">
        <v>101383</v>
      </c>
      <c r="B7126" s="462" t="s">
        <v>9025</v>
      </c>
      <c r="C7126" s="461" t="s">
        <v>183</v>
      </c>
      <c r="D7126" s="465">
        <v>2743.36</v>
      </c>
    </row>
    <row r="7127" spans="1:4" ht="15">
      <c r="A7127" s="461">
        <v>101384</v>
      </c>
      <c r="B7127" s="462" t="s">
        <v>3313</v>
      </c>
      <c r="C7127" s="461" t="s">
        <v>183</v>
      </c>
      <c r="D7127" s="465">
        <v>2613.4699999999998</v>
      </c>
    </row>
    <row r="7128" spans="1:4" ht="15">
      <c r="A7128" s="461">
        <v>101385</v>
      </c>
      <c r="B7128" s="462" t="s">
        <v>9024</v>
      </c>
      <c r="C7128" s="461" t="s">
        <v>183</v>
      </c>
      <c r="D7128" s="465">
        <v>3647.27</v>
      </c>
    </row>
    <row r="7129" spans="1:4" ht="15">
      <c r="A7129" s="461">
        <v>101386</v>
      </c>
      <c r="B7129" s="462" t="s">
        <v>3315</v>
      </c>
      <c r="C7129" s="461" t="s">
        <v>183</v>
      </c>
      <c r="D7129" s="465">
        <v>2305.2800000000002</v>
      </c>
    </row>
    <row r="7130" spans="1:4" ht="15">
      <c r="A7130" s="461">
        <v>101387</v>
      </c>
      <c r="B7130" s="462" t="s">
        <v>9023</v>
      </c>
      <c r="C7130" s="461" t="s">
        <v>183</v>
      </c>
      <c r="D7130" s="465">
        <v>2743.36</v>
      </c>
    </row>
    <row r="7131" spans="1:4" ht="15">
      <c r="A7131" s="461">
        <v>101388</v>
      </c>
      <c r="B7131" s="462" t="s">
        <v>3317</v>
      </c>
      <c r="C7131" s="461" t="s">
        <v>183</v>
      </c>
      <c r="D7131" s="465">
        <v>2718.87</v>
      </c>
    </row>
    <row r="7132" spans="1:4" ht="15">
      <c r="A7132" s="461">
        <v>101389</v>
      </c>
      <c r="B7132" s="462" t="s">
        <v>3318</v>
      </c>
      <c r="C7132" s="461" t="s">
        <v>183</v>
      </c>
      <c r="D7132" s="465">
        <v>1289.8699999999999</v>
      </c>
    </row>
    <row r="7133" spans="1:4" ht="15">
      <c r="A7133" s="461">
        <v>101390</v>
      </c>
      <c r="B7133" s="462" t="s">
        <v>9022</v>
      </c>
      <c r="C7133" s="461" t="s">
        <v>183</v>
      </c>
      <c r="D7133" s="465">
        <v>3890.63</v>
      </c>
    </row>
    <row r="7134" spans="1:4" ht="15">
      <c r="A7134" s="461">
        <v>101391</v>
      </c>
      <c r="B7134" s="462" t="s">
        <v>9021</v>
      </c>
      <c r="C7134" s="461" t="s">
        <v>183</v>
      </c>
      <c r="D7134" s="465">
        <v>3369.55</v>
      </c>
    </row>
    <row r="7135" spans="1:4" ht="15">
      <c r="A7135" s="461">
        <v>101392</v>
      </c>
      <c r="B7135" s="462" t="s">
        <v>9020</v>
      </c>
      <c r="C7135" s="461" t="s">
        <v>183</v>
      </c>
      <c r="D7135" s="465">
        <v>2465.9699999999998</v>
      </c>
    </row>
    <row r="7136" spans="1:4" ht="15">
      <c r="A7136" s="461">
        <v>101394</v>
      </c>
      <c r="B7136" s="462" t="s">
        <v>3323</v>
      </c>
      <c r="C7136" s="461" t="s">
        <v>183</v>
      </c>
      <c r="D7136" s="465">
        <v>3134.55</v>
      </c>
    </row>
    <row r="7137" spans="1:4" ht="15">
      <c r="A7137" s="461">
        <v>101395</v>
      </c>
      <c r="B7137" s="462" t="s">
        <v>9019</v>
      </c>
      <c r="C7137" s="461" t="s">
        <v>183</v>
      </c>
      <c r="D7137" s="465">
        <v>2828.78</v>
      </c>
    </row>
    <row r="7138" spans="1:4" ht="15">
      <c r="A7138" s="461">
        <v>101396</v>
      </c>
      <c r="B7138" s="462" t="s">
        <v>9018</v>
      </c>
      <c r="C7138" s="461" t="s">
        <v>183</v>
      </c>
      <c r="D7138" s="465">
        <v>3572.66</v>
      </c>
    </row>
    <row r="7139" spans="1:4" ht="15">
      <c r="A7139" s="461">
        <v>101397</v>
      </c>
      <c r="B7139" s="462" t="s">
        <v>3325</v>
      </c>
      <c r="C7139" s="461" t="s">
        <v>183</v>
      </c>
      <c r="D7139" s="465">
        <v>3342.94</v>
      </c>
    </row>
    <row r="7140" spans="1:4" ht="15">
      <c r="A7140" s="461">
        <v>101398</v>
      </c>
      <c r="B7140" s="462" t="s">
        <v>9017</v>
      </c>
      <c r="C7140" s="461" t="s">
        <v>183</v>
      </c>
      <c r="D7140" s="465">
        <v>2224.9499999999998</v>
      </c>
    </row>
    <row r="7141" spans="1:4" ht="15">
      <c r="A7141" s="461">
        <v>101399</v>
      </c>
      <c r="B7141" s="462" t="s">
        <v>3327</v>
      </c>
      <c r="C7141" s="461" t="s">
        <v>183</v>
      </c>
      <c r="D7141" s="465">
        <v>3491.44</v>
      </c>
    </row>
    <row r="7142" spans="1:4" ht="15">
      <c r="A7142" s="461">
        <v>101400</v>
      </c>
      <c r="B7142" s="462" t="s">
        <v>9016</v>
      </c>
      <c r="C7142" s="461" t="s">
        <v>183</v>
      </c>
      <c r="D7142" s="465">
        <v>3491.44</v>
      </c>
    </row>
    <row r="7143" spans="1:4" ht="15">
      <c r="A7143" s="461">
        <v>101401</v>
      </c>
      <c r="B7143" s="462" t="s">
        <v>3329</v>
      </c>
      <c r="C7143" s="461" t="s">
        <v>183</v>
      </c>
      <c r="D7143" s="465">
        <v>3509.8</v>
      </c>
    </row>
    <row r="7144" spans="1:4" ht="15">
      <c r="A7144" s="461">
        <v>101402</v>
      </c>
      <c r="B7144" s="462" t="s">
        <v>3330</v>
      </c>
      <c r="C7144" s="461" t="s">
        <v>183</v>
      </c>
      <c r="D7144" s="465">
        <v>3350.85</v>
      </c>
    </row>
    <row r="7145" spans="1:4" ht="15">
      <c r="A7145" s="461">
        <v>101403</v>
      </c>
      <c r="B7145" s="462" t="s">
        <v>9015</v>
      </c>
      <c r="C7145" s="461" t="s">
        <v>183</v>
      </c>
      <c r="D7145" s="465">
        <v>22197.83</v>
      </c>
    </row>
    <row r="7146" spans="1:4" ht="15">
      <c r="A7146" s="461">
        <v>101404</v>
      </c>
      <c r="B7146" s="462" t="s">
        <v>3399</v>
      </c>
      <c r="C7146" s="461" t="s">
        <v>183</v>
      </c>
      <c r="D7146" s="465">
        <v>13795.11</v>
      </c>
    </row>
    <row r="7147" spans="1:4" ht="15">
      <c r="A7147" s="461">
        <v>101405</v>
      </c>
      <c r="B7147" s="462" t="s">
        <v>3400</v>
      </c>
      <c r="C7147" s="461" t="s">
        <v>183</v>
      </c>
      <c r="D7147" s="465">
        <v>13427.66</v>
      </c>
    </row>
    <row r="7148" spans="1:4" ht="15">
      <c r="A7148" s="461">
        <v>101407</v>
      </c>
      <c r="B7148" s="462" t="s">
        <v>3331</v>
      </c>
      <c r="C7148" s="461" t="s">
        <v>183</v>
      </c>
      <c r="D7148" s="465">
        <v>3256.87</v>
      </c>
    </row>
    <row r="7149" spans="1:4" ht="15">
      <c r="A7149" s="461">
        <v>101408</v>
      </c>
      <c r="B7149" s="462" t="s">
        <v>3332</v>
      </c>
      <c r="C7149" s="461" t="s">
        <v>183</v>
      </c>
      <c r="D7149" s="465">
        <v>3079.7</v>
      </c>
    </row>
    <row r="7150" spans="1:4" ht="15">
      <c r="A7150" s="461">
        <v>101409</v>
      </c>
      <c r="B7150" s="462" t="s">
        <v>9014</v>
      </c>
      <c r="C7150" s="461" t="s">
        <v>183</v>
      </c>
      <c r="D7150" s="465">
        <v>2601.91</v>
      </c>
    </row>
    <row r="7151" spans="1:4" ht="15">
      <c r="A7151" s="461">
        <v>101410</v>
      </c>
      <c r="B7151" s="462" t="s">
        <v>3382</v>
      </c>
      <c r="C7151" s="461" t="s">
        <v>183</v>
      </c>
      <c r="D7151" s="465">
        <v>2958.59</v>
      </c>
    </row>
    <row r="7152" spans="1:4" ht="15">
      <c r="A7152" s="461">
        <v>101411</v>
      </c>
      <c r="B7152" s="462" t="s">
        <v>9013</v>
      </c>
      <c r="C7152" s="461" t="s">
        <v>183</v>
      </c>
      <c r="D7152" s="465">
        <v>1915.03</v>
      </c>
    </row>
    <row r="7153" spans="1:5" ht="15">
      <c r="A7153" s="461">
        <v>101412</v>
      </c>
      <c r="B7153" s="462" t="s">
        <v>9012</v>
      </c>
      <c r="C7153" s="461" t="s">
        <v>183</v>
      </c>
      <c r="D7153" s="465">
        <v>3558.68</v>
      </c>
    </row>
    <row r="7154" spans="1:5" ht="15">
      <c r="A7154" s="461">
        <v>101413</v>
      </c>
      <c r="B7154" s="462" t="s">
        <v>3334</v>
      </c>
      <c r="C7154" s="461" t="s">
        <v>183</v>
      </c>
      <c r="D7154" s="465">
        <v>3401.96</v>
      </c>
    </row>
    <row r="7155" spans="1:5" ht="15">
      <c r="A7155" s="461">
        <v>101414</v>
      </c>
      <c r="B7155" s="462" t="s">
        <v>9011</v>
      </c>
      <c r="C7155" s="461" t="s">
        <v>183</v>
      </c>
      <c r="D7155" s="465">
        <v>3369.55</v>
      </c>
    </row>
    <row r="7156" spans="1:5" ht="15">
      <c r="A7156" s="461">
        <v>101415</v>
      </c>
      <c r="B7156" s="462" t="s">
        <v>9010</v>
      </c>
      <c r="C7156" s="461" t="s">
        <v>183</v>
      </c>
      <c r="D7156" s="465">
        <v>3483.89</v>
      </c>
    </row>
    <row r="7157" spans="1:5" ht="15">
      <c r="A7157" s="461">
        <v>101416</v>
      </c>
      <c r="B7157" s="462" t="s">
        <v>9009</v>
      </c>
      <c r="C7157" s="461" t="s">
        <v>183</v>
      </c>
      <c r="D7157" s="465">
        <v>3733.56</v>
      </c>
    </row>
    <row r="7158" spans="1:5" ht="15">
      <c r="A7158" s="461">
        <v>101417</v>
      </c>
      <c r="B7158" s="462" t="s">
        <v>9008</v>
      </c>
      <c r="C7158" s="461" t="s">
        <v>183</v>
      </c>
      <c r="D7158" s="465">
        <v>3421.96</v>
      </c>
    </row>
    <row r="7159" spans="1:5" ht="15">
      <c r="A7159" s="461">
        <v>101418</v>
      </c>
      <c r="B7159" s="462" t="s">
        <v>9007</v>
      </c>
      <c r="C7159" s="461" t="s">
        <v>183</v>
      </c>
      <c r="D7159" s="465">
        <v>2452.36</v>
      </c>
    </row>
    <row r="7160" spans="1:5" ht="15">
      <c r="A7160" s="461">
        <v>101419</v>
      </c>
      <c r="B7160" s="462" t="s">
        <v>9006</v>
      </c>
      <c r="C7160" s="461" t="s">
        <v>183</v>
      </c>
      <c r="D7160" s="465">
        <v>3669.83</v>
      </c>
    </row>
    <row r="7161" spans="1:5" ht="15">
      <c r="A7161" s="461">
        <v>101420</v>
      </c>
      <c r="B7161" s="462" t="s">
        <v>9005</v>
      </c>
      <c r="C7161" s="461" t="s">
        <v>183</v>
      </c>
      <c r="D7161" s="465">
        <v>2609.3000000000002</v>
      </c>
    </row>
    <row r="7162" spans="1:5" ht="15">
      <c r="A7162" s="461">
        <v>101421</v>
      </c>
      <c r="B7162" s="462" t="s">
        <v>9004</v>
      </c>
      <c r="C7162" s="461" t="s">
        <v>183</v>
      </c>
      <c r="D7162" s="465">
        <v>3393.87</v>
      </c>
    </row>
    <row r="7163" spans="1:5" ht="15">
      <c r="A7163" s="461">
        <v>101422</v>
      </c>
      <c r="B7163" s="462" t="s">
        <v>9003</v>
      </c>
      <c r="C7163" s="461" t="s">
        <v>183</v>
      </c>
      <c r="D7163" s="465">
        <v>2576.14</v>
      </c>
    </row>
    <row r="7164" spans="1:5" ht="15">
      <c r="A7164" s="461">
        <v>101423</v>
      </c>
      <c r="B7164" s="462" t="s">
        <v>9002</v>
      </c>
      <c r="C7164" s="461" t="s">
        <v>183</v>
      </c>
      <c r="D7164" s="465">
        <v>2904.86</v>
      </c>
      <c r="E7164" s="335"/>
    </row>
    <row r="7165" spans="1:5" ht="15">
      <c r="A7165" s="461">
        <v>101424</v>
      </c>
      <c r="B7165" s="462" t="s">
        <v>9001</v>
      </c>
      <c r="C7165" s="461" t="s">
        <v>183</v>
      </c>
      <c r="D7165" s="465">
        <v>3080.89</v>
      </c>
    </row>
    <row r="7166" spans="1:5" ht="15">
      <c r="A7166" s="461">
        <v>101425</v>
      </c>
      <c r="B7166" s="462" t="s">
        <v>9000</v>
      </c>
      <c r="C7166" s="461" t="s">
        <v>183</v>
      </c>
      <c r="D7166" s="465">
        <v>1548.41</v>
      </c>
    </row>
    <row r="7167" spans="1:5" ht="15">
      <c r="A7167" s="461">
        <v>101426</v>
      </c>
      <c r="B7167" s="462" t="s">
        <v>8999</v>
      </c>
      <c r="C7167" s="461" t="s">
        <v>183</v>
      </c>
      <c r="D7167" s="465">
        <v>2829.71</v>
      </c>
    </row>
    <row r="7168" spans="1:5" ht="15">
      <c r="A7168" s="461">
        <v>101427</v>
      </c>
      <c r="B7168" s="462" t="s">
        <v>3347</v>
      </c>
      <c r="C7168" s="461" t="s">
        <v>183</v>
      </c>
      <c r="D7168" s="465">
        <v>2529.64</v>
      </c>
    </row>
    <row r="7169" spans="1:4" ht="15">
      <c r="A7169" s="461">
        <v>101428</v>
      </c>
      <c r="B7169" s="462" t="s">
        <v>8998</v>
      </c>
      <c r="C7169" s="461" t="s">
        <v>183</v>
      </c>
      <c r="D7169" s="465">
        <v>2466.44</v>
      </c>
    </row>
    <row r="7170" spans="1:4" ht="15">
      <c r="A7170" s="461">
        <v>101429</v>
      </c>
      <c r="B7170" s="462" t="s">
        <v>8997</v>
      </c>
      <c r="C7170" s="461" t="s">
        <v>183</v>
      </c>
      <c r="D7170" s="465">
        <v>2623.16</v>
      </c>
    </row>
    <row r="7171" spans="1:4" ht="15">
      <c r="A7171" s="461">
        <v>101430</v>
      </c>
      <c r="B7171" s="462" t="s">
        <v>8996</v>
      </c>
      <c r="C7171" s="461" t="s">
        <v>183</v>
      </c>
      <c r="D7171" s="465">
        <v>2946.72</v>
      </c>
    </row>
    <row r="7172" spans="1:4" ht="15">
      <c r="A7172" s="461">
        <v>101431</v>
      </c>
      <c r="B7172" s="462" t="s">
        <v>3350</v>
      </c>
      <c r="C7172" s="461" t="s">
        <v>183</v>
      </c>
      <c r="D7172" s="465">
        <v>3163.91</v>
      </c>
    </row>
    <row r="7173" spans="1:4" ht="15">
      <c r="A7173" s="461">
        <v>101432</v>
      </c>
      <c r="B7173" s="462" t="s">
        <v>8995</v>
      </c>
      <c r="C7173" s="461" t="s">
        <v>183</v>
      </c>
      <c r="D7173" s="465">
        <v>2483.79</v>
      </c>
    </row>
    <row r="7174" spans="1:4" ht="15">
      <c r="A7174" s="461">
        <v>101433</v>
      </c>
      <c r="B7174" s="462" t="s">
        <v>3352</v>
      </c>
      <c r="C7174" s="461" t="s">
        <v>183</v>
      </c>
      <c r="D7174" s="465">
        <v>2493.46</v>
      </c>
    </row>
    <row r="7175" spans="1:4" ht="15">
      <c r="A7175" s="461">
        <v>101434</v>
      </c>
      <c r="B7175" s="462" t="s">
        <v>8994</v>
      </c>
      <c r="C7175" s="461" t="s">
        <v>183</v>
      </c>
      <c r="D7175" s="465">
        <v>2908.09</v>
      </c>
    </row>
    <row r="7176" spans="1:4" ht="15">
      <c r="A7176" s="461">
        <v>101435</v>
      </c>
      <c r="B7176" s="462" t="s">
        <v>8993</v>
      </c>
      <c r="C7176" s="461" t="s">
        <v>183</v>
      </c>
      <c r="D7176" s="465">
        <v>2583.54</v>
      </c>
    </row>
    <row r="7177" spans="1:4" ht="15">
      <c r="A7177" s="461">
        <v>101436</v>
      </c>
      <c r="B7177" s="462" t="s">
        <v>3354</v>
      </c>
      <c r="C7177" s="461" t="s">
        <v>183</v>
      </c>
      <c r="D7177" s="465">
        <v>2186.67</v>
      </c>
    </row>
    <row r="7178" spans="1:4" ht="15">
      <c r="A7178" s="461">
        <v>101437</v>
      </c>
      <c r="B7178" s="462" t="s">
        <v>8992</v>
      </c>
      <c r="C7178" s="461" t="s">
        <v>183</v>
      </c>
      <c r="D7178" s="465">
        <v>2984.64</v>
      </c>
    </row>
    <row r="7179" spans="1:4" ht="15">
      <c r="A7179" s="461">
        <v>101438</v>
      </c>
      <c r="B7179" s="462" t="s">
        <v>3356</v>
      </c>
      <c r="C7179" s="461" t="s">
        <v>183</v>
      </c>
      <c r="D7179" s="465">
        <v>3497.78</v>
      </c>
    </row>
    <row r="7180" spans="1:4" ht="15">
      <c r="A7180" s="461">
        <v>101439</v>
      </c>
      <c r="B7180" s="462" t="s">
        <v>3357</v>
      </c>
      <c r="C7180" s="461" t="s">
        <v>183</v>
      </c>
      <c r="D7180" s="465">
        <v>2749.12</v>
      </c>
    </row>
    <row r="7181" spans="1:4" ht="15">
      <c r="A7181" s="461">
        <v>101440</v>
      </c>
      <c r="B7181" s="462" t="s">
        <v>8991</v>
      </c>
      <c r="C7181" s="461" t="s">
        <v>183</v>
      </c>
      <c r="D7181" s="465">
        <v>3057.95</v>
      </c>
    </row>
    <row r="7182" spans="1:4" ht="15">
      <c r="A7182" s="461">
        <v>101441</v>
      </c>
      <c r="B7182" s="462" t="s">
        <v>3359</v>
      </c>
      <c r="C7182" s="461" t="s">
        <v>183</v>
      </c>
      <c r="D7182" s="465">
        <v>2579.84</v>
      </c>
    </row>
    <row r="7183" spans="1:4" ht="15">
      <c r="A7183" s="461">
        <v>101442</v>
      </c>
      <c r="B7183" s="462" t="s">
        <v>8990</v>
      </c>
      <c r="C7183" s="461" t="s">
        <v>183</v>
      </c>
      <c r="D7183" s="465">
        <v>2598.1799999999998</v>
      </c>
    </row>
    <row r="7184" spans="1:4" ht="15">
      <c r="A7184" s="461">
        <v>101443</v>
      </c>
      <c r="B7184" s="462" t="s">
        <v>3360</v>
      </c>
      <c r="C7184" s="461" t="s">
        <v>183</v>
      </c>
      <c r="D7184" s="465">
        <v>2728.07</v>
      </c>
    </row>
    <row r="7185" spans="1:4" ht="15">
      <c r="A7185" s="461">
        <v>101444</v>
      </c>
      <c r="B7185" s="462" t="s">
        <v>3363</v>
      </c>
      <c r="C7185" s="461" t="s">
        <v>183</v>
      </c>
      <c r="D7185" s="465">
        <v>3369.55</v>
      </c>
    </row>
    <row r="7186" spans="1:4" ht="15">
      <c r="A7186" s="461">
        <v>101445</v>
      </c>
      <c r="B7186" s="462" t="s">
        <v>3364</v>
      </c>
      <c r="C7186" s="461" t="s">
        <v>183</v>
      </c>
      <c r="D7186" s="465">
        <v>3379.25</v>
      </c>
    </row>
    <row r="7187" spans="1:4" ht="15">
      <c r="A7187" s="461">
        <v>101446</v>
      </c>
      <c r="B7187" s="462" t="s">
        <v>3365</v>
      </c>
      <c r="C7187" s="461" t="s">
        <v>183</v>
      </c>
      <c r="D7187" s="465">
        <v>3587.4</v>
      </c>
    </row>
    <row r="7188" spans="1:4" ht="15">
      <c r="A7188" s="461">
        <v>101447</v>
      </c>
      <c r="B7188" s="462" t="s">
        <v>3366</v>
      </c>
      <c r="C7188" s="461" t="s">
        <v>183</v>
      </c>
      <c r="D7188" s="465">
        <v>3961.17</v>
      </c>
    </row>
    <row r="7189" spans="1:4" ht="15">
      <c r="A7189" s="461">
        <v>101448</v>
      </c>
      <c r="B7189" s="462" t="s">
        <v>3367</v>
      </c>
      <c r="C7189" s="461" t="s">
        <v>183</v>
      </c>
      <c r="D7189" s="465">
        <v>3772.37</v>
      </c>
    </row>
    <row r="7190" spans="1:4" ht="15">
      <c r="A7190" s="461">
        <v>101449</v>
      </c>
      <c r="B7190" s="462" t="s">
        <v>8989</v>
      </c>
      <c r="C7190" s="461" t="s">
        <v>183</v>
      </c>
      <c r="D7190" s="465">
        <v>2489.02</v>
      </c>
    </row>
    <row r="7191" spans="1:4" ht="15">
      <c r="A7191" s="461">
        <v>101450</v>
      </c>
      <c r="B7191" s="462" t="s">
        <v>3369</v>
      </c>
      <c r="C7191" s="461" t="s">
        <v>183</v>
      </c>
      <c r="D7191" s="465">
        <v>2298.9899999999998</v>
      </c>
    </row>
    <row r="7192" spans="1:4" ht="15">
      <c r="A7192" s="461">
        <v>101451</v>
      </c>
      <c r="B7192" s="462" t="s">
        <v>3370</v>
      </c>
      <c r="C7192" s="461" t="s">
        <v>183</v>
      </c>
      <c r="D7192" s="465">
        <v>3364.7</v>
      </c>
    </row>
    <row r="7193" spans="1:4" ht="15">
      <c r="A7193" s="461">
        <v>101452</v>
      </c>
      <c r="B7193" s="462" t="s">
        <v>8988</v>
      </c>
      <c r="C7193" s="461" t="s">
        <v>183</v>
      </c>
      <c r="D7193" s="465">
        <v>2729.69</v>
      </c>
    </row>
    <row r="7194" spans="1:4" ht="15">
      <c r="A7194" s="461">
        <v>101453</v>
      </c>
      <c r="B7194" s="462" t="s">
        <v>3372</v>
      </c>
      <c r="C7194" s="461" t="s">
        <v>183</v>
      </c>
      <c r="D7194" s="465">
        <v>3519.57</v>
      </c>
    </row>
    <row r="7195" spans="1:4" ht="15">
      <c r="A7195" s="461">
        <v>101454</v>
      </c>
      <c r="B7195" s="462" t="s">
        <v>8987</v>
      </c>
      <c r="C7195" s="461" t="s">
        <v>183</v>
      </c>
      <c r="D7195" s="465">
        <v>4351.1899999999996</v>
      </c>
    </row>
    <row r="7196" spans="1:4" ht="15">
      <c r="A7196" s="461">
        <v>101455</v>
      </c>
      <c r="B7196" s="462" t="s">
        <v>3374</v>
      </c>
      <c r="C7196" s="461" t="s">
        <v>183</v>
      </c>
      <c r="D7196" s="465">
        <v>3897.54</v>
      </c>
    </row>
    <row r="7197" spans="1:4" ht="15">
      <c r="A7197" s="461">
        <v>101456</v>
      </c>
      <c r="B7197" s="462" t="s">
        <v>8986</v>
      </c>
      <c r="C7197" s="461" t="s">
        <v>183</v>
      </c>
      <c r="D7197" s="465">
        <v>3812.09</v>
      </c>
    </row>
    <row r="7198" spans="1:4" ht="15">
      <c r="A7198" s="461">
        <v>101457</v>
      </c>
      <c r="B7198" s="462" t="s">
        <v>8985</v>
      </c>
      <c r="C7198" s="461" t="s">
        <v>183</v>
      </c>
      <c r="D7198" s="465">
        <v>3960.56</v>
      </c>
    </row>
    <row r="7199" spans="1:4" ht="15">
      <c r="A7199" s="461">
        <v>101458</v>
      </c>
      <c r="B7199" s="462" t="s">
        <v>8984</v>
      </c>
      <c r="C7199" s="461" t="s">
        <v>183</v>
      </c>
      <c r="D7199" s="465">
        <v>3567.36</v>
      </c>
    </row>
    <row r="7200" spans="1:4" ht="15">
      <c r="A7200" s="461">
        <v>101459</v>
      </c>
      <c r="B7200" s="462" t="s">
        <v>3379</v>
      </c>
      <c r="C7200" s="461" t="s">
        <v>183</v>
      </c>
      <c r="D7200" s="465">
        <v>3032.62</v>
      </c>
    </row>
    <row r="7201" spans="1:4" ht="15">
      <c r="A7201" s="461">
        <v>101460</v>
      </c>
      <c r="B7201" s="462" t="s">
        <v>3939</v>
      </c>
      <c r="C7201" s="461" t="s">
        <v>183</v>
      </c>
      <c r="D7201" s="465">
        <v>2711.65</v>
      </c>
    </row>
    <row r="7202" spans="1:4" ht="28.5">
      <c r="A7202" s="463">
        <v>2418</v>
      </c>
      <c r="B7202" s="464" t="s">
        <v>8983</v>
      </c>
      <c r="C7202" s="463" t="s">
        <v>3519</v>
      </c>
      <c r="D7202" s="466">
        <v>9.8000000000000007</v>
      </c>
    </row>
    <row r="7203" spans="1:4" ht="28.5">
      <c r="A7203" s="463">
        <v>3378</v>
      </c>
      <c r="B7203" s="464" t="s">
        <v>4291</v>
      </c>
      <c r="C7203" s="463" t="s">
        <v>3519</v>
      </c>
      <c r="D7203" s="466">
        <v>70.319999999999993</v>
      </c>
    </row>
    <row r="7204" spans="1:4" ht="42.75">
      <c r="A7204" s="463">
        <v>3380</v>
      </c>
      <c r="B7204" s="464" t="s">
        <v>4292</v>
      </c>
      <c r="C7204" s="463" t="s">
        <v>3519</v>
      </c>
      <c r="D7204" s="466">
        <v>49.23</v>
      </c>
    </row>
    <row r="7205" spans="1:4" ht="28.5">
      <c r="A7205" s="463">
        <v>3379</v>
      </c>
      <c r="B7205" s="464" t="s">
        <v>4293</v>
      </c>
      <c r="C7205" s="463" t="s">
        <v>3519</v>
      </c>
      <c r="D7205" s="466">
        <v>47.53</v>
      </c>
    </row>
    <row r="7206" spans="1:4" ht="28.5">
      <c r="A7206" s="463">
        <v>615</v>
      </c>
      <c r="B7206" s="464" t="s">
        <v>8982</v>
      </c>
      <c r="C7206" s="463" t="s">
        <v>3520</v>
      </c>
      <c r="D7206" s="466">
        <v>501.05</v>
      </c>
    </row>
    <row r="7207" spans="1:4" ht="42.75">
      <c r="A7207" s="463">
        <v>606</v>
      </c>
      <c r="B7207" s="464" t="s">
        <v>8981</v>
      </c>
      <c r="C7207" s="463" t="s">
        <v>3520</v>
      </c>
      <c r="D7207" s="466">
        <v>787.1</v>
      </c>
    </row>
    <row r="7208" spans="1:4" ht="28.5">
      <c r="A7208" s="463">
        <v>13382</v>
      </c>
      <c r="B7208" s="464" t="s">
        <v>4294</v>
      </c>
      <c r="C7208" s="463" t="s">
        <v>3519</v>
      </c>
      <c r="D7208" s="466">
        <v>535.04</v>
      </c>
    </row>
    <row r="7209" spans="1:4" ht="42.75">
      <c r="A7209" s="463">
        <v>11199</v>
      </c>
      <c r="B7209" s="464" t="s">
        <v>8980</v>
      </c>
      <c r="C7209" s="463" t="s">
        <v>3519</v>
      </c>
      <c r="D7209" s="466">
        <v>1129.4100000000001</v>
      </c>
    </row>
    <row r="7210" spans="1:4" ht="28.5">
      <c r="A7210" s="463">
        <v>21136</v>
      </c>
      <c r="B7210" s="464" t="s">
        <v>4295</v>
      </c>
      <c r="C7210" s="463" t="s">
        <v>3522</v>
      </c>
      <c r="D7210" s="466">
        <v>14.29</v>
      </c>
    </row>
    <row r="7211" spans="1:4" ht="28.5">
      <c r="A7211" s="463">
        <v>21128</v>
      </c>
      <c r="B7211" s="464" t="s">
        <v>4296</v>
      </c>
      <c r="C7211" s="463" t="s">
        <v>3522</v>
      </c>
      <c r="D7211" s="466">
        <v>11.06</v>
      </c>
    </row>
    <row r="7212" spans="1:4" ht="28.5">
      <c r="A7212" s="463">
        <v>21130</v>
      </c>
      <c r="B7212" s="464" t="s">
        <v>4297</v>
      </c>
      <c r="C7212" s="463" t="s">
        <v>3522</v>
      </c>
      <c r="D7212" s="466">
        <v>27.93</v>
      </c>
    </row>
    <row r="7213" spans="1:4" ht="28.5">
      <c r="A7213" s="463">
        <v>21135</v>
      </c>
      <c r="B7213" s="464" t="s">
        <v>4298</v>
      </c>
      <c r="C7213" s="463" t="s">
        <v>3522</v>
      </c>
      <c r="D7213" s="466">
        <v>27.5</v>
      </c>
    </row>
    <row r="7214" spans="1:4" ht="28.5">
      <c r="A7214" s="463">
        <v>38605</v>
      </c>
      <c r="B7214" s="464" t="s">
        <v>4299</v>
      </c>
      <c r="C7214" s="463" t="s">
        <v>3519</v>
      </c>
      <c r="D7214" s="466">
        <v>143.04</v>
      </c>
    </row>
    <row r="7215" spans="1:4">
      <c r="A7215" s="463">
        <v>11270</v>
      </c>
      <c r="B7215" s="464" t="s">
        <v>4300</v>
      </c>
      <c r="C7215" s="463" t="s">
        <v>3519</v>
      </c>
      <c r="D7215" s="466">
        <v>2.7</v>
      </c>
    </row>
    <row r="7216" spans="1:4">
      <c r="A7216" s="463">
        <v>412</v>
      </c>
      <c r="B7216" s="464" t="s">
        <v>4301</v>
      </c>
      <c r="C7216" s="463" t="s">
        <v>3519</v>
      </c>
      <c r="D7216" s="466">
        <v>1.28</v>
      </c>
    </row>
    <row r="7217" spans="1:4">
      <c r="A7217" s="463">
        <v>414</v>
      </c>
      <c r="B7217" s="464" t="s">
        <v>4302</v>
      </c>
      <c r="C7217" s="463" t="s">
        <v>3519</v>
      </c>
      <c r="D7217" s="466">
        <v>0.08</v>
      </c>
    </row>
    <row r="7218" spans="1:4">
      <c r="A7218" s="463">
        <v>410</v>
      </c>
      <c r="B7218" s="464" t="s">
        <v>4303</v>
      </c>
      <c r="C7218" s="463" t="s">
        <v>3519</v>
      </c>
      <c r="D7218" s="466">
        <v>0.19</v>
      </c>
    </row>
    <row r="7219" spans="1:4">
      <c r="A7219" s="463">
        <v>411</v>
      </c>
      <c r="B7219" s="464" t="s">
        <v>4304</v>
      </c>
      <c r="C7219" s="463" t="s">
        <v>3519</v>
      </c>
      <c r="D7219" s="466">
        <v>0.25</v>
      </c>
    </row>
    <row r="7220" spans="1:4">
      <c r="A7220" s="463">
        <v>408</v>
      </c>
      <c r="B7220" s="464" t="s">
        <v>4305</v>
      </c>
      <c r="C7220" s="463" t="s">
        <v>3519</v>
      </c>
      <c r="D7220" s="466">
        <v>1.24</v>
      </c>
    </row>
    <row r="7221" spans="1:4" ht="28.5">
      <c r="A7221" s="463">
        <v>39131</v>
      </c>
      <c r="B7221" s="464" t="s">
        <v>4306</v>
      </c>
      <c r="C7221" s="463" t="s">
        <v>3519</v>
      </c>
      <c r="D7221" s="466">
        <v>3.91</v>
      </c>
    </row>
    <row r="7222" spans="1:4" ht="28.5">
      <c r="A7222" s="463">
        <v>394</v>
      </c>
      <c r="B7222" s="464" t="s">
        <v>4307</v>
      </c>
      <c r="C7222" s="463" t="s">
        <v>3519</v>
      </c>
      <c r="D7222" s="466">
        <v>3.96</v>
      </c>
    </row>
    <row r="7223" spans="1:4" ht="28.5">
      <c r="A7223" s="463">
        <v>39130</v>
      </c>
      <c r="B7223" s="464" t="s">
        <v>4308</v>
      </c>
      <c r="C7223" s="463" t="s">
        <v>3519</v>
      </c>
      <c r="D7223" s="466">
        <v>3.57</v>
      </c>
    </row>
    <row r="7224" spans="1:4" ht="28.5">
      <c r="A7224" s="463">
        <v>395</v>
      </c>
      <c r="B7224" s="464" t="s">
        <v>4309</v>
      </c>
      <c r="C7224" s="463" t="s">
        <v>3519</v>
      </c>
      <c r="D7224" s="466">
        <v>3.81</v>
      </c>
    </row>
    <row r="7225" spans="1:4" ht="28.5">
      <c r="A7225" s="463">
        <v>39127</v>
      </c>
      <c r="B7225" s="464" t="s">
        <v>4310</v>
      </c>
      <c r="C7225" s="463" t="s">
        <v>3519</v>
      </c>
      <c r="D7225" s="466">
        <v>1.88</v>
      </c>
    </row>
    <row r="7226" spans="1:4" ht="28.5">
      <c r="A7226" s="463">
        <v>392</v>
      </c>
      <c r="B7226" s="464" t="s">
        <v>4311</v>
      </c>
      <c r="C7226" s="463" t="s">
        <v>3519</v>
      </c>
      <c r="D7226" s="466">
        <v>1.93</v>
      </c>
    </row>
    <row r="7227" spans="1:4" ht="28.5">
      <c r="A7227" s="463">
        <v>39129</v>
      </c>
      <c r="B7227" s="464" t="s">
        <v>4312</v>
      </c>
      <c r="C7227" s="463" t="s">
        <v>3519</v>
      </c>
      <c r="D7227" s="466">
        <v>2.2000000000000002</v>
      </c>
    </row>
    <row r="7228" spans="1:4" ht="28.5">
      <c r="A7228" s="463">
        <v>393</v>
      </c>
      <c r="B7228" s="464" t="s">
        <v>4313</v>
      </c>
      <c r="C7228" s="463" t="s">
        <v>3519</v>
      </c>
      <c r="D7228" s="466">
        <v>2.2999999999999998</v>
      </c>
    </row>
    <row r="7229" spans="1:4" ht="28.5">
      <c r="A7229" s="463">
        <v>39133</v>
      </c>
      <c r="B7229" s="464" t="s">
        <v>4314</v>
      </c>
      <c r="C7229" s="463" t="s">
        <v>3519</v>
      </c>
      <c r="D7229" s="466">
        <v>5.13</v>
      </c>
    </row>
    <row r="7230" spans="1:4" ht="28.5">
      <c r="A7230" s="463">
        <v>397</v>
      </c>
      <c r="B7230" s="464" t="s">
        <v>4315</v>
      </c>
      <c r="C7230" s="463" t="s">
        <v>3519</v>
      </c>
      <c r="D7230" s="466">
        <v>5.67</v>
      </c>
    </row>
    <row r="7231" spans="1:4" ht="28.5">
      <c r="A7231" s="463">
        <v>39132</v>
      </c>
      <c r="B7231" s="464" t="s">
        <v>4316</v>
      </c>
      <c r="C7231" s="463" t="s">
        <v>3519</v>
      </c>
      <c r="D7231" s="466">
        <v>4.1100000000000003</v>
      </c>
    </row>
    <row r="7232" spans="1:4" ht="28.5">
      <c r="A7232" s="463">
        <v>396</v>
      </c>
      <c r="B7232" s="464" t="s">
        <v>4317</v>
      </c>
      <c r="C7232" s="463" t="s">
        <v>3519</v>
      </c>
      <c r="D7232" s="466">
        <v>4.4000000000000004</v>
      </c>
    </row>
    <row r="7233" spans="1:4" ht="28.5">
      <c r="A7233" s="463">
        <v>39135</v>
      </c>
      <c r="B7233" s="464" t="s">
        <v>4318</v>
      </c>
      <c r="C7233" s="463" t="s">
        <v>3519</v>
      </c>
      <c r="D7233" s="466">
        <v>8.2200000000000006</v>
      </c>
    </row>
    <row r="7234" spans="1:4" ht="28.5">
      <c r="A7234" s="463">
        <v>39128</v>
      </c>
      <c r="B7234" s="464" t="s">
        <v>4319</v>
      </c>
      <c r="C7234" s="463" t="s">
        <v>3519</v>
      </c>
      <c r="D7234" s="466">
        <v>2.0499999999999998</v>
      </c>
    </row>
    <row r="7235" spans="1:4" ht="28.5">
      <c r="A7235" s="463">
        <v>400</v>
      </c>
      <c r="B7235" s="464" t="s">
        <v>4320</v>
      </c>
      <c r="C7235" s="463" t="s">
        <v>3519</v>
      </c>
      <c r="D7235" s="466">
        <v>2</v>
      </c>
    </row>
    <row r="7236" spans="1:4" ht="28.5">
      <c r="A7236" s="463">
        <v>39125</v>
      </c>
      <c r="B7236" s="464" t="s">
        <v>4321</v>
      </c>
      <c r="C7236" s="463" t="s">
        <v>3519</v>
      </c>
      <c r="D7236" s="466">
        <v>2.0499999999999998</v>
      </c>
    </row>
    <row r="7237" spans="1:4" ht="28.5">
      <c r="A7237" s="463">
        <v>39134</v>
      </c>
      <c r="B7237" s="464" t="s">
        <v>4322</v>
      </c>
      <c r="C7237" s="463" t="s">
        <v>3519</v>
      </c>
      <c r="D7237" s="466">
        <v>6.85</v>
      </c>
    </row>
    <row r="7238" spans="1:4" ht="28.5">
      <c r="A7238" s="463">
        <v>398</v>
      </c>
      <c r="B7238" s="464" t="s">
        <v>4323</v>
      </c>
      <c r="C7238" s="463" t="s">
        <v>3519</v>
      </c>
      <c r="D7238" s="466">
        <v>6.31</v>
      </c>
    </row>
    <row r="7239" spans="1:4" ht="28.5">
      <c r="A7239" s="463">
        <v>39126</v>
      </c>
      <c r="B7239" s="464" t="s">
        <v>4324</v>
      </c>
      <c r="C7239" s="463" t="s">
        <v>3519</v>
      </c>
      <c r="D7239" s="466">
        <v>9.24</v>
      </c>
    </row>
    <row r="7240" spans="1:4" ht="28.5">
      <c r="A7240" s="463">
        <v>399</v>
      </c>
      <c r="B7240" s="464" t="s">
        <v>4325</v>
      </c>
      <c r="C7240" s="463" t="s">
        <v>3519</v>
      </c>
      <c r="D7240" s="466">
        <v>8.14</v>
      </c>
    </row>
    <row r="7241" spans="1:4" ht="28.5">
      <c r="A7241" s="463">
        <v>39158</v>
      </c>
      <c r="B7241" s="464" t="s">
        <v>4326</v>
      </c>
      <c r="C7241" s="463" t="s">
        <v>3519</v>
      </c>
      <c r="D7241" s="466">
        <v>21.87</v>
      </c>
    </row>
    <row r="7242" spans="1:4">
      <c r="A7242" s="463">
        <v>39141</v>
      </c>
      <c r="B7242" s="464" t="s">
        <v>4327</v>
      </c>
      <c r="C7242" s="463" t="s">
        <v>3519</v>
      </c>
      <c r="D7242" s="466">
        <v>1.59</v>
      </c>
    </row>
    <row r="7243" spans="1:4">
      <c r="A7243" s="463">
        <v>39140</v>
      </c>
      <c r="B7243" s="464" t="s">
        <v>4328</v>
      </c>
      <c r="C7243" s="463" t="s">
        <v>3519</v>
      </c>
      <c r="D7243" s="466">
        <v>1.44</v>
      </c>
    </row>
    <row r="7244" spans="1:4">
      <c r="A7244" s="463">
        <v>39137</v>
      </c>
      <c r="B7244" s="464" t="s">
        <v>4329</v>
      </c>
      <c r="C7244" s="463" t="s">
        <v>3519</v>
      </c>
      <c r="D7244" s="466">
        <v>0.83</v>
      </c>
    </row>
    <row r="7245" spans="1:4">
      <c r="A7245" s="463">
        <v>39139</v>
      </c>
      <c r="B7245" s="464" t="s">
        <v>4330</v>
      </c>
      <c r="C7245" s="463" t="s">
        <v>3519</v>
      </c>
      <c r="D7245" s="466">
        <v>1.19</v>
      </c>
    </row>
    <row r="7246" spans="1:4">
      <c r="A7246" s="463">
        <v>39143</v>
      </c>
      <c r="B7246" s="464" t="s">
        <v>4331</v>
      </c>
      <c r="C7246" s="463" t="s">
        <v>3519</v>
      </c>
      <c r="D7246" s="466">
        <v>3.27</v>
      </c>
    </row>
    <row r="7247" spans="1:4">
      <c r="A7247" s="463">
        <v>39142</v>
      </c>
      <c r="B7247" s="464" t="s">
        <v>4332</v>
      </c>
      <c r="C7247" s="463" t="s">
        <v>3519</v>
      </c>
      <c r="D7247" s="466">
        <v>2.34</v>
      </c>
    </row>
    <row r="7248" spans="1:4">
      <c r="A7248" s="463">
        <v>39138</v>
      </c>
      <c r="B7248" s="464" t="s">
        <v>4333</v>
      </c>
      <c r="C7248" s="463" t="s">
        <v>3519</v>
      </c>
      <c r="D7248" s="466">
        <v>0.88</v>
      </c>
    </row>
    <row r="7249" spans="1:4">
      <c r="A7249" s="463">
        <v>39136</v>
      </c>
      <c r="B7249" s="464" t="s">
        <v>4334</v>
      </c>
      <c r="C7249" s="463" t="s">
        <v>3519</v>
      </c>
      <c r="D7249" s="466">
        <v>0.57999999999999996</v>
      </c>
    </row>
    <row r="7250" spans="1:4">
      <c r="A7250" s="463">
        <v>39144</v>
      </c>
      <c r="B7250" s="464" t="s">
        <v>4335</v>
      </c>
      <c r="C7250" s="463" t="s">
        <v>3519</v>
      </c>
      <c r="D7250" s="466">
        <v>3.81</v>
      </c>
    </row>
    <row r="7251" spans="1:4">
      <c r="A7251" s="463">
        <v>39145</v>
      </c>
      <c r="B7251" s="464" t="s">
        <v>4336</v>
      </c>
      <c r="C7251" s="463" t="s">
        <v>3519</v>
      </c>
      <c r="D7251" s="466">
        <v>6.28</v>
      </c>
    </row>
    <row r="7252" spans="1:4" ht="28.5">
      <c r="A7252" s="463">
        <v>12615</v>
      </c>
      <c r="B7252" s="464" t="s">
        <v>4337</v>
      </c>
      <c r="C7252" s="463" t="s">
        <v>3519</v>
      </c>
      <c r="D7252" s="466">
        <v>3.99</v>
      </c>
    </row>
    <row r="7253" spans="1:4" ht="28.5">
      <c r="A7253" s="463">
        <v>11927</v>
      </c>
      <c r="B7253" s="464" t="s">
        <v>4338</v>
      </c>
      <c r="C7253" s="463" t="s">
        <v>3519</v>
      </c>
      <c r="D7253" s="466">
        <v>8.06</v>
      </c>
    </row>
    <row r="7254" spans="1:4" ht="28.5">
      <c r="A7254" s="463">
        <v>11928</v>
      </c>
      <c r="B7254" s="464" t="s">
        <v>4339</v>
      </c>
      <c r="C7254" s="463" t="s">
        <v>3519</v>
      </c>
      <c r="D7254" s="466">
        <v>9.23</v>
      </c>
    </row>
    <row r="7255" spans="1:4" ht="28.5">
      <c r="A7255" s="463">
        <v>11929</v>
      </c>
      <c r="B7255" s="464" t="s">
        <v>4340</v>
      </c>
      <c r="C7255" s="463" t="s">
        <v>3519</v>
      </c>
      <c r="D7255" s="466">
        <v>14.28</v>
      </c>
    </row>
    <row r="7256" spans="1:4">
      <c r="A7256" s="463">
        <v>36801</v>
      </c>
      <c r="B7256" s="464" t="s">
        <v>13716</v>
      </c>
      <c r="C7256" s="463" t="s">
        <v>3519</v>
      </c>
      <c r="D7256" s="466">
        <v>28.7</v>
      </c>
    </row>
    <row r="7257" spans="1:4" ht="28.5">
      <c r="A7257" s="463">
        <v>36246</v>
      </c>
      <c r="B7257" s="464" t="s">
        <v>4341</v>
      </c>
      <c r="C7257" s="463" t="s">
        <v>3522</v>
      </c>
      <c r="D7257" s="466">
        <v>5</v>
      </c>
    </row>
    <row r="7258" spans="1:4">
      <c r="A7258" s="463">
        <v>37600</v>
      </c>
      <c r="B7258" s="464" t="s">
        <v>4342</v>
      </c>
      <c r="C7258" s="463" t="s">
        <v>3519</v>
      </c>
      <c r="D7258" s="466">
        <v>123.71</v>
      </c>
    </row>
    <row r="7259" spans="1:4">
      <c r="A7259" s="463">
        <v>37599</v>
      </c>
      <c r="B7259" s="464" t="s">
        <v>4343</v>
      </c>
      <c r="C7259" s="463" t="s">
        <v>3519</v>
      </c>
      <c r="D7259" s="466">
        <v>115.15</v>
      </c>
    </row>
    <row r="7260" spans="1:4">
      <c r="A7260" s="463">
        <v>1</v>
      </c>
      <c r="B7260" s="464" t="s">
        <v>4344</v>
      </c>
      <c r="C7260" s="463" t="s">
        <v>3523</v>
      </c>
      <c r="D7260" s="466">
        <v>71.5</v>
      </c>
    </row>
    <row r="7261" spans="1:4">
      <c r="A7261" s="463">
        <v>3</v>
      </c>
      <c r="B7261" s="464" t="s">
        <v>13717</v>
      </c>
      <c r="C7261" s="463" t="s">
        <v>3524</v>
      </c>
      <c r="D7261" s="466">
        <v>10.63</v>
      </c>
    </row>
    <row r="7262" spans="1:4">
      <c r="A7262" s="463">
        <v>43054</v>
      </c>
      <c r="B7262" s="464" t="s">
        <v>8979</v>
      </c>
      <c r="C7262" s="463" t="s">
        <v>3523</v>
      </c>
      <c r="D7262" s="466">
        <v>13.09</v>
      </c>
    </row>
    <row r="7263" spans="1:4">
      <c r="A7263" s="463">
        <v>42402</v>
      </c>
      <c r="B7263" s="464" t="s">
        <v>8978</v>
      </c>
      <c r="C7263" s="463" t="s">
        <v>3523</v>
      </c>
      <c r="D7263" s="466">
        <v>12.51</v>
      </c>
    </row>
    <row r="7264" spans="1:4">
      <c r="A7264" s="463">
        <v>42403</v>
      </c>
      <c r="B7264" s="464" t="s">
        <v>8977</v>
      </c>
      <c r="C7264" s="463" t="s">
        <v>3523</v>
      </c>
      <c r="D7264" s="466">
        <v>16.04</v>
      </c>
    </row>
    <row r="7265" spans="1:4">
      <c r="A7265" s="463">
        <v>42404</v>
      </c>
      <c r="B7265" s="464" t="s">
        <v>8976</v>
      </c>
      <c r="C7265" s="463" t="s">
        <v>3523</v>
      </c>
      <c r="D7265" s="466">
        <v>15.95</v>
      </c>
    </row>
    <row r="7266" spans="1:4">
      <c r="A7266" s="463">
        <v>42405</v>
      </c>
      <c r="B7266" s="464" t="s">
        <v>8975</v>
      </c>
      <c r="C7266" s="463" t="s">
        <v>3523</v>
      </c>
      <c r="D7266" s="466">
        <v>16.989999999999998</v>
      </c>
    </row>
    <row r="7267" spans="1:4">
      <c r="A7267" s="463">
        <v>34341</v>
      </c>
      <c r="B7267" s="464" t="s">
        <v>4345</v>
      </c>
      <c r="C7267" s="463" t="s">
        <v>3523</v>
      </c>
      <c r="D7267" s="466">
        <v>14.75</v>
      </c>
    </row>
    <row r="7268" spans="1:4">
      <c r="A7268" s="463">
        <v>43053</v>
      </c>
      <c r="B7268" s="464" t="s">
        <v>8974</v>
      </c>
      <c r="C7268" s="463" t="s">
        <v>3523</v>
      </c>
      <c r="D7268" s="466">
        <v>11.69</v>
      </c>
    </row>
    <row r="7269" spans="1:4">
      <c r="A7269" s="463">
        <v>43058</v>
      </c>
      <c r="B7269" s="464" t="s">
        <v>8973</v>
      </c>
      <c r="C7269" s="463" t="s">
        <v>3523</v>
      </c>
      <c r="D7269" s="466">
        <v>12.12</v>
      </c>
    </row>
    <row r="7270" spans="1:4">
      <c r="A7270" s="463">
        <v>34</v>
      </c>
      <c r="B7270" s="464" t="s">
        <v>4346</v>
      </c>
      <c r="C7270" s="463" t="s">
        <v>3523</v>
      </c>
      <c r="D7270" s="466">
        <v>12.18</v>
      </c>
    </row>
    <row r="7271" spans="1:4">
      <c r="A7271" s="463">
        <v>43055</v>
      </c>
      <c r="B7271" s="464" t="s">
        <v>8972</v>
      </c>
      <c r="C7271" s="463" t="s">
        <v>3523</v>
      </c>
      <c r="D7271" s="466">
        <v>10.55</v>
      </c>
    </row>
    <row r="7272" spans="1:4">
      <c r="A7272" s="463">
        <v>43056</v>
      </c>
      <c r="B7272" s="464" t="s">
        <v>8971</v>
      </c>
      <c r="C7272" s="463" t="s">
        <v>3523</v>
      </c>
      <c r="D7272" s="466">
        <v>12.16</v>
      </c>
    </row>
    <row r="7273" spans="1:4">
      <c r="A7273" s="463">
        <v>43057</v>
      </c>
      <c r="B7273" s="464" t="s">
        <v>8970</v>
      </c>
      <c r="C7273" s="463" t="s">
        <v>3523</v>
      </c>
      <c r="D7273" s="466">
        <v>13.37</v>
      </c>
    </row>
    <row r="7274" spans="1:4">
      <c r="A7274" s="463">
        <v>34449</v>
      </c>
      <c r="B7274" s="464" t="s">
        <v>4347</v>
      </c>
      <c r="C7274" s="463" t="s">
        <v>3523</v>
      </c>
      <c r="D7274" s="466">
        <v>14.29</v>
      </c>
    </row>
    <row r="7275" spans="1:4">
      <c r="A7275" s="463">
        <v>32</v>
      </c>
      <c r="B7275" s="464" t="s">
        <v>4348</v>
      </c>
      <c r="C7275" s="463" t="s">
        <v>3523</v>
      </c>
      <c r="D7275" s="466">
        <v>12.85</v>
      </c>
    </row>
    <row r="7276" spans="1:4">
      <c r="A7276" s="463">
        <v>33</v>
      </c>
      <c r="B7276" s="464" t="s">
        <v>3578</v>
      </c>
      <c r="C7276" s="463" t="s">
        <v>3523</v>
      </c>
      <c r="D7276" s="466">
        <v>12.92</v>
      </c>
    </row>
    <row r="7277" spans="1:4">
      <c r="A7277" s="463">
        <v>43061</v>
      </c>
      <c r="B7277" s="464" t="s">
        <v>8969</v>
      </c>
      <c r="C7277" s="463" t="s">
        <v>3523</v>
      </c>
      <c r="D7277" s="466">
        <v>12.08</v>
      </c>
    </row>
    <row r="7278" spans="1:4">
      <c r="A7278" s="463">
        <v>43059</v>
      </c>
      <c r="B7278" s="464" t="s">
        <v>8968</v>
      </c>
      <c r="C7278" s="463" t="s">
        <v>3523</v>
      </c>
      <c r="D7278" s="466">
        <v>11.53</v>
      </c>
    </row>
    <row r="7279" spans="1:4">
      <c r="A7279" s="463">
        <v>43062</v>
      </c>
      <c r="B7279" s="464" t="s">
        <v>8967</v>
      </c>
      <c r="C7279" s="463" t="s">
        <v>3523</v>
      </c>
      <c r="D7279" s="466">
        <v>12.77</v>
      </c>
    </row>
    <row r="7280" spans="1:4">
      <c r="A7280" s="463">
        <v>43060</v>
      </c>
      <c r="B7280" s="464" t="s">
        <v>8966</v>
      </c>
      <c r="C7280" s="463" t="s">
        <v>3523</v>
      </c>
      <c r="D7280" s="466">
        <v>10.039999999999999</v>
      </c>
    </row>
    <row r="7281" spans="1:4" ht="28.5">
      <c r="A7281" s="463">
        <v>20063</v>
      </c>
      <c r="B7281" s="464" t="s">
        <v>4349</v>
      </c>
      <c r="C7281" s="463" t="s">
        <v>3519</v>
      </c>
      <c r="D7281" s="466">
        <v>3.97</v>
      </c>
    </row>
    <row r="7282" spans="1:4" ht="28.5">
      <c r="A7282" s="463">
        <v>40410</v>
      </c>
      <c r="B7282" s="464" t="s">
        <v>4350</v>
      </c>
      <c r="C7282" s="463" t="s">
        <v>3519</v>
      </c>
      <c r="D7282" s="466">
        <v>31.27</v>
      </c>
    </row>
    <row r="7283" spans="1:4" ht="28.5">
      <c r="A7283" s="463">
        <v>40411</v>
      </c>
      <c r="B7283" s="464" t="s">
        <v>4351</v>
      </c>
      <c r="C7283" s="463" t="s">
        <v>3519</v>
      </c>
      <c r="D7283" s="466">
        <v>33.93</v>
      </c>
    </row>
    <row r="7284" spans="1:4" ht="28.5">
      <c r="A7284" s="463">
        <v>40412</v>
      </c>
      <c r="B7284" s="464" t="s">
        <v>4352</v>
      </c>
      <c r="C7284" s="463" t="s">
        <v>3519</v>
      </c>
      <c r="D7284" s="466">
        <v>38.090000000000003</v>
      </c>
    </row>
    <row r="7285" spans="1:4">
      <c r="A7285" s="463">
        <v>38838</v>
      </c>
      <c r="B7285" s="464" t="s">
        <v>4353</v>
      </c>
      <c r="C7285" s="463" t="s">
        <v>3519</v>
      </c>
      <c r="D7285" s="466">
        <v>10.85</v>
      </c>
    </row>
    <row r="7286" spans="1:4">
      <c r="A7286" s="463">
        <v>38839</v>
      </c>
      <c r="B7286" s="464" t="s">
        <v>4354</v>
      </c>
      <c r="C7286" s="463" t="s">
        <v>3519</v>
      </c>
      <c r="D7286" s="466">
        <v>12.78</v>
      </c>
    </row>
    <row r="7287" spans="1:4" ht="28.5">
      <c r="A7287" s="463">
        <v>55</v>
      </c>
      <c r="B7287" s="464" t="s">
        <v>4355</v>
      </c>
      <c r="C7287" s="463" t="s">
        <v>3519</v>
      </c>
      <c r="D7287" s="466">
        <v>5</v>
      </c>
    </row>
    <row r="7288" spans="1:4" ht="28.5">
      <c r="A7288" s="463">
        <v>61</v>
      </c>
      <c r="B7288" s="464" t="s">
        <v>4356</v>
      </c>
      <c r="C7288" s="463" t="s">
        <v>3519</v>
      </c>
      <c r="D7288" s="466">
        <v>4.7300000000000004</v>
      </c>
    </row>
    <row r="7289" spans="1:4" ht="28.5">
      <c r="A7289" s="463">
        <v>62</v>
      </c>
      <c r="B7289" s="464" t="s">
        <v>4357</v>
      </c>
      <c r="C7289" s="463" t="s">
        <v>3519</v>
      </c>
      <c r="D7289" s="466">
        <v>9.8000000000000007</v>
      </c>
    </row>
    <row r="7290" spans="1:4" ht="28.5">
      <c r="A7290" s="463">
        <v>77</v>
      </c>
      <c r="B7290" s="464" t="s">
        <v>4358</v>
      </c>
      <c r="C7290" s="463" t="s">
        <v>3519</v>
      </c>
      <c r="D7290" s="466">
        <v>1.22</v>
      </c>
    </row>
    <row r="7291" spans="1:4">
      <c r="A7291" s="463">
        <v>76</v>
      </c>
      <c r="B7291" s="464" t="s">
        <v>4359</v>
      </c>
      <c r="C7291" s="463" t="s">
        <v>3519</v>
      </c>
      <c r="D7291" s="466">
        <v>1.25</v>
      </c>
    </row>
    <row r="7292" spans="1:4">
      <c r="A7292" s="463">
        <v>67</v>
      </c>
      <c r="B7292" s="464" t="s">
        <v>4360</v>
      </c>
      <c r="C7292" s="463" t="s">
        <v>3519</v>
      </c>
      <c r="D7292" s="466">
        <v>12.03</v>
      </c>
    </row>
    <row r="7293" spans="1:4">
      <c r="A7293" s="463">
        <v>71</v>
      </c>
      <c r="B7293" s="464" t="s">
        <v>4361</v>
      </c>
      <c r="C7293" s="463" t="s">
        <v>3519</v>
      </c>
      <c r="D7293" s="466">
        <v>22.11</v>
      </c>
    </row>
    <row r="7294" spans="1:4">
      <c r="A7294" s="463">
        <v>73</v>
      </c>
      <c r="B7294" s="464" t="s">
        <v>4362</v>
      </c>
      <c r="C7294" s="463" t="s">
        <v>3519</v>
      </c>
      <c r="D7294" s="466">
        <v>16.510000000000002</v>
      </c>
    </row>
    <row r="7295" spans="1:4">
      <c r="A7295" s="463">
        <v>103</v>
      </c>
      <c r="B7295" s="464" t="s">
        <v>4363</v>
      </c>
      <c r="C7295" s="463" t="s">
        <v>3519</v>
      </c>
      <c r="D7295" s="466">
        <v>49.11</v>
      </c>
    </row>
    <row r="7296" spans="1:4">
      <c r="A7296" s="463">
        <v>107</v>
      </c>
      <c r="B7296" s="464" t="s">
        <v>4364</v>
      </c>
      <c r="C7296" s="463" t="s">
        <v>3519</v>
      </c>
      <c r="D7296" s="466">
        <v>0.77</v>
      </c>
    </row>
    <row r="7297" spans="1:4">
      <c r="A7297" s="463">
        <v>65</v>
      </c>
      <c r="B7297" s="464" t="s">
        <v>4365</v>
      </c>
      <c r="C7297" s="463" t="s">
        <v>3519</v>
      </c>
      <c r="D7297" s="466">
        <v>0.95</v>
      </c>
    </row>
    <row r="7298" spans="1:4">
      <c r="A7298" s="463">
        <v>108</v>
      </c>
      <c r="B7298" s="464" t="s">
        <v>4366</v>
      </c>
      <c r="C7298" s="463" t="s">
        <v>3519</v>
      </c>
      <c r="D7298" s="466">
        <v>1.96</v>
      </c>
    </row>
    <row r="7299" spans="1:4">
      <c r="A7299" s="463">
        <v>110</v>
      </c>
      <c r="B7299" s="464" t="s">
        <v>4367</v>
      </c>
      <c r="C7299" s="463" t="s">
        <v>3519</v>
      </c>
      <c r="D7299" s="466">
        <v>7.58</v>
      </c>
    </row>
    <row r="7300" spans="1:4">
      <c r="A7300" s="463">
        <v>109</v>
      </c>
      <c r="B7300" s="464" t="s">
        <v>4368</v>
      </c>
      <c r="C7300" s="463" t="s">
        <v>3519</v>
      </c>
      <c r="D7300" s="466">
        <v>3.74</v>
      </c>
    </row>
    <row r="7301" spans="1:4">
      <c r="A7301" s="463">
        <v>111</v>
      </c>
      <c r="B7301" s="464" t="s">
        <v>4369</v>
      </c>
      <c r="C7301" s="463" t="s">
        <v>3519</v>
      </c>
      <c r="D7301" s="466">
        <v>8.74</v>
      </c>
    </row>
    <row r="7302" spans="1:4">
      <c r="A7302" s="463">
        <v>112</v>
      </c>
      <c r="B7302" s="464" t="s">
        <v>4370</v>
      </c>
      <c r="C7302" s="463" t="s">
        <v>3519</v>
      </c>
      <c r="D7302" s="466">
        <v>4.76</v>
      </c>
    </row>
    <row r="7303" spans="1:4">
      <c r="A7303" s="463">
        <v>113</v>
      </c>
      <c r="B7303" s="464" t="s">
        <v>4371</v>
      </c>
      <c r="C7303" s="463" t="s">
        <v>3519</v>
      </c>
      <c r="D7303" s="466">
        <v>12.92</v>
      </c>
    </row>
    <row r="7304" spans="1:4">
      <c r="A7304" s="463">
        <v>104</v>
      </c>
      <c r="B7304" s="464" t="s">
        <v>4372</v>
      </c>
      <c r="C7304" s="463" t="s">
        <v>3519</v>
      </c>
      <c r="D7304" s="466">
        <v>18.79</v>
      </c>
    </row>
    <row r="7305" spans="1:4">
      <c r="A7305" s="463">
        <v>102</v>
      </c>
      <c r="B7305" s="464" t="s">
        <v>4373</v>
      </c>
      <c r="C7305" s="463" t="s">
        <v>3519</v>
      </c>
      <c r="D7305" s="466">
        <v>30.84</v>
      </c>
    </row>
    <row r="7306" spans="1:4" ht="28.5">
      <c r="A7306" s="463">
        <v>95</v>
      </c>
      <c r="B7306" s="464" t="s">
        <v>4374</v>
      </c>
      <c r="C7306" s="463" t="s">
        <v>3519</v>
      </c>
      <c r="D7306" s="466">
        <v>10.44</v>
      </c>
    </row>
    <row r="7307" spans="1:4" ht="28.5">
      <c r="A7307" s="463">
        <v>96</v>
      </c>
      <c r="B7307" s="464" t="s">
        <v>4375</v>
      </c>
      <c r="C7307" s="463" t="s">
        <v>3519</v>
      </c>
      <c r="D7307" s="466">
        <v>12.01</v>
      </c>
    </row>
    <row r="7308" spans="1:4" ht="28.5">
      <c r="A7308" s="463">
        <v>97</v>
      </c>
      <c r="B7308" s="464" t="s">
        <v>4376</v>
      </c>
      <c r="C7308" s="463" t="s">
        <v>3519</v>
      </c>
      <c r="D7308" s="466">
        <v>15.59</v>
      </c>
    </row>
    <row r="7309" spans="1:4" ht="28.5">
      <c r="A7309" s="463">
        <v>98</v>
      </c>
      <c r="B7309" s="464" t="s">
        <v>4377</v>
      </c>
      <c r="C7309" s="463" t="s">
        <v>3519</v>
      </c>
      <c r="D7309" s="466">
        <v>21.01</v>
      </c>
    </row>
    <row r="7310" spans="1:4" ht="28.5">
      <c r="A7310" s="463">
        <v>99</v>
      </c>
      <c r="B7310" s="464" t="s">
        <v>4378</v>
      </c>
      <c r="C7310" s="463" t="s">
        <v>3519</v>
      </c>
      <c r="D7310" s="466">
        <v>25.49</v>
      </c>
    </row>
    <row r="7311" spans="1:4" ht="28.5">
      <c r="A7311" s="463">
        <v>100</v>
      </c>
      <c r="B7311" s="464" t="s">
        <v>4379</v>
      </c>
      <c r="C7311" s="463" t="s">
        <v>3519</v>
      </c>
      <c r="D7311" s="466">
        <v>35.56</v>
      </c>
    </row>
    <row r="7312" spans="1:4">
      <c r="A7312" s="463">
        <v>75</v>
      </c>
      <c r="B7312" s="464" t="s">
        <v>4380</v>
      </c>
      <c r="C7312" s="463" t="s">
        <v>3519</v>
      </c>
      <c r="D7312" s="466">
        <v>370.58</v>
      </c>
    </row>
    <row r="7313" spans="1:4">
      <c r="A7313" s="463">
        <v>114</v>
      </c>
      <c r="B7313" s="464" t="s">
        <v>4381</v>
      </c>
      <c r="C7313" s="463" t="s">
        <v>3519</v>
      </c>
      <c r="D7313" s="466">
        <v>13.5</v>
      </c>
    </row>
    <row r="7314" spans="1:4">
      <c r="A7314" s="463">
        <v>68</v>
      </c>
      <c r="B7314" s="464" t="s">
        <v>4382</v>
      </c>
      <c r="C7314" s="463" t="s">
        <v>3519</v>
      </c>
      <c r="D7314" s="466">
        <v>20.65</v>
      </c>
    </row>
    <row r="7315" spans="1:4">
      <c r="A7315" s="463">
        <v>86</v>
      </c>
      <c r="B7315" s="464" t="s">
        <v>4383</v>
      </c>
      <c r="C7315" s="463" t="s">
        <v>3519</v>
      </c>
      <c r="D7315" s="466">
        <v>38.39</v>
      </c>
    </row>
    <row r="7316" spans="1:4">
      <c r="A7316" s="463">
        <v>66</v>
      </c>
      <c r="B7316" s="464" t="s">
        <v>4384</v>
      </c>
      <c r="C7316" s="463" t="s">
        <v>3519</v>
      </c>
      <c r="D7316" s="466">
        <v>38.520000000000003</v>
      </c>
    </row>
    <row r="7317" spans="1:4">
      <c r="A7317" s="463">
        <v>69</v>
      </c>
      <c r="B7317" s="464" t="s">
        <v>4385</v>
      </c>
      <c r="C7317" s="463" t="s">
        <v>3519</v>
      </c>
      <c r="D7317" s="466">
        <v>58.88</v>
      </c>
    </row>
    <row r="7318" spans="1:4">
      <c r="A7318" s="463">
        <v>83</v>
      </c>
      <c r="B7318" s="464" t="s">
        <v>4386</v>
      </c>
      <c r="C7318" s="463" t="s">
        <v>3519</v>
      </c>
      <c r="D7318" s="466">
        <v>188.07</v>
      </c>
    </row>
    <row r="7319" spans="1:4">
      <c r="A7319" s="463">
        <v>74</v>
      </c>
      <c r="B7319" s="464" t="s">
        <v>4387</v>
      </c>
      <c r="C7319" s="463" t="s">
        <v>3519</v>
      </c>
      <c r="D7319" s="466">
        <v>262.56</v>
      </c>
    </row>
    <row r="7320" spans="1:4">
      <c r="A7320" s="463">
        <v>106</v>
      </c>
      <c r="B7320" s="464" t="s">
        <v>4388</v>
      </c>
      <c r="C7320" s="463" t="s">
        <v>3519</v>
      </c>
      <c r="D7320" s="466">
        <v>398.88</v>
      </c>
    </row>
    <row r="7321" spans="1:4">
      <c r="A7321" s="463">
        <v>87</v>
      </c>
      <c r="B7321" s="464" t="s">
        <v>4389</v>
      </c>
      <c r="C7321" s="463" t="s">
        <v>3519</v>
      </c>
      <c r="D7321" s="466">
        <v>18.96</v>
      </c>
    </row>
    <row r="7322" spans="1:4">
      <c r="A7322" s="463">
        <v>88</v>
      </c>
      <c r="B7322" s="464" t="s">
        <v>4390</v>
      </c>
      <c r="C7322" s="463" t="s">
        <v>3519</v>
      </c>
      <c r="D7322" s="466">
        <v>21.16</v>
      </c>
    </row>
    <row r="7323" spans="1:4" ht="28.5">
      <c r="A7323" s="463">
        <v>89</v>
      </c>
      <c r="B7323" s="464" t="s">
        <v>4391</v>
      </c>
      <c r="C7323" s="463" t="s">
        <v>3519</v>
      </c>
      <c r="D7323" s="466">
        <v>31.29</v>
      </c>
    </row>
    <row r="7324" spans="1:4" ht="28.5">
      <c r="A7324" s="463">
        <v>90</v>
      </c>
      <c r="B7324" s="464" t="s">
        <v>4392</v>
      </c>
      <c r="C7324" s="463" t="s">
        <v>3519</v>
      </c>
      <c r="D7324" s="466">
        <v>35.840000000000003</v>
      </c>
    </row>
    <row r="7325" spans="1:4">
      <c r="A7325" s="463">
        <v>81</v>
      </c>
      <c r="B7325" s="464" t="s">
        <v>4393</v>
      </c>
      <c r="C7325" s="463" t="s">
        <v>3519</v>
      </c>
      <c r="D7325" s="466">
        <v>61.31</v>
      </c>
    </row>
    <row r="7326" spans="1:4" ht="28.5">
      <c r="A7326" s="463">
        <v>82</v>
      </c>
      <c r="B7326" s="464" t="s">
        <v>4394</v>
      </c>
      <c r="C7326" s="463" t="s">
        <v>3519</v>
      </c>
      <c r="D7326" s="466">
        <v>238</v>
      </c>
    </row>
    <row r="7327" spans="1:4">
      <c r="A7327" s="463">
        <v>105</v>
      </c>
      <c r="B7327" s="464" t="s">
        <v>4395</v>
      </c>
      <c r="C7327" s="463" t="s">
        <v>3519</v>
      </c>
      <c r="D7327" s="466">
        <v>278.64</v>
      </c>
    </row>
    <row r="7328" spans="1:4" ht="28.5">
      <c r="A7328" s="463">
        <v>60</v>
      </c>
      <c r="B7328" s="464" t="s">
        <v>4396</v>
      </c>
      <c r="C7328" s="463" t="s">
        <v>3519</v>
      </c>
      <c r="D7328" s="466">
        <v>6.49</v>
      </c>
    </row>
    <row r="7329" spans="1:4" ht="28.5">
      <c r="A7329" s="463">
        <v>72</v>
      </c>
      <c r="B7329" s="464" t="s">
        <v>4397</v>
      </c>
      <c r="C7329" s="463" t="s">
        <v>3519</v>
      </c>
      <c r="D7329" s="466">
        <v>37.479999999999997</v>
      </c>
    </row>
    <row r="7330" spans="1:4" ht="28.5">
      <c r="A7330" s="463">
        <v>70</v>
      </c>
      <c r="B7330" s="464" t="s">
        <v>4398</v>
      </c>
      <c r="C7330" s="463" t="s">
        <v>3519</v>
      </c>
      <c r="D7330" s="466">
        <v>31.34</v>
      </c>
    </row>
    <row r="7331" spans="1:4">
      <c r="A7331" s="463">
        <v>85</v>
      </c>
      <c r="B7331" s="464" t="s">
        <v>4399</v>
      </c>
      <c r="C7331" s="463" t="s">
        <v>3519</v>
      </c>
      <c r="D7331" s="466">
        <v>45.49</v>
      </c>
    </row>
    <row r="7332" spans="1:4">
      <c r="A7332" s="463">
        <v>84</v>
      </c>
      <c r="B7332" s="464" t="s">
        <v>4400</v>
      </c>
      <c r="C7332" s="463" t="s">
        <v>3519</v>
      </c>
      <c r="D7332" s="466">
        <v>0.52</v>
      </c>
    </row>
    <row r="7333" spans="1:4">
      <c r="A7333" s="463">
        <v>37997</v>
      </c>
      <c r="B7333" s="464" t="s">
        <v>4401</v>
      </c>
      <c r="C7333" s="463" t="s">
        <v>3519</v>
      </c>
      <c r="D7333" s="466">
        <v>8.9499999999999993</v>
      </c>
    </row>
    <row r="7334" spans="1:4">
      <c r="A7334" s="463">
        <v>37998</v>
      </c>
      <c r="B7334" s="464" t="s">
        <v>4402</v>
      </c>
      <c r="C7334" s="463" t="s">
        <v>3519</v>
      </c>
      <c r="D7334" s="466">
        <v>9.27</v>
      </c>
    </row>
    <row r="7335" spans="1:4" ht="28.5">
      <c r="A7335" s="463">
        <v>10899</v>
      </c>
      <c r="B7335" s="464" t="s">
        <v>4403</v>
      </c>
      <c r="C7335" s="463" t="s">
        <v>3519</v>
      </c>
      <c r="D7335" s="466">
        <v>67.44</v>
      </c>
    </row>
    <row r="7336" spans="1:4" ht="28.5">
      <c r="A7336" s="463">
        <v>10900</v>
      </c>
      <c r="B7336" s="464" t="s">
        <v>4404</v>
      </c>
      <c r="C7336" s="463" t="s">
        <v>3519</v>
      </c>
      <c r="D7336" s="466">
        <v>52.78</v>
      </c>
    </row>
    <row r="7337" spans="1:4">
      <c r="A7337" s="463">
        <v>46</v>
      </c>
      <c r="B7337" s="464" t="s">
        <v>4405</v>
      </c>
      <c r="C7337" s="463" t="s">
        <v>3519</v>
      </c>
      <c r="D7337" s="466">
        <v>62.95</v>
      </c>
    </row>
    <row r="7338" spans="1:4">
      <c r="A7338" s="463">
        <v>51</v>
      </c>
      <c r="B7338" s="464" t="s">
        <v>4406</v>
      </c>
      <c r="C7338" s="463" t="s">
        <v>3519</v>
      </c>
      <c r="D7338" s="466">
        <v>173.66</v>
      </c>
    </row>
    <row r="7339" spans="1:4">
      <c r="A7339" s="463">
        <v>12863</v>
      </c>
      <c r="B7339" s="464" t="s">
        <v>4407</v>
      </c>
      <c r="C7339" s="463" t="s">
        <v>3519</v>
      </c>
      <c r="D7339" s="466">
        <v>40</v>
      </c>
    </row>
    <row r="7340" spans="1:4">
      <c r="A7340" s="463">
        <v>50</v>
      </c>
      <c r="B7340" s="464" t="s">
        <v>4408</v>
      </c>
      <c r="C7340" s="463" t="s">
        <v>3519</v>
      </c>
      <c r="D7340" s="466">
        <v>90.68</v>
      </c>
    </row>
    <row r="7341" spans="1:4">
      <c r="A7341" s="463">
        <v>47</v>
      </c>
      <c r="B7341" s="464" t="s">
        <v>4409</v>
      </c>
      <c r="C7341" s="463" t="s">
        <v>3519</v>
      </c>
      <c r="D7341" s="466">
        <v>107.63</v>
      </c>
    </row>
    <row r="7342" spans="1:4">
      <c r="A7342" s="463">
        <v>48</v>
      </c>
      <c r="B7342" s="464" t="s">
        <v>4410</v>
      </c>
      <c r="C7342" s="463" t="s">
        <v>3519</v>
      </c>
      <c r="D7342" s="466">
        <v>28.08</v>
      </c>
    </row>
    <row r="7343" spans="1:4">
      <c r="A7343" s="463">
        <v>52</v>
      </c>
      <c r="B7343" s="464" t="s">
        <v>4411</v>
      </c>
      <c r="C7343" s="463" t="s">
        <v>3519</v>
      </c>
      <c r="D7343" s="466">
        <v>21.33</v>
      </c>
    </row>
    <row r="7344" spans="1:4">
      <c r="A7344" s="463">
        <v>43</v>
      </c>
      <c r="B7344" s="464" t="s">
        <v>4412</v>
      </c>
      <c r="C7344" s="463" t="s">
        <v>3519</v>
      </c>
      <c r="D7344" s="466">
        <v>71.989999999999995</v>
      </c>
    </row>
    <row r="7345" spans="1:4" ht="28.5">
      <c r="A7345" s="463">
        <v>39719</v>
      </c>
      <c r="B7345" s="464" t="s">
        <v>13718</v>
      </c>
      <c r="C7345" s="463" t="s">
        <v>3524</v>
      </c>
      <c r="D7345" s="466">
        <v>179.94</v>
      </c>
    </row>
    <row r="7346" spans="1:4">
      <c r="A7346" s="463">
        <v>3410</v>
      </c>
      <c r="B7346" s="464" t="s">
        <v>13719</v>
      </c>
      <c r="C7346" s="463" t="s">
        <v>3523</v>
      </c>
      <c r="D7346" s="466">
        <v>40.47</v>
      </c>
    </row>
    <row r="7347" spans="1:4">
      <c r="A7347" s="463">
        <v>4791</v>
      </c>
      <c r="B7347" s="464" t="s">
        <v>13720</v>
      </c>
      <c r="C7347" s="463" t="s">
        <v>3523</v>
      </c>
      <c r="D7347" s="466">
        <v>18.440000000000001</v>
      </c>
    </row>
    <row r="7348" spans="1:4" ht="28.5">
      <c r="A7348" s="463">
        <v>157</v>
      </c>
      <c r="B7348" s="464" t="s">
        <v>4413</v>
      </c>
      <c r="C7348" s="463" t="s">
        <v>3523</v>
      </c>
      <c r="D7348" s="466">
        <v>113.65</v>
      </c>
    </row>
    <row r="7349" spans="1:4">
      <c r="A7349" s="463">
        <v>156</v>
      </c>
      <c r="B7349" s="464" t="s">
        <v>4414</v>
      </c>
      <c r="C7349" s="463" t="s">
        <v>3523</v>
      </c>
      <c r="D7349" s="466">
        <v>40.46</v>
      </c>
    </row>
    <row r="7350" spans="1:4">
      <c r="A7350" s="463">
        <v>131</v>
      </c>
      <c r="B7350" s="464" t="s">
        <v>4415</v>
      </c>
      <c r="C7350" s="463" t="s">
        <v>3523</v>
      </c>
      <c r="D7350" s="466">
        <v>34.6</v>
      </c>
    </row>
    <row r="7351" spans="1:4">
      <c r="A7351" s="463">
        <v>21114</v>
      </c>
      <c r="B7351" s="464" t="s">
        <v>4416</v>
      </c>
      <c r="C7351" s="463" t="s">
        <v>3519</v>
      </c>
      <c r="D7351" s="466">
        <v>35.47</v>
      </c>
    </row>
    <row r="7352" spans="1:4">
      <c r="A7352" s="463">
        <v>119</v>
      </c>
      <c r="B7352" s="464" t="s">
        <v>4417</v>
      </c>
      <c r="C7352" s="463" t="s">
        <v>3519</v>
      </c>
      <c r="D7352" s="466">
        <v>8.99</v>
      </c>
    </row>
    <row r="7353" spans="1:4">
      <c r="A7353" s="463">
        <v>122</v>
      </c>
      <c r="B7353" s="464" t="s">
        <v>13721</v>
      </c>
      <c r="C7353" s="463" t="s">
        <v>3519</v>
      </c>
      <c r="D7353" s="466">
        <v>69.17</v>
      </c>
    </row>
    <row r="7354" spans="1:4">
      <c r="A7354" s="463">
        <v>20080</v>
      </c>
      <c r="B7354" s="464" t="s">
        <v>4418</v>
      </c>
      <c r="C7354" s="463" t="s">
        <v>3519</v>
      </c>
      <c r="D7354" s="466">
        <v>22.57</v>
      </c>
    </row>
    <row r="7355" spans="1:4" ht="28.5">
      <c r="A7355" s="463">
        <v>124</v>
      </c>
      <c r="B7355" s="464" t="s">
        <v>8965</v>
      </c>
      <c r="C7355" s="463" t="s">
        <v>3524</v>
      </c>
      <c r="D7355" s="466">
        <v>13.34</v>
      </c>
    </row>
    <row r="7356" spans="1:4">
      <c r="A7356" s="463">
        <v>7334</v>
      </c>
      <c r="B7356" s="464" t="s">
        <v>4419</v>
      </c>
      <c r="C7356" s="463" t="s">
        <v>3524</v>
      </c>
      <c r="D7356" s="466">
        <v>26.6</v>
      </c>
    </row>
    <row r="7357" spans="1:4" ht="28.5">
      <c r="A7357" s="463">
        <v>123</v>
      </c>
      <c r="B7357" s="464" t="s">
        <v>8964</v>
      </c>
      <c r="C7357" s="463" t="s">
        <v>3524</v>
      </c>
      <c r="D7357" s="466">
        <v>5.46</v>
      </c>
    </row>
    <row r="7358" spans="1:4">
      <c r="A7358" s="463">
        <v>127</v>
      </c>
      <c r="B7358" s="464" t="s">
        <v>8963</v>
      </c>
      <c r="C7358" s="463" t="s">
        <v>3524</v>
      </c>
      <c r="D7358" s="466">
        <v>13.03</v>
      </c>
    </row>
    <row r="7359" spans="1:4">
      <c r="A7359" s="463">
        <v>41373</v>
      </c>
      <c r="B7359" s="464" t="s">
        <v>8962</v>
      </c>
      <c r="C7359" s="463" t="s">
        <v>3524</v>
      </c>
      <c r="D7359" s="466">
        <v>18.16</v>
      </c>
    </row>
    <row r="7360" spans="1:4" ht="28.5">
      <c r="A7360" s="463">
        <v>133</v>
      </c>
      <c r="B7360" s="464" t="s">
        <v>8961</v>
      </c>
      <c r="C7360" s="463" t="s">
        <v>3524</v>
      </c>
      <c r="D7360" s="466">
        <v>5.41</v>
      </c>
    </row>
    <row r="7361" spans="1:4" ht="28.5">
      <c r="A7361" s="463">
        <v>43617</v>
      </c>
      <c r="B7361" s="464" t="s">
        <v>8960</v>
      </c>
      <c r="C7361" s="463" t="s">
        <v>3524</v>
      </c>
      <c r="D7361" s="466">
        <v>6.05</v>
      </c>
    </row>
    <row r="7362" spans="1:4" ht="28.5">
      <c r="A7362" s="463">
        <v>132</v>
      </c>
      <c r="B7362" s="464" t="s">
        <v>8959</v>
      </c>
      <c r="C7362" s="463" t="s">
        <v>3524</v>
      </c>
      <c r="D7362" s="466">
        <v>5.61</v>
      </c>
    </row>
    <row r="7363" spans="1:4" ht="28.5">
      <c r="A7363" s="463">
        <v>43618</v>
      </c>
      <c r="B7363" s="464" t="s">
        <v>8958</v>
      </c>
      <c r="C7363" s="463" t="s">
        <v>3523</v>
      </c>
      <c r="D7363" s="466">
        <v>14.13</v>
      </c>
    </row>
    <row r="7364" spans="1:4" ht="42.75">
      <c r="A7364" s="463">
        <v>37476</v>
      </c>
      <c r="B7364" s="464" t="s">
        <v>13722</v>
      </c>
      <c r="C7364" s="463" t="s">
        <v>3519</v>
      </c>
      <c r="D7364" s="466">
        <v>3577.31</v>
      </c>
    </row>
    <row r="7365" spans="1:4" ht="42.75">
      <c r="A7365" s="463">
        <v>37478</v>
      </c>
      <c r="B7365" s="464" t="s">
        <v>13723</v>
      </c>
      <c r="C7365" s="463" t="s">
        <v>3519</v>
      </c>
      <c r="D7365" s="466">
        <v>4480.67</v>
      </c>
    </row>
    <row r="7366" spans="1:4" ht="42.75">
      <c r="A7366" s="463">
        <v>37477</v>
      </c>
      <c r="B7366" s="464" t="s">
        <v>13724</v>
      </c>
      <c r="C7366" s="463" t="s">
        <v>3519</v>
      </c>
      <c r="D7366" s="466">
        <v>6070.58</v>
      </c>
    </row>
    <row r="7367" spans="1:4" ht="42.75">
      <c r="A7367" s="463">
        <v>37479</v>
      </c>
      <c r="B7367" s="464" t="s">
        <v>13725</v>
      </c>
      <c r="C7367" s="463" t="s">
        <v>3519</v>
      </c>
      <c r="D7367" s="466">
        <v>7199.78</v>
      </c>
    </row>
    <row r="7368" spans="1:4">
      <c r="A7368" s="463">
        <v>4319</v>
      </c>
      <c r="B7368" s="464" t="s">
        <v>4420</v>
      </c>
      <c r="C7368" s="463" t="s">
        <v>3519</v>
      </c>
      <c r="D7368" s="466">
        <v>1.71</v>
      </c>
    </row>
    <row r="7369" spans="1:4">
      <c r="A7369" s="463">
        <v>42409</v>
      </c>
      <c r="B7369" s="464" t="s">
        <v>8957</v>
      </c>
      <c r="C7369" s="463" t="s">
        <v>3523</v>
      </c>
      <c r="D7369" s="466">
        <v>8.89</v>
      </c>
    </row>
    <row r="7370" spans="1:4">
      <c r="A7370" s="463">
        <v>40553</v>
      </c>
      <c r="B7370" s="464" t="s">
        <v>4421</v>
      </c>
      <c r="C7370" s="463" t="s">
        <v>3525</v>
      </c>
      <c r="D7370" s="466">
        <v>36.58</v>
      </c>
    </row>
    <row r="7371" spans="1:4">
      <c r="A7371" s="463">
        <v>6114</v>
      </c>
      <c r="B7371" s="464" t="s">
        <v>13726</v>
      </c>
      <c r="C7371" s="463" t="s">
        <v>3521</v>
      </c>
      <c r="D7371" s="466">
        <v>10.199999999999999</v>
      </c>
    </row>
    <row r="7372" spans="1:4">
      <c r="A7372" s="463">
        <v>40912</v>
      </c>
      <c r="B7372" s="464" t="s">
        <v>4422</v>
      </c>
      <c r="C7372" s="463" t="s">
        <v>3526</v>
      </c>
      <c r="D7372" s="466">
        <v>1803.89</v>
      </c>
    </row>
    <row r="7373" spans="1:4">
      <c r="A7373" s="463">
        <v>247</v>
      </c>
      <c r="B7373" s="464" t="s">
        <v>4423</v>
      </c>
      <c r="C7373" s="463" t="s">
        <v>3521</v>
      </c>
      <c r="D7373" s="466">
        <v>9.9700000000000006</v>
      </c>
    </row>
    <row r="7374" spans="1:4">
      <c r="A7374" s="463">
        <v>40919</v>
      </c>
      <c r="B7374" s="464" t="s">
        <v>4424</v>
      </c>
      <c r="C7374" s="463" t="s">
        <v>3526</v>
      </c>
      <c r="D7374" s="466">
        <v>1762.84</v>
      </c>
    </row>
    <row r="7375" spans="1:4">
      <c r="A7375" s="463">
        <v>40984</v>
      </c>
      <c r="B7375" s="464" t="s">
        <v>4425</v>
      </c>
      <c r="C7375" s="463" t="s">
        <v>3526</v>
      </c>
      <c r="D7375" s="466">
        <v>1295.78</v>
      </c>
    </row>
    <row r="7376" spans="1:4">
      <c r="A7376" s="463">
        <v>44499</v>
      </c>
      <c r="B7376" s="464" t="s">
        <v>13727</v>
      </c>
      <c r="C7376" s="463" t="s">
        <v>3521</v>
      </c>
      <c r="D7376" s="466">
        <v>7.33</v>
      </c>
    </row>
    <row r="7377" spans="1:4">
      <c r="A7377" s="463">
        <v>248</v>
      </c>
      <c r="B7377" s="464" t="s">
        <v>13728</v>
      </c>
      <c r="C7377" s="463" t="s">
        <v>3521</v>
      </c>
      <c r="D7377" s="466">
        <v>10.199999999999999</v>
      </c>
    </row>
    <row r="7378" spans="1:4">
      <c r="A7378" s="463">
        <v>41086</v>
      </c>
      <c r="B7378" s="464" t="s">
        <v>4426</v>
      </c>
      <c r="C7378" s="463" t="s">
        <v>3526</v>
      </c>
      <c r="D7378" s="466">
        <v>1803.89</v>
      </c>
    </row>
    <row r="7379" spans="1:4">
      <c r="A7379" s="463">
        <v>34466</v>
      </c>
      <c r="B7379" s="464" t="s">
        <v>4427</v>
      </c>
      <c r="C7379" s="463" t="s">
        <v>3521</v>
      </c>
      <c r="D7379" s="466">
        <v>9.9</v>
      </c>
    </row>
    <row r="7380" spans="1:4">
      <c r="A7380" s="463">
        <v>41083</v>
      </c>
      <c r="B7380" s="464" t="s">
        <v>4428</v>
      </c>
      <c r="C7380" s="463" t="s">
        <v>3526</v>
      </c>
      <c r="D7380" s="466">
        <v>1750.01</v>
      </c>
    </row>
    <row r="7381" spans="1:4">
      <c r="A7381" s="463">
        <v>252</v>
      </c>
      <c r="B7381" s="464" t="s">
        <v>13729</v>
      </c>
      <c r="C7381" s="463" t="s">
        <v>3521</v>
      </c>
      <c r="D7381" s="466">
        <v>11.05</v>
      </c>
    </row>
    <row r="7382" spans="1:4">
      <c r="A7382" s="463">
        <v>40909</v>
      </c>
      <c r="B7382" s="464" t="s">
        <v>4429</v>
      </c>
      <c r="C7382" s="463" t="s">
        <v>3526</v>
      </c>
      <c r="D7382" s="466">
        <v>1953.43</v>
      </c>
    </row>
    <row r="7383" spans="1:4">
      <c r="A7383" s="463">
        <v>242</v>
      </c>
      <c r="B7383" s="464" t="s">
        <v>4430</v>
      </c>
      <c r="C7383" s="463" t="s">
        <v>3521</v>
      </c>
      <c r="D7383" s="466">
        <v>11.05</v>
      </c>
    </row>
    <row r="7384" spans="1:4">
      <c r="A7384" s="463">
        <v>41085</v>
      </c>
      <c r="B7384" s="464" t="s">
        <v>4431</v>
      </c>
      <c r="C7384" s="463" t="s">
        <v>3526</v>
      </c>
      <c r="D7384" s="466">
        <v>1952.3</v>
      </c>
    </row>
    <row r="7385" spans="1:4" ht="28.5">
      <c r="A7385" s="463">
        <v>427</v>
      </c>
      <c r="B7385" s="464" t="s">
        <v>4432</v>
      </c>
      <c r="C7385" s="463" t="s">
        <v>3519</v>
      </c>
      <c r="D7385" s="466">
        <v>9.6</v>
      </c>
    </row>
    <row r="7386" spans="1:4" ht="28.5">
      <c r="A7386" s="463">
        <v>417</v>
      </c>
      <c r="B7386" s="464" t="s">
        <v>4433</v>
      </c>
      <c r="C7386" s="463" t="s">
        <v>3519</v>
      </c>
      <c r="D7386" s="466">
        <v>4.5199999999999996</v>
      </c>
    </row>
    <row r="7387" spans="1:4" ht="28.5">
      <c r="A7387" s="463">
        <v>11273</v>
      </c>
      <c r="B7387" s="464" t="s">
        <v>4434</v>
      </c>
      <c r="C7387" s="463" t="s">
        <v>3519</v>
      </c>
      <c r="D7387" s="466">
        <v>14.04</v>
      </c>
    </row>
    <row r="7388" spans="1:4" ht="28.5">
      <c r="A7388" s="463">
        <v>11272</v>
      </c>
      <c r="B7388" s="464" t="s">
        <v>4435</v>
      </c>
      <c r="C7388" s="463" t="s">
        <v>3519</v>
      </c>
      <c r="D7388" s="466">
        <v>8.4700000000000006</v>
      </c>
    </row>
    <row r="7389" spans="1:4" ht="28.5">
      <c r="A7389" s="463">
        <v>11275</v>
      </c>
      <c r="B7389" s="464" t="s">
        <v>4436</v>
      </c>
      <c r="C7389" s="463" t="s">
        <v>3519</v>
      </c>
      <c r="D7389" s="466">
        <v>3.4</v>
      </c>
    </row>
    <row r="7390" spans="1:4" ht="28.5">
      <c r="A7390" s="463">
        <v>11274</v>
      </c>
      <c r="B7390" s="464" t="s">
        <v>4437</v>
      </c>
      <c r="C7390" s="463" t="s">
        <v>3519</v>
      </c>
      <c r="D7390" s="466">
        <v>2.59</v>
      </c>
    </row>
    <row r="7391" spans="1:4">
      <c r="A7391" s="463">
        <v>38470</v>
      </c>
      <c r="B7391" s="464" t="s">
        <v>4438</v>
      </c>
      <c r="C7391" s="463" t="s">
        <v>3519</v>
      </c>
      <c r="D7391" s="466">
        <v>37.9</v>
      </c>
    </row>
    <row r="7392" spans="1:4">
      <c r="A7392" s="463">
        <v>38547</v>
      </c>
      <c r="B7392" s="464" t="s">
        <v>4439</v>
      </c>
      <c r="C7392" s="463" t="s">
        <v>3519</v>
      </c>
      <c r="D7392" s="466">
        <v>103.42</v>
      </c>
    </row>
    <row r="7393" spans="1:4">
      <c r="A7393" s="463">
        <v>38469</v>
      </c>
      <c r="B7393" s="464" t="s">
        <v>4440</v>
      </c>
      <c r="C7393" s="463" t="s">
        <v>3519</v>
      </c>
      <c r="D7393" s="466">
        <v>111.2</v>
      </c>
    </row>
    <row r="7394" spans="1:4">
      <c r="A7394" s="463">
        <v>38467</v>
      </c>
      <c r="B7394" s="464" t="s">
        <v>4441</v>
      </c>
      <c r="C7394" s="463" t="s">
        <v>3519</v>
      </c>
      <c r="D7394" s="466">
        <v>62.57</v>
      </c>
    </row>
    <row r="7395" spans="1:4">
      <c r="A7395" s="463">
        <v>38468</v>
      </c>
      <c r="B7395" s="464" t="s">
        <v>4442</v>
      </c>
      <c r="C7395" s="463" t="s">
        <v>3519</v>
      </c>
      <c r="D7395" s="466">
        <v>68.849999999999994</v>
      </c>
    </row>
    <row r="7396" spans="1:4">
      <c r="A7396" s="463">
        <v>38471</v>
      </c>
      <c r="B7396" s="464" t="s">
        <v>4443</v>
      </c>
      <c r="C7396" s="463" t="s">
        <v>3519</v>
      </c>
      <c r="D7396" s="466">
        <v>89.42</v>
      </c>
    </row>
    <row r="7397" spans="1:4">
      <c r="A7397" s="463">
        <v>37370</v>
      </c>
      <c r="B7397" s="464" t="s">
        <v>4444</v>
      </c>
      <c r="C7397" s="463" t="s">
        <v>3521</v>
      </c>
      <c r="D7397" s="466">
        <v>1.52</v>
      </c>
    </row>
    <row r="7398" spans="1:4">
      <c r="A7398" s="463">
        <v>40862</v>
      </c>
      <c r="B7398" s="464" t="s">
        <v>4445</v>
      </c>
      <c r="C7398" s="463" t="s">
        <v>3526</v>
      </c>
      <c r="D7398" s="466">
        <v>286.18</v>
      </c>
    </row>
    <row r="7399" spans="1:4" ht="28.5">
      <c r="A7399" s="463">
        <v>10658</v>
      </c>
      <c r="B7399" s="464" t="s">
        <v>4446</v>
      </c>
      <c r="C7399" s="463" t="s">
        <v>3519</v>
      </c>
      <c r="D7399" s="466">
        <v>7309.5</v>
      </c>
    </row>
    <row r="7400" spans="1:4">
      <c r="A7400" s="463">
        <v>253</v>
      </c>
      <c r="B7400" s="464" t="s">
        <v>4447</v>
      </c>
      <c r="C7400" s="463" t="s">
        <v>3521</v>
      </c>
      <c r="D7400" s="466">
        <v>13.73</v>
      </c>
    </row>
    <row r="7401" spans="1:4">
      <c r="A7401" s="463">
        <v>40809</v>
      </c>
      <c r="B7401" s="464" t="s">
        <v>4448</v>
      </c>
      <c r="C7401" s="463" t="s">
        <v>3526</v>
      </c>
      <c r="D7401" s="466">
        <v>2424.4299999999998</v>
      </c>
    </row>
    <row r="7402" spans="1:4" ht="42.75">
      <c r="A7402" s="463">
        <v>42428</v>
      </c>
      <c r="B7402" s="464" t="s">
        <v>4449</v>
      </c>
      <c r="C7402" s="463" t="s">
        <v>3519</v>
      </c>
      <c r="D7402" s="466">
        <v>1994</v>
      </c>
    </row>
    <row r="7403" spans="1:4">
      <c r="A7403" s="463">
        <v>583</v>
      </c>
      <c r="B7403" s="464" t="s">
        <v>4450</v>
      </c>
      <c r="C7403" s="463" t="s">
        <v>3523</v>
      </c>
      <c r="D7403" s="466">
        <v>43.47</v>
      </c>
    </row>
    <row r="7404" spans="1:4">
      <c r="A7404" s="463">
        <v>301</v>
      </c>
      <c r="B7404" s="464" t="s">
        <v>4451</v>
      </c>
      <c r="C7404" s="463" t="s">
        <v>3519</v>
      </c>
      <c r="D7404" s="466">
        <v>5.45</v>
      </c>
    </row>
    <row r="7405" spans="1:4">
      <c r="A7405" s="463">
        <v>296</v>
      </c>
      <c r="B7405" s="464" t="s">
        <v>13730</v>
      </c>
      <c r="C7405" s="463" t="s">
        <v>3519</v>
      </c>
      <c r="D7405" s="466">
        <v>3.08</v>
      </c>
    </row>
    <row r="7406" spans="1:4">
      <c r="A7406" s="463">
        <v>297</v>
      </c>
      <c r="B7406" s="464" t="s">
        <v>13731</v>
      </c>
      <c r="C7406" s="463" t="s">
        <v>3519</v>
      </c>
      <c r="D7406" s="466">
        <v>4.53</v>
      </c>
    </row>
    <row r="7407" spans="1:4">
      <c r="A7407" s="463">
        <v>299</v>
      </c>
      <c r="B7407" s="464" t="s">
        <v>13732</v>
      </c>
      <c r="C7407" s="463" t="s">
        <v>3519</v>
      </c>
      <c r="D7407" s="466">
        <v>6.39</v>
      </c>
    </row>
    <row r="7408" spans="1:4">
      <c r="A7408" s="463">
        <v>300</v>
      </c>
      <c r="B7408" s="464" t="s">
        <v>4452</v>
      </c>
      <c r="C7408" s="463" t="s">
        <v>3519</v>
      </c>
      <c r="D7408" s="466">
        <v>22.12</v>
      </c>
    </row>
    <row r="7409" spans="1:4">
      <c r="A7409" s="463">
        <v>20085</v>
      </c>
      <c r="B7409" s="464" t="s">
        <v>4453</v>
      </c>
      <c r="C7409" s="463" t="s">
        <v>3519</v>
      </c>
      <c r="D7409" s="466">
        <v>4.04</v>
      </c>
    </row>
    <row r="7410" spans="1:4">
      <c r="A7410" s="463">
        <v>298</v>
      </c>
      <c r="B7410" s="464" t="s">
        <v>13733</v>
      </c>
      <c r="C7410" s="463" t="s">
        <v>3519</v>
      </c>
      <c r="D7410" s="466">
        <v>4.92</v>
      </c>
    </row>
    <row r="7411" spans="1:4">
      <c r="A7411" s="463">
        <v>311</v>
      </c>
      <c r="B7411" s="464" t="s">
        <v>4454</v>
      </c>
      <c r="C7411" s="463" t="s">
        <v>3519</v>
      </c>
      <c r="D7411" s="466">
        <v>18.239999999999998</v>
      </c>
    </row>
    <row r="7412" spans="1:4">
      <c r="A7412" s="463">
        <v>318</v>
      </c>
      <c r="B7412" s="464" t="s">
        <v>4455</v>
      </c>
      <c r="C7412" s="463" t="s">
        <v>3519</v>
      </c>
      <c r="D7412" s="466">
        <v>36.74</v>
      </c>
    </row>
    <row r="7413" spans="1:4">
      <c r="A7413" s="463">
        <v>319</v>
      </c>
      <c r="B7413" s="464" t="s">
        <v>4456</v>
      </c>
      <c r="C7413" s="463" t="s">
        <v>3519</v>
      </c>
      <c r="D7413" s="466">
        <v>57.61</v>
      </c>
    </row>
    <row r="7414" spans="1:4">
      <c r="A7414" s="463">
        <v>303</v>
      </c>
      <c r="B7414" s="464" t="s">
        <v>4457</v>
      </c>
      <c r="C7414" s="463" t="s">
        <v>3519</v>
      </c>
      <c r="D7414" s="466">
        <v>6.04</v>
      </c>
    </row>
    <row r="7415" spans="1:4">
      <c r="A7415" s="463">
        <v>305</v>
      </c>
      <c r="B7415" s="464" t="s">
        <v>4458</v>
      </c>
      <c r="C7415" s="463" t="s">
        <v>3519</v>
      </c>
      <c r="D7415" s="466">
        <v>18.989999999999998</v>
      </c>
    </row>
    <row r="7416" spans="1:4">
      <c r="A7416" s="463">
        <v>306</v>
      </c>
      <c r="B7416" s="464" t="s">
        <v>4459</v>
      </c>
      <c r="C7416" s="463" t="s">
        <v>3519</v>
      </c>
      <c r="D7416" s="466">
        <v>28.8</v>
      </c>
    </row>
    <row r="7417" spans="1:4">
      <c r="A7417" s="463">
        <v>307</v>
      </c>
      <c r="B7417" s="464" t="s">
        <v>4460</v>
      </c>
      <c r="C7417" s="463" t="s">
        <v>3519</v>
      </c>
      <c r="D7417" s="466">
        <v>72.78</v>
      </c>
    </row>
    <row r="7418" spans="1:4">
      <c r="A7418" s="463">
        <v>309</v>
      </c>
      <c r="B7418" s="464" t="s">
        <v>4461</v>
      </c>
      <c r="C7418" s="463" t="s">
        <v>3519</v>
      </c>
      <c r="D7418" s="466">
        <v>119.21</v>
      </c>
    </row>
    <row r="7419" spans="1:4">
      <c r="A7419" s="463">
        <v>310</v>
      </c>
      <c r="B7419" s="464" t="s">
        <v>4462</v>
      </c>
      <c r="C7419" s="463" t="s">
        <v>3519</v>
      </c>
      <c r="D7419" s="466">
        <v>165.22</v>
      </c>
    </row>
    <row r="7420" spans="1:4">
      <c r="A7420" s="463">
        <v>328</v>
      </c>
      <c r="B7420" s="464" t="s">
        <v>4463</v>
      </c>
      <c r="C7420" s="463" t="s">
        <v>3519</v>
      </c>
      <c r="D7420" s="466">
        <v>14.45</v>
      </c>
    </row>
    <row r="7421" spans="1:4">
      <c r="A7421" s="463">
        <v>325</v>
      </c>
      <c r="B7421" s="464" t="s">
        <v>4464</v>
      </c>
      <c r="C7421" s="463" t="s">
        <v>3519</v>
      </c>
      <c r="D7421" s="466">
        <v>4.26</v>
      </c>
    </row>
    <row r="7422" spans="1:4">
      <c r="A7422" s="463">
        <v>20326</v>
      </c>
      <c r="B7422" s="464" t="s">
        <v>4465</v>
      </c>
      <c r="C7422" s="463" t="s">
        <v>3519</v>
      </c>
      <c r="D7422" s="466">
        <v>7.8</v>
      </c>
    </row>
    <row r="7423" spans="1:4">
      <c r="A7423" s="463">
        <v>329</v>
      </c>
      <c r="B7423" s="464" t="s">
        <v>4466</v>
      </c>
      <c r="C7423" s="463" t="s">
        <v>3519</v>
      </c>
      <c r="D7423" s="466">
        <v>12.08</v>
      </c>
    </row>
    <row r="7424" spans="1:4">
      <c r="A7424" s="463">
        <v>308</v>
      </c>
      <c r="B7424" s="464" t="s">
        <v>4467</v>
      </c>
      <c r="C7424" s="463" t="s">
        <v>3519</v>
      </c>
      <c r="D7424" s="466">
        <v>162.41999999999999</v>
      </c>
    </row>
    <row r="7425" spans="1:4" ht="28.5">
      <c r="A7425" s="463">
        <v>39642</v>
      </c>
      <c r="B7425" s="464" t="s">
        <v>13734</v>
      </c>
      <c r="C7425" s="463" t="s">
        <v>3519</v>
      </c>
      <c r="D7425" s="466">
        <v>5.35</v>
      </c>
    </row>
    <row r="7426" spans="1:4" ht="28.5">
      <c r="A7426" s="463">
        <v>39641</v>
      </c>
      <c r="B7426" s="464" t="s">
        <v>13735</v>
      </c>
      <c r="C7426" s="463" t="s">
        <v>3519</v>
      </c>
      <c r="D7426" s="466">
        <v>4.7</v>
      </c>
    </row>
    <row r="7427" spans="1:4" ht="28.5">
      <c r="A7427" s="463">
        <v>39643</v>
      </c>
      <c r="B7427" s="464" t="s">
        <v>13736</v>
      </c>
      <c r="C7427" s="463" t="s">
        <v>3519</v>
      </c>
      <c r="D7427" s="466">
        <v>6.29</v>
      </c>
    </row>
    <row r="7428" spans="1:4" ht="28.5">
      <c r="A7428" s="463">
        <v>39644</v>
      </c>
      <c r="B7428" s="464" t="s">
        <v>13737</v>
      </c>
      <c r="C7428" s="463" t="s">
        <v>3519</v>
      </c>
      <c r="D7428" s="466">
        <v>9.74</v>
      </c>
    </row>
    <row r="7429" spans="1:4" ht="28.5">
      <c r="A7429" s="463">
        <v>39645</v>
      </c>
      <c r="B7429" s="464" t="s">
        <v>13738</v>
      </c>
      <c r="C7429" s="463" t="s">
        <v>3519</v>
      </c>
      <c r="D7429" s="466">
        <v>10.68</v>
      </c>
    </row>
    <row r="7430" spans="1:4">
      <c r="A7430" s="463">
        <v>41610</v>
      </c>
      <c r="B7430" s="464" t="s">
        <v>8956</v>
      </c>
      <c r="C7430" s="463" t="s">
        <v>3519</v>
      </c>
      <c r="D7430" s="466">
        <v>663.68</v>
      </c>
    </row>
    <row r="7431" spans="1:4">
      <c r="A7431" s="463">
        <v>41611</v>
      </c>
      <c r="B7431" s="464" t="s">
        <v>8955</v>
      </c>
      <c r="C7431" s="463" t="s">
        <v>3519</v>
      </c>
      <c r="D7431" s="466">
        <v>1046.0899999999999</v>
      </c>
    </row>
    <row r="7432" spans="1:4">
      <c r="A7432" s="463">
        <v>41612</v>
      </c>
      <c r="B7432" s="464" t="s">
        <v>8954</v>
      </c>
      <c r="C7432" s="463" t="s">
        <v>3519</v>
      </c>
      <c r="D7432" s="466">
        <v>1468.86</v>
      </c>
    </row>
    <row r="7433" spans="1:4">
      <c r="A7433" s="463">
        <v>41637</v>
      </c>
      <c r="B7433" s="464" t="s">
        <v>8953</v>
      </c>
      <c r="C7433" s="463" t="s">
        <v>3519</v>
      </c>
      <c r="D7433" s="466">
        <v>137.31</v>
      </c>
    </row>
    <row r="7434" spans="1:4">
      <c r="A7434" s="463">
        <v>41638</v>
      </c>
      <c r="B7434" s="464" t="s">
        <v>8952</v>
      </c>
      <c r="C7434" s="463" t="s">
        <v>3519</v>
      </c>
      <c r="D7434" s="466">
        <v>178.86</v>
      </c>
    </row>
    <row r="7435" spans="1:4">
      <c r="A7435" s="463">
        <v>41639</v>
      </c>
      <c r="B7435" s="464" t="s">
        <v>8951</v>
      </c>
      <c r="C7435" s="463" t="s">
        <v>3519</v>
      </c>
      <c r="D7435" s="466">
        <v>432.71</v>
      </c>
    </row>
    <row r="7436" spans="1:4">
      <c r="A7436" s="463">
        <v>11789</v>
      </c>
      <c r="B7436" s="464" t="s">
        <v>4468</v>
      </c>
      <c r="C7436" s="463" t="s">
        <v>3519</v>
      </c>
      <c r="D7436" s="466">
        <v>1.28</v>
      </c>
    </row>
    <row r="7437" spans="1:4" ht="28.5">
      <c r="A7437" s="463">
        <v>20975</v>
      </c>
      <c r="B7437" s="464" t="s">
        <v>4469</v>
      </c>
      <c r="C7437" s="463" t="s">
        <v>3519</v>
      </c>
      <c r="D7437" s="466">
        <v>10.57</v>
      </c>
    </row>
    <row r="7438" spans="1:4" ht="28.5">
      <c r="A7438" s="463">
        <v>20976</v>
      </c>
      <c r="B7438" s="464" t="s">
        <v>4470</v>
      </c>
      <c r="C7438" s="463" t="s">
        <v>3519</v>
      </c>
      <c r="D7438" s="466">
        <v>15.98</v>
      </c>
    </row>
    <row r="7439" spans="1:4">
      <c r="A7439" s="463">
        <v>40340</v>
      </c>
      <c r="B7439" s="464" t="s">
        <v>13739</v>
      </c>
      <c r="C7439" s="463" t="s">
        <v>3519</v>
      </c>
      <c r="D7439" s="466">
        <v>40.090000000000003</v>
      </c>
    </row>
    <row r="7440" spans="1:4">
      <c r="A7440" s="463">
        <v>40341</v>
      </c>
      <c r="B7440" s="464" t="s">
        <v>13740</v>
      </c>
      <c r="C7440" s="463" t="s">
        <v>3519</v>
      </c>
      <c r="D7440" s="466">
        <v>47.85</v>
      </c>
    </row>
    <row r="7441" spans="1:4">
      <c r="A7441" s="463">
        <v>40342</v>
      </c>
      <c r="B7441" s="464" t="s">
        <v>13741</v>
      </c>
      <c r="C7441" s="463" t="s">
        <v>3519</v>
      </c>
      <c r="D7441" s="466">
        <v>57.06</v>
      </c>
    </row>
    <row r="7442" spans="1:4">
      <c r="A7442" s="463">
        <v>40343</v>
      </c>
      <c r="B7442" s="464" t="s">
        <v>13742</v>
      </c>
      <c r="C7442" s="463" t="s">
        <v>3519</v>
      </c>
      <c r="D7442" s="466">
        <v>67.680000000000007</v>
      </c>
    </row>
    <row r="7443" spans="1:4">
      <c r="A7443" s="463">
        <v>40344</v>
      </c>
      <c r="B7443" s="464" t="s">
        <v>13743</v>
      </c>
      <c r="C7443" s="463" t="s">
        <v>3519</v>
      </c>
      <c r="D7443" s="466">
        <v>92.27</v>
      </c>
    </row>
    <row r="7444" spans="1:4">
      <c r="A7444" s="463">
        <v>40345</v>
      </c>
      <c r="B7444" s="464" t="s">
        <v>13744</v>
      </c>
      <c r="C7444" s="463" t="s">
        <v>3519</v>
      </c>
      <c r="D7444" s="466">
        <v>113.7</v>
      </c>
    </row>
    <row r="7445" spans="1:4">
      <c r="A7445" s="463">
        <v>40346</v>
      </c>
      <c r="B7445" s="464" t="s">
        <v>13745</v>
      </c>
      <c r="C7445" s="463" t="s">
        <v>3519</v>
      </c>
      <c r="D7445" s="466">
        <v>131.88999999999999</v>
      </c>
    </row>
    <row r="7446" spans="1:4">
      <c r="A7446" s="463">
        <v>40347</v>
      </c>
      <c r="B7446" s="464" t="s">
        <v>13746</v>
      </c>
      <c r="C7446" s="463" t="s">
        <v>3519</v>
      </c>
      <c r="D7446" s="466">
        <v>165.71</v>
      </c>
    </row>
    <row r="7447" spans="1:4">
      <c r="A7447" s="463">
        <v>6138</v>
      </c>
      <c r="B7447" s="464" t="s">
        <v>13747</v>
      </c>
      <c r="C7447" s="463" t="s">
        <v>3519</v>
      </c>
      <c r="D7447" s="466">
        <v>9.75</v>
      </c>
    </row>
    <row r="7448" spans="1:4">
      <c r="A7448" s="463">
        <v>38840</v>
      </c>
      <c r="B7448" s="464" t="s">
        <v>4471</v>
      </c>
      <c r="C7448" s="463" t="s">
        <v>3519</v>
      </c>
      <c r="D7448" s="466">
        <v>3.04</v>
      </c>
    </row>
    <row r="7449" spans="1:4">
      <c r="A7449" s="463">
        <v>38841</v>
      </c>
      <c r="B7449" s="464" t="s">
        <v>4472</v>
      </c>
      <c r="C7449" s="463" t="s">
        <v>3519</v>
      </c>
      <c r="D7449" s="466">
        <v>3.37</v>
      </c>
    </row>
    <row r="7450" spans="1:4">
      <c r="A7450" s="463">
        <v>38842</v>
      </c>
      <c r="B7450" s="464" t="s">
        <v>4473</v>
      </c>
      <c r="C7450" s="463" t="s">
        <v>3519</v>
      </c>
      <c r="D7450" s="466">
        <v>6.66</v>
      </c>
    </row>
    <row r="7451" spans="1:4">
      <c r="A7451" s="463">
        <v>38843</v>
      </c>
      <c r="B7451" s="464" t="s">
        <v>4474</v>
      </c>
      <c r="C7451" s="463" t="s">
        <v>3519</v>
      </c>
      <c r="D7451" s="466">
        <v>10.41</v>
      </c>
    </row>
    <row r="7452" spans="1:4" ht="28.5">
      <c r="A7452" s="463">
        <v>43424</v>
      </c>
      <c r="B7452" s="464" t="s">
        <v>8950</v>
      </c>
      <c r="C7452" s="463" t="s">
        <v>3519</v>
      </c>
      <c r="D7452" s="466">
        <v>556.04999999999995</v>
      </c>
    </row>
    <row r="7453" spans="1:4" ht="28.5">
      <c r="A7453" s="463">
        <v>43426</v>
      </c>
      <c r="B7453" s="464" t="s">
        <v>8949</v>
      </c>
      <c r="C7453" s="463" t="s">
        <v>3519</v>
      </c>
      <c r="D7453" s="466">
        <v>1917.83</v>
      </c>
    </row>
    <row r="7454" spans="1:4" ht="28.5">
      <c r="A7454" s="463">
        <v>12565</v>
      </c>
      <c r="B7454" s="464" t="s">
        <v>8948</v>
      </c>
      <c r="C7454" s="463" t="s">
        <v>3519</v>
      </c>
      <c r="D7454" s="466">
        <v>672.56</v>
      </c>
    </row>
    <row r="7455" spans="1:4" ht="28.5">
      <c r="A7455" s="463">
        <v>12567</v>
      </c>
      <c r="B7455" s="464" t="s">
        <v>8947</v>
      </c>
      <c r="C7455" s="463" t="s">
        <v>3519</v>
      </c>
      <c r="D7455" s="466">
        <v>903.36</v>
      </c>
    </row>
    <row r="7456" spans="1:4" ht="28.5">
      <c r="A7456" s="463">
        <v>12568</v>
      </c>
      <c r="B7456" s="464" t="s">
        <v>8946</v>
      </c>
      <c r="C7456" s="463" t="s">
        <v>3519</v>
      </c>
      <c r="D7456" s="466">
        <v>1264.7</v>
      </c>
    </row>
    <row r="7457" spans="1:4" ht="28.5">
      <c r="A7457" s="463">
        <v>43441</v>
      </c>
      <c r="B7457" s="464" t="s">
        <v>8945</v>
      </c>
      <c r="C7457" s="463" t="s">
        <v>3519</v>
      </c>
      <c r="D7457" s="466">
        <v>162.6</v>
      </c>
    </row>
    <row r="7458" spans="1:4" ht="28.5">
      <c r="A7458" s="463">
        <v>43423</v>
      </c>
      <c r="B7458" s="464" t="s">
        <v>8944</v>
      </c>
      <c r="C7458" s="463" t="s">
        <v>3519</v>
      </c>
      <c r="D7458" s="466">
        <v>75.88</v>
      </c>
    </row>
    <row r="7459" spans="1:4" ht="28.5">
      <c r="A7459" s="463">
        <v>12532</v>
      </c>
      <c r="B7459" s="464" t="s">
        <v>8943</v>
      </c>
      <c r="C7459" s="463" t="s">
        <v>3519</v>
      </c>
      <c r="D7459" s="466">
        <v>117.03</v>
      </c>
    </row>
    <row r="7460" spans="1:4" ht="42.75">
      <c r="A7460" s="463">
        <v>43444</v>
      </c>
      <c r="B7460" s="464" t="s">
        <v>8942</v>
      </c>
      <c r="C7460" s="463" t="s">
        <v>3519</v>
      </c>
      <c r="D7460" s="466">
        <v>392.96</v>
      </c>
    </row>
    <row r="7461" spans="1:4" ht="42.75">
      <c r="A7461" s="463">
        <v>12551</v>
      </c>
      <c r="B7461" s="464" t="s">
        <v>8941</v>
      </c>
      <c r="C7461" s="463" t="s">
        <v>3519</v>
      </c>
      <c r="D7461" s="466">
        <v>280.36</v>
      </c>
    </row>
    <row r="7462" spans="1:4" ht="42.75">
      <c r="A7462" s="463">
        <v>43442</v>
      </c>
      <c r="B7462" s="464" t="s">
        <v>8940</v>
      </c>
      <c r="C7462" s="463" t="s">
        <v>3519</v>
      </c>
      <c r="D7462" s="466">
        <v>216.8</v>
      </c>
    </row>
    <row r="7463" spans="1:4" ht="42.75">
      <c r="A7463" s="463">
        <v>43443</v>
      </c>
      <c r="B7463" s="464" t="s">
        <v>8939</v>
      </c>
      <c r="C7463" s="463" t="s">
        <v>3519</v>
      </c>
      <c r="D7463" s="466">
        <v>284.55</v>
      </c>
    </row>
    <row r="7464" spans="1:4" ht="42.75">
      <c r="A7464" s="463">
        <v>12544</v>
      </c>
      <c r="B7464" s="464" t="s">
        <v>8938</v>
      </c>
      <c r="C7464" s="463" t="s">
        <v>3519</v>
      </c>
      <c r="D7464" s="466">
        <v>153.57</v>
      </c>
    </row>
    <row r="7465" spans="1:4" ht="42.75">
      <c r="A7465" s="463">
        <v>12547</v>
      </c>
      <c r="B7465" s="464" t="s">
        <v>8937</v>
      </c>
      <c r="C7465" s="463" t="s">
        <v>3519</v>
      </c>
      <c r="D7465" s="466">
        <v>206.54</v>
      </c>
    </row>
    <row r="7466" spans="1:4" ht="42.75">
      <c r="A7466" s="463">
        <v>43445</v>
      </c>
      <c r="B7466" s="464" t="s">
        <v>8936</v>
      </c>
      <c r="C7466" s="463" t="s">
        <v>3519</v>
      </c>
      <c r="D7466" s="466">
        <v>542.01</v>
      </c>
    </row>
    <row r="7467" spans="1:4" ht="42.75">
      <c r="A7467" s="463">
        <v>12563</v>
      </c>
      <c r="B7467" s="464" t="s">
        <v>8935</v>
      </c>
      <c r="C7467" s="463" t="s">
        <v>3519</v>
      </c>
      <c r="D7467" s="466">
        <v>387.79</v>
      </c>
    </row>
    <row r="7468" spans="1:4" ht="28.5">
      <c r="A7468" s="463">
        <v>43425</v>
      </c>
      <c r="B7468" s="464" t="s">
        <v>8934</v>
      </c>
      <c r="C7468" s="463" t="s">
        <v>3519</v>
      </c>
      <c r="D7468" s="466">
        <v>243.9</v>
      </c>
    </row>
    <row r="7469" spans="1:4" ht="28.5">
      <c r="A7469" s="463">
        <v>43446</v>
      </c>
      <c r="B7469" s="464" t="s">
        <v>8933</v>
      </c>
      <c r="C7469" s="463" t="s">
        <v>3519</v>
      </c>
      <c r="D7469" s="466">
        <v>514.91</v>
      </c>
    </row>
    <row r="7470" spans="1:4" ht="28.5">
      <c r="A7470" s="463">
        <v>43447</v>
      </c>
      <c r="B7470" s="464" t="s">
        <v>8932</v>
      </c>
      <c r="C7470" s="463" t="s">
        <v>3519</v>
      </c>
      <c r="D7470" s="466">
        <v>632.35</v>
      </c>
    </row>
    <row r="7471" spans="1:4" ht="28.5">
      <c r="A7471" s="463">
        <v>43448</v>
      </c>
      <c r="B7471" s="464" t="s">
        <v>8931</v>
      </c>
      <c r="C7471" s="463" t="s">
        <v>3519</v>
      </c>
      <c r="D7471" s="466">
        <v>885.29</v>
      </c>
    </row>
    <row r="7472" spans="1:4" ht="28.5">
      <c r="A7472" s="463">
        <v>13761</v>
      </c>
      <c r="B7472" s="464" t="s">
        <v>4475</v>
      </c>
      <c r="C7472" s="463" t="s">
        <v>3519</v>
      </c>
      <c r="D7472" s="466">
        <v>4179.6899999999996</v>
      </c>
    </row>
    <row r="7473" spans="1:4" ht="28.5">
      <c r="A7473" s="463">
        <v>4814</v>
      </c>
      <c r="B7473" s="464" t="s">
        <v>4476</v>
      </c>
      <c r="C7473" s="463" t="s">
        <v>3519</v>
      </c>
      <c r="D7473" s="466">
        <v>85.12</v>
      </c>
    </row>
    <row r="7474" spans="1:4">
      <c r="A7474" s="463">
        <v>44473</v>
      </c>
      <c r="B7474" s="464" t="s">
        <v>13748</v>
      </c>
      <c r="C7474" s="463" t="s">
        <v>3519</v>
      </c>
      <c r="D7474" s="466">
        <v>3113</v>
      </c>
    </row>
    <row r="7475" spans="1:4">
      <c r="A7475" s="463">
        <v>6122</v>
      </c>
      <c r="B7475" s="464" t="s">
        <v>8930</v>
      </c>
      <c r="C7475" s="463" t="s">
        <v>3521</v>
      </c>
      <c r="D7475" s="466">
        <v>13.19</v>
      </c>
    </row>
    <row r="7476" spans="1:4">
      <c r="A7476" s="463">
        <v>40810</v>
      </c>
      <c r="B7476" s="464" t="s">
        <v>4477</v>
      </c>
      <c r="C7476" s="463" t="s">
        <v>3526</v>
      </c>
      <c r="D7476" s="466">
        <v>2332.6999999999998</v>
      </c>
    </row>
    <row r="7477" spans="1:4">
      <c r="A7477" s="463">
        <v>21100</v>
      </c>
      <c r="B7477" s="464" t="s">
        <v>4478</v>
      </c>
      <c r="C7477" s="463" t="s">
        <v>3519</v>
      </c>
      <c r="D7477" s="466">
        <v>3047.95</v>
      </c>
    </row>
    <row r="7478" spans="1:4" ht="28.5">
      <c r="A7478" s="463">
        <v>11816</v>
      </c>
      <c r="B7478" s="464" t="s">
        <v>4479</v>
      </c>
      <c r="C7478" s="463" t="s">
        <v>3519</v>
      </c>
      <c r="D7478" s="466">
        <v>3250</v>
      </c>
    </row>
    <row r="7479" spans="1:4" ht="28.5">
      <c r="A7479" s="463">
        <v>11814</v>
      </c>
      <c r="B7479" s="464" t="s">
        <v>4480</v>
      </c>
      <c r="C7479" s="463" t="s">
        <v>3519</v>
      </c>
      <c r="D7479" s="466">
        <v>7074.43</v>
      </c>
    </row>
    <row r="7480" spans="1:4" ht="42.75">
      <c r="A7480" s="463">
        <v>14186</v>
      </c>
      <c r="B7480" s="464" t="s">
        <v>4481</v>
      </c>
      <c r="C7480" s="463" t="s">
        <v>3519</v>
      </c>
      <c r="D7480" s="466">
        <v>8882.91</v>
      </c>
    </row>
    <row r="7481" spans="1:4" ht="28.5">
      <c r="A7481" s="463">
        <v>14185</v>
      </c>
      <c r="B7481" s="464" t="s">
        <v>4482</v>
      </c>
      <c r="C7481" s="463" t="s">
        <v>3519</v>
      </c>
      <c r="D7481" s="466">
        <v>11506.83</v>
      </c>
    </row>
    <row r="7482" spans="1:4" ht="28.5">
      <c r="A7482" s="463">
        <v>11811</v>
      </c>
      <c r="B7482" s="464" t="s">
        <v>4483</v>
      </c>
      <c r="C7482" s="463" t="s">
        <v>3519</v>
      </c>
      <c r="D7482" s="466">
        <v>4399.7700000000004</v>
      </c>
    </row>
    <row r="7483" spans="1:4">
      <c r="A7483" s="463">
        <v>44498</v>
      </c>
      <c r="B7483" s="464" t="s">
        <v>13749</v>
      </c>
      <c r="C7483" s="463" t="s">
        <v>3519</v>
      </c>
      <c r="D7483" s="466">
        <v>298453.86</v>
      </c>
    </row>
    <row r="7484" spans="1:4" ht="28.5">
      <c r="A7484" s="463">
        <v>34469</v>
      </c>
      <c r="B7484" s="464" t="s">
        <v>13750</v>
      </c>
      <c r="C7484" s="463" t="s">
        <v>3519</v>
      </c>
      <c r="D7484" s="466">
        <v>10941.97</v>
      </c>
    </row>
    <row r="7485" spans="1:4" ht="28.5">
      <c r="A7485" s="463">
        <v>34476</v>
      </c>
      <c r="B7485" s="464" t="s">
        <v>13751</v>
      </c>
      <c r="C7485" s="463" t="s">
        <v>3519</v>
      </c>
      <c r="D7485" s="466">
        <v>5706.69</v>
      </c>
    </row>
    <row r="7486" spans="1:4" ht="28.5">
      <c r="A7486" s="463">
        <v>34477</v>
      </c>
      <c r="B7486" s="464" t="s">
        <v>13752</v>
      </c>
      <c r="C7486" s="463" t="s">
        <v>3519</v>
      </c>
      <c r="D7486" s="466">
        <v>7573.89</v>
      </c>
    </row>
    <row r="7487" spans="1:4" ht="28.5">
      <c r="A7487" s="463">
        <v>34482</v>
      </c>
      <c r="B7487" s="464" t="s">
        <v>13753</v>
      </c>
      <c r="C7487" s="463" t="s">
        <v>3519</v>
      </c>
      <c r="D7487" s="466">
        <v>7073.59</v>
      </c>
    </row>
    <row r="7488" spans="1:4" ht="42.75">
      <c r="A7488" s="463">
        <v>34472</v>
      </c>
      <c r="B7488" s="464" t="s">
        <v>13754</v>
      </c>
      <c r="C7488" s="463" t="s">
        <v>3519</v>
      </c>
      <c r="D7488" s="466">
        <v>3366.5</v>
      </c>
    </row>
    <row r="7489" spans="1:4" ht="28.5">
      <c r="A7489" s="463">
        <v>42425</v>
      </c>
      <c r="B7489" s="464" t="s">
        <v>8929</v>
      </c>
      <c r="C7489" s="463" t="s">
        <v>3519</v>
      </c>
      <c r="D7489" s="466">
        <v>2339.4499999999998</v>
      </c>
    </row>
    <row r="7490" spans="1:4" ht="28.5">
      <c r="A7490" s="463">
        <v>42422</v>
      </c>
      <c r="B7490" s="464" t="s">
        <v>8928</v>
      </c>
      <c r="C7490" s="463" t="s">
        <v>3519</v>
      </c>
      <c r="D7490" s="466">
        <v>3473</v>
      </c>
    </row>
    <row r="7491" spans="1:4" ht="28.5">
      <c r="A7491" s="463">
        <v>43184</v>
      </c>
      <c r="B7491" s="464" t="s">
        <v>8927</v>
      </c>
      <c r="C7491" s="463" t="s">
        <v>3519</v>
      </c>
      <c r="D7491" s="466">
        <v>4800.0200000000004</v>
      </c>
    </row>
    <row r="7492" spans="1:4" ht="28.5">
      <c r="A7492" s="463">
        <v>42424</v>
      </c>
      <c r="B7492" s="464" t="s">
        <v>8926</v>
      </c>
      <c r="C7492" s="463" t="s">
        <v>3519</v>
      </c>
      <c r="D7492" s="466">
        <v>2089.34</v>
      </c>
    </row>
    <row r="7493" spans="1:4" ht="42.75">
      <c r="A7493" s="463">
        <v>42421</v>
      </c>
      <c r="B7493" s="464" t="s">
        <v>8925</v>
      </c>
      <c r="C7493" s="463" t="s">
        <v>3519</v>
      </c>
      <c r="D7493" s="466">
        <v>19023.189999999999</v>
      </c>
    </row>
    <row r="7494" spans="1:4" ht="28.5">
      <c r="A7494" s="463">
        <v>42416</v>
      </c>
      <c r="B7494" s="464" t="s">
        <v>8924</v>
      </c>
      <c r="C7494" s="463" t="s">
        <v>3519</v>
      </c>
      <c r="D7494" s="466">
        <v>9006.89</v>
      </c>
    </row>
    <row r="7495" spans="1:4" ht="28.5">
      <c r="A7495" s="463">
        <v>42417</v>
      </c>
      <c r="B7495" s="464" t="s">
        <v>8923</v>
      </c>
      <c r="C7495" s="463" t="s">
        <v>3519</v>
      </c>
      <c r="D7495" s="466">
        <v>10097.459999999999</v>
      </c>
    </row>
    <row r="7496" spans="1:4" ht="28.5">
      <c r="A7496" s="463">
        <v>42419</v>
      </c>
      <c r="B7496" s="464" t="s">
        <v>8922</v>
      </c>
      <c r="C7496" s="463" t="s">
        <v>3519</v>
      </c>
      <c r="D7496" s="466">
        <v>11407.99</v>
      </c>
    </row>
    <row r="7497" spans="1:4" ht="28.5">
      <c r="A7497" s="463">
        <v>42420</v>
      </c>
      <c r="B7497" s="464" t="s">
        <v>8921</v>
      </c>
      <c r="C7497" s="463" t="s">
        <v>3519</v>
      </c>
      <c r="D7497" s="466">
        <v>15679.44</v>
      </c>
    </row>
    <row r="7498" spans="1:4" ht="28.5">
      <c r="A7498" s="463">
        <v>43195</v>
      </c>
      <c r="B7498" s="464" t="s">
        <v>8920</v>
      </c>
      <c r="C7498" s="463" t="s">
        <v>3519</v>
      </c>
      <c r="D7498" s="466">
        <v>5520.95</v>
      </c>
    </row>
    <row r="7499" spans="1:4" ht="28.5">
      <c r="A7499" s="463">
        <v>43196</v>
      </c>
      <c r="B7499" s="464" t="s">
        <v>8919</v>
      </c>
      <c r="C7499" s="463" t="s">
        <v>3519</v>
      </c>
      <c r="D7499" s="466">
        <v>6842.43</v>
      </c>
    </row>
    <row r="7500" spans="1:4" ht="28.5">
      <c r="A7500" s="463">
        <v>43198</v>
      </c>
      <c r="B7500" s="464" t="s">
        <v>8918</v>
      </c>
      <c r="C7500" s="463" t="s">
        <v>3519</v>
      </c>
      <c r="D7500" s="466">
        <v>10167.69</v>
      </c>
    </row>
    <row r="7501" spans="1:4" ht="28.5">
      <c r="A7501" s="463">
        <v>43199</v>
      </c>
      <c r="B7501" s="464" t="s">
        <v>8917</v>
      </c>
      <c r="C7501" s="463" t="s">
        <v>3519</v>
      </c>
      <c r="D7501" s="466">
        <v>10540.26</v>
      </c>
    </row>
    <row r="7502" spans="1:4" ht="28.5">
      <c r="A7502" s="463">
        <v>43200</v>
      </c>
      <c r="B7502" s="464" t="s">
        <v>8916</v>
      </c>
      <c r="C7502" s="463" t="s">
        <v>3519</v>
      </c>
      <c r="D7502" s="466">
        <v>12095.72</v>
      </c>
    </row>
    <row r="7503" spans="1:4" ht="28.5">
      <c r="A7503" s="463">
        <v>39556</v>
      </c>
      <c r="B7503" s="464" t="s">
        <v>8915</v>
      </c>
      <c r="C7503" s="463" t="s">
        <v>3519</v>
      </c>
      <c r="D7503" s="466">
        <v>6606.33</v>
      </c>
    </row>
    <row r="7504" spans="1:4" ht="28.5">
      <c r="A7504" s="463">
        <v>39557</v>
      </c>
      <c r="B7504" s="464" t="s">
        <v>8914</v>
      </c>
      <c r="C7504" s="463" t="s">
        <v>3519</v>
      </c>
      <c r="D7504" s="466">
        <v>7113.57</v>
      </c>
    </row>
    <row r="7505" spans="1:4" ht="28.5">
      <c r="A7505" s="463">
        <v>39559</v>
      </c>
      <c r="B7505" s="464" t="s">
        <v>8913</v>
      </c>
      <c r="C7505" s="463" t="s">
        <v>3519</v>
      </c>
      <c r="D7505" s="466">
        <v>10512.49</v>
      </c>
    </row>
    <row r="7506" spans="1:4" ht="28.5">
      <c r="A7506" s="463">
        <v>39560</v>
      </c>
      <c r="B7506" s="464" t="s">
        <v>8912</v>
      </c>
      <c r="C7506" s="463" t="s">
        <v>3519</v>
      </c>
      <c r="D7506" s="466">
        <v>12161.93</v>
      </c>
    </row>
    <row r="7507" spans="1:4" ht="28.5">
      <c r="A7507" s="463">
        <v>39561</v>
      </c>
      <c r="B7507" s="464" t="s">
        <v>8911</v>
      </c>
      <c r="C7507" s="463" t="s">
        <v>3519</v>
      </c>
      <c r="D7507" s="466">
        <v>12722.93</v>
      </c>
    </row>
    <row r="7508" spans="1:4" ht="28.5">
      <c r="A7508" s="463">
        <v>43190</v>
      </c>
      <c r="B7508" s="464" t="s">
        <v>8910</v>
      </c>
      <c r="C7508" s="463" t="s">
        <v>3519</v>
      </c>
      <c r="D7508" s="466">
        <v>1877.56</v>
      </c>
    </row>
    <row r="7509" spans="1:4" ht="28.5">
      <c r="A7509" s="463">
        <v>39555</v>
      </c>
      <c r="B7509" s="464" t="s">
        <v>8909</v>
      </c>
      <c r="C7509" s="463" t="s">
        <v>3519</v>
      </c>
      <c r="D7509" s="466">
        <v>2031.04</v>
      </c>
    </row>
    <row r="7510" spans="1:4" ht="28.5">
      <c r="A7510" s="463">
        <v>43191</v>
      </c>
      <c r="B7510" s="464" t="s">
        <v>8908</v>
      </c>
      <c r="C7510" s="463" t="s">
        <v>3519</v>
      </c>
      <c r="D7510" s="466">
        <v>2701.57</v>
      </c>
    </row>
    <row r="7511" spans="1:4" ht="28.5">
      <c r="A7511" s="463">
        <v>39548</v>
      </c>
      <c r="B7511" s="464" t="s">
        <v>8907</v>
      </c>
      <c r="C7511" s="463" t="s">
        <v>3519</v>
      </c>
      <c r="D7511" s="466">
        <v>3012.66</v>
      </c>
    </row>
    <row r="7512" spans="1:4" ht="28.5">
      <c r="A7512" s="463">
        <v>43192</v>
      </c>
      <c r="B7512" s="464" t="s">
        <v>8906</v>
      </c>
      <c r="C7512" s="463" t="s">
        <v>3519</v>
      </c>
      <c r="D7512" s="466">
        <v>3538.81</v>
      </c>
    </row>
    <row r="7513" spans="1:4" ht="28.5">
      <c r="A7513" s="463">
        <v>39554</v>
      </c>
      <c r="B7513" s="464" t="s">
        <v>8905</v>
      </c>
      <c r="C7513" s="463" t="s">
        <v>3519</v>
      </c>
      <c r="D7513" s="466">
        <v>3983.8</v>
      </c>
    </row>
    <row r="7514" spans="1:4" ht="28.5">
      <c r="A7514" s="463">
        <v>43194</v>
      </c>
      <c r="B7514" s="464" t="s">
        <v>8904</v>
      </c>
      <c r="C7514" s="463" t="s">
        <v>3519</v>
      </c>
      <c r="D7514" s="466">
        <v>1608.45</v>
      </c>
    </row>
    <row r="7515" spans="1:4" ht="28.5">
      <c r="A7515" s="463">
        <v>39551</v>
      </c>
      <c r="B7515" s="464" t="s">
        <v>8903</v>
      </c>
      <c r="C7515" s="463" t="s">
        <v>3519</v>
      </c>
      <c r="D7515" s="466">
        <v>1771.08</v>
      </c>
    </row>
    <row r="7516" spans="1:4" ht="28.5">
      <c r="A7516" s="463">
        <v>43185</v>
      </c>
      <c r="B7516" s="464" t="s">
        <v>8902</v>
      </c>
      <c r="C7516" s="463" t="s">
        <v>3519</v>
      </c>
      <c r="D7516" s="466">
        <v>5033.1000000000004</v>
      </c>
    </row>
    <row r="7517" spans="1:4" ht="28.5">
      <c r="A7517" s="463">
        <v>43186</v>
      </c>
      <c r="B7517" s="464" t="s">
        <v>8901</v>
      </c>
      <c r="C7517" s="463" t="s">
        <v>3519</v>
      </c>
      <c r="D7517" s="466">
        <v>5308.9</v>
      </c>
    </row>
    <row r="7518" spans="1:4" ht="28.5">
      <c r="A7518" s="463">
        <v>43187</v>
      </c>
      <c r="B7518" s="464" t="s">
        <v>8900</v>
      </c>
      <c r="C7518" s="463" t="s">
        <v>3519</v>
      </c>
      <c r="D7518" s="466">
        <v>7044.96</v>
      </c>
    </row>
    <row r="7519" spans="1:4" ht="28.5">
      <c r="A7519" s="463">
        <v>43188</v>
      </c>
      <c r="B7519" s="464" t="s">
        <v>8899</v>
      </c>
      <c r="C7519" s="463" t="s">
        <v>3519</v>
      </c>
      <c r="D7519" s="466">
        <v>8535.91</v>
      </c>
    </row>
    <row r="7520" spans="1:4" ht="28.5">
      <c r="A7520" s="463">
        <v>43189</v>
      </c>
      <c r="B7520" s="464" t="s">
        <v>8898</v>
      </c>
      <c r="C7520" s="463" t="s">
        <v>3519</v>
      </c>
      <c r="D7520" s="466">
        <v>9601.4699999999993</v>
      </c>
    </row>
    <row r="7521" spans="1:4">
      <c r="A7521" s="463">
        <v>39580</v>
      </c>
      <c r="B7521" s="464" t="s">
        <v>4484</v>
      </c>
      <c r="C7521" s="463" t="s">
        <v>3519</v>
      </c>
      <c r="D7521" s="466">
        <v>75663.539999999994</v>
      </c>
    </row>
    <row r="7522" spans="1:4">
      <c r="A7522" s="463">
        <v>39577</v>
      </c>
      <c r="B7522" s="464" t="s">
        <v>4485</v>
      </c>
      <c r="C7522" s="463" t="s">
        <v>3519</v>
      </c>
      <c r="D7522" s="466">
        <v>23682.53</v>
      </c>
    </row>
    <row r="7523" spans="1:4">
      <c r="A7523" s="463">
        <v>39578</v>
      </c>
      <c r="B7523" s="464" t="s">
        <v>4486</v>
      </c>
      <c r="C7523" s="463" t="s">
        <v>3519</v>
      </c>
      <c r="D7523" s="466">
        <v>30562.77</v>
      </c>
    </row>
    <row r="7524" spans="1:4">
      <c r="A7524" s="463">
        <v>39579</v>
      </c>
      <c r="B7524" s="464" t="s">
        <v>4487</v>
      </c>
      <c r="C7524" s="463" t="s">
        <v>3519</v>
      </c>
      <c r="D7524" s="466">
        <v>44466.44</v>
      </c>
    </row>
    <row r="7525" spans="1:4" ht="28.5">
      <c r="A7525" s="463">
        <v>39826</v>
      </c>
      <c r="B7525" s="464" t="s">
        <v>8897</v>
      </c>
      <c r="C7525" s="463" t="s">
        <v>3519</v>
      </c>
      <c r="D7525" s="466">
        <v>5461.29</v>
      </c>
    </row>
    <row r="7526" spans="1:4">
      <c r="A7526" s="463">
        <v>10700</v>
      </c>
      <c r="B7526" s="464" t="s">
        <v>4488</v>
      </c>
      <c r="C7526" s="463" t="s">
        <v>3519</v>
      </c>
      <c r="D7526" s="466">
        <v>28471.98</v>
      </c>
    </row>
    <row r="7527" spans="1:4">
      <c r="A7527" s="463">
        <v>346</v>
      </c>
      <c r="B7527" s="464" t="s">
        <v>4489</v>
      </c>
      <c r="C7527" s="463" t="s">
        <v>3523</v>
      </c>
      <c r="D7527" s="466">
        <v>23.68</v>
      </c>
    </row>
    <row r="7528" spans="1:4">
      <c r="A7528" s="463">
        <v>3312</v>
      </c>
      <c r="B7528" s="464" t="s">
        <v>4490</v>
      </c>
      <c r="C7528" s="463" t="s">
        <v>3523</v>
      </c>
      <c r="D7528" s="466">
        <v>23.27</v>
      </c>
    </row>
    <row r="7529" spans="1:4">
      <c r="A7529" s="463">
        <v>339</v>
      </c>
      <c r="B7529" s="464" t="s">
        <v>8896</v>
      </c>
      <c r="C7529" s="463" t="s">
        <v>3522</v>
      </c>
      <c r="D7529" s="466">
        <v>1.22</v>
      </c>
    </row>
    <row r="7530" spans="1:4">
      <c r="A7530" s="463">
        <v>340</v>
      </c>
      <c r="B7530" s="464" t="s">
        <v>4491</v>
      </c>
      <c r="C7530" s="463" t="s">
        <v>3522</v>
      </c>
      <c r="D7530" s="466">
        <v>1.1000000000000001</v>
      </c>
    </row>
    <row r="7531" spans="1:4">
      <c r="A7531" s="463">
        <v>43130</v>
      </c>
      <c r="B7531" s="464" t="s">
        <v>8895</v>
      </c>
      <c r="C7531" s="463" t="s">
        <v>3523</v>
      </c>
      <c r="D7531" s="466">
        <v>19.989999999999998</v>
      </c>
    </row>
    <row r="7532" spans="1:4">
      <c r="A7532" s="463">
        <v>344</v>
      </c>
      <c r="B7532" s="464" t="s">
        <v>8894</v>
      </c>
      <c r="C7532" s="463" t="s">
        <v>3523</v>
      </c>
      <c r="D7532" s="466">
        <v>26.28</v>
      </c>
    </row>
    <row r="7533" spans="1:4">
      <c r="A7533" s="463">
        <v>345</v>
      </c>
      <c r="B7533" s="464" t="s">
        <v>8893</v>
      </c>
      <c r="C7533" s="463" t="s">
        <v>3523</v>
      </c>
      <c r="D7533" s="466">
        <v>28.51</v>
      </c>
    </row>
    <row r="7534" spans="1:4" ht="28.5">
      <c r="A7534" s="463">
        <v>43131</v>
      </c>
      <c r="B7534" s="464" t="s">
        <v>8892</v>
      </c>
      <c r="C7534" s="463" t="s">
        <v>3523</v>
      </c>
      <c r="D7534" s="466">
        <v>23.22</v>
      </c>
    </row>
    <row r="7535" spans="1:4">
      <c r="A7535" s="463">
        <v>3313</v>
      </c>
      <c r="B7535" s="464" t="s">
        <v>4492</v>
      </c>
      <c r="C7535" s="463" t="s">
        <v>3523</v>
      </c>
      <c r="D7535" s="466">
        <v>29.95</v>
      </c>
    </row>
    <row r="7536" spans="1:4">
      <c r="A7536" s="463">
        <v>43132</v>
      </c>
      <c r="B7536" s="464" t="s">
        <v>8891</v>
      </c>
      <c r="C7536" s="463" t="s">
        <v>3523</v>
      </c>
      <c r="D7536" s="466">
        <v>19.989999999999998</v>
      </c>
    </row>
    <row r="7537" spans="1:4">
      <c r="A7537" s="463">
        <v>366</v>
      </c>
      <c r="B7537" s="464" t="s">
        <v>4493</v>
      </c>
      <c r="C7537" s="463" t="s">
        <v>3525</v>
      </c>
      <c r="D7537" s="466">
        <v>82</v>
      </c>
    </row>
    <row r="7538" spans="1:4">
      <c r="A7538" s="463">
        <v>367</v>
      </c>
      <c r="B7538" s="464" t="s">
        <v>4494</v>
      </c>
      <c r="C7538" s="463" t="s">
        <v>3525</v>
      </c>
      <c r="D7538" s="466">
        <v>83.07</v>
      </c>
    </row>
    <row r="7539" spans="1:4">
      <c r="A7539" s="463">
        <v>370</v>
      </c>
      <c r="B7539" s="464" t="s">
        <v>4495</v>
      </c>
      <c r="C7539" s="463" t="s">
        <v>3525</v>
      </c>
      <c r="D7539" s="466">
        <v>82</v>
      </c>
    </row>
    <row r="7540" spans="1:4" ht="28.5">
      <c r="A7540" s="463">
        <v>368</v>
      </c>
      <c r="B7540" s="464" t="s">
        <v>4496</v>
      </c>
      <c r="C7540" s="463" t="s">
        <v>3525</v>
      </c>
      <c r="D7540" s="466">
        <v>41</v>
      </c>
    </row>
    <row r="7541" spans="1:4" ht="28.5">
      <c r="A7541" s="463">
        <v>11075</v>
      </c>
      <c r="B7541" s="464" t="s">
        <v>4497</v>
      </c>
      <c r="C7541" s="463" t="s">
        <v>3525</v>
      </c>
      <c r="D7541" s="466">
        <v>941.1</v>
      </c>
    </row>
    <row r="7542" spans="1:4">
      <c r="A7542" s="463">
        <v>1381</v>
      </c>
      <c r="B7542" s="464" t="s">
        <v>4498</v>
      </c>
      <c r="C7542" s="463" t="s">
        <v>3523</v>
      </c>
      <c r="D7542" s="466">
        <v>0.82</v>
      </c>
    </row>
    <row r="7543" spans="1:4">
      <c r="A7543" s="463">
        <v>34353</v>
      </c>
      <c r="B7543" s="464" t="s">
        <v>8890</v>
      </c>
      <c r="C7543" s="463" t="s">
        <v>3523</v>
      </c>
      <c r="D7543" s="466">
        <v>1.52</v>
      </c>
    </row>
    <row r="7544" spans="1:4">
      <c r="A7544" s="463">
        <v>37595</v>
      </c>
      <c r="B7544" s="464" t="s">
        <v>8889</v>
      </c>
      <c r="C7544" s="463" t="s">
        <v>3523</v>
      </c>
      <c r="D7544" s="466">
        <v>2.52</v>
      </c>
    </row>
    <row r="7545" spans="1:4">
      <c r="A7545" s="463">
        <v>37596</v>
      </c>
      <c r="B7545" s="464" t="s">
        <v>8888</v>
      </c>
      <c r="C7545" s="463" t="s">
        <v>3523</v>
      </c>
      <c r="D7545" s="466">
        <v>2.89</v>
      </c>
    </row>
    <row r="7546" spans="1:4" ht="28.5">
      <c r="A7546" s="463">
        <v>371</v>
      </c>
      <c r="B7546" s="464" t="s">
        <v>4499</v>
      </c>
      <c r="C7546" s="463" t="s">
        <v>3523</v>
      </c>
      <c r="D7546" s="466">
        <v>0.89</v>
      </c>
    </row>
    <row r="7547" spans="1:4">
      <c r="A7547" s="463">
        <v>37553</v>
      </c>
      <c r="B7547" s="464" t="s">
        <v>4500</v>
      </c>
      <c r="C7547" s="463" t="s">
        <v>3523</v>
      </c>
      <c r="D7547" s="466">
        <v>1.67</v>
      </c>
    </row>
    <row r="7548" spans="1:4">
      <c r="A7548" s="463">
        <v>37552</v>
      </c>
      <c r="B7548" s="464" t="s">
        <v>4501</v>
      </c>
      <c r="C7548" s="463" t="s">
        <v>3523</v>
      </c>
      <c r="D7548" s="466">
        <v>2.69</v>
      </c>
    </row>
    <row r="7549" spans="1:4">
      <c r="A7549" s="463">
        <v>36880</v>
      </c>
      <c r="B7549" s="464" t="s">
        <v>8887</v>
      </c>
      <c r="C7549" s="463" t="s">
        <v>3523</v>
      </c>
      <c r="D7549" s="466">
        <v>2.73</v>
      </c>
    </row>
    <row r="7550" spans="1:4">
      <c r="A7550" s="463">
        <v>34355</v>
      </c>
      <c r="B7550" s="464" t="s">
        <v>4502</v>
      </c>
      <c r="C7550" s="463" t="s">
        <v>3523</v>
      </c>
      <c r="D7550" s="466">
        <v>2.35</v>
      </c>
    </row>
    <row r="7551" spans="1:4">
      <c r="A7551" s="463">
        <v>130</v>
      </c>
      <c r="B7551" s="464" t="s">
        <v>4503</v>
      </c>
      <c r="C7551" s="463" t="s">
        <v>3523</v>
      </c>
      <c r="D7551" s="466">
        <v>3.11</v>
      </c>
    </row>
    <row r="7552" spans="1:4" ht="28.5">
      <c r="A7552" s="463">
        <v>135</v>
      </c>
      <c r="B7552" s="464" t="s">
        <v>4504</v>
      </c>
      <c r="C7552" s="463" t="s">
        <v>3523</v>
      </c>
      <c r="D7552" s="466">
        <v>2.5</v>
      </c>
    </row>
    <row r="7553" spans="1:4">
      <c r="A7553" s="463">
        <v>36886</v>
      </c>
      <c r="B7553" s="464" t="s">
        <v>4505</v>
      </c>
      <c r="C7553" s="463" t="s">
        <v>3523</v>
      </c>
      <c r="D7553" s="466">
        <v>0.85</v>
      </c>
    </row>
    <row r="7554" spans="1:4" ht="28.5">
      <c r="A7554" s="463">
        <v>38546</v>
      </c>
      <c r="B7554" s="464" t="s">
        <v>4506</v>
      </c>
      <c r="C7554" s="463" t="s">
        <v>3525</v>
      </c>
      <c r="D7554" s="466">
        <v>540.11</v>
      </c>
    </row>
    <row r="7555" spans="1:4">
      <c r="A7555" s="463">
        <v>34549</v>
      </c>
      <c r="B7555" s="464" t="s">
        <v>4507</v>
      </c>
      <c r="C7555" s="463" t="s">
        <v>3525</v>
      </c>
      <c r="D7555" s="466">
        <v>678.87</v>
      </c>
    </row>
    <row r="7556" spans="1:4">
      <c r="A7556" s="463">
        <v>6081</v>
      </c>
      <c r="B7556" s="464" t="s">
        <v>4508</v>
      </c>
      <c r="C7556" s="463" t="s">
        <v>3525</v>
      </c>
      <c r="D7556" s="466">
        <v>47.52</v>
      </c>
    </row>
    <row r="7557" spans="1:4">
      <c r="A7557" s="463">
        <v>6077</v>
      </c>
      <c r="B7557" s="464" t="s">
        <v>4509</v>
      </c>
      <c r="C7557" s="463" t="s">
        <v>3525</v>
      </c>
      <c r="D7557" s="466">
        <v>33.94</v>
      </c>
    </row>
    <row r="7558" spans="1:4">
      <c r="A7558" s="463">
        <v>6079</v>
      </c>
      <c r="B7558" s="464" t="s">
        <v>4510</v>
      </c>
      <c r="C7558" s="463" t="s">
        <v>3525</v>
      </c>
      <c r="D7558" s="466">
        <v>33.94</v>
      </c>
    </row>
    <row r="7559" spans="1:4" ht="28.5">
      <c r="A7559" s="463">
        <v>1091</v>
      </c>
      <c r="B7559" s="464" t="s">
        <v>4511</v>
      </c>
      <c r="C7559" s="463" t="s">
        <v>3519</v>
      </c>
      <c r="D7559" s="466">
        <v>38.229999999999997</v>
      </c>
    </row>
    <row r="7560" spans="1:4" ht="28.5">
      <c r="A7560" s="463">
        <v>1094</v>
      </c>
      <c r="B7560" s="464" t="s">
        <v>4512</v>
      </c>
      <c r="C7560" s="463" t="s">
        <v>3519</v>
      </c>
      <c r="D7560" s="466">
        <v>26.74</v>
      </c>
    </row>
    <row r="7561" spans="1:4" ht="28.5">
      <c r="A7561" s="463">
        <v>1095</v>
      </c>
      <c r="B7561" s="464" t="s">
        <v>4513</v>
      </c>
      <c r="C7561" s="463" t="s">
        <v>3519</v>
      </c>
      <c r="D7561" s="466">
        <v>56.82</v>
      </c>
    </row>
    <row r="7562" spans="1:4" ht="28.5">
      <c r="A7562" s="463">
        <v>1092</v>
      </c>
      <c r="B7562" s="464" t="s">
        <v>4514</v>
      </c>
      <c r="C7562" s="463" t="s">
        <v>3519</v>
      </c>
      <c r="D7562" s="466">
        <v>43.97</v>
      </c>
    </row>
    <row r="7563" spans="1:4" ht="28.5">
      <c r="A7563" s="463">
        <v>1093</v>
      </c>
      <c r="B7563" s="464" t="s">
        <v>4515</v>
      </c>
      <c r="C7563" s="463" t="s">
        <v>3519</v>
      </c>
      <c r="D7563" s="466">
        <v>102.68</v>
      </c>
    </row>
    <row r="7564" spans="1:4" ht="28.5">
      <c r="A7564" s="463">
        <v>1090</v>
      </c>
      <c r="B7564" s="464" t="s">
        <v>4516</v>
      </c>
      <c r="C7564" s="463" t="s">
        <v>3519</v>
      </c>
      <c r="D7564" s="466">
        <v>73.52</v>
      </c>
    </row>
    <row r="7565" spans="1:4" ht="28.5">
      <c r="A7565" s="463">
        <v>1096</v>
      </c>
      <c r="B7565" s="464" t="s">
        <v>4517</v>
      </c>
      <c r="C7565" s="463" t="s">
        <v>3519</v>
      </c>
      <c r="D7565" s="466">
        <v>132.31</v>
      </c>
    </row>
    <row r="7566" spans="1:4" ht="28.5">
      <c r="A7566" s="463">
        <v>1097</v>
      </c>
      <c r="B7566" s="464" t="s">
        <v>4518</v>
      </c>
      <c r="C7566" s="463" t="s">
        <v>3519</v>
      </c>
      <c r="D7566" s="466">
        <v>112.31</v>
      </c>
    </row>
    <row r="7567" spans="1:4">
      <c r="A7567" s="463">
        <v>378</v>
      </c>
      <c r="B7567" s="464" t="s">
        <v>13755</v>
      </c>
      <c r="C7567" s="463" t="s">
        <v>3521</v>
      </c>
      <c r="D7567" s="466">
        <v>13.73</v>
      </c>
    </row>
    <row r="7568" spans="1:4">
      <c r="A7568" s="463">
        <v>40911</v>
      </c>
      <c r="B7568" s="464" t="s">
        <v>4519</v>
      </c>
      <c r="C7568" s="463" t="s">
        <v>3526</v>
      </c>
      <c r="D7568" s="466">
        <v>2424.4299999999998</v>
      </c>
    </row>
    <row r="7569" spans="1:4">
      <c r="A7569" s="463">
        <v>33939</v>
      </c>
      <c r="B7569" s="464" t="s">
        <v>4520</v>
      </c>
      <c r="C7569" s="463" t="s">
        <v>3521</v>
      </c>
      <c r="D7569" s="466">
        <v>57.87</v>
      </c>
    </row>
    <row r="7570" spans="1:4">
      <c r="A7570" s="463">
        <v>40815</v>
      </c>
      <c r="B7570" s="464" t="s">
        <v>4521</v>
      </c>
      <c r="C7570" s="463" t="s">
        <v>3526</v>
      </c>
      <c r="D7570" s="466">
        <v>10222.049999999999</v>
      </c>
    </row>
    <row r="7571" spans="1:4">
      <c r="A7571" s="463">
        <v>34760</v>
      </c>
      <c r="B7571" s="464" t="s">
        <v>4522</v>
      </c>
      <c r="C7571" s="463" t="s">
        <v>3521</v>
      </c>
      <c r="D7571" s="466">
        <v>54.66</v>
      </c>
    </row>
    <row r="7572" spans="1:4">
      <c r="A7572" s="463">
        <v>40935</v>
      </c>
      <c r="B7572" s="464" t="s">
        <v>4523</v>
      </c>
      <c r="C7572" s="463" t="s">
        <v>3526</v>
      </c>
      <c r="D7572" s="466">
        <v>9652.1</v>
      </c>
    </row>
    <row r="7573" spans="1:4">
      <c r="A7573" s="463">
        <v>33952</v>
      </c>
      <c r="B7573" s="464" t="s">
        <v>4524</v>
      </c>
      <c r="C7573" s="463" t="s">
        <v>3521</v>
      </c>
      <c r="D7573" s="466">
        <v>82.21</v>
      </c>
    </row>
    <row r="7574" spans="1:4">
      <c r="A7574" s="463">
        <v>40816</v>
      </c>
      <c r="B7574" s="464" t="s">
        <v>4525</v>
      </c>
      <c r="C7574" s="463" t="s">
        <v>3526</v>
      </c>
      <c r="D7574" s="466">
        <v>14519.56</v>
      </c>
    </row>
    <row r="7575" spans="1:4">
      <c r="A7575" s="463">
        <v>33953</v>
      </c>
      <c r="B7575" s="464" t="s">
        <v>4526</v>
      </c>
      <c r="C7575" s="463" t="s">
        <v>3521</v>
      </c>
      <c r="D7575" s="466">
        <v>108.69</v>
      </c>
    </row>
    <row r="7576" spans="1:4">
      <c r="A7576" s="463">
        <v>40817</v>
      </c>
      <c r="B7576" s="464" t="s">
        <v>4527</v>
      </c>
      <c r="C7576" s="463" t="s">
        <v>3526</v>
      </c>
      <c r="D7576" s="466">
        <v>19196.150000000001</v>
      </c>
    </row>
    <row r="7577" spans="1:4" ht="28.5">
      <c r="A7577" s="463">
        <v>13348</v>
      </c>
      <c r="B7577" s="464" t="s">
        <v>4528</v>
      </c>
      <c r="C7577" s="463" t="s">
        <v>3519</v>
      </c>
      <c r="D7577" s="466">
        <v>0.92</v>
      </c>
    </row>
    <row r="7578" spans="1:4">
      <c r="A7578" s="463">
        <v>39211</v>
      </c>
      <c r="B7578" s="464" t="s">
        <v>4529</v>
      </c>
      <c r="C7578" s="463" t="s">
        <v>3519</v>
      </c>
      <c r="D7578" s="466">
        <v>1.34</v>
      </c>
    </row>
    <row r="7579" spans="1:4">
      <c r="A7579" s="463">
        <v>39212</v>
      </c>
      <c r="B7579" s="464" t="s">
        <v>4530</v>
      </c>
      <c r="C7579" s="463" t="s">
        <v>3519</v>
      </c>
      <c r="D7579" s="466">
        <v>1.49</v>
      </c>
    </row>
    <row r="7580" spans="1:4">
      <c r="A7580" s="463">
        <v>39208</v>
      </c>
      <c r="B7580" s="464" t="s">
        <v>4531</v>
      </c>
      <c r="C7580" s="463" t="s">
        <v>3519</v>
      </c>
      <c r="D7580" s="466">
        <v>0.41</v>
      </c>
    </row>
    <row r="7581" spans="1:4">
      <c r="A7581" s="463">
        <v>39210</v>
      </c>
      <c r="B7581" s="464" t="s">
        <v>4532</v>
      </c>
      <c r="C7581" s="463" t="s">
        <v>3519</v>
      </c>
      <c r="D7581" s="466">
        <v>0.75</v>
      </c>
    </row>
    <row r="7582" spans="1:4">
      <c r="A7582" s="463">
        <v>39214</v>
      </c>
      <c r="B7582" s="464" t="s">
        <v>4533</v>
      </c>
      <c r="C7582" s="463" t="s">
        <v>3519</v>
      </c>
      <c r="D7582" s="466">
        <v>2.77</v>
      </c>
    </row>
    <row r="7583" spans="1:4">
      <c r="A7583" s="463">
        <v>39213</v>
      </c>
      <c r="B7583" s="464" t="s">
        <v>4534</v>
      </c>
      <c r="C7583" s="463" t="s">
        <v>3519</v>
      </c>
      <c r="D7583" s="466">
        <v>1.96</v>
      </c>
    </row>
    <row r="7584" spans="1:4">
      <c r="A7584" s="463">
        <v>39209</v>
      </c>
      <c r="B7584" s="464" t="s">
        <v>4535</v>
      </c>
      <c r="C7584" s="463" t="s">
        <v>3519</v>
      </c>
      <c r="D7584" s="466">
        <v>0.48</v>
      </c>
    </row>
    <row r="7585" spans="1:4">
      <c r="A7585" s="463">
        <v>39207</v>
      </c>
      <c r="B7585" s="464" t="s">
        <v>4536</v>
      </c>
      <c r="C7585" s="463" t="s">
        <v>3519</v>
      </c>
      <c r="D7585" s="466">
        <v>0.75</v>
      </c>
    </row>
    <row r="7586" spans="1:4">
      <c r="A7586" s="463">
        <v>39215</v>
      </c>
      <c r="B7586" s="464" t="s">
        <v>4537</v>
      </c>
      <c r="C7586" s="463" t="s">
        <v>3519</v>
      </c>
      <c r="D7586" s="466">
        <v>5.05</v>
      </c>
    </row>
    <row r="7587" spans="1:4">
      <c r="A7587" s="463">
        <v>39216</v>
      </c>
      <c r="B7587" s="464" t="s">
        <v>4538</v>
      </c>
      <c r="C7587" s="463" t="s">
        <v>3519</v>
      </c>
      <c r="D7587" s="466">
        <v>7.04</v>
      </c>
    </row>
    <row r="7588" spans="1:4" ht="28.5">
      <c r="A7588" s="463">
        <v>11267</v>
      </c>
      <c r="B7588" s="464" t="s">
        <v>8886</v>
      </c>
      <c r="C7588" s="463" t="s">
        <v>3519</v>
      </c>
      <c r="D7588" s="466">
        <v>0.8</v>
      </c>
    </row>
    <row r="7589" spans="1:4" ht="28.5">
      <c r="A7589" s="463">
        <v>379</v>
      </c>
      <c r="B7589" s="464" t="s">
        <v>4539</v>
      </c>
      <c r="C7589" s="463" t="s">
        <v>3519</v>
      </c>
      <c r="D7589" s="466">
        <v>0.81</v>
      </c>
    </row>
    <row r="7590" spans="1:4" ht="28.5">
      <c r="A7590" s="463">
        <v>510</v>
      </c>
      <c r="B7590" s="464" t="s">
        <v>4540</v>
      </c>
      <c r="C7590" s="463" t="s">
        <v>3523</v>
      </c>
      <c r="D7590" s="466">
        <v>13.66</v>
      </c>
    </row>
    <row r="7591" spans="1:4" ht="28.5">
      <c r="A7591" s="463">
        <v>516</v>
      </c>
      <c r="B7591" s="464" t="s">
        <v>4541</v>
      </c>
      <c r="C7591" s="463" t="s">
        <v>3523</v>
      </c>
      <c r="D7591" s="466">
        <v>16.190000000000001</v>
      </c>
    </row>
    <row r="7592" spans="1:4" ht="28.5">
      <c r="A7592" s="463">
        <v>509</v>
      </c>
      <c r="B7592" s="464" t="s">
        <v>4542</v>
      </c>
      <c r="C7592" s="463" t="s">
        <v>3523</v>
      </c>
      <c r="D7592" s="466">
        <v>18.16</v>
      </c>
    </row>
    <row r="7593" spans="1:4">
      <c r="A7593" s="463">
        <v>40331</v>
      </c>
      <c r="B7593" s="464" t="s">
        <v>4543</v>
      </c>
      <c r="C7593" s="463" t="s">
        <v>3521</v>
      </c>
      <c r="D7593" s="466">
        <v>11.91</v>
      </c>
    </row>
    <row r="7594" spans="1:4">
      <c r="A7594" s="463">
        <v>40930</v>
      </c>
      <c r="B7594" s="464" t="s">
        <v>4544</v>
      </c>
      <c r="C7594" s="463" t="s">
        <v>3526</v>
      </c>
      <c r="D7594" s="466">
        <v>2105.65</v>
      </c>
    </row>
    <row r="7595" spans="1:4">
      <c r="A7595" s="463">
        <v>11761</v>
      </c>
      <c r="B7595" s="464" t="s">
        <v>4545</v>
      </c>
      <c r="C7595" s="463" t="s">
        <v>3519</v>
      </c>
      <c r="D7595" s="466">
        <v>89.16</v>
      </c>
    </row>
    <row r="7596" spans="1:4">
      <c r="A7596" s="463">
        <v>377</v>
      </c>
      <c r="B7596" s="464" t="s">
        <v>4546</v>
      </c>
      <c r="C7596" s="463" t="s">
        <v>3519</v>
      </c>
      <c r="D7596" s="466">
        <v>41.9</v>
      </c>
    </row>
    <row r="7597" spans="1:4">
      <c r="A7597" s="463">
        <v>7588</v>
      </c>
      <c r="B7597" s="464" t="s">
        <v>4547</v>
      </c>
      <c r="C7597" s="463" t="s">
        <v>3519</v>
      </c>
      <c r="D7597" s="466">
        <v>47.6</v>
      </c>
    </row>
    <row r="7598" spans="1:4">
      <c r="A7598" s="463">
        <v>34392</v>
      </c>
      <c r="B7598" s="464" t="s">
        <v>4548</v>
      </c>
      <c r="C7598" s="463" t="s">
        <v>3521</v>
      </c>
      <c r="D7598" s="466">
        <v>10.51</v>
      </c>
    </row>
    <row r="7599" spans="1:4">
      <c r="A7599" s="463">
        <v>40908</v>
      </c>
      <c r="B7599" s="464" t="s">
        <v>4549</v>
      </c>
      <c r="C7599" s="463" t="s">
        <v>3526</v>
      </c>
      <c r="D7599" s="466">
        <v>1857.72</v>
      </c>
    </row>
    <row r="7600" spans="1:4">
      <c r="A7600" s="463">
        <v>34551</v>
      </c>
      <c r="B7600" s="464" t="s">
        <v>13756</v>
      </c>
      <c r="C7600" s="463" t="s">
        <v>3521</v>
      </c>
      <c r="D7600" s="466">
        <v>10.199999999999999</v>
      </c>
    </row>
    <row r="7601" spans="1:4">
      <c r="A7601" s="463">
        <v>41078</v>
      </c>
      <c r="B7601" s="464" t="s">
        <v>4550</v>
      </c>
      <c r="C7601" s="463" t="s">
        <v>3526</v>
      </c>
      <c r="D7601" s="466">
        <v>1803.89</v>
      </c>
    </row>
    <row r="7602" spans="1:4">
      <c r="A7602" s="463">
        <v>246</v>
      </c>
      <c r="B7602" s="464" t="s">
        <v>4551</v>
      </c>
      <c r="C7602" s="463" t="s">
        <v>3521</v>
      </c>
      <c r="D7602" s="466">
        <v>10.050000000000001</v>
      </c>
    </row>
    <row r="7603" spans="1:4">
      <c r="A7603" s="463">
        <v>40927</v>
      </c>
      <c r="B7603" s="464" t="s">
        <v>4552</v>
      </c>
      <c r="C7603" s="463" t="s">
        <v>3526</v>
      </c>
      <c r="D7603" s="466">
        <v>1776.72</v>
      </c>
    </row>
    <row r="7604" spans="1:4">
      <c r="A7604" s="463">
        <v>2350</v>
      </c>
      <c r="B7604" s="464" t="s">
        <v>4553</v>
      </c>
      <c r="C7604" s="463" t="s">
        <v>3521</v>
      </c>
      <c r="D7604" s="466">
        <v>11.06</v>
      </c>
    </row>
    <row r="7605" spans="1:4">
      <c r="A7605" s="463">
        <v>40812</v>
      </c>
      <c r="B7605" s="464" t="s">
        <v>4554</v>
      </c>
      <c r="C7605" s="463" t="s">
        <v>3526</v>
      </c>
      <c r="D7605" s="466">
        <v>1954.73</v>
      </c>
    </row>
    <row r="7606" spans="1:4">
      <c r="A7606" s="463">
        <v>245</v>
      </c>
      <c r="B7606" s="464" t="s">
        <v>8885</v>
      </c>
      <c r="C7606" s="463" t="s">
        <v>3521</v>
      </c>
      <c r="D7606" s="466">
        <v>18.829999999999998</v>
      </c>
    </row>
    <row r="7607" spans="1:4">
      <c r="A7607" s="463">
        <v>41090</v>
      </c>
      <c r="B7607" s="464" t="s">
        <v>4555</v>
      </c>
      <c r="C7607" s="463" t="s">
        <v>3526</v>
      </c>
      <c r="D7607" s="466">
        <v>3326.52</v>
      </c>
    </row>
    <row r="7608" spans="1:4">
      <c r="A7608" s="463">
        <v>251</v>
      </c>
      <c r="B7608" s="464" t="s">
        <v>4556</v>
      </c>
      <c r="C7608" s="463" t="s">
        <v>3521</v>
      </c>
      <c r="D7608" s="466">
        <v>8.8800000000000008</v>
      </c>
    </row>
    <row r="7609" spans="1:4">
      <c r="A7609" s="463">
        <v>40975</v>
      </c>
      <c r="B7609" s="464" t="s">
        <v>4557</v>
      </c>
      <c r="C7609" s="463" t="s">
        <v>3526</v>
      </c>
      <c r="D7609" s="466">
        <v>1571.85</v>
      </c>
    </row>
    <row r="7610" spans="1:4">
      <c r="A7610" s="463">
        <v>6127</v>
      </c>
      <c r="B7610" s="464" t="s">
        <v>13757</v>
      </c>
      <c r="C7610" s="463" t="s">
        <v>3521</v>
      </c>
      <c r="D7610" s="466">
        <v>10.199999999999999</v>
      </c>
    </row>
    <row r="7611" spans="1:4">
      <c r="A7611" s="463">
        <v>41072</v>
      </c>
      <c r="B7611" s="464" t="s">
        <v>4558</v>
      </c>
      <c r="C7611" s="463" t="s">
        <v>3526</v>
      </c>
      <c r="D7611" s="466">
        <v>1803.89</v>
      </c>
    </row>
    <row r="7612" spans="1:4">
      <c r="A7612" s="463">
        <v>6121</v>
      </c>
      <c r="B7612" s="464" t="s">
        <v>4559</v>
      </c>
      <c r="C7612" s="463" t="s">
        <v>3521</v>
      </c>
      <c r="D7612" s="466">
        <v>10.210000000000001</v>
      </c>
    </row>
    <row r="7613" spans="1:4">
      <c r="A7613" s="463">
        <v>41071</v>
      </c>
      <c r="B7613" s="464" t="s">
        <v>4560</v>
      </c>
      <c r="C7613" s="463" t="s">
        <v>3526</v>
      </c>
      <c r="D7613" s="466">
        <v>1804.46</v>
      </c>
    </row>
    <row r="7614" spans="1:4">
      <c r="A7614" s="463">
        <v>244</v>
      </c>
      <c r="B7614" s="464" t="s">
        <v>4561</v>
      </c>
      <c r="C7614" s="463" t="s">
        <v>3521</v>
      </c>
      <c r="D7614" s="466">
        <v>5.59</v>
      </c>
    </row>
    <row r="7615" spans="1:4">
      <c r="A7615" s="463">
        <v>41093</v>
      </c>
      <c r="B7615" s="464" t="s">
        <v>4562</v>
      </c>
      <c r="C7615" s="463" t="s">
        <v>3526</v>
      </c>
      <c r="D7615" s="466">
        <v>990.34</v>
      </c>
    </row>
    <row r="7616" spans="1:4">
      <c r="A7616" s="463">
        <v>532</v>
      </c>
      <c r="B7616" s="464" t="s">
        <v>4563</v>
      </c>
      <c r="C7616" s="463" t="s">
        <v>3521</v>
      </c>
      <c r="D7616" s="466">
        <v>20.27</v>
      </c>
    </row>
    <row r="7617" spans="1:4">
      <c r="A7617" s="463">
        <v>40931</v>
      </c>
      <c r="B7617" s="464" t="s">
        <v>4564</v>
      </c>
      <c r="C7617" s="463" t="s">
        <v>3526</v>
      </c>
      <c r="D7617" s="466">
        <v>3582.77</v>
      </c>
    </row>
    <row r="7618" spans="1:4">
      <c r="A7618" s="463">
        <v>36150</v>
      </c>
      <c r="B7618" s="464" t="s">
        <v>4565</v>
      </c>
      <c r="C7618" s="463" t="s">
        <v>3519</v>
      </c>
      <c r="D7618" s="466">
        <v>47.49</v>
      </c>
    </row>
    <row r="7619" spans="1:4">
      <c r="A7619" s="463">
        <v>4760</v>
      </c>
      <c r="B7619" s="464" t="s">
        <v>13758</v>
      </c>
      <c r="C7619" s="463" t="s">
        <v>3521</v>
      </c>
      <c r="D7619" s="466">
        <v>13.73</v>
      </c>
    </row>
    <row r="7620" spans="1:4">
      <c r="A7620" s="463">
        <v>41069</v>
      </c>
      <c r="B7620" s="464" t="s">
        <v>4566</v>
      </c>
      <c r="C7620" s="463" t="s">
        <v>3526</v>
      </c>
      <c r="D7620" s="466">
        <v>2424.4299999999998</v>
      </c>
    </row>
    <row r="7621" spans="1:4" ht="28.5">
      <c r="A7621" s="463">
        <v>10422</v>
      </c>
      <c r="B7621" s="464" t="s">
        <v>13759</v>
      </c>
      <c r="C7621" s="463" t="s">
        <v>3519</v>
      </c>
      <c r="D7621" s="466">
        <v>331.69</v>
      </c>
    </row>
    <row r="7622" spans="1:4" ht="28.5">
      <c r="A7622" s="463">
        <v>44019</v>
      </c>
      <c r="B7622" s="464" t="s">
        <v>13760</v>
      </c>
      <c r="C7622" s="463" t="s">
        <v>3519</v>
      </c>
      <c r="D7622" s="466">
        <v>459.14</v>
      </c>
    </row>
    <row r="7623" spans="1:4" ht="28.5">
      <c r="A7623" s="463">
        <v>36520</v>
      </c>
      <c r="B7623" s="464" t="s">
        <v>13761</v>
      </c>
      <c r="C7623" s="463" t="s">
        <v>3519</v>
      </c>
      <c r="D7623" s="466">
        <v>558.26</v>
      </c>
    </row>
    <row r="7624" spans="1:4" ht="28.5">
      <c r="A7624" s="463">
        <v>42319</v>
      </c>
      <c r="B7624" s="464" t="s">
        <v>13762</v>
      </c>
      <c r="C7624" s="463" t="s">
        <v>3519</v>
      </c>
      <c r="D7624" s="466">
        <v>500.23</v>
      </c>
    </row>
    <row r="7625" spans="1:4" ht="28.5">
      <c r="A7625" s="463">
        <v>10420</v>
      </c>
      <c r="B7625" s="464" t="s">
        <v>13763</v>
      </c>
      <c r="C7625" s="463" t="s">
        <v>3519</v>
      </c>
      <c r="D7625" s="466">
        <v>177.45</v>
      </c>
    </row>
    <row r="7626" spans="1:4" ht="28.5">
      <c r="A7626" s="463">
        <v>10421</v>
      </c>
      <c r="B7626" s="464" t="s">
        <v>13764</v>
      </c>
      <c r="C7626" s="463" t="s">
        <v>3519</v>
      </c>
      <c r="D7626" s="466">
        <v>194.99</v>
      </c>
    </row>
    <row r="7627" spans="1:4">
      <c r="A7627" s="463">
        <v>11786</v>
      </c>
      <c r="B7627" s="464" t="s">
        <v>13765</v>
      </c>
      <c r="C7627" s="463" t="s">
        <v>3519</v>
      </c>
      <c r="D7627" s="466">
        <v>393.18</v>
      </c>
    </row>
    <row r="7628" spans="1:4">
      <c r="A7628" s="463">
        <v>10</v>
      </c>
      <c r="B7628" s="464" t="s">
        <v>4567</v>
      </c>
      <c r="C7628" s="463" t="s">
        <v>3519</v>
      </c>
      <c r="D7628" s="466">
        <v>16.739999999999998</v>
      </c>
    </row>
    <row r="7629" spans="1:4">
      <c r="A7629" s="463">
        <v>4815</v>
      </c>
      <c r="B7629" s="464" t="s">
        <v>4568</v>
      </c>
      <c r="C7629" s="463" t="s">
        <v>3519</v>
      </c>
      <c r="D7629" s="466">
        <v>6.71</v>
      </c>
    </row>
    <row r="7630" spans="1:4">
      <c r="A7630" s="463">
        <v>541</v>
      </c>
      <c r="B7630" s="464" t="s">
        <v>4569</v>
      </c>
      <c r="C7630" s="463" t="s">
        <v>3519</v>
      </c>
      <c r="D7630" s="466">
        <v>152.25</v>
      </c>
    </row>
    <row r="7631" spans="1:4">
      <c r="A7631" s="463">
        <v>542</v>
      </c>
      <c r="B7631" s="464" t="s">
        <v>4570</v>
      </c>
      <c r="C7631" s="463" t="s">
        <v>3519</v>
      </c>
      <c r="D7631" s="466">
        <v>190.84</v>
      </c>
    </row>
    <row r="7632" spans="1:4">
      <c r="A7632" s="463">
        <v>540</v>
      </c>
      <c r="B7632" s="464" t="s">
        <v>4571</v>
      </c>
      <c r="C7632" s="463" t="s">
        <v>3519</v>
      </c>
      <c r="D7632" s="466">
        <v>430.07</v>
      </c>
    </row>
    <row r="7633" spans="1:4" ht="28.5">
      <c r="A7633" s="463">
        <v>38364</v>
      </c>
      <c r="B7633" s="464" t="s">
        <v>4572</v>
      </c>
      <c r="C7633" s="463" t="s">
        <v>3519</v>
      </c>
      <c r="D7633" s="466">
        <v>807.12</v>
      </c>
    </row>
    <row r="7634" spans="1:4">
      <c r="A7634" s="463">
        <v>11692</v>
      </c>
      <c r="B7634" s="464" t="s">
        <v>4573</v>
      </c>
      <c r="C7634" s="463" t="s">
        <v>3520</v>
      </c>
      <c r="D7634" s="466">
        <v>484.14</v>
      </c>
    </row>
    <row r="7635" spans="1:4" ht="28.5">
      <c r="A7635" s="463">
        <v>1746</v>
      </c>
      <c r="B7635" s="464" t="s">
        <v>4574</v>
      </c>
      <c r="C7635" s="463" t="s">
        <v>3519</v>
      </c>
      <c r="D7635" s="466">
        <v>262.5</v>
      </c>
    </row>
    <row r="7636" spans="1:4" ht="28.5">
      <c r="A7636" s="463">
        <v>1748</v>
      </c>
      <c r="B7636" s="464" t="s">
        <v>4575</v>
      </c>
      <c r="C7636" s="463" t="s">
        <v>3519</v>
      </c>
      <c r="D7636" s="466">
        <v>349.06</v>
      </c>
    </row>
    <row r="7637" spans="1:4" ht="28.5">
      <c r="A7637" s="463">
        <v>1749</v>
      </c>
      <c r="B7637" s="464" t="s">
        <v>4576</v>
      </c>
      <c r="C7637" s="463" t="s">
        <v>3519</v>
      </c>
      <c r="D7637" s="466">
        <v>505.73</v>
      </c>
    </row>
    <row r="7638" spans="1:4" ht="28.5">
      <c r="A7638" s="463">
        <v>37412</v>
      </c>
      <c r="B7638" s="464" t="s">
        <v>4577</v>
      </c>
      <c r="C7638" s="463" t="s">
        <v>3519</v>
      </c>
      <c r="D7638" s="466">
        <v>256.58999999999997</v>
      </c>
    </row>
    <row r="7639" spans="1:4" ht="28.5">
      <c r="A7639" s="463">
        <v>1745</v>
      </c>
      <c r="B7639" s="464" t="s">
        <v>4578</v>
      </c>
      <c r="C7639" s="463" t="s">
        <v>3519</v>
      </c>
      <c r="D7639" s="466">
        <v>305.12</v>
      </c>
    </row>
    <row r="7640" spans="1:4" ht="28.5">
      <c r="A7640" s="463">
        <v>1750</v>
      </c>
      <c r="B7640" s="464" t="s">
        <v>4579</v>
      </c>
      <c r="C7640" s="463" t="s">
        <v>3519</v>
      </c>
      <c r="D7640" s="466">
        <v>713.03</v>
      </c>
    </row>
    <row r="7641" spans="1:4" ht="28.5">
      <c r="A7641" s="463">
        <v>11687</v>
      </c>
      <c r="B7641" s="464" t="s">
        <v>4580</v>
      </c>
      <c r="C7641" s="463" t="s">
        <v>3522</v>
      </c>
      <c r="D7641" s="466">
        <v>1136.07</v>
      </c>
    </row>
    <row r="7642" spans="1:4" ht="28.5">
      <c r="A7642" s="463">
        <v>11689</v>
      </c>
      <c r="B7642" s="464" t="s">
        <v>4581</v>
      </c>
      <c r="C7642" s="463" t="s">
        <v>3522</v>
      </c>
      <c r="D7642" s="466">
        <v>1423.43</v>
      </c>
    </row>
    <row r="7643" spans="1:4">
      <c r="A7643" s="463">
        <v>11693</v>
      </c>
      <c r="B7643" s="464" t="s">
        <v>4582</v>
      </c>
      <c r="C7643" s="463" t="s">
        <v>3520</v>
      </c>
      <c r="D7643" s="466">
        <v>168.81</v>
      </c>
    </row>
    <row r="7644" spans="1:4">
      <c r="A7644" s="463">
        <v>36215</v>
      </c>
      <c r="B7644" s="464" t="s">
        <v>4583</v>
      </c>
      <c r="C7644" s="463" t="s">
        <v>3519</v>
      </c>
      <c r="D7644" s="466">
        <v>1039.31</v>
      </c>
    </row>
    <row r="7645" spans="1:4" ht="42.75">
      <c r="A7645" s="463">
        <v>42439</v>
      </c>
      <c r="B7645" s="464" t="s">
        <v>4584</v>
      </c>
      <c r="C7645" s="463" t="s">
        <v>3519</v>
      </c>
      <c r="D7645" s="466">
        <v>1060.52</v>
      </c>
    </row>
    <row r="7646" spans="1:4">
      <c r="A7646" s="463">
        <v>38381</v>
      </c>
      <c r="B7646" s="464" t="s">
        <v>4585</v>
      </c>
      <c r="C7646" s="463" t="s">
        <v>3519</v>
      </c>
      <c r="D7646" s="466">
        <v>10.01</v>
      </c>
    </row>
    <row r="7647" spans="1:4">
      <c r="A7647" s="463">
        <v>39621</v>
      </c>
      <c r="B7647" s="464" t="s">
        <v>8884</v>
      </c>
      <c r="C7647" s="463" t="s">
        <v>3527</v>
      </c>
      <c r="D7647" s="466">
        <v>1042.1199999999999</v>
      </c>
    </row>
    <row r="7648" spans="1:4">
      <c r="A7648" s="463">
        <v>39624</v>
      </c>
      <c r="B7648" s="464" t="s">
        <v>4586</v>
      </c>
      <c r="C7648" s="463" t="s">
        <v>3527</v>
      </c>
      <c r="D7648" s="466">
        <v>1149.57</v>
      </c>
    </row>
    <row r="7649" spans="1:4">
      <c r="A7649" s="463">
        <v>39615</v>
      </c>
      <c r="B7649" s="464" t="s">
        <v>8883</v>
      </c>
      <c r="C7649" s="463" t="s">
        <v>3519</v>
      </c>
      <c r="D7649" s="466">
        <v>464.53</v>
      </c>
    </row>
    <row r="7650" spans="1:4">
      <c r="A7650" s="463">
        <v>39620</v>
      </c>
      <c r="B7650" s="464" t="s">
        <v>4587</v>
      </c>
      <c r="C7650" s="463" t="s">
        <v>3519</v>
      </c>
      <c r="D7650" s="466">
        <v>709.47</v>
      </c>
    </row>
    <row r="7651" spans="1:4">
      <c r="A7651" s="463">
        <v>39623</v>
      </c>
      <c r="B7651" s="464" t="s">
        <v>4588</v>
      </c>
      <c r="C7651" s="463" t="s">
        <v>3519</v>
      </c>
      <c r="D7651" s="466">
        <v>759.9</v>
      </c>
    </row>
    <row r="7652" spans="1:4">
      <c r="A7652" s="463">
        <v>36207</v>
      </c>
      <c r="B7652" s="464" t="s">
        <v>4589</v>
      </c>
      <c r="C7652" s="463" t="s">
        <v>3519</v>
      </c>
      <c r="D7652" s="466">
        <v>460.34</v>
      </c>
    </row>
    <row r="7653" spans="1:4">
      <c r="A7653" s="463">
        <v>36209</v>
      </c>
      <c r="B7653" s="464" t="s">
        <v>4590</v>
      </c>
      <c r="C7653" s="463" t="s">
        <v>3519</v>
      </c>
      <c r="D7653" s="466">
        <v>528.30999999999995</v>
      </c>
    </row>
    <row r="7654" spans="1:4" ht="28.5">
      <c r="A7654" s="463">
        <v>36210</v>
      </c>
      <c r="B7654" s="464" t="s">
        <v>4591</v>
      </c>
      <c r="C7654" s="463" t="s">
        <v>3519</v>
      </c>
      <c r="D7654" s="466">
        <v>571.62</v>
      </c>
    </row>
    <row r="7655" spans="1:4">
      <c r="A7655" s="463">
        <v>36204</v>
      </c>
      <c r="B7655" s="464" t="s">
        <v>4592</v>
      </c>
      <c r="C7655" s="463" t="s">
        <v>3519</v>
      </c>
      <c r="D7655" s="466">
        <v>202.67</v>
      </c>
    </row>
    <row r="7656" spans="1:4">
      <c r="A7656" s="463">
        <v>36205</v>
      </c>
      <c r="B7656" s="464" t="s">
        <v>4593</v>
      </c>
      <c r="C7656" s="463" t="s">
        <v>3519</v>
      </c>
      <c r="D7656" s="466">
        <v>225.09</v>
      </c>
    </row>
    <row r="7657" spans="1:4">
      <c r="A7657" s="463">
        <v>36081</v>
      </c>
      <c r="B7657" s="464" t="s">
        <v>4594</v>
      </c>
      <c r="C7657" s="463" t="s">
        <v>3519</v>
      </c>
      <c r="D7657" s="466">
        <v>240</v>
      </c>
    </row>
    <row r="7658" spans="1:4">
      <c r="A7658" s="463">
        <v>36206</v>
      </c>
      <c r="B7658" s="464" t="s">
        <v>4595</v>
      </c>
      <c r="C7658" s="463" t="s">
        <v>3519</v>
      </c>
      <c r="D7658" s="466">
        <v>251.44</v>
      </c>
    </row>
    <row r="7659" spans="1:4">
      <c r="A7659" s="463">
        <v>36218</v>
      </c>
      <c r="B7659" s="464" t="s">
        <v>4596</v>
      </c>
      <c r="C7659" s="463" t="s">
        <v>3519</v>
      </c>
      <c r="D7659" s="466">
        <v>136.26</v>
      </c>
    </row>
    <row r="7660" spans="1:4">
      <c r="A7660" s="463">
        <v>36220</v>
      </c>
      <c r="B7660" s="464" t="s">
        <v>4597</v>
      </c>
      <c r="C7660" s="463" t="s">
        <v>3519</v>
      </c>
      <c r="D7660" s="466">
        <v>156.24</v>
      </c>
    </row>
    <row r="7661" spans="1:4">
      <c r="A7661" s="463">
        <v>36080</v>
      </c>
      <c r="B7661" s="464" t="s">
        <v>4598</v>
      </c>
      <c r="C7661" s="463" t="s">
        <v>3519</v>
      </c>
      <c r="D7661" s="466">
        <v>169</v>
      </c>
    </row>
    <row r="7662" spans="1:4">
      <c r="A7662" s="463">
        <v>36223</v>
      </c>
      <c r="B7662" s="464" t="s">
        <v>4599</v>
      </c>
      <c r="C7662" s="463" t="s">
        <v>3519</v>
      </c>
      <c r="D7662" s="466">
        <v>176.97</v>
      </c>
    </row>
    <row r="7663" spans="1:4">
      <c r="A7663" s="463">
        <v>546</v>
      </c>
      <c r="B7663" s="464" t="s">
        <v>8882</v>
      </c>
      <c r="C7663" s="463" t="s">
        <v>3523</v>
      </c>
      <c r="D7663" s="466">
        <v>11.9</v>
      </c>
    </row>
    <row r="7664" spans="1:4">
      <c r="A7664" s="463">
        <v>566</v>
      </c>
      <c r="B7664" s="464" t="s">
        <v>8881</v>
      </c>
      <c r="C7664" s="463" t="s">
        <v>3522</v>
      </c>
      <c r="D7664" s="466">
        <v>5.65</v>
      </c>
    </row>
    <row r="7665" spans="1:4">
      <c r="A7665" s="463">
        <v>565</v>
      </c>
      <c r="B7665" s="464" t="s">
        <v>8880</v>
      </c>
      <c r="C7665" s="463" t="s">
        <v>3522</v>
      </c>
      <c r="D7665" s="466">
        <v>20.58</v>
      </c>
    </row>
    <row r="7666" spans="1:4">
      <c r="A7666" s="463">
        <v>555</v>
      </c>
      <c r="B7666" s="464" t="s">
        <v>8879</v>
      </c>
      <c r="C7666" s="463" t="s">
        <v>3522</v>
      </c>
      <c r="D7666" s="466">
        <v>14.59</v>
      </c>
    </row>
    <row r="7667" spans="1:4">
      <c r="A7667" s="463">
        <v>557</v>
      </c>
      <c r="B7667" s="464" t="s">
        <v>8878</v>
      </c>
      <c r="C7667" s="463" t="s">
        <v>3522</v>
      </c>
      <c r="D7667" s="466">
        <v>45.79</v>
      </c>
    </row>
    <row r="7668" spans="1:4">
      <c r="A7668" s="463">
        <v>552</v>
      </c>
      <c r="B7668" s="464" t="s">
        <v>8877</v>
      </c>
      <c r="C7668" s="463" t="s">
        <v>3522</v>
      </c>
      <c r="D7668" s="466">
        <v>22.72</v>
      </c>
    </row>
    <row r="7669" spans="1:4">
      <c r="A7669" s="463">
        <v>563</v>
      </c>
      <c r="B7669" s="464" t="s">
        <v>8876</v>
      </c>
      <c r="C7669" s="463" t="s">
        <v>3522</v>
      </c>
      <c r="D7669" s="466">
        <v>34.14</v>
      </c>
    </row>
    <row r="7670" spans="1:4">
      <c r="A7670" s="463">
        <v>549</v>
      </c>
      <c r="B7670" s="464" t="s">
        <v>8875</v>
      </c>
      <c r="C7670" s="463" t="s">
        <v>3522</v>
      </c>
      <c r="D7670" s="466">
        <v>61.44</v>
      </c>
    </row>
    <row r="7671" spans="1:4">
      <c r="A7671" s="463">
        <v>551</v>
      </c>
      <c r="B7671" s="464" t="s">
        <v>8874</v>
      </c>
      <c r="C7671" s="463" t="s">
        <v>3522</v>
      </c>
      <c r="D7671" s="466">
        <v>121.65</v>
      </c>
    </row>
    <row r="7672" spans="1:4">
      <c r="A7672" s="463">
        <v>559</v>
      </c>
      <c r="B7672" s="464" t="s">
        <v>8873</v>
      </c>
      <c r="C7672" s="463" t="s">
        <v>3522</v>
      </c>
      <c r="D7672" s="466">
        <v>30.41</v>
      </c>
    </row>
    <row r="7673" spans="1:4">
      <c r="A7673" s="463">
        <v>560</v>
      </c>
      <c r="B7673" s="464" t="s">
        <v>8872</v>
      </c>
      <c r="C7673" s="463" t="s">
        <v>3522</v>
      </c>
      <c r="D7673" s="466">
        <v>38.049999999999997</v>
      </c>
    </row>
    <row r="7674" spans="1:4">
      <c r="A7674" s="463">
        <v>547</v>
      </c>
      <c r="B7674" s="464" t="s">
        <v>8871</v>
      </c>
      <c r="C7674" s="463" t="s">
        <v>3522</v>
      </c>
      <c r="D7674" s="466">
        <v>45.56</v>
      </c>
    </row>
    <row r="7675" spans="1:4" ht="28.5">
      <c r="A7675" s="463">
        <v>38127</v>
      </c>
      <c r="B7675" s="464" t="s">
        <v>13766</v>
      </c>
      <c r="C7675" s="463" t="s">
        <v>3519</v>
      </c>
      <c r="D7675" s="466">
        <v>365.43</v>
      </c>
    </row>
    <row r="7676" spans="1:4">
      <c r="A7676" s="463">
        <v>38060</v>
      </c>
      <c r="B7676" s="464" t="s">
        <v>4600</v>
      </c>
      <c r="C7676" s="463" t="s">
        <v>3519</v>
      </c>
      <c r="D7676" s="466">
        <v>54.47</v>
      </c>
    </row>
    <row r="7677" spans="1:4">
      <c r="A7677" s="463">
        <v>10956</v>
      </c>
      <c r="B7677" s="464" t="s">
        <v>4601</v>
      </c>
      <c r="C7677" s="463" t="s">
        <v>3519</v>
      </c>
      <c r="D7677" s="466">
        <v>59.74</v>
      </c>
    </row>
    <row r="7678" spans="1:4">
      <c r="A7678" s="463">
        <v>39380</v>
      </c>
      <c r="B7678" s="464" t="s">
        <v>4602</v>
      </c>
      <c r="C7678" s="463" t="s">
        <v>3519</v>
      </c>
      <c r="D7678" s="466">
        <v>27.83</v>
      </c>
    </row>
    <row r="7679" spans="1:4">
      <c r="A7679" s="463">
        <v>13374</v>
      </c>
      <c r="B7679" s="464" t="s">
        <v>4603</v>
      </c>
      <c r="C7679" s="463" t="s">
        <v>3519</v>
      </c>
      <c r="D7679" s="466">
        <v>44.76</v>
      </c>
    </row>
    <row r="7680" spans="1:4">
      <c r="A7680" s="463">
        <v>37597</v>
      </c>
      <c r="B7680" s="464" t="s">
        <v>4604</v>
      </c>
      <c r="C7680" s="463" t="s">
        <v>3519</v>
      </c>
      <c r="D7680" s="466">
        <v>554625</v>
      </c>
    </row>
    <row r="7681" spans="1:4" ht="57">
      <c r="A7681" s="463">
        <v>183</v>
      </c>
      <c r="B7681" s="464" t="s">
        <v>13767</v>
      </c>
      <c r="C7681" s="463" t="s">
        <v>3528</v>
      </c>
      <c r="D7681" s="466">
        <v>122</v>
      </c>
    </row>
    <row r="7682" spans="1:4" ht="42.75">
      <c r="A7682" s="463">
        <v>184</v>
      </c>
      <c r="B7682" s="464" t="s">
        <v>13768</v>
      </c>
      <c r="C7682" s="463" t="s">
        <v>3528</v>
      </c>
      <c r="D7682" s="466">
        <v>75.56</v>
      </c>
    </row>
    <row r="7683" spans="1:4" ht="57">
      <c r="A7683" s="463">
        <v>181</v>
      </c>
      <c r="B7683" s="464" t="s">
        <v>13769</v>
      </c>
      <c r="C7683" s="463" t="s">
        <v>3528</v>
      </c>
      <c r="D7683" s="466">
        <v>162.91999999999999</v>
      </c>
    </row>
    <row r="7684" spans="1:4" ht="42.75">
      <c r="A7684" s="463">
        <v>20001</v>
      </c>
      <c r="B7684" s="464" t="s">
        <v>13770</v>
      </c>
      <c r="C7684" s="463" t="s">
        <v>3528</v>
      </c>
      <c r="D7684" s="466">
        <v>94.45</v>
      </c>
    </row>
    <row r="7685" spans="1:4" ht="28.5">
      <c r="A7685" s="463">
        <v>39837</v>
      </c>
      <c r="B7685" s="464" t="s">
        <v>4605</v>
      </c>
      <c r="C7685" s="463" t="s">
        <v>3528</v>
      </c>
      <c r="D7685" s="466">
        <v>349.21</v>
      </c>
    </row>
    <row r="7686" spans="1:4">
      <c r="A7686" s="463">
        <v>43366</v>
      </c>
      <c r="B7686" s="464" t="s">
        <v>13771</v>
      </c>
      <c r="C7686" s="463" t="s">
        <v>3523</v>
      </c>
      <c r="D7686" s="466">
        <v>1.43</v>
      </c>
    </row>
    <row r="7687" spans="1:4" ht="28.5">
      <c r="A7687" s="463">
        <v>10535</v>
      </c>
      <c r="B7687" s="464" t="s">
        <v>4606</v>
      </c>
      <c r="C7687" s="463" t="s">
        <v>3519</v>
      </c>
      <c r="D7687" s="466">
        <v>5170</v>
      </c>
    </row>
    <row r="7688" spans="1:4" ht="28.5">
      <c r="A7688" s="463">
        <v>10537</v>
      </c>
      <c r="B7688" s="464" t="s">
        <v>4607</v>
      </c>
      <c r="C7688" s="463" t="s">
        <v>3519</v>
      </c>
      <c r="D7688" s="466">
        <v>7050.47</v>
      </c>
    </row>
    <row r="7689" spans="1:4" ht="28.5">
      <c r="A7689" s="463">
        <v>13891</v>
      </c>
      <c r="B7689" s="464" t="s">
        <v>4608</v>
      </c>
      <c r="C7689" s="463" t="s">
        <v>3519</v>
      </c>
      <c r="D7689" s="466">
        <v>6466.88</v>
      </c>
    </row>
    <row r="7690" spans="1:4" ht="28.5">
      <c r="A7690" s="463">
        <v>44492</v>
      </c>
      <c r="B7690" s="464" t="s">
        <v>13772</v>
      </c>
      <c r="C7690" s="463" t="s">
        <v>3519</v>
      </c>
      <c r="D7690" s="466">
        <v>28128.3</v>
      </c>
    </row>
    <row r="7691" spans="1:4" ht="28.5">
      <c r="A7691" s="463">
        <v>36396</v>
      </c>
      <c r="B7691" s="464" t="s">
        <v>4609</v>
      </c>
      <c r="C7691" s="463" t="s">
        <v>3519</v>
      </c>
      <c r="D7691" s="466">
        <v>5914.83</v>
      </c>
    </row>
    <row r="7692" spans="1:4" ht="28.5">
      <c r="A7692" s="463">
        <v>36397</v>
      </c>
      <c r="B7692" s="464" t="s">
        <v>4610</v>
      </c>
      <c r="C7692" s="463" t="s">
        <v>3519</v>
      </c>
      <c r="D7692" s="466">
        <v>21030.5</v>
      </c>
    </row>
    <row r="7693" spans="1:4" ht="28.5">
      <c r="A7693" s="463">
        <v>36398</v>
      </c>
      <c r="B7693" s="464" t="s">
        <v>4611</v>
      </c>
      <c r="C7693" s="463" t="s">
        <v>3519</v>
      </c>
      <c r="D7693" s="466">
        <v>25560.83</v>
      </c>
    </row>
    <row r="7694" spans="1:4">
      <c r="A7694" s="463">
        <v>647</v>
      </c>
      <c r="B7694" s="464" t="s">
        <v>4612</v>
      </c>
      <c r="C7694" s="463" t="s">
        <v>3521</v>
      </c>
      <c r="D7694" s="466">
        <v>9.75</v>
      </c>
    </row>
    <row r="7695" spans="1:4">
      <c r="A7695" s="463">
        <v>40920</v>
      </c>
      <c r="B7695" s="464" t="s">
        <v>4613</v>
      </c>
      <c r="C7695" s="463" t="s">
        <v>3526</v>
      </c>
      <c r="D7695" s="466">
        <v>1724.56</v>
      </c>
    </row>
    <row r="7696" spans="1:4">
      <c r="A7696" s="463">
        <v>715</v>
      </c>
      <c r="B7696" s="464" t="s">
        <v>13773</v>
      </c>
      <c r="C7696" s="463" t="s">
        <v>3519</v>
      </c>
      <c r="D7696" s="466">
        <v>23.79</v>
      </c>
    </row>
    <row r="7697" spans="1:4">
      <c r="A7697" s="463">
        <v>716</v>
      </c>
      <c r="B7697" s="464" t="s">
        <v>13774</v>
      </c>
      <c r="C7697" s="463" t="s">
        <v>3519</v>
      </c>
      <c r="D7697" s="466">
        <v>26.9</v>
      </c>
    </row>
    <row r="7698" spans="1:4" ht="28.5">
      <c r="A7698" s="463">
        <v>38783</v>
      </c>
      <c r="B7698" s="464" t="s">
        <v>13775</v>
      </c>
      <c r="C7698" s="463" t="s">
        <v>3519</v>
      </c>
      <c r="D7698" s="466">
        <v>1.19</v>
      </c>
    </row>
    <row r="7699" spans="1:4" ht="28.5">
      <c r="A7699" s="463">
        <v>37593</v>
      </c>
      <c r="B7699" s="464" t="s">
        <v>13776</v>
      </c>
      <c r="C7699" s="463" t="s">
        <v>3519</v>
      </c>
      <c r="D7699" s="466">
        <v>2.91</v>
      </c>
    </row>
    <row r="7700" spans="1:4" ht="28.5">
      <c r="A7700" s="463">
        <v>37594</v>
      </c>
      <c r="B7700" s="464" t="s">
        <v>13777</v>
      </c>
      <c r="C7700" s="463" t="s">
        <v>3519</v>
      </c>
      <c r="D7700" s="466">
        <v>3.63</v>
      </c>
    </row>
    <row r="7701" spans="1:4" ht="28.5">
      <c r="A7701" s="463">
        <v>37592</v>
      </c>
      <c r="B7701" s="464" t="s">
        <v>13778</v>
      </c>
      <c r="C7701" s="463" t="s">
        <v>3519</v>
      </c>
      <c r="D7701" s="466">
        <v>2.2999999999999998</v>
      </c>
    </row>
    <row r="7702" spans="1:4" ht="28.5">
      <c r="A7702" s="463">
        <v>7270</v>
      </c>
      <c r="B7702" s="464" t="s">
        <v>13779</v>
      </c>
      <c r="C7702" s="463" t="s">
        <v>3519</v>
      </c>
      <c r="D7702" s="466">
        <v>1.02</v>
      </c>
    </row>
    <row r="7703" spans="1:4" ht="28.5">
      <c r="A7703" s="463">
        <v>7267</v>
      </c>
      <c r="B7703" s="464" t="s">
        <v>13780</v>
      </c>
      <c r="C7703" s="463" t="s">
        <v>3519</v>
      </c>
      <c r="D7703" s="466">
        <v>0.8</v>
      </c>
    </row>
    <row r="7704" spans="1:4" ht="28.5">
      <c r="A7704" s="463">
        <v>7271</v>
      </c>
      <c r="B7704" s="464" t="s">
        <v>13781</v>
      </c>
      <c r="C7704" s="463" t="s">
        <v>3519</v>
      </c>
      <c r="D7704" s="466">
        <v>0.88</v>
      </c>
    </row>
    <row r="7705" spans="1:4" ht="28.5">
      <c r="A7705" s="463">
        <v>7266</v>
      </c>
      <c r="B7705" s="464" t="s">
        <v>13782</v>
      </c>
      <c r="C7705" s="463" t="s">
        <v>3529</v>
      </c>
      <c r="D7705" s="466">
        <v>888.4</v>
      </c>
    </row>
    <row r="7706" spans="1:4" ht="28.5">
      <c r="A7706" s="463">
        <v>7268</v>
      </c>
      <c r="B7706" s="464" t="s">
        <v>13783</v>
      </c>
      <c r="C7706" s="463" t="s">
        <v>3519</v>
      </c>
      <c r="D7706" s="466">
        <v>1.23</v>
      </c>
    </row>
    <row r="7707" spans="1:4">
      <c r="A7707" s="463">
        <v>34556</v>
      </c>
      <c r="B7707" s="464" t="s">
        <v>8870</v>
      </c>
      <c r="C7707" s="463" t="s">
        <v>3519</v>
      </c>
      <c r="D7707" s="466">
        <v>4.18</v>
      </c>
    </row>
    <row r="7708" spans="1:4">
      <c r="A7708" s="463">
        <v>37873</v>
      </c>
      <c r="B7708" s="464" t="s">
        <v>8869</v>
      </c>
      <c r="C7708" s="463" t="s">
        <v>3519</v>
      </c>
      <c r="D7708" s="466">
        <v>4.26</v>
      </c>
    </row>
    <row r="7709" spans="1:4">
      <c r="A7709" s="463">
        <v>34564</v>
      </c>
      <c r="B7709" s="464" t="s">
        <v>8868</v>
      </c>
      <c r="C7709" s="463" t="s">
        <v>3519</v>
      </c>
      <c r="D7709" s="466">
        <v>4.46</v>
      </c>
    </row>
    <row r="7710" spans="1:4">
      <c r="A7710" s="463">
        <v>34565</v>
      </c>
      <c r="B7710" s="464" t="s">
        <v>8867</v>
      </c>
      <c r="C7710" s="463" t="s">
        <v>3519</v>
      </c>
      <c r="D7710" s="466">
        <v>4.72</v>
      </c>
    </row>
    <row r="7711" spans="1:4">
      <c r="A7711" s="463">
        <v>38590</v>
      </c>
      <c r="B7711" s="464" t="s">
        <v>8866</v>
      </c>
      <c r="C7711" s="463" t="s">
        <v>3519</v>
      </c>
      <c r="D7711" s="466">
        <v>3.48</v>
      </c>
    </row>
    <row r="7712" spans="1:4">
      <c r="A7712" s="463">
        <v>34566</v>
      </c>
      <c r="B7712" s="464" t="s">
        <v>8865</v>
      </c>
      <c r="C7712" s="463" t="s">
        <v>3519</v>
      </c>
      <c r="D7712" s="466">
        <v>3.66</v>
      </c>
    </row>
    <row r="7713" spans="1:4">
      <c r="A7713" s="463">
        <v>34567</v>
      </c>
      <c r="B7713" s="464" t="s">
        <v>8864</v>
      </c>
      <c r="C7713" s="463" t="s">
        <v>3519</v>
      </c>
      <c r="D7713" s="466">
        <v>3.88</v>
      </c>
    </row>
    <row r="7714" spans="1:4">
      <c r="A7714" s="463">
        <v>38591</v>
      </c>
      <c r="B7714" s="464" t="s">
        <v>8863</v>
      </c>
      <c r="C7714" s="463" t="s">
        <v>3519</v>
      </c>
      <c r="D7714" s="466">
        <v>3.52</v>
      </c>
    </row>
    <row r="7715" spans="1:4">
      <c r="A7715" s="463">
        <v>34568</v>
      </c>
      <c r="B7715" s="464" t="s">
        <v>8862</v>
      </c>
      <c r="C7715" s="463" t="s">
        <v>3519</v>
      </c>
      <c r="D7715" s="466">
        <v>4.59</v>
      </c>
    </row>
    <row r="7716" spans="1:4">
      <c r="A7716" s="463">
        <v>34569</v>
      </c>
      <c r="B7716" s="464" t="s">
        <v>8861</v>
      </c>
      <c r="C7716" s="463" t="s">
        <v>3519</v>
      </c>
      <c r="D7716" s="466">
        <v>4.72</v>
      </c>
    </row>
    <row r="7717" spans="1:4">
      <c r="A7717" s="463">
        <v>34570</v>
      </c>
      <c r="B7717" s="464" t="s">
        <v>8860</v>
      </c>
      <c r="C7717" s="463" t="s">
        <v>3519</v>
      </c>
      <c r="D7717" s="466">
        <v>5.12</v>
      </c>
    </row>
    <row r="7718" spans="1:4">
      <c r="A7718" s="463">
        <v>25070</v>
      </c>
      <c r="B7718" s="464" t="s">
        <v>8859</v>
      </c>
      <c r="C7718" s="463" t="s">
        <v>3519</v>
      </c>
      <c r="D7718" s="466">
        <v>3.85</v>
      </c>
    </row>
    <row r="7719" spans="1:4">
      <c r="A7719" s="463">
        <v>34571</v>
      </c>
      <c r="B7719" s="464" t="s">
        <v>8858</v>
      </c>
      <c r="C7719" s="463" t="s">
        <v>3519</v>
      </c>
      <c r="D7719" s="466">
        <v>3.89</v>
      </c>
    </row>
    <row r="7720" spans="1:4">
      <c r="A7720" s="463">
        <v>34573</v>
      </c>
      <c r="B7720" s="464" t="s">
        <v>8857</v>
      </c>
      <c r="C7720" s="463" t="s">
        <v>3519</v>
      </c>
      <c r="D7720" s="466">
        <v>4.09</v>
      </c>
    </row>
    <row r="7721" spans="1:4">
      <c r="A7721" s="463">
        <v>37107</v>
      </c>
      <c r="B7721" s="464" t="s">
        <v>8856</v>
      </c>
      <c r="C7721" s="463" t="s">
        <v>3519</v>
      </c>
      <c r="D7721" s="466">
        <v>5.4</v>
      </c>
    </row>
    <row r="7722" spans="1:4">
      <c r="A7722" s="463">
        <v>34576</v>
      </c>
      <c r="B7722" s="464" t="s">
        <v>8855</v>
      </c>
      <c r="C7722" s="463" t="s">
        <v>3519</v>
      </c>
      <c r="D7722" s="466">
        <v>5.96</v>
      </c>
    </row>
    <row r="7723" spans="1:4">
      <c r="A7723" s="463">
        <v>34577</v>
      </c>
      <c r="B7723" s="464" t="s">
        <v>8854</v>
      </c>
      <c r="C7723" s="463" t="s">
        <v>3519</v>
      </c>
      <c r="D7723" s="466">
        <v>6.22</v>
      </c>
    </row>
    <row r="7724" spans="1:4">
      <c r="A7724" s="463">
        <v>34578</v>
      </c>
      <c r="B7724" s="464" t="s">
        <v>8853</v>
      </c>
      <c r="C7724" s="463" t="s">
        <v>3519</v>
      </c>
      <c r="D7724" s="466">
        <v>6.75</v>
      </c>
    </row>
    <row r="7725" spans="1:4">
      <c r="A7725" s="463">
        <v>34579</v>
      </c>
      <c r="B7725" s="464" t="s">
        <v>8852</v>
      </c>
      <c r="C7725" s="463" t="s">
        <v>3519</v>
      </c>
      <c r="D7725" s="466">
        <v>7.2</v>
      </c>
    </row>
    <row r="7726" spans="1:4">
      <c r="A7726" s="463">
        <v>25067</v>
      </c>
      <c r="B7726" s="464" t="s">
        <v>8851</v>
      </c>
      <c r="C7726" s="463" t="s">
        <v>3519</v>
      </c>
      <c r="D7726" s="466">
        <v>4.82</v>
      </c>
    </row>
    <row r="7727" spans="1:4">
      <c r="A7727" s="463">
        <v>34580</v>
      </c>
      <c r="B7727" s="464" t="s">
        <v>8850</v>
      </c>
      <c r="C7727" s="463" t="s">
        <v>3519</v>
      </c>
      <c r="D7727" s="466">
        <v>5.38</v>
      </c>
    </row>
    <row r="7728" spans="1:4">
      <c r="A7728" s="463">
        <v>25071</v>
      </c>
      <c r="B7728" s="464" t="s">
        <v>8849</v>
      </c>
      <c r="C7728" s="463" t="s">
        <v>3519</v>
      </c>
      <c r="D7728" s="466">
        <v>2.68</v>
      </c>
    </row>
    <row r="7729" spans="1:4">
      <c r="A7729" s="463">
        <v>38395</v>
      </c>
      <c r="B7729" s="464" t="s">
        <v>4614</v>
      </c>
      <c r="C7729" s="463" t="s">
        <v>3519</v>
      </c>
      <c r="D7729" s="466">
        <v>8.36</v>
      </c>
    </row>
    <row r="7730" spans="1:4">
      <c r="A7730" s="463">
        <v>34583</v>
      </c>
      <c r="B7730" s="464" t="s">
        <v>8848</v>
      </c>
      <c r="C7730" s="463" t="s">
        <v>3520</v>
      </c>
      <c r="D7730" s="466">
        <v>57.86</v>
      </c>
    </row>
    <row r="7731" spans="1:4">
      <c r="A7731" s="463">
        <v>34584</v>
      </c>
      <c r="B7731" s="464" t="s">
        <v>8847</v>
      </c>
      <c r="C7731" s="463" t="s">
        <v>3520</v>
      </c>
      <c r="D7731" s="466">
        <v>42.43</v>
      </c>
    </row>
    <row r="7732" spans="1:4" ht="28.5">
      <c r="A7732" s="463">
        <v>709</v>
      </c>
      <c r="B7732" s="464" t="s">
        <v>4615</v>
      </c>
      <c r="C7732" s="463" t="s">
        <v>3520</v>
      </c>
      <c r="D7732" s="466">
        <v>813.39</v>
      </c>
    </row>
    <row r="7733" spans="1:4">
      <c r="A7733" s="463">
        <v>34599</v>
      </c>
      <c r="B7733" s="464" t="s">
        <v>8846</v>
      </c>
      <c r="C7733" s="463" t="s">
        <v>3519</v>
      </c>
      <c r="D7733" s="466">
        <v>2.75</v>
      </c>
    </row>
    <row r="7734" spans="1:4">
      <c r="A7734" s="463">
        <v>34592</v>
      </c>
      <c r="B7734" s="464" t="s">
        <v>8845</v>
      </c>
      <c r="C7734" s="463" t="s">
        <v>3519</v>
      </c>
      <c r="D7734" s="466">
        <v>3.06</v>
      </c>
    </row>
    <row r="7735" spans="1:4">
      <c r="A7735" s="463">
        <v>37103</v>
      </c>
      <c r="B7735" s="464" t="s">
        <v>8844</v>
      </c>
      <c r="C7735" s="463" t="s">
        <v>3519</v>
      </c>
      <c r="D7735" s="466">
        <v>3.5</v>
      </c>
    </row>
    <row r="7736" spans="1:4">
      <c r="A7736" s="463">
        <v>34555</v>
      </c>
      <c r="B7736" s="464" t="s">
        <v>8843</v>
      </c>
      <c r="C7736" s="463" t="s">
        <v>3519</v>
      </c>
      <c r="D7736" s="466">
        <v>4.45</v>
      </c>
    </row>
    <row r="7737" spans="1:4">
      <c r="A7737" s="463">
        <v>674</v>
      </c>
      <c r="B7737" s="464" t="s">
        <v>8842</v>
      </c>
      <c r="C7737" s="463" t="s">
        <v>3520</v>
      </c>
      <c r="D7737" s="466">
        <v>72.680000000000007</v>
      </c>
    </row>
    <row r="7738" spans="1:4">
      <c r="A7738" s="463">
        <v>34600</v>
      </c>
      <c r="B7738" s="464" t="s">
        <v>8841</v>
      </c>
      <c r="C7738" s="463" t="s">
        <v>3520</v>
      </c>
      <c r="D7738" s="466">
        <v>106.76</v>
      </c>
    </row>
    <row r="7739" spans="1:4">
      <c r="A7739" s="463">
        <v>652</v>
      </c>
      <c r="B7739" s="464" t="s">
        <v>8840</v>
      </c>
      <c r="C7739" s="463" t="s">
        <v>3520</v>
      </c>
      <c r="D7739" s="466">
        <v>163.54</v>
      </c>
    </row>
    <row r="7740" spans="1:4">
      <c r="A7740" s="463">
        <v>651</v>
      </c>
      <c r="B7740" s="464" t="s">
        <v>8839</v>
      </c>
      <c r="C7740" s="463" t="s">
        <v>3519</v>
      </c>
      <c r="D7740" s="466">
        <v>3.37</v>
      </c>
    </row>
    <row r="7741" spans="1:4">
      <c r="A7741" s="463">
        <v>654</v>
      </c>
      <c r="B7741" s="464" t="s">
        <v>8838</v>
      </c>
      <c r="C7741" s="463" t="s">
        <v>3519</v>
      </c>
      <c r="D7741" s="466">
        <v>4.18</v>
      </c>
    </row>
    <row r="7742" spans="1:4">
      <c r="A7742" s="463">
        <v>650</v>
      </c>
      <c r="B7742" s="464" t="s">
        <v>8837</v>
      </c>
      <c r="C7742" s="463" t="s">
        <v>3519</v>
      </c>
      <c r="D7742" s="466">
        <v>2.7</v>
      </c>
    </row>
    <row r="7743" spans="1:4">
      <c r="A7743" s="463">
        <v>718</v>
      </c>
      <c r="B7743" s="464" t="s">
        <v>13784</v>
      </c>
      <c r="C7743" s="463" t="s">
        <v>3519</v>
      </c>
      <c r="D7743" s="466">
        <v>23.51</v>
      </c>
    </row>
    <row r="7744" spans="1:4">
      <c r="A7744" s="463">
        <v>11981</v>
      </c>
      <c r="B7744" s="464" t="s">
        <v>13785</v>
      </c>
      <c r="C7744" s="463" t="s">
        <v>3519</v>
      </c>
      <c r="D7744" s="466">
        <v>22.83</v>
      </c>
    </row>
    <row r="7745" spans="1:4">
      <c r="A7745" s="463">
        <v>34586</v>
      </c>
      <c r="B7745" s="464" t="s">
        <v>4616</v>
      </c>
      <c r="C7745" s="463" t="s">
        <v>3519</v>
      </c>
      <c r="D7745" s="466">
        <v>2.4900000000000002</v>
      </c>
    </row>
    <row r="7746" spans="1:4">
      <c r="A7746" s="463">
        <v>38603</v>
      </c>
      <c r="B7746" s="464" t="s">
        <v>4617</v>
      </c>
      <c r="C7746" s="463" t="s">
        <v>3519</v>
      </c>
      <c r="D7746" s="466">
        <v>3.02</v>
      </c>
    </row>
    <row r="7747" spans="1:4">
      <c r="A7747" s="463">
        <v>34588</v>
      </c>
      <c r="B7747" s="464" t="s">
        <v>4618</v>
      </c>
      <c r="C7747" s="463" t="s">
        <v>3519</v>
      </c>
      <c r="D7747" s="466">
        <v>3.25</v>
      </c>
    </row>
    <row r="7748" spans="1:4">
      <c r="A7748" s="463">
        <v>34590</v>
      </c>
      <c r="B7748" s="464" t="s">
        <v>4619</v>
      </c>
      <c r="C7748" s="463" t="s">
        <v>3519</v>
      </c>
      <c r="D7748" s="466">
        <v>2.97</v>
      </c>
    </row>
    <row r="7749" spans="1:4">
      <c r="A7749" s="463">
        <v>34591</v>
      </c>
      <c r="B7749" s="464" t="s">
        <v>4620</v>
      </c>
      <c r="C7749" s="463" t="s">
        <v>3519</v>
      </c>
      <c r="D7749" s="466">
        <v>4.03</v>
      </c>
    </row>
    <row r="7750" spans="1:4">
      <c r="A7750" s="463">
        <v>41372</v>
      </c>
      <c r="B7750" s="464" t="s">
        <v>8836</v>
      </c>
      <c r="C7750" s="463" t="s">
        <v>3520</v>
      </c>
      <c r="D7750" s="466">
        <v>102</v>
      </c>
    </row>
    <row r="7751" spans="1:4">
      <c r="A7751" s="463">
        <v>41371</v>
      </c>
      <c r="B7751" s="464" t="s">
        <v>8835</v>
      </c>
      <c r="C7751" s="463" t="s">
        <v>3520</v>
      </c>
      <c r="D7751" s="466">
        <v>60.29</v>
      </c>
    </row>
    <row r="7752" spans="1:4" ht="28.5">
      <c r="A7752" s="463">
        <v>40517</v>
      </c>
      <c r="B7752" s="464" t="s">
        <v>8834</v>
      </c>
      <c r="C7752" s="463" t="s">
        <v>3520</v>
      </c>
      <c r="D7752" s="466">
        <v>57.64</v>
      </c>
    </row>
    <row r="7753" spans="1:4" ht="42.75">
      <c r="A7753" s="463">
        <v>40515</v>
      </c>
      <c r="B7753" s="464" t="s">
        <v>8833</v>
      </c>
      <c r="C7753" s="463" t="s">
        <v>3520</v>
      </c>
      <c r="D7753" s="466">
        <v>129.69</v>
      </c>
    </row>
    <row r="7754" spans="1:4" ht="42.75">
      <c r="A7754" s="463">
        <v>40529</v>
      </c>
      <c r="B7754" s="464" t="s">
        <v>4621</v>
      </c>
      <c r="C7754" s="463" t="s">
        <v>3520</v>
      </c>
      <c r="D7754" s="466">
        <v>82.86</v>
      </c>
    </row>
    <row r="7755" spans="1:4" ht="42.75">
      <c r="A7755" s="463">
        <v>36170</v>
      </c>
      <c r="B7755" s="464" t="s">
        <v>4622</v>
      </c>
      <c r="C7755" s="463" t="s">
        <v>3520</v>
      </c>
      <c r="D7755" s="466">
        <v>68.75</v>
      </c>
    </row>
    <row r="7756" spans="1:4" ht="42.75">
      <c r="A7756" s="463">
        <v>40524</v>
      </c>
      <c r="B7756" s="464" t="s">
        <v>4623</v>
      </c>
      <c r="C7756" s="463" t="s">
        <v>3520</v>
      </c>
      <c r="D7756" s="466">
        <v>81.06</v>
      </c>
    </row>
    <row r="7757" spans="1:4" ht="42.75">
      <c r="A7757" s="463">
        <v>36156</v>
      </c>
      <c r="B7757" s="464" t="s">
        <v>4624</v>
      </c>
      <c r="C7757" s="463" t="s">
        <v>3520</v>
      </c>
      <c r="D7757" s="466">
        <v>63.04</v>
      </c>
    </row>
    <row r="7758" spans="1:4" ht="42.75">
      <c r="A7758" s="463">
        <v>36155</v>
      </c>
      <c r="B7758" s="464" t="s">
        <v>4625</v>
      </c>
      <c r="C7758" s="463" t="s">
        <v>3520</v>
      </c>
      <c r="D7758" s="466">
        <v>54.42</v>
      </c>
    </row>
    <row r="7759" spans="1:4" ht="42.75">
      <c r="A7759" s="463">
        <v>36154</v>
      </c>
      <c r="B7759" s="464" t="s">
        <v>4626</v>
      </c>
      <c r="C7759" s="463" t="s">
        <v>3520</v>
      </c>
      <c r="D7759" s="466">
        <v>75.650000000000006</v>
      </c>
    </row>
    <row r="7760" spans="1:4" ht="28.5">
      <c r="A7760" s="463">
        <v>695</v>
      </c>
      <c r="B7760" s="464" t="s">
        <v>4627</v>
      </c>
      <c r="C7760" s="463" t="s">
        <v>3520</v>
      </c>
      <c r="D7760" s="466">
        <v>55.57</v>
      </c>
    </row>
    <row r="7761" spans="1:4" ht="28.5">
      <c r="A7761" s="463">
        <v>679</v>
      </c>
      <c r="B7761" s="464" t="s">
        <v>8832</v>
      </c>
      <c r="C7761" s="463" t="s">
        <v>3520</v>
      </c>
      <c r="D7761" s="466">
        <v>82.86</v>
      </c>
    </row>
    <row r="7762" spans="1:4" ht="28.5">
      <c r="A7762" s="463">
        <v>711</v>
      </c>
      <c r="B7762" s="464" t="s">
        <v>8831</v>
      </c>
      <c r="C7762" s="463" t="s">
        <v>3520</v>
      </c>
      <c r="D7762" s="466">
        <v>54.81</v>
      </c>
    </row>
    <row r="7763" spans="1:4" ht="28.5">
      <c r="A7763" s="463">
        <v>712</v>
      </c>
      <c r="B7763" s="464" t="s">
        <v>8830</v>
      </c>
      <c r="C7763" s="463" t="s">
        <v>3520</v>
      </c>
      <c r="D7763" s="466">
        <v>69.040000000000006</v>
      </c>
    </row>
    <row r="7764" spans="1:4" ht="28.5">
      <c r="A7764" s="463">
        <v>12614</v>
      </c>
      <c r="B7764" s="464" t="s">
        <v>4628</v>
      </c>
      <c r="C7764" s="463" t="s">
        <v>3519</v>
      </c>
      <c r="D7764" s="466">
        <v>18.559999999999999</v>
      </c>
    </row>
    <row r="7765" spans="1:4">
      <c r="A7765" s="463">
        <v>6140</v>
      </c>
      <c r="B7765" s="464" t="s">
        <v>4629</v>
      </c>
      <c r="C7765" s="463" t="s">
        <v>3519</v>
      </c>
      <c r="D7765" s="466">
        <v>3.48</v>
      </c>
    </row>
    <row r="7766" spans="1:4">
      <c r="A7766" s="463">
        <v>38399</v>
      </c>
      <c r="B7766" s="464" t="s">
        <v>4630</v>
      </c>
      <c r="C7766" s="463" t="s">
        <v>3519</v>
      </c>
      <c r="D7766" s="466">
        <v>229.16</v>
      </c>
    </row>
    <row r="7767" spans="1:4" ht="42.75">
      <c r="A7767" s="463">
        <v>735</v>
      </c>
      <c r="B7767" s="464" t="s">
        <v>4631</v>
      </c>
      <c r="C7767" s="463" t="s">
        <v>3519</v>
      </c>
      <c r="D7767" s="466">
        <v>2203.46</v>
      </c>
    </row>
    <row r="7768" spans="1:4" ht="42.75">
      <c r="A7768" s="463">
        <v>736</v>
      </c>
      <c r="B7768" s="464" t="s">
        <v>4632</v>
      </c>
      <c r="C7768" s="463" t="s">
        <v>3519</v>
      </c>
      <c r="D7768" s="466">
        <v>1852.71</v>
      </c>
    </row>
    <row r="7769" spans="1:4" ht="28.5">
      <c r="A7769" s="463">
        <v>729</v>
      </c>
      <c r="B7769" s="464" t="s">
        <v>4633</v>
      </c>
      <c r="C7769" s="463" t="s">
        <v>3519</v>
      </c>
      <c r="D7769" s="466">
        <v>755</v>
      </c>
    </row>
    <row r="7770" spans="1:4" ht="28.5">
      <c r="A7770" s="463">
        <v>39925</v>
      </c>
      <c r="B7770" s="464" t="s">
        <v>4634</v>
      </c>
      <c r="C7770" s="463" t="s">
        <v>3519</v>
      </c>
      <c r="D7770" s="466">
        <v>10909.68</v>
      </c>
    </row>
    <row r="7771" spans="1:4" ht="28.5">
      <c r="A7771" s="463">
        <v>731</v>
      </c>
      <c r="B7771" s="464" t="s">
        <v>4635</v>
      </c>
      <c r="C7771" s="463" t="s">
        <v>3519</v>
      </c>
      <c r="D7771" s="466">
        <v>734.8</v>
      </c>
    </row>
    <row r="7772" spans="1:4" ht="42.75">
      <c r="A7772" s="463">
        <v>10575</v>
      </c>
      <c r="B7772" s="464" t="s">
        <v>4636</v>
      </c>
      <c r="C7772" s="463" t="s">
        <v>3519</v>
      </c>
      <c r="D7772" s="466">
        <v>1146.71</v>
      </c>
    </row>
    <row r="7773" spans="1:4" ht="28.5">
      <c r="A7773" s="463">
        <v>733</v>
      </c>
      <c r="B7773" s="464" t="s">
        <v>4637</v>
      </c>
      <c r="C7773" s="463" t="s">
        <v>3519</v>
      </c>
      <c r="D7773" s="466">
        <v>1255.51</v>
      </c>
    </row>
    <row r="7774" spans="1:4" ht="28.5">
      <c r="A7774" s="463">
        <v>732</v>
      </c>
      <c r="B7774" s="464" t="s">
        <v>4638</v>
      </c>
      <c r="C7774" s="463" t="s">
        <v>3519</v>
      </c>
      <c r="D7774" s="466">
        <v>1238.6300000000001</v>
      </c>
    </row>
    <row r="7775" spans="1:4" ht="28.5">
      <c r="A7775" s="463">
        <v>737</v>
      </c>
      <c r="B7775" s="464" t="s">
        <v>4639</v>
      </c>
      <c r="C7775" s="463" t="s">
        <v>3519</v>
      </c>
      <c r="D7775" s="466">
        <v>6945.87</v>
      </c>
    </row>
    <row r="7776" spans="1:4" ht="28.5">
      <c r="A7776" s="463">
        <v>738</v>
      </c>
      <c r="B7776" s="464" t="s">
        <v>4640</v>
      </c>
      <c r="C7776" s="463" t="s">
        <v>3519</v>
      </c>
      <c r="D7776" s="466">
        <v>3220.75</v>
      </c>
    </row>
    <row r="7777" spans="1:4" ht="42.75">
      <c r="A7777" s="463">
        <v>740</v>
      </c>
      <c r="B7777" s="464" t="s">
        <v>4641</v>
      </c>
      <c r="C7777" s="463" t="s">
        <v>3519</v>
      </c>
      <c r="D7777" s="466">
        <v>6534.24</v>
      </c>
    </row>
    <row r="7778" spans="1:4" ht="28.5">
      <c r="A7778" s="463">
        <v>734</v>
      </c>
      <c r="B7778" s="464" t="s">
        <v>4642</v>
      </c>
      <c r="C7778" s="463" t="s">
        <v>3519</v>
      </c>
      <c r="D7778" s="466">
        <v>1327.81</v>
      </c>
    </row>
    <row r="7779" spans="1:4">
      <c r="A7779" s="463">
        <v>39008</v>
      </c>
      <c r="B7779" s="464" t="s">
        <v>4643</v>
      </c>
      <c r="C7779" s="463" t="s">
        <v>3519</v>
      </c>
      <c r="D7779" s="466">
        <v>63023.87</v>
      </c>
    </row>
    <row r="7780" spans="1:4">
      <c r="A7780" s="463">
        <v>39009</v>
      </c>
      <c r="B7780" s="464" t="s">
        <v>4644</v>
      </c>
      <c r="C7780" s="463" t="s">
        <v>3519</v>
      </c>
      <c r="D7780" s="466">
        <v>67522.27</v>
      </c>
    </row>
    <row r="7781" spans="1:4" ht="42.75">
      <c r="A7781" s="463">
        <v>10587</v>
      </c>
      <c r="B7781" s="464" t="s">
        <v>4645</v>
      </c>
      <c r="C7781" s="463" t="s">
        <v>3519</v>
      </c>
      <c r="D7781" s="466">
        <v>3108.65</v>
      </c>
    </row>
    <row r="7782" spans="1:4" ht="42.75">
      <c r="A7782" s="463">
        <v>759</v>
      </c>
      <c r="B7782" s="464" t="s">
        <v>4646</v>
      </c>
      <c r="C7782" s="463" t="s">
        <v>3519</v>
      </c>
      <c r="D7782" s="466">
        <v>4469.62</v>
      </c>
    </row>
    <row r="7783" spans="1:4" ht="42.75">
      <c r="A7783" s="463">
        <v>761</v>
      </c>
      <c r="B7783" s="464" t="s">
        <v>4647</v>
      </c>
      <c r="C7783" s="463" t="s">
        <v>3519</v>
      </c>
      <c r="D7783" s="466">
        <v>7576.39</v>
      </c>
    </row>
    <row r="7784" spans="1:4" ht="42.75">
      <c r="A7784" s="463">
        <v>750</v>
      </c>
      <c r="B7784" s="464" t="s">
        <v>4648</v>
      </c>
      <c r="C7784" s="463" t="s">
        <v>3519</v>
      </c>
      <c r="D7784" s="466">
        <v>7193.18</v>
      </c>
    </row>
    <row r="7785" spans="1:4" ht="42.75">
      <c r="A7785" s="463">
        <v>755</v>
      </c>
      <c r="B7785" s="464" t="s">
        <v>4649</v>
      </c>
      <c r="C7785" s="463" t="s">
        <v>3519</v>
      </c>
      <c r="D7785" s="466">
        <v>29517.33</v>
      </c>
    </row>
    <row r="7786" spans="1:4" ht="42.75">
      <c r="A7786" s="463">
        <v>749</v>
      </c>
      <c r="B7786" s="464" t="s">
        <v>4650</v>
      </c>
      <c r="C7786" s="463" t="s">
        <v>3519</v>
      </c>
      <c r="D7786" s="466">
        <v>10855.93</v>
      </c>
    </row>
    <row r="7787" spans="1:4" ht="42.75">
      <c r="A7787" s="463">
        <v>756</v>
      </c>
      <c r="B7787" s="464" t="s">
        <v>4651</v>
      </c>
      <c r="C7787" s="463" t="s">
        <v>3519</v>
      </c>
      <c r="D7787" s="466">
        <v>32192.6</v>
      </c>
    </row>
    <row r="7788" spans="1:4" ht="28.5">
      <c r="A7788" s="463">
        <v>757</v>
      </c>
      <c r="B7788" s="464" t="s">
        <v>4652</v>
      </c>
      <c r="C7788" s="463" t="s">
        <v>3519</v>
      </c>
      <c r="D7788" s="466">
        <v>14617.5</v>
      </c>
    </row>
    <row r="7789" spans="1:4" ht="42.75">
      <c r="A7789" s="463">
        <v>10588</v>
      </c>
      <c r="B7789" s="464" t="s">
        <v>4653</v>
      </c>
      <c r="C7789" s="463" t="s">
        <v>3519</v>
      </c>
      <c r="D7789" s="466">
        <v>3227.17</v>
      </c>
    </row>
    <row r="7790" spans="1:4" ht="42.75">
      <c r="A7790" s="463">
        <v>10592</v>
      </c>
      <c r="B7790" s="464" t="s">
        <v>4654</v>
      </c>
      <c r="C7790" s="463" t="s">
        <v>3519</v>
      </c>
      <c r="D7790" s="466">
        <v>3898</v>
      </c>
    </row>
    <row r="7791" spans="1:4" ht="42.75">
      <c r="A7791" s="463">
        <v>10589</v>
      </c>
      <c r="B7791" s="464" t="s">
        <v>4655</v>
      </c>
      <c r="C7791" s="463" t="s">
        <v>3519</v>
      </c>
      <c r="D7791" s="466">
        <v>5236.71</v>
      </c>
    </row>
    <row r="7792" spans="1:4" ht="28.5">
      <c r="A7792" s="463">
        <v>760</v>
      </c>
      <c r="B7792" s="464" t="s">
        <v>4656</v>
      </c>
      <c r="C7792" s="463" t="s">
        <v>3519</v>
      </c>
      <c r="D7792" s="466">
        <v>29235</v>
      </c>
    </row>
    <row r="7793" spans="1:4" ht="42.75">
      <c r="A7793" s="463">
        <v>751</v>
      </c>
      <c r="B7793" s="464" t="s">
        <v>4657</v>
      </c>
      <c r="C7793" s="463" t="s">
        <v>3519</v>
      </c>
      <c r="D7793" s="466">
        <v>4604.51</v>
      </c>
    </row>
    <row r="7794" spans="1:4" ht="42.75">
      <c r="A7794" s="463">
        <v>754</v>
      </c>
      <c r="B7794" s="464" t="s">
        <v>4658</v>
      </c>
      <c r="C7794" s="463" t="s">
        <v>3519</v>
      </c>
      <c r="D7794" s="466">
        <v>7308.75</v>
      </c>
    </row>
    <row r="7795" spans="1:4">
      <c r="A7795" s="463">
        <v>44489</v>
      </c>
      <c r="B7795" s="464" t="s">
        <v>13786</v>
      </c>
      <c r="C7795" s="463" t="s">
        <v>3519</v>
      </c>
      <c r="D7795" s="466">
        <v>187692.66</v>
      </c>
    </row>
    <row r="7796" spans="1:4" ht="28.5">
      <c r="A7796" s="463">
        <v>39917</v>
      </c>
      <c r="B7796" s="464" t="s">
        <v>4659</v>
      </c>
      <c r="C7796" s="463" t="s">
        <v>3519</v>
      </c>
      <c r="D7796" s="466">
        <v>96809.22</v>
      </c>
    </row>
    <row r="7797" spans="1:4">
      <c r="A7797" s="463">
        <v>38167</v>
      </c>
      <c r="B7797" s="464" t="s">
        <v>8829</v>
      </c>
      <c r="C7797" s="463" t="s">
        <v>3527</v>
      </c>
      <c r="D7797" s="466">
        <v>29.28</v>
      </c>
    </row>
    <row r="7798" spans="1:4">
      <c r="A7798" s="463">
        <v>36145</v>
      </c>
      <c r="B7798" s="464" t="s">
        <v>4660</v>
      </c>
      <c r="C7798" s="463" t="s">
        <v>3527</v>
      </c>
      <c r="D7798" s="466">
        <v>46.05</v>
      </c>
    </row>
    <row r="7799" spans="1:4">
      <c r="A7799" s="463">
        <v>12893</v>
      </c>
      <c r="B7799" s="464" t="s">
        <v>4661</v>
      </c>
      <c r="C7799" s="463" t="s">
        <v>3527</v>
      </c>
      <c r="D7799" s="466">
        <v>76.75</v>
      </c>
    </row>
    <row r="7800" spans="1:4">
      <c r="A7800" s="463">
        <v>11685</v>
      </c>
      <c r="B7800" s="464" t="s">
        <v>4662</v>
      </c>
      <c r="C7800" s="463" t="s">
        <v>3519</v>
      </c>
      <c r="D7800" s="466">
        <v>24.05</v>
      </c>
    </row>
    <row r="7801" spans="1:4">
      <c r="A7801" s="463">
        <v>11680</v>
      </c>
      <c r="B7801" s="464" t="s">
        <v>4663</v>
      </c>
      <c r="C7801" s="463" t="s">
        <v>3519</v>
      </c>
      <c r="D7801" s="466">
        <v>14.91</v>
      </c>
    </row>
    <row r="7802" spans="1:4">
      <c r="A7802" s="463">
        <v>11679</v>
      </c>
      <c r="B7802" s="464" t="s">
        <v>13787</v>
      </c>
      <c r="C7802" s="463" t="s">
        <v>3519</v>
      </c>
      <c r="D7802" s="466">
        <v>20.22</v>
      </c>
    </row>
    <row r="7803" spans="1:4">
      <c r="A7803" s="463">
        <v>2512</v>
      </c>
      <c r="B7803" s="464" t="s">
        <v>4664</v>
      </c>
      <c r="C7803" s="463" t="s">
        <v>3519</v>
      </c>
      <c r="D7803" s="466">
        <v>53.5</v>
      </c>
    </row>
    <row r="7804" spans="1:4">
      <c r="A7804" s="463">
        <v>4374</v>
      </c>
      <c r="B7804" s="464" t="s">
        <v>4665</v>
      </c>
      <c r="C7804" s="463" t="s">
        <v>3519</v>
      </c>
      <c r="D7804" s="466">
        <v>0.37</v>
      </c>
    </row>
    <row r="7805" spans="1:4" ht="28.5">
      <c r="A7805" s="463">
        <v>7568</v>
      </c>
      <c r="B7805" s="464" t="s">
        <v>4666</v>
      </c>
      <c r="C7805" s="463" t="s">
        <v>3519</v>
      </c>
      <c r="D7805" s="466">
        <v>0.61</v>
      </c>
    </row>
    <row r="7806" spans="1:4" ht="28.5">
      <c r="A7806" s="463">
        <v>7584</v>
      </c>
      <c r="B7806" s="464" t="s">
        <v>4667</v>
      </c>
      <c r="C7806" s="463" t="s">
        <v>3519</v>
      </c>
      <c r="D7806" s="466">
        <v>0.93</v>
      </c>
    </row>
    <row r="7807" spans="1:4">
      <c r="A7807" s="463">
        <v>11945</v>
      </c>
      <c r="B7807" s="464" t="s">
        <v>4668</v>
      </c>
      <c r="C7807" s="463" t="s">
        <v>3519</v>
      </c>
      <c r="D7807" s="466">
        <v>0.06</v>
      </c>
    </row>
    <row r="7808" spans="1:4">
      <c r="A7808" s="463">
        <v>11946</v>
      </c>
      <c r="B7808" s="464" t="s">
        <v>4669</v>
      </c>
      <c r="C7808" s="463" t="s">
        <v>3519</v>
      </c>
      <c r="D7808" s="466">
        <v>0.06</v>
      </c>
    </row>
    <row r="7809" spans="1:4">
      <c r="A7809" s="463">
        <v>4375</v>
      </c>
      <c r="B7809" s="464" t="s">
        <v>4670</v>
      </c>
      <c r="C7809" s="463" t="s">
        <v>3519</v>
      </c>
      <c r="D7809" s="466">
        <v>0.1</v>
      </c>
    </row>
    <row r="7810" spans="1:4" ht="28.5">
      <c r="A7810" s="463">
        <v>11950</v>
      </c>
      <c r="B7810" s="464" t="s">
        <v>4671</v>
      </c>
      <c r="C7810" s="463" t="s">
        <v>3519</v>
      </c>
      <c r="D7810" s="466">
        <v>0.2</v>
      </c>
    </row>
    <row r="7811" spans="1:4">
      <c r="A7811" s="463">
        <v>4376</v>
      </c>
      <c r="B7811" s="464" t="s">
        <v>4672</v>
      </c>
      <c r="C7811" s="463" t="s">
        <v>3519</v>
      </c>
      <c r="D7811" s="466">
        <v>0.19</v>
      </c>
    </row>
    <row r="7812" spans="1:4" ht="28.5">
      <c r="A7812" s="463">
        <v>7583</v>
      </c>
      <c r="B7812" s="464" t="s">
        <v>4673</v>
      </c>
      <c r="C7812" s="463" t="s">
        <v>3519</v>
      </c>
      <c r="D7812" s="466">
        <v>0.41</v>
      </c>
    </row>
    <row r="7813" spans="1:4" ht="28.5">
      <c r="A7813" s="463">
        <v>4350</v>
      </c>
      <c r="B7813" s="464" t="s">
        <v>4674</v>
      </c>
      <c r="C7813" s="463" t="s">
        <v>3519</v>
      </c>
      <c r="D7813" s="466">
        <v>0.66</v>
      </c>
    </row>
    <row r="7814" spans="1:4" ht="28.5">
      <c r="A7814" s="463">
        <v>39886</v>
      </c>
      <c r="B7814" s="464" t="s">
        <v>4675</v>
      </c>
      <c r="C7814" s="463" t="s">
        <v>3519</v>
      </c>
      <c r="D7814" s="466">
        <v>6.82</v>
      </c>
    </row>
    <row r="7815" spans="1:4" ht="28.5">
      <c r="A7815" s="463">
        <v>39887</v>
      </c>
      <c r="B7815" s="464" t="s">
        <v>4676</v>
      </c>
      <c r="C7815" s="463" t="s">
        <v>3519</v>
      </c>
      <c r="D7815" s="466">
        <v>10.24</v>
      </c>
    </row>
    <row r="7816" spans="1:4" ht="28.5">
      <c r="A7816" s="463">
        <v>39888</v>
      </c>
      <c r="B7816" s="464" t="s">
        <v>4677</v>
      </c>
      <c r="C7816" s="463" t="s">
        <v>3519</v>
      </c>
      <c r="D7816" s="466">
        <v>23.41</v>
      </c>
    </row>
    <row r="7817" spans="1:4" ht="28.5">
      <c r="A7817" s="463">
        <v>39890</v>
      </c>
      <c r="B7817" s="464" t="s">
        <v>4678</v>
      </c>
      <c r="C7817" s="463" t="s">
        <v>3519</v>
      </c>
      <c r="D7817" s="466">
        <v>39.96</v>
      </c>
    </row>
    <row r="7818" spans="1:4" ht="28.5">
      <c r="A7818" s="463">
        <v>39891</v>
      </c>
      <c r="B7818" s="464" t="s">
        <v>4679</v>
      </c>
      <c r="C7818" s="463" t="s">
        <v>3519</v>
      </c>
      <c r="D7818" s="466">
        <v>56.34</v>
      </c>
    </row>
    <row r="7819" spans="1:4" ht="28.5">
      <c r="A7819" s="463">
        <v>39892</v>
      </c>
      <c r="B7819" s="464" t="s">
        <v>4680</v>
      </c>
      <c r="C7819" s="463" t="s">
        <v>3519</v>
      </c>
      <c r="D7819" s="466">
        <v>175.61</v>
      </c>
    </row>
    <row r="7820" spans="1:4">
      <c r="A7820" s="463">
        <v>790</v>
      </c>
      <c r="B7820" s="464" t="s">
        <v>4681</v>
      </c>
      <c r="C7820" s="463" t="s">
        <v>3519</v>
      </c>
      <c r="D7820" s="466">
        <v>16.53</v>
      </c>
    </row>
    <row r="7821" spans="1:4">
      <c r="A7821" s="463">
        <v>766</v>
      </c>
      <c r="B7821" s="464" t="s">
        <v>4682</v>
      </c>
      <c r="C7821" s="463" t="s">
        <v>3519</v>
      </c>
      <c r="D7821" s="466">
        <v>16.53</v>
      </c>
    </row>
    <row r="7822" spans="1:4">
      <c r="A7822" s="463">
        <v>791</v>
      </c>
      <c r="B7822" s="464" t="s">
        <v>4683</v>
      </c>
      <c r="C7822" s="463" t="s">
        <v>3519</v>
      </c>
      <c r="D7822" s="466">
        <v>16.53</v>
      </c>
    </row>
    <row r="7823" spans="1:4">
      <c r="A7823" s="463">
        <v>767</v>
      </c>
      <c r="B7823" s="464" t="s">
        <v>4684</v>
      </c>
      <c r="C7823" s="463" t="s">
        <v>3519</v>
      </c>
      <c r="D7823" s="466">
        <v>16.53</v>
      </c>
    </row>
    <row r="7824" spans="1:4">
      <c r="A7824" s="463">
        <v>768</v>
      </c>
      <c r="B7824" s="464" t="s">
        <v>4685</v>
      </c>
      <c r="C7824" s="463" t="s">
        <v>3519</v>
      </c>
      <c r="D7824" s="466">
        <v>12.98</v>
      </c>
    </row>
    <row r="7825" spans="1:4">
      <c r="A7825" s="463">
        <v>789</v>
      </c>
      <c r="B7825" s="464" t="s">
        <v>4686</v>
      </c>
      <c r="C7825" s="463" t="s">
        <v>3519</v>
      </c>
      <c r="D7825" s="466">
        <v>12.7</v>
      </c>
    </row>
    <row r="7826" spans="1:4">
      <c r="A7826" s="463">
        <v>769</v>
      </c>
      <c r="B7826" s="464" t="s">
        <v>4687</v>
      </c>
      <c r="C7826" s="463" t="s">
        <v>3519</v>
      </c>
      <c r="D7826" s="466">
        <v>12.98</v>
      </c>
    </row>
    <row r="7827" spans="1:4">
      <c r="A7827" s="463">
        <v>770</v>
      </c>
      <c r="B7827" s="464" t="s">
        <v>4688</v>
      </c>
      <c r="C7827" s="463" t="s">
        <v>3519</v>
      </c>
      <c r="D7827" s="466">
        <v>4.58</v>
      </c>
    </row>
    <row r="7828" spans="1:4">
      <c r="A7828" s="463">
        <v>12394</v>
      </c>
      <c r="B7828" s="464" t="s">
        <v>4689</v>
      </c>
      <c r="C7828" s="463" t="s">
        <v>3519</v>
      </c>
      <c r="D7828" s="466">
        <v>4.58</v>
      </c>
    </row>
    <row r="7829" spans="1:4">
      <c r="A7829" s="463">
        <v>764</v>
      </c>
      <c r="B7829" s="464" t="s">
        <v>4690</v>
      </c>
      <c r="C7829" s="463" t="s">
        <v>3519</v>
      </c>
      <c r="D7829" s="466">
        <v>7.99</v>
      </c>
    </row>
    <row r="7830" spans="1:4">
      <c r="A7830" s="463">
        <v>765</v>
      </c>
      <c r="B7830" s="464" t="s">
        <v>4691</v>
      </c>
      <c r="C7830" s="463" t="s">
        <v>3519</v>
      </c>
      <c r="D7830" s="466">
        <v>7.99</v>
      </c>
    </row>
    <row r="7831" spans="1:4">
      <c r="A7831" s="463">
        <v>787</v>
      </c>
      <c r="B7831" s="464" t="s">
        <v>4692</v>
      </c>
      <c r="C7831" s="463" t="s">
        <v>3519</v>
      </c>
      <c r="D7831" s="466">
        <v>35.69</v>
      </c>
    </row>
    <row r="7832" spans="1:4">
      <c r="A7832" s="463">
        <v>774</v>
      </c>
      <c r="B7832" s="464" t="s">
        <v>4693</v>
      </c>
      <c r="C7832" s="463" t="s">
        <v>3519</v>
      </c>
      <c r="D7832" s="466">
        <v>35.69</v>
      </c>
    </row>
    <row r="7833" spans="1:4">
      <c r="A7833" s="463">
        <v>773</v>
      </c>
      <c r="B7833" s="464" t="s">
        <v>4694</v>
      </c>
      <c r="C7833" s="463" t="s">
        <v>3519</v>
      </c>
      <c r="D7833" s="466">
        <v>35.69</v>
      </c>
    </row>
    <row r="7834" spans="1:4">
      <c r="A7834" s="463">
        <v>775</v>
      </c>
      <c r="B7834" s="464" t="s">
        <v>4695</v>
      </c>
      <c r="C7834" s="463" t="s">
        <v>3519</v>
      </c>
      <c r="D7834" s="466">
        <v>35.69</v>
      </c>
    </row>
    <row r="7835" spans="1:4">
      <c r="A7835" s="463">
        <v>788</v>
      </c>
      <c r="B7835" s="464" t="s">
        <v>4696</v>
      </c>
      <c r="C7835" s="463" t="s">
        <v>3519</v>
      </c>
      <c r="D7835" s="466">
        <v>22.18</v>
      </c>
    </row>
    <row r="7836" spans="1:4">
      <c r="A7836" s="463">
        <v>772</v>
      </c>
      <c r="B7836" s="464" t="s">
        <v>4697</v>
      </c>
      <c r="C7836" s="463" t="s">
        <v>3519</v>
      </c>
      <c r="D7836" s="466">
        <v>22.18</v>
      </c>
    </row>
    <row r="7837" spans="1:4">
      <c r="A7837" s="463">
        <v>771</v>
      </c>
      <c r="B7837" s="464" t="s">
        <v>4698</v>
      </c>
      <c r="C7837" s="463" t="s">
        <v>3519</v>
      </c>
      <c r="D7837" s="466">
        <v>22.18</v>
      </c>
    </row>
    <row r="7838" spans="1:4">
      <c r="A7838" s="463">
        <v>779</v>
      </c>
      <c r="B7838" s="464" t="s">
        <v>4699</v>
      </c>
      <c r="C7838" s="463" t="s">
        <v>3519</v>
      </c>
      <c r="D7838" s="466">
        <v>5.51</v>
      </c>
    </row>
    <row r="7839" spans="1:4">
      <c r="A7839" s="463">
        <v>776</v>
      </c>
      <c r="B7839" s="464" t="s">
        <v>4700</v>
      </c>
      <c r="C7839" s="463" t="s">
        <v>3519</v>
      </c>
      <c r="D7839" s="466">
        <v>52.61</v>
      </c>
    </row>
    <row r="7840" spans="1:4">
      <c r="A7840" s="463">
        <v>777</v>
      </c>
      <c r="B7840" s="464" t="s">
        <v>4701</v>
      </c>
      <c r="C7840" s="463" t="s">
        <v>3519</v>
      </c>
      <c r="D7840" s="466">
        <v>51.15</v>
      </c>
    </row>
    <row r="7841" spans="1:4">
      <c r="A7841" s="463">
        <v>780</v>
      </c>
      <c r="B7841" s="464" t="s">
        <v>4702</v>
      </c>
      <c r="C7841" s="463" t="s">
        <v>3519</v>
      </c>
      <c r="D7841" s="466">
        <v>51.4</v>
      </c>
    </row>
    <row r="7842" spans="1:4">
      <c r="A7842" s="463">
        <v>778</v>
      </c>
      <c r="B7842" s="464" t="s">
        <v>4703</v>
      </c>
      <c r="C7842" s="463" t="s">
        <v>3519</v>
      </c>
      <c r="D7842" s="466">
        <v>52.61</v>
      </c>
    </row>
    <row r="7843" spans="1:4">
      <c r="A7843" s="463">
        <v>781</v>
      </c>
      <c r="B7843" s="464" t="s">
        <v>4704</v>
      </c>
      <c r="C7843" s="463" t="s">
        <v>3519</v>
      </c>
      <c r="D7843" s="466">
        <v>97.21</v>
      </c>
    </row>
    <row r="7844" spans="1:4">
      <c r="A7844" s="463">
        <v>786</v>
      </c>
      <c r="B7844" s="464" t="s">
        <v>4705</v>
      </c>
      <c r="C7844" s="463" t="s">
        <v>3519</v>
      </c>
      <c r="D7844" s="466">
        <v>97.21</v>
      </c>
    </row>
    <row r="7845" spans="1:4">
      <c r="A7845" s="463">
        <v>782</v>
      </c>
      <c r="B7845" s="464" t="s">
        <v>4706</v>
      </c>
      <c r="C7845" s="463" t="s">
        <v>3519</v>
      </c>
      <c r="D7845" s="466">
        <v>97.21</v>
      </c>
    </row>
    <row r="7846" spans="1:4">
      <c r="A7846" s="463">
        <v>783</v>
      </c>
      <c r="B7846" s="464" t="s">
        <v>4707</v>
      </c>
      <c r="C7846" s="463" t="s">
        <v>3519</v>
      </c>
      <c r="D7846" s="466">
        <v>266.05</v>
      </c>
    </row>
    <row r="7847" spans="1:4">
      <c r="A7847" s="463">
        <v>785</v>
      </c>
      <c r="B7847" s="464" t="s">
        <v>4708</v>
      </c>
      <c r="C7847" s="463" t="s">
        <v>3519</v>
      </c>
      <c r="D7847" s="466">
        <v>281.11</v>
      </c>
    </row>
    <row r="7848" spans="1:4">
      <c r="A7848" s="463">
        <v>784</v>
      </c>
      <c r="B7848" s="464" t="s">
        <v>4709</v>
      </c>
      <c r="C7848" s="463" t="s">
        <v>3519</v>
      </c>
      <c r="D7848" s="466">
        <v>301.56</v>
      </c>
    </row>
    <row r="7849" spans="1:4" ht="28.5">
      <c r="A7849" s="463">
        <v>831</v>
      </c>
      <c r="B7849" s="464" t="s">
        <v>4710</v>
      </c>
      <c r="C7849" s="463" t="s">
        <v>3519</v>
      </c>
      <c r="D7849" s="466">
        <v>80.38</v>
      </c>
    </row>
    <row r="7850" spans="1:4">
      <c r="A7850" s="463">
        <v>828</v>
      </c>
      <c r="B7850" s="464" t="s">
        <v>4711</v>
      </c>
      <c r="C7850" s="463" t="s">
        <v>3519</v>
      </c>
      <c r="D7850" s="466">
        <v>0.46</v>
      </c>
    </row>
    <row r="7851" spans="1:4">
      <c r="A7851" s="463">
        <v>829</v>
      </c>
      <c r="B7851" s="464" t="s">
        <v>4712</v>
      </c>
      <c r="C7851" s="463" t="s">
        <v>3519</v>
      </c>
      <c r="D7851" s="466">
        <v>0.97</v>
      </c>
    </row>
    <row r="7852" spans="1:4">
      <c r="A7852" s="463">
        <v>812</v>
      </c>
      <c r="B7852" s="464" t="s">
        <v>4713</v>
      </c>
      <c r="C7852" s="463" t="s">
        <v>3519</v>
      </c>
      <c r="D7852" s="466">
        <v>2.11</v>
      </c>
    </row>
    <row r="7853" spans="1:4">
      <c r="A7853" s="463">
        <v>819</v>
      </c>
      <c r="B7853" s="464" t="s">
        <v>4714</v>
      </c>
      <c r="C7853" s="463" t="s">
        <v>3519</v>
      </c>
      <c r="D7853" s="466">
        <v>3.47</v>
      </c>
    </row>
    <row r="7854" spans="1:4">
      <c r="A7854" s="463">
        <v>818</v>
      </c>
      <c r="B7854" s="464" t="s">
        <v>4715</v>
      </c>
      <c r="C7854" s="463" t="s">
        <v>3519</v>
      </c>
      <c r="D7854" s="466">
        <v>5.84</v>
      </c>
    </row>
    <row r="7855" spans="1:4">
      <c r="A7855" s="463">
        <v>823</v>
      </c>
      <c r="B7855" s="464" t="s">
        <v>4716</v>
      </c>
      <c r="C7855" s="463" t="s">
        <v>3519</v>
      </c>
      <c r="D7855" s="466">
        <v>17.579999999999998</v>
      </c>
    </row>
    <row r="7856" spans="1:4">
      <c r="A7856" s="463">
        <v>830</v>
      </c>
      <c r="B7856" s="464" t="s">
        <v>4717</v>
      </c>
      <c r="C7856" s="463" t="s">
        <v>3519</v>
      </c>
      <c r="D7856" s="466">
        <v>14.48</v>
      </c>
    </row>
    <row r="7857" spans="1:4" ht="28.5">
      <c r="A7857" s="463">
        <v>826</v>
      </c>
      <c r="B7857" s="464" t="s">
        <v>4718</v>
      </c>
      <c r="C7857" s="463" t="s">
        <v>3519</v>
      </c>
      <c r="D7857" s="466">
        <v>45.08</v>
      </c>
    </row>
    <row r="7858" spans="1:4" ht="28.5">
      <c r="A7858" s="463">
        <v>827</v>
      </c>
      <c r="B7858" s="464" t="s">
        <v>4719</v>
      </c>
      <c r="C7858" s="463" t="s">
        <v>3519</v>
      </c>
      <c r="D7858" s="466">
        <v>38.08</v>
      </c>
    </row>
    <row r="7859" spans="1:4">
      <c r="A7859" s="463">
        <v>832</v>
      </c>
      <c r="B7859" s="464" t="s">
        <v>4720</v>
      </c>
      <c r="C7859" s="463" t="s">
        <v>3519</v>
      </c>
      <c r="D7859" s="466">
        <v>2.63</v>
      </c>
    </row>
    <row r="7860" spans="1:4">
      <c r="A7860" s="463">
        <v>833</v>
      </c>
      <c r="B7860" s="464" t="s">
        <v>4721</v>
      </c>
      <c r="C7860" s="463" t="s">
        <v>3519</v>
      </c>
      <c r="D7860" s="466">
        <v>3.73</v>
      </c>
    </row>
    <row r="7861" spans="1:4">
      <c r="A7861" s="463">
        <v>834</v>
      </c>
      <c r="B7861" s="464" t="s">
        <v>4722</v>
      </c>
      <c r="C7861" s="463" t="s">
        <v>3519</v>
      </c>
      <c r="D7861" s="466">
        <v>4.0999999999999996</v>
      </c>
    </row>
    <row r="7862" spans="1:4">
      <c r="A7862" s="463">
        <v>825</v>
      </c>
      <c r="B7862" s="464" t="s">
        <v>4723</v>
      </c>
      <c r="C7862" s="463" t="s">
        <v>3519</v>
      </c>
      <c r="D7862" s="466">
        <v>4.57</v>
      </c>
    </row>
    <row r="7863" spans="1:4">
      <c r="A7863" s="463">
        <v>813</v>
      </c>
      <c r="B7863" s="464" t="s">
        <v>4724</v>
      </c>
      <c r="C7863" s="463" t="s">
        <v>3519</v>
      </c>
      <c r="D7863" s="466">
        <v>4.49</v>
      </c>
    </row>
    <row r="7864" spans="1:4">
      <c r="A7864" s="463">
        <v>820</v>
      </c>
      <c r="B7864" s="464" t="s">
        <v>4725</v>
      </c>
      <c r="C7864" s="463" t="s">
        <v>3519</v>
      </c>
      <c r="D7864" s="466">
        <v>5.7</v>
      </c>
    </row>
    <row r="7865" spans="1:4">
      <c r="A7865" s="463">
        <v>816</v>
      </c>
      <c r="B7865" s="464" t="s">
        <v>4726</v>
      </c>
      <c r="C7865" s="463" t="s">
        <v>3519</v>
      </c>
      <c r="D7865" s="466">
        <v>9.6999999999999993</v>
      </c>
    </row>
    <row r="7866" spans="1:4">
      <c r="A7866" s="463">
        <v>814</v>
      </c>
      <c r="B7866" s="464" t="s">
        <v>4727</v>
      </c>
      <c r="C7866" s="463" t="s">
        <v>3519</v>
      </c>
      <c r="D7866" s="466">
        <v>11.72</v>
      </c>
    </row>
    <row r="7867" spans="1:4">
      <c r="A7867" s="463">
        <v>815</v>
      </c>
      <c r="B7867" s="464" t="s">
        <v>4728</v>
      </c>
      <c r="C7867" s="463" t="s">
        <v>3519</v>
      </c>
      <c r="D7867" s="466">
        <v>12.67</v>
      </c>
    </row>
    <row r="7868" spans="1:4">
      <c r="A7868" s="463">
        <v>822</v>
      </c>
      <c r="B7868" s="464" t="s">
        <v>4729</v>
      </c>
      <c r="C7868" s="463" t="s">
        <v>3519</v>
      </c>
      <c r="D7868" s="466">
        <v>15.43</v>
      </c>
    </row>
    <row r="7869" spans="1:4">
      <c r="A7869" s="463">
        <v>821</v>
      </c>
      <c r="B7869" s="464" t="s">
        <v>4730</v>
      </c>
      <c r="C7869" s="463" t="s">
        <v>3519</v>
      </c>
      <c r="D7869" s="466">
        <v>18.04</v>
      </c>
    </row>
    <row r="7870" spans="1:4">
      <c r="A7870" s="463">
        <v>817</v>
      </c>
      <c r="B7870" s="464" t="s">
        <v>4731</v>
      </c>
      <c r="C7870" s="463" t="s">
        <v>3519</v>
      </c>
      <c r="D7870" s="466">
        <v>21.45</v>
      </c>
    </row>
    <row r="7871" spans="1:4">
      <c r="A7871" s="463">
        <v>20086</v>
      </c>
      <c r="B7871" s="464" t="s">
        <v>4732</v>
      </c>
      <c r="C7871" s="463" t="s">
        <v>3519</v>
      </c>
      <c r="D7871" s="466">
        <v>2.87</v>
      </c>
    </row>
    <row r="7872" spans="1:4">
      <c r="A7872" s="463">
        <v>39191</v>
      </c>
      <c r="B7872" s="464" t="s">
        <v>4733</v>
      </c>
      <c r="C7872" s="463" t="s">
        <v>3519</v>
      </c>
      <c r="D7872" s="466">
        <v>15.73</v>
      </c>
    </row>
    <row r="7873" spans="1:4">
      <c r="A7873" s="463">
        <v>39190</v>
      </c>
      <c r="B7873" s="464" t="s">
        <v>4734</v>
      </c>
      <c r="C7873" s="463" t="s">
        <v>3519</v>
      </c>
      <c r="D7873" s="466">
        <v>16.43</v>
      </c>
    </row>
    <row r="7874" spans="1:4">
      <c r="A7874" s="463">
        <v>39189</v>
      </c>
      <c r="B7874" s="464" t="s">
        <v>4735</v>
      </c>
      <c r="C7874" s="463" t="s">
        <v>3519</v>
      </c>
      <c r="D7874" s="466">
        <v>17.39</v>
      </c>
    </row>
    <row r="7875" spans="1:4">
      <c r="A7875" s="463">
        <v>39186</v>
      </c>
      <c r="B7875" s="464" t="s">
        <v>4736</v>
      </c>
      <c r="C7875" s="463" t="s">
        <v>3519</v>
      </c>
      <c r="D7875" s="466">
        <v>15.56</v>
      </c>
    </row>
    <row r="7876" spans="1:4">
      <c r="A7876" s="463">
        <v>39188</v>
      </c>
      <c r="B7876" s="464" t="s">
        <v>4737</v>
      </c>
      <c r="C7876" s="463" t="s">
        <v>3519</v>
      </c>
      <c r="D7876" s="466">
        <v>12.8</v>
      </c>
    </row>
    <row r="7877" spans="1:4">
      <c r="A7877" s="463">
        <v>39187</v>
      </c>
      <c r="B7877" s="464" t="s">
        <v>4738</v>
      </c>
      <c r="C7877" s="463" t="s">
        <v>3519</v>
      </c>
      <c r="D7877" s="466">
        <v>13.42</v>
      </c>
    </row>
    <row r="7878" spans="1:4">
      <c r="A7878" s="463">
        <v>39184</v>
      </c>
      <c r="B7878" s="464" t="s">
        <v>4739</v>
      </c>
      <c r="C7878" s="463" t="s">
        <v>3519</v>
      </c>
      <c r="D7878" s="466">
        <v>5.05</v>
      </c>
    </row>
    <row r="7879" spans="1:4">
      <c r="A7879" s="463">
        <v>39185</v>
      </c>
      <c r="B7879" s="464" t="s">
        <v>4740</v>
      </c>
      <c r="C7879" s="463" t="s">
        <v>3519</v>
      </c>
      <c r="D7879" s="466">
        <v>4.5999999999999996</v>
      </c>
    </row>
    <row r="7880" spans="1:4">
      <c r="A7880" s="463">
        <v>39198</v>
      </c>
      <c r="B7880" s="464" t="s">
        <v>4741</v>
      </c>
      <c r="C7880" s="463" t="s">
        <v>3519</v>
      </c>
      <c r="D7880" s="466">
        <v>51.62</v>
      </c>
    </row>
    <row r="7881" spans="1:4">
      <c r="A7881" s="463">
        <v>39197</v>
      </c>
      <c r="B7881" s="464" t="s">
        <v>4742</v>
      </c>
      <c r="C7881" s="463" t="s">
        <v>3519</v>
      </c>
      <c r="D7881" s="466">
        <v>53.92</v>
      </c>
    </row>
    <row r="7882" spans="1:4">
      <c r="A7882" s="463">
        <v>39196</v>
      </c>
      <c r="B7882" s="464" t="s">
        <v>4743</v>
      </c>
      <c r="C7882" s="463" t="s">
        <v>3519</v>
      </c>
      <c r="D7882" s="466">
        <v>55.61</v>
      </c>
    </row>
    <row r="7883" spans="1:4">
      <c r="A7883" s="463">
        <v>39199</v>
      </c>
      <c r="B7883" s="464" t="s">
        <v>4744</v>
      </c>
      <c r="C7883" s="463" t="s">
        <v>3519</v>
      </c>
      <c r="D7883" s="466">
        <v>49.67</v>
      </c>
    </row>
    <row r="7884" spans="1:4">
      <c r="A7884" s="463">
        <v>39195</v>
      </c>
      <c r="B7884" s="464" t="s">
        <v>4745</v>
      </c>
      <c r="C7884" s="463" t="s">
        <v>3519</v>
      </c>
      <c r="D7884" s="466">
        <v>28.67</v>
      </c>
    </row>
    <row r="7885" spans="1:4">
      <c r="A7885" s="463">
        <v>39194</v>
      </c>
      <c r="B7885" s="464" t="s">
        <v>4746</v>
      </c>
      <c r="C7885" s="463" t="s">
        <v>3519</v>
      </c>
      <c r="D7885" s="466">
        <v>30.68</v>
      </c>
    </row>
    <row r="7886" spans="1:4">
      <c r="A7886" s="463">
        <v>39193</v>
      </c>
      <c r="B7886" s="464" t="s">
        <v>4747</v>
      </c>
      <c r="C7886" s="463" t="s">
        <v>3519</v>
      </c>
      <c r="D7886" s="466">
        <v>33.630000000000003</v>
      </c>
    </row>
    <row r="7887" spans="1:4">
      <c r="A7887" s="463">
        <v>39192</v>
      </c>
      <c r="B7887" s="464" t="s">
        <v>4748</v>
      </c>
      <c r="C7887" s="463" t="s">
        <v>3519</v>
      </c>
      <c r="D7887" s="466">
        <v>34.979999999999997</v>
      </c>
    </row>
    <row r="7888" spans="1:4">
      <c r="A7888" s="463">
        <v>39920</v>
      </c>
      <c r="B7888" s="464" t="s">
        <v>4749</v>
      </c>
      <c r="C7888" s="463" t="s">
        <v>3519</v>
      </c>
      <c r="D7888" s="466">
        <v>4.2300000000000004</v>
      </c>
    </row>
    <row r="7889" spans="1:4">
      <c r="A7889" s="463">
        <v>39201</v>
      </c>
      <c r="B7889" s="464" t="s">
        <v>4750</v>
      </c>
      <c r="C7889" s="463" t="s">
        <v>3519</v>
      </c>
      <c r="D7889" s="466">
        <v>61.71</v>
      </c>
    </row>
    <row r="7890" spans="1:4">
      <c r="A7890" s="463">
        <v>39200</v>
      </c>
      <c r="B7890" s="464" t="s">
        <v>4751</v>
      </c>
      <c r="C7890" s="463" t="s">
        <v>3519</v>
      </c>
      <c r="D7890" s="466">
        <v>62.21</v>
      </c>
    </row>
    <row r="7891" spans="1:4">
      <c r="A7891" s="463">
        <v>39203</v>
      </c>
      <c r="B7891" s="464" t="s">
        <v>4752</v>
      </c>
      <c r="C7891" s="463" t="s">
        <v>3519</v>
      </c>
      <c r="D7891" s="466">
        <v>50.23</v>
      </c>
    </row>
    <row r="7892" spans="1:4">
      <c r="A7892" s="463">
        <v>39202</v>
      </c>
      <c r="B7892" s="464" t="s">
        <v>4753</v>
      </c>
      <c r="C7892" s="463" t="s">
        <v>3519</v>
      </c>
      <c r="D7892" s="466">
        <v>59.01</v>
      </c>
    </row>
    <row r="7893" spans="1:4">
      <c r="A7893" s="463">
        <v>39205</v>
      </c>
      <c r="B7893" s="464" t="s">
        <v>4754</v>
      </c>
      <c r="C7893" s="463" t="s">
        <v>3519</v>
      </c>
      <c r="D7893" s="466">
        <v>98.45</v>
      </c>
    </row>
    <row r="7894" spans="1:4">
      <c r="A7894" s="463">
        <v>39204</v>
      </c>
      <c r="B7894" s="464" t="s">
        <v>4755</v>
      </c>
      <c r="C7894" s="463" t="s">
        <v>3519</v>
      </c>
      <c r="D7894" s="466">
        <v>100.83</v>
      </c>
    </row>
    <row r="7895" spans="1:4">
      <c r="A7895" s="463">
        <v>39206</v>
      </c>
      <c r="B7895" s="464" t="s">
        <v>4756</v>
      </c>
      <c r="C7895" s="463" t="s">
        <v>3519</v>
      </c>
      <c r="D7895" s="466">
        <v>95.65</v>
      </c>
    </row>
    <row r="7896" spans="1:4">
      <c r="A7896" s="463">
        <v>797</v>
      </c>
      <c r="B7896" s="464" t="s">
        <v>4757</v>
      </c>
      <c r="C7896" s="463" t="s">
        <v>3519</v>
      </c>
      <c r="D7896" s="466">
        <v>8.39</v>
      </c>
    </row>
    <row r="7897" spans="1:4">
      <c r="A7897" s="463">
        <v>798</v>
      </c>
      <c r="B7897" s="464" t="s">
        <v>4758</v>
      </c>
      <c r="C7897" s="463" t="s">
        <v>3519</v>
      </c>
      <c r="D7897" s="466">
        <v>1.1499999999999999</v>
      </c>
    </row>
    <row r="7898" spans="1:4">
      <c r="A7898" s="463">
        <v>796</v>
      </c>
      <c r="B7898" s="464" t="s">
        <v>4759</v>
      </c>
      <c r="C7898" s="463" t="s">
        <v>3519</v>
      </c>
      <c r="D7898" s="466">
        <v>8.0399999999999991</v>
      </c>
    </row>
    <row r="7899" spans="1:4">
      <c r="A7899" s="463">
        <v>799</v>
      </c>
      <c r="B7899" s="464" t="s">
        <v>4760</v>
      </c>
      <c r="C7899" s="463" t="s">
        <v>3519</v>
      </c>
      <c r="D7899" s="466">
        <v>3.78</v>
      </c>
    </row>
    <row r="7900" spans="1:4">
      <c r="A7900" s="463">
        <v>792</v>
      </c>
      <c r="B7900" s="464" t="s">
        <v>4761</v>
      </c>
      <c r="C7900" s="463" t="s">
        <v>3519</v>
      </c>
      <c r="D7900" s="466">
        <v>3.84</v>
      </c>
    </row>
    <row r="7901" spans="1:4">
      <c r="A7901" s="463">
        <v>804</v>
      </c>
      <c r="B7901" s="464" t="s">
        <v>4762</v>
      </c>
      <c r="C7901" s="463" t="s">
        <v>3519</v>
      </c>
      <c r="D7901" s="466">
        <v>19.05</v>
      </c>
    </row>
    <row r="7902" spans="1:4">
      <c r="A7902" s="463">
        <v>793</v>
      </c>
      <c r="B7902" s="464" t="s">
        <v>4763</v>
      </c>
      <c r="C7902" s="463" t="s">
        <v>3519</v>
      </c>
      <c r="D7902" s="466">
        <v>8.18</v>
      </c>
    </row>
    <row r="7903" spans="1:4">
      <c r="A7903" s="463">
        <v>801</v>
      </c>
      <c r="B7903" s="464" t="s">
        <v>4764</v>
      </c>
      <c r="C7903" s="463" t="s">
        <v>3519</v>
      </c>
      <c r="D7903" s="466">
        <v>5.83</v>
      </c>
    </row>
    <row r="7904" spans="1:4">
      <c r="A7904" s="463">
        <v>794</v>
      </c>
      <c r="B7904" s="464" t="s">
        <v>4765</v>
      </c>
      <c r="C7904" s="463" t="s">
        <v>3519</v>
      </c>
      <c r="D7904" s="466">
        <v>6.02</v>
      </c>
    </row>
    <row r="7905" spans="1:4">
      <c r="A7905" s="463">
        <v>802</v>
      </c>
      <c r="B7905" s="464" t="s">
        <v>4766</v>
      </c>
      <c r="C7905" s="463" t="s">
        <v>3519</v>
      </c>
      <c r="D7905" s="466">
        <v>16.8</v>
      </c>
    </row>
    <row r="7906" spans="1:4">
      <c r="A7906" s="463">
        <v>803</v>
      </c>
      <c r="B7906" s="464" t="s">
        <v>4767</v>
      </c>
      <c r="C7906" s="463" t="s">
        <v>3519</v>
      </c>
      <c r="D7906" s="466">
        <v>14.65</v>
      </c>
    </row>
    <row r="7907" spans="1:4">
      <c r="A7907" s="463">
        <v>38001</v>
      </c>
      <c r="B7907" s="464" t="s">
        <v>4768</v>
      </c>
      <c r="C7907" s="463" t="s">
        <v>3519</v>
      </c>
      <c r="D7907" s="466">
        <v>1.47</v>
      </c>
    </row>
    <row r="7908" spans="1:4">
      <c r="A7908" s="463">
        <v>38002</v>
      </c>
      <c r="B7908" s="464" t="s">
        <v>4769</v>
      </c>
      <c r="C7908" s="463" t="s">
        <v>3519</v>
      </c>
      <c r="D7908" s="466">
        <v>2.73</v>
      </c>
    </row>
    <row r="7909" spans="1:4">
      <c r="A7909" s="463">
        <v>38003</v>
      </c>
      <c r="B7909" s="464" t="s">
        <v>4770</v>
      </c>
      <c r="C7909" s="463" t="s">
        <v>3519</v>
      </c>
      <c r="D7909" s="466">
        <v>32.74</v>
      </c>
    </row>
    <row r="7910" spans="1:4">
      <c r="A7910" s="463">
        <v>38004</v>
      </c>
      <c r="B7910" s="464" t="s">
        <v>4771</v>
      </c>
      <c r="C7910" s="463" t="s">
        <v>3519</v>
      </c>
      <c r="D7910" s="466">
        <v>43.78</v>
      </c>
    </row>
    <row r="7911" spans="1:4">
      <c r="A7911" s="463">
        <v>36327</v>
      </c>
      <c r="B7911" s="464" t="s">
        <v>4772</v>
      </c>
      <c r="C7911" s="463" t="s">
        <v>3519</v>
      </c>
      <c r="D7911" s="466">
        <v>2.76</v>
      </c>
    </row>
    <row r="7912" spans="1:4">
      <c r="A7912" s="463">
        <v>38992</v>
      </c>
      <c r="B7912" s="464" t="s">
        <v>4773</v>
      </c>
      <c r="C7912" s="463" t="s">
        <v>3519</v>
      </c>
      <c r="D7912" s="466">
        <v>4.42</v>
      </c>
    </row>
    <row r="7913" spans="1:4">
      <c r="A7913" s="463">
        <v>38993</v>
      </c>
      <c r="B7913" s="464" t="s">
        <v>4774</v>
      </c>
      <c r="C7913" s="463" t="s">
        <v>3519</v>
      </c>
      <c r="D7913" s="466">
        <v>12.6</v>
      </c>
    </row>
    <row r="7914" spans="1:4" ht="28.5">
      <c r="A7914" s="463">
        <v>38418</v>
      </c>
      <c r="B7914" s="464" t="s">
        <v>11531</v>
      </c>
      <c r="C7914" s="463" t="s">
        <v>3519</v>
      </c>
      <c r="D7914" s="466">
        <v>8.34</v>
      </c>
    </row>
    <row r="7915" spans="1:4">
      <c r="A7915" s="463">
        <v>39178</v>
      </c>
      <c r="B7915" s="464" t="s">
        <v>4775</v>
      </c>
      <c r="C7915" s="463" t="s">
        <v>3519</v>
      </c>
      <c r="D7915" s="466">
        <v>1.7</v>
      </c>
    </row>
    <row r="7916" spans="1:4">
      <c r="A7916" s="463">
        <v>39177</v>
      </c>
      <c r="B7916" s="464" t="s">
        <v>4776</v>
      </c>
      <c r="C7916" s="463" t="s">
        <v>3519</v>
      </c>
      <c r="D7916" s="466">
        <v>1.54</v>
      </c>
    </row>
    <row r="7917" spans="1:4">
      <c r="A7917" s="463">
        <v>39174</v>
      </c>
      <c r="B7917" s="464" t="s">
        <v>4777</v>
      </c>
      <c r="C7917" s="463" t="s">
        <v>3519</v>
      </c>
      <c r="D7917" s="466">
        <v>0.77</v>
      </c>
    </row>
    <row r="7918" spans="1:4">
      <c r="A7918" s="463">
        <v>39176</v>
      </c>
      <c r="B7918" s="464" t="s">
        <v>4778</v>
      </c>
      <c r="C7918" s="463" t="s">
        <v>3519</v>
      </c>
      <c r="D7918" s="466">
        <v>1.01</v>
      </c>
    </row>
    <row r="7919" spans="1:4">
      <c r="A7919" s="463">
        <v>39180</v>
      </c>
      <c r="B7919" s="464" t="s">
        <v>4779</v>
      </c>
      <c r="C7919" s="463" t="s">
        <v>3519</v>
      </c>
      <c r="D7919" s="466">
        <v>4.62</v>
      </c>
    </row>
    <row r="7920" spans="1:4">
      <c r="A7920" s="463">
        <v>39179</v>
      </c>
      <c r="B7920" s="464" t="s">
        <v>4780</v>
      </c>
      <c r="C7920" s="463" t="s">
        <v>3519</v>
      </c>
      <c r="D7920" s="466">
        <v>4.09</v>
      </c>
    </row>
    <row r="7921" spans="1:4">
      <c r="A7921" s="463">
        <v>39175</v>
      </c>
      <c r="B7921" s="464" t="s">
        <v>4781</v>
      </c>
      <c r="C7921" s="463" t="s">
        <v>3519</v>
      </c>
      <c r="D7921" s="466">
        <v>0.94</v>
      </c>
    </row>
    <row r="7922" spans="1:4">
      <c r="A7922" s="463">
        <v>39217</v>
      </c>
      <c r="B7922" s="464" t="s">
        <v>4782</v>
      </c>
      <c r="C7922" s="463" t="s">
        <v>3519</v>
      </c>
      <c r="D7922" s="466">
        <v>0.72</v>
      </c>
    </row>
    <row r="7923" spans="1:4">
      <c r="A7923" s="463">
        <v>39181</v>
      </c>
      <c r="B7923" s="464" t="s">
        <v>4783</v>
      </c>
      <c r="C7923" s="463" t="s">
        <v>3519</v>
      </c>
      <c r="D7923" s="466">
        <v>6.19</v>
      </c>
    </row>
    <row r="7924" spans="1:4">
      <c r="A7924" s="463">
        <v>39182</v>
      </c>
      <c r="B7924" s="464" t="s">
        <v>4784</v>
      </c>
      <c r="C7924" s="463" t="s">
        <v>3519</v>
      </c>
      <c r="D7924" s="466">
        <v>8.7100000000000009</v>
      </c>
    </row>
    <row r="7925" spans="1:4" ht="28.5">
      <c r="A7925" s="463">
        <v>12616</v>
      </c>
      <c r="B7925" s="464" t="s">
        <v>4785</v>
      </c>
      <c r="C7925" s="463" t="s">
        <v>3519</v>
      </c>
      <c r="D7925" s="466">
        <v>5.51</v>
      </c>
    </row>
    <row r="7926" spans="1:4" ht="42.75">
      <c r="A7926" s="463">
        <v>1049</v>
      </c>
      <c r="B7926" s="464" t="s">
        <v>4786</v>
      </c>
      <c r="C7926" s="463" t="s">
        <v>3519</v>
      </c>
      <c r="D7926" s="466">
        <v>7.29</v>
      </c>
    </row>
    <row r="7927" spans="1:4" ht="42.75">
      <c r="A7927" s="463">
        <v>1099</v>
      </c>
      <c r="B7927" s="464" t="s">
        <v>4787</v>
      </c>
      <c r="C7927" s="463" t="s">
        <v>3519</v>
      </c>
      <c r="D7927" s="466">
        <v>5.58</v>
      </c>
    </row>
    <row r="7928" spans="1:4" ht="42.75">
      <c r="A7928" s="463">
        <v>39678</v>
      </c>
      <c r="B7928" s="464" t="s">
        <v>4788</v>
      </c>
      <c r="C7928" s="463" t="s">
        <v>3519</v>
      </c>
      <c r="D7928" s="466">
        <v>2.25</v>
      </c>
    </row>
    <row r="7929" spans="1:4" ht="42.75">
      <c r="A7929" s="463">
        <v>1050</v>
      </c>
      <c r="B7929" s="464" t="s">
        <v>4789</v>
      </c>
      <c r="C7929" s="463" t="s">
        <v>3519</v>
      </c>
      <c r="D7929" s="466">
        <v>3.81</v>
      </c>
    </row>
    <row r="7930" spans="1:4" ht="42.75">
      <c r="A7930" s="463">
        <v>1101</v>
      </c>
      <c r="B7930" s="464" t="s">
        <v>4790</v>
      </c>
      <c r="C7930" s="463" t="s">
        <v>3519</v>
      </c>
      <c r="D7930" s="466">
        <v>24.06</v>
      </c>
    </row>
    <row r="7931" spans="1:4" ht="42.75">
      <c r="A7931" s="463">
        <v>1100</v>
      </c>
      <c r="B7931" s="464" t="s">
        <v>4791</v>
      </c>
      <c r="C7931" s="463" t="s">
        <v>3519</v>
      </c>
      <c r="D7931" s="466">
        <v>12.41</v>
      </c>
    </row>
    <row r="7932" spans="1:4" ht="42.75">
      <c r="A7932" s="463">
        <v>39679</v>
      </c>
      <c r="B7932" s="464" t="s">
        <v>4792</v>
      </c>
      <c r="C7932" s="463" t="s">
        <v>3519</v>
      </c>
      <c r="D7932" s="466">
        <v>47.94</v>
      </c>
    </row>
    <row r="7933" spans="1:4" ht="42.75">
      <c r="A7933" s="463">
        <v>1098</v>
      </c>
      <c r="B7933" s="464" t="s">
        <v>4793</v>
      </c>
      <c r="C7933" s="463" t="s">
        <v>3519</v>
      </c>
      <c r="D7933" s="466">
        <v>2.97</v>
      </c>
    </row>
    <row r="7934" spans="1:4" ht="42.75">
      <c r="A7934" s="463">
        <v>1102</v>
      </c>
      <c r="B7934" s="464" t="s">
        <v>4794</v>
      </c>
      <c r="C7934" s="463" t="s">
        <v>3519</v>
      </c>
      <c r="D7934" s="466">
        <v>35.869999999999997</v>
      </c>
    </row>
    <row r="7935" spans="1:4" ht="42.75">
      <c r="A7935" s="463">
        <v>1051</v>
      </c>
      <c r="B7935" s="464" t="s">
        <v>4795</v>
      </c>
      <c r="C7935" s="463" t="s">
        <v>3519</v>
      </c>
      <c r="D7935" s="466">
        <v>52.14</v>
      </c>
    </row>
    <row r="7936" spans="1:4">
      <c r="A7936" s="463">
        <v>37399</v>
      </c>
      <c r="B7936" s="464" t="s">
        <v>4796</v>
      </c>
      <c r="C7936" s="463" t="s">
        <v>3519</v>
      </c>
      <c r="D7936" s="466">
        <v>20.440000000000001</v>
      </c>
    </row>
    <row r="7937" spans="1:4" ht="28.5">
      <c r="A7937" s="463">
        <v>41955</v>
      </c>
      <c r="B7937" s="464" t="s">
        <v>8828</v>
      </c>
      <c r="C7937" s="463" t="s">
        <v>3523</v>
      </c>
      <c r="D7937" s="466">
        <v>66.900000000000006</v>
      </c>
    </row>
    <row r="7938" spans="1:4">
      <c r="A7938" s="463">
        <v>41953</v>
      </c>
      <c r="B7938" s="464" t="s">
        <v>8827</v>
      </c>
      <c r="C7938" s="463" t="s">
        <v>3523</v>
      </c>
      <c r="D7938" s="466">
        <v>63.85</v>
      </c>
    </row>
    <row r="7939" spans="1:4">
      <c r="A7939" s="463">
        <v>41954</v>
      </c>
      <c r="B7939" s="464" t="s">
        <v>8826</v>
      </c>
      <c r="C7939" s="463" t="s">
        <v>3523</v>
      </c>
      <c r="D7939" s="466">
        <v>63.24</v>
      </c>
    </row>
    <row r="7940" spans="1:4">
      <c r="A7940" s="463">
        <v>25004</v>
      </c>
      <c r="B7940" s="464" t="s">
        <v>4797</v>
      </c>
      <c r="C7940" s="463" t="s">
        <v>3523</v>
      </c>
      <c r="D7940" s="466">
        <v>30.7</v>
      </c>
    </row>
    <row r="7941" spans="1:4">
      <c r="A7941" s="463">
        <v>25002</v>
      </c>
      <c r="B7941" s="464" t="s">
        <v>4798</v>
      </c>
      <c r="C7941" s="463" t="s">
        <v>3523</v>
      </c>
      <c r="D7941" s="466">
        <v>30.96</v>
      </c>
    </row>
    <row r="7942" spans="1:4">
      <c r="A7942" s="463">
        <v>37409</v>
      </c>
      <c r="B7942" s="464" t="s">
        <v>4799</v>
      </c>
      <c r="C7942" s="463" t="s">
        <v>3523</v>
      </c>
      <c r="D7942" s="466">
        <v>30.45</v>
      </c>
    </row>
    <row r="7943" spans="1:4">
      <c r="A7943" s="463">
        <v>841</v>
      </c>
      <c r="B7943" s="464" t="s">
        <v>4800</v>
      </c>
      <c r="C7943" s="463" t="s">
        <v>3523</v>
      </c>
      <c r="D7943" s="466">
        <v>31.45</v>
      </c>
    </row>
    <row r="7944" spans="1:4">
      <c r="A7944" s="463">
        <v>25005</v>
      </c>
      <c r="B7944" s="464" t="s">
        <v>4801</v>
      </c>
      <c r="C7944" s="463" t="s">
        <v>3523</v>
      </c>
      <c r="D7944" s="466">
        <v>34.479999999999997</v>
      </c>
    </row>
    <row r="7945" spans="1:4">
      <c r="A7945" s="463">
        <v>25003</v>
      </c>
      <c r="B7945" s="464" t="s">
        <v>4802</v>
      </c>
      <c r="C7945" s="463" t="s">
        <v>3523</v>
      </c>
      <c r="D7945" s="466">
        <v>36.83</v>
      </c>
    </row>
    <row r="7946" spans="1:4">
      <c r="A7946" s="463">
        <v>37410</v>
      </c>
      <c r="B7946" s="464" t="s">
        <v>4803</v>
      </c>
      <c r="C7946" s="463" t="s">
        <v>3523</v>
      </c>
      <c r="D7946" s="466">
        <v>34.479999999999997</v>
      </c>
    </row>
    <row r="7947" spans="1:4">
      <c r="A7947" s="463">
        <v>842</v>
      </c>
      <c r="B7947" s="464" t="s">
        <v>4804</v>
      </c>
      <c r="C7947" s="463" t="s">
        <v>3523</v>
      </c>
      <c r="D7947" s="466">
        <v>38.79</v>
      </c>
    </row>
    <row r="7948" spans="1:4">
      <c r="A7948" s="463">
        <v>862</v>
      </c>
      <c r="B7948" s="464" t="s">
        <v>4805</v>
      </c>
      <c r="C7948" s="463" t="s">
        <v>3522</v>
      </c>
      <c r="D7948" s="466">
        <v>8.7899999999999991</v>
      </c>
    </row>
    <row r="7949" spans="1:4">
      <c r="A7949" s="463">
        <v>866</v>
      </c>
      <c r="B7949" s="464" t="s">
        <v>4806</v>
      </c>
      <c r="C7949" s="463" t="s">
        <v>3522</v>
      </c>
      <c r="D7949" s="466">
        <v>108.14</v>
      </c>
    </row>
    <row r="7950" spans="1:4">
      <c r="A7950" s="463">
        <v>892</v>
      </c>
      <c r="B7950" s="464" t="s">
        <v>4807</v>
      </c>
      <c r="C7950" s="463" t="s">
        <v>3522</v>
      </c>
      <c r="D7950" s="466">
        <v>137.52000000000001</v>
      </c>
    </row>
    <row r="7951" spans="1:4">
      <c r="A7951" s="463">
        <v>857</v>
      </c>
      <c r="B7951" s="464" t="s">
        <v>4808</v>
      </c>
      <c r="C7951" s="463" t="s">
        <v>3522</v>
      </c>
      <c r="D7951" s="466">
        <v>14</v>
      </c>
    </row>
    <row r="7952" spans="1:4">
      <c r="A7952" s="463">
        <v>37404</v>
      </c>
      <c r="B7952" s="464" t="s">
        <v>4809</v>
      </c>
      <c r="C7952" s="463" t="s">
        <v>3522</v>
      </c>
      <c r="D7952" s="466">
        <v>165.37</v>
      </c>
    </row>
    <row r="7953" spans="1:4">
      <c r="A7953" s="463">
        <v>868</v>
      </c>
      <c r="B7953" s="464" t="s">
        <v>4810</v>
      </c>
      <c r="C7953" s="463" t="s">
        <v>3522</v>
      </c>
      <c r="D7953" s="466">
        <v>21.62</v>
      </c>
    </row>
    <row r="7954" spans="1:4">
      <c r="A7954" s="463">
        <v>870</v>
      </c>
      <c r="B7954" s="464" t="s">
        <v>4811</v>
      </c>
      <c r="C7954" s="463" t="s">
        <v>3522</v>
      </c>
      <c r="D7954" s="466">
        <v>284.95999999999998</v>
      </c>
    </row>
    <row r="7955" spans="1:4">
      <c r="A7955" s="463">
        <v>863</v>
      </c>
      <c r="B7955" s="464" t="s">
        <v>4812</v>
      </c>
      <c r="C7955" s="463" t="s">
        <v>3522</v>
      </c>
      <c r="D7955" s="466">
        <v>29.87</v>
      </c>
    </row>
    <row r="7956" spans="1:4">
      <c r="A7956" s="463">
        <v>867</v>
      </c>
      <c r="B7956" s="464" t="s">
        <v>4813</v>
      </c>
      <c r="C7956" s="463" t="s">
        <v>3522</v>
      </c>
      <c r="D7956" s="466">
        <v>41.6</v>
      </c>
    </row>
    <row r="7957" spans="1:4">
      <c r="A7957" s="463">
        <v>891</v>
      </c>
      <c r="B7957" s="464" t="s">
        <v>4814</v>
      </c>
      <c r="C7957" s="463" t="s">
        <v>3522</v>
      </c>
      <c r="D7957" s="466">
        <v>478.56</v>
      </c>
    </row>
    <row r="7958" spans="1:4">
      <c r="A7958" s="463">
        <v>864</v>
      </c>
      <c r="B7958" s="464" t="s">
        <v>4815</v>
      </c>
      <c r="C7958" s="463" t="s">
        <v>3522</v>
      </c>
      <c r="D7958" s="466">
        <v>58.61</v>
      </c>
    </row>
    <row r="7959" spans="1:4">
      <c r="A7959" s="463">
        <v>865</v>
      </c>
      <c r="B7959" s="464" t="s">
        <v>4816</v>
      </c>
      <c r="C7959" s="463" t="s">
        <v>3522</v>
      </c>
      <c r="D7959" s="466">
        <v>82.55</v>
      </c>
    </row>
    <row r="7960" spans="1:4" ht="28.5">
      <c r="A7960" s="463">
        <v>1006</v>
      </c>
      <c r="B7960" s="464" t="s">
        <v>4817</v>
      </c>
      <c r="C7960" s="463" t="s">
        <v>3522</v>
      </c>
      <c r="D7960" s="466">
        <v>122.35</v>
      </c>
    </row>
    <row r="7961" spans="1:4" ht="28.5">
      <c r="A7961" s="463">
        <v>948</v>
      </c>
      <c r="B7961" s="464" t="s">
        <v>4818</v>
      </c>
      <c r="C7961" s="463" t="s">
        <v>3522</v>
      </c>
      <c r="D7961" s="466">
        <v>63.71</v>
      </c>
    </row>
    <row r="7962" spans="1:4" ht="28.5">
      <c r="A7962" s="463">
        <v>947</v>
      </c>
      <c r="B7962" s="464" t="s">
        <v>4819</v>
      </c>
      <c r="C7962" s="463" t="s">
        <v>3522</v>
      </c>
      <c r="D7962" s="466">
        <v>64.81</v>
      </c>
    </row>
    <row r="7963" spans="1:4">
      <c r="A7963" s="463">
        <v>911</v>
      </c>
      <c r="B7963" s="464" t="s">
        <v>4820</v>
      </c>
      <c r="C7963" s="463" t="s">
        <v>3522</v>
      </c>
      <c r="D7963" s="466">
        <v>94.24</v>
      </c>
    </row>
    <row r="7964" spans="1:4" ht="28.5">
      <c r="A7964" s="463">
        <v>925</v>
      </c>
      <c r="B7964" s="464" t="s">
        <v>4821</v>
      </c>
      <c r="C7964" s="463" t="s">
        <v>3522</v>
      </c>
      <c r="D7964" s="466">
        <v>87.11</v>
      </c>
    </row>
    <row r="7965" spans="1:4">
      <c r="A7965" s="463">
        <v>954</v>
      </c>
      <c r="B7965" s="464" t="s">
        <v>4822</v>
      </c>
      <c r="C7965" s="463" t="s">
        <v>3522</v>
      </c>
      <c r="D7965" s="466">
        <v>96.24</v>
      </c>
    </row>
    <row r="7966" spans="1:4" ht="28.5">
      <c r="A7966" s="463">
        <v>901</v>
      </c>
      <c r="B7966" s="464" t="s">
        <v>4823</v>
      </c>
      <c r="C7966" s="463" t="s">
        <v>3522</v>
      </c>
      <c r="D7966" s="466">
        <v>102.99</v>
      </c>
    </row>
    <row r="7967" spans="1:4" ht="28.5">
      <c r="A7967" s="463">
        <v>926</v>
      </c>
      <c r="B7967" s="464" t="s">
        <v>4824</v>
      </c>
      <c r="C7967" s="463" t="s">
        <v>3522</v>
      </c>
      <c r="D7967" s="466">
        <v>108.85</v>
      </c>
    </row>
    <row r="7968" spans="1:4">
      <c r="A7968" s="463">
        <v>912</v>
      </c>
      <c r="B7968" s="464" t="s">
        <v>4825</v>
      </c>
      <c r="C7968" s="463" t="s">
        <v>3522</v>
      </c>
      <c r="D7968" s="466">
        <v>109.51</v>
      </c>
    </row>
    <row r="7969" spans="1:4" ht="28.5">
      <c r="A7969" s="463">
        <v>955</v>
      </c>
      <c r="B7969" s="464" t="s">
        <v>4826</v>
      </c>
      <c r="C7969" s="463" t="s">
        <v>3522</v>
      </c>
      <c r="D7969" s="466">
        <v>130.72</v>
      </c>
    </row>
    <row r="7970" spans="1:4" ht="28.5">
      <c r="A7970" s="463">
        <v>946</v>
      </c>
      <c r="B7970" s="464" t="s">
        <v>4827</v>
      </c>
      <c r="C7970" s="463" t="s">
        <v>3522</v>
      </c>
      <c r="D7970" s="466">
        <v>146.96</v>
      </c>
    </row>
    <row r="7971" spans="1:4">
      <c r="A7971" s="463">
        <v>953</v>
      </c>
      <c r="B7971" s="464" t="s">
        <v>4828</v>
      </c>
      <c r="C7971" s="463" t="s">
        <v>3522</v>
      </c>
      <c r="D7971" s="466">
        <v>133.74</v>
      </c>
    </row>
    <row r="7972" spans="1:4" ht="28.5">
      <c r="A7972" s="463">
        <v>902</v>
      </c>
      <c r="B7972" s="464" t="s">
        <v>4829</v>
      </c>
      <c r="C7972" s="463" t="s">
        <v>3522</v>
      </c>
      <c r="D7972" s="466">
        <v>162.57</v>
      </c>
    </row>
    <row r="7973" spans="1:4" ht="28.5">
      <c r="A7973" s="463">
        <v>927</v>
      </c>
      <c r="B7973" s="464" t="s">
        <v>4830</v>
      </c>
      <c r="C7973" s="463" t="s">
        <v>3522</v>
      </c>
      <c r="D7973" s="466">
        <v>157.58000000000001</v>
      </c>
    </row>
    <row r="7974" spans="1:4">
      <c r="A7974" s="463">
        <v>913</v>
      </c>
      <c r="B7974" s="464" t="s">
        <v>4831</v>
      </c>
      <c r="C7974" s="463" t="s">
        <v>3522</v>
      </c>
      <c r="D7974" s="466">
        <v>175.88</v>
      </c>
    </row>
    <row r="7975" spans="1:4" ht="28.5">
      <c r="A7975" s="463">
        <v>903</v>
      </c>
      <c r="B7975" s="464" t="s">
        <v>4832</v>
      </c>
      <c r="C7975" s="463" t="s">
        <v>3522</v>
      </c>
      <c r="D7975" s="466">
        <v>199.05</v>
      </c>
    </row>
    <row r="7976" spans="1:4" ht="28.5">
      <c r="A7976" s="463">
        <v>945</v>
      </c>
      <c r="B7976" s="464" t="s">
        <v>4833</v>
      </c>
      <c r="C7976" s="463" t="s">
        <v>3522</v>
      </c>
      <c r="D7976" s="466">
        <v>210.56</v>
      </c>
    </row>
    <row r="7977" spans="1:4">
      <c r="A7977" s="463">
        <v>914</v>
      </c>
      <c r="B7977" s="464" t="s">
        <v>4834</v>
      </c>
      <c r="C7977" s="463" t="s">
        <v>3522</v>
      </c>
      <c r="D7977" s="466">
        <v>215.71</v>
      </c>
    </row>
    <row r="7978" spans="1:4" ht="28.5">
      <c r="A7978" s="463">
        <v>993</v>
      </c>
      <c r="B7978" s="464" t="s">
        <v>4835</v>
      </c>
      <c r="C7978" s="463" t="s">
        <v>3522</v>
      </c>
      <c r="D7978" s="466">
        <v>2.63</v>
      </c>
    </row>
    <row r="7979" spans="1:4" ht="28.5">
      <c r="A7979" s="463">
        <v>1020</v>
      </c>
      <c r="B7979" s="464" t="s">
        <v>4836</v>
      </c>
      <c r="C7979" s="463" t="s">
        <v>3522</v>
      </c>
      <c r="D7979" s="466">
        <v>11.47</v>
      </c>
    </row>
    <row r="7980" spans="1:4" ht="28.5">
      <c r="A7980" s="463">
        <v>1017</v>
      </c>
      <c r="B7980" s="464" t="s">
        <v>4837</v>
      </c>
      <c r="C7980" s="463" t="s">
        <v>3522</v>
      </c>
      <c r="D7980" s="466">
        <v>126.04</v>
      </c>
    </row>
    <row r="7981" spans="1:4" ht="28.5">
      <c r="A7981" s="463">
        <v>999</v>
      </c>
      <c r="B7981" s="464" t="s">
        <v>4838</v>
      </c>
      <c r="C7981" s="463" t="s">
        <v>3522</v>
      </c>
      <c r="D7981" s="466">
        <v>156.16999999999999</v>
      </c>
    </row>
    <row r="7982" spans="1:4" ht="28.5">
      <c r="A7982" s="463">
        <v>995</v>
      </c>
      <c r="B7982" s="464" t="s">
        <v>4839</v>
      </c>
      <c r="C7982" s="463" t="s">
        <v>3522</v>
      </c>
      <c r="D7982" s="466">
        <v>17.59</v>
      </c>
    </row>
    <row r="7983" spans="1:4" ht="28.5">
      <c r="A7983" s="463">
        <v>1000</v>
      </c>
      <c r="B7983" s="464" t="s">
        <v>4840</v>
      </c>
      <c r="C7983" s="463" t="s">
        <v>3522</v>
      </c>
      <c r="D7983" s="466">
        <v>191.44</v>
      </c>
    </row>
    <row r="7984" spans="1:4" ht="28.5">
      <c r="A7984" s="463">
        <v>1022</v>
      </c>
      <c r="B7984" s="464" t="s">
        <v>4841</v>
      </c>
      <c r="C7984" s="463" t="s">
        <v>3522</v>
      </c>
      <c r="D7984" s="466">
        <v>3.66</v>
      </c>
    </row>
    <row r="7985" spans="1:4" ht="28.5">
      <c r="A7985" s="463">
        <v>1015</v>
      </c>
      <c r="B7985" s="464" t="s">
        <v>4842</v>
      </c>
      <c r="C7985" s="463" t="s">
        <v>3522</v>
      </c>
      <c r="D7985" s="466">
        <v>252.09</v>
      </c>
    </row>
    <row r="7986" spans="1:4" ht="28.5">
      <c r="A7986" s="463">
        <v>996</v>
      </c>
      <c r="B7986" s="464" t="s">
        <v>4843</v>
      </c>
      <c r="C7986" s="463" t="s">
        <v>3522</v>
      </c>
      <c r="D7986" s="466">
        <v>26.78</v>
      </c>
    </row>
    <row r="7987" spans="1:4" ht="28.5">
      <c r="A7987" s="463">
        <v>1001</v>
      </c>
      <c r="B7987" s="464" t="s">
        <v>4844</v>
      </c>
      <c r="C7987" s="463" t="s">
        <v>3522</v>
      </c>
      <c r="D7987" s="466">
        <v>315.48</v>
      </c>
    </row>
    <row r="7988" spans="1:4" ht="28.5">
      <c r="A7988" s="463">
        <v>1019</v>
      </c>
      <c r="B7988" s="464" t="s">
        <v>4845</v>
      </c>
      <c r="C7988" s="463" t="s">
        <v>3522</v>
      </c>
      <c r="D7988" s="466">
        <v>36.92</v>
      </c>
    </row>
    <row r="7989" spans="1:4" ht="28.5">
      <c r="A7989" s="463">
        <v>1021</v>
      </c>
      <c r="B7989" s="464" t="s">
        <v>4846</v>
      </c>
      <c r="C7989" s="463" t="s">
        <v>3522</v>
      </c>
      <c r="D7989" s="466">
        <v>5.24</v>
      </c>
    </row>
    <row r="7990" spans="1:4" ht="28.5">
      <c r="A7990" s="463">
        <v>39249</v>
      </c>
      <c r="B7990" s="464" t="s">
        <v>4847</v>
      </c>
      <c r="C7990" s="463" t="s">
        <v>3522</v>
      </c>
      <c r="D7990" s="466">
        <v>411.55</v>
      </c>
    </row>
    <row r="7991" spans="1:4" ht="28.5">
      <c r="A7991" s="463">
        <v>1018</v>
      </c>
      <c r="B7991" s="464" t="s">
        <v>4848</v>
      </c>
      <c r="C7991" s="463" t="s">
        <v>3522</v>
      </c>
      <c r="D7991" s="466">
        <v>52.62</v>
      </c>
    </row>
    <row r="7992" spans="1:4" ht="28.5">
      <c r="A7992" s="463">
        <v>39250</v>
      </c>
      <c r="B7992" s="464" t="s">
        <v>4849</v>
      </c>
      <c r="C7992" s="463" t="s">
        <v>3522</v>
      </c>
      <c r="D7992" s="466">
        <v>528.66999999999996</v>
      </c>
    </row>
    <row r="7993" spans="1:4" ht="28.5">
      <c r="A7993" s="463">
        <v>994</v>
      </c>
      <c r="B7993" s="464" t="s">
        <v>4850</v>
      </c>
      <c r="C7993" s="463" t="s">
        <v>3522</v>
      </c>
      <c r="D7993" s="466">
        <v>7.16</v>
      </c>
    </row>
    <row r="7994" spans="1:4" ht="28.5">
      <c r="A7994" s="463">
        <v>977</v>
      </c>
      <c r="B7994" s="464" t="s">
        <v>4851</v>
      </c>
      <c r="C7994" s="463" t="s">
        <v>3522</v>
      </c>
      <c r="D7994" s="466">
        <v>72.89</v>
      </c>
    </row>
    <row r="7995" spans="1:4" ht="28.5">
      <c r="A7995" s="463">
        <v>998</v>
      </c>
      <c r="B7995" s="464" t="s">
        <v>4852</v>
      </c>
      <c r="C7995" s="463" t="s">
        <v>3522</v>
      </c>
      <c r="D7995" s="466">
        <v>96.83</v>
      </c>
    </row>
    <row r="7996" spans="1:4" ht="28.5">
      <c r="A7996" s="463">
        <v>39251</v>
      </c>
      <c r="B7996" s="464" t="s">
        <v>4853</v>
      </c>
      <c r="C7996" s="463" t="s">
        <v>3522</v>
      </c>
      <c r="D7996" s="466">
        <v>0.7</v>
      </c>
    </row>
    <row r="7997" spans="1:4" ht="28.5">
      <c r="A7997" s="463">
        <v>1011</v>
      </c>
      <c r="B7997" s="464" t="s">
        <v>4854</v>
      </c>
      <c r="C7997" s="463" t="s">
        <v>3522</v>
      </c>
      <c r="D7997" s="466">
        <v>0.97</v>
      </c>
    </row>
    <row r="7998" spans="1:4" ht="28.5">
      <c r="A7998" s="463">
        <v>39252</v>
      </c>
      <c r="B7998" s="464" t="s">
        <v>4855</v>
      </c>
      <c r="C7998" s="463" t="s">
        <v>3522</v>
      </c>
      <c r="D7998" s="466">
        <v>1.1599999999999999</v>
      </c>
    </row>
    <row r="7999" spans="1:4" ht="28.5">
      <c r="A7999" s="463">
        <v>1013</v>
      </c>
      <c r="B7999" s="464" t="s">
        <v>4856</v>
      </c>
      <c r="C7999" s="463" t="s">
        <v>3522</v>
      </c>
      <c r="D7999" s="466">
        <v>1.54</v>
      </c>
    </row>
    <row r="8000" spans="1:4" ht="28.5">
      <c r="A8000" s="463">
        <v>980</v>
      </c>
      <c r="B8000" s="464" t="s">
        <v>4857</v>
      </c>
      <c r="C8000" s="463" t="s">
        <v>3522</v>
      </c>
      <c r="D8000" s="466">
        <v>10.52</v>
      </c>
    </row>
    <row r="8001" spans="1:4" ht="28.5">
      <c r="A8001" s="463">
        <v>39237</v>
      </c>
      <c r="B8001" s="464" t="s">
        <v>4858</v>
      </c>
      <c r="C8001" s="463" t="s">
        <v>3522</v>
      </c>
      <c r="D8001" s="466">
        <v>124.72</v>
      </c>
    </row>
    <row r="8002" spans="1:4" ht="28.5">
      <c r="A8002" s="463">
        <v>39238</v>
      </c>
      <c r="B8002" s="464" t="s">
        <v>4859</v>
      </c>
      <c r="C8002" s="463" t="s">
        <v>3522</v>
      </c>
      <c r="D8002" s="466">
        <v>155.72</v>
      </c>
    </row>
    <row r="8003" spans="1:4" ht="28.5">
      <c r="A8003" s="463">
        <v>979</v>
      </c>
      <c r="B8003" s="464" t="s">
        <v>4860</v>
      </c>
      <c r="C8003" s="463" t="s">
        <v>3522</v>
      </c>
      <c r="D8003" s="466">
        <v>16.21</v>
      </c>
    </row>
    <row r="8004" spans="1:4" ht="28.5">
      <c r="A8004" s="463">
        <v>39239</v>
      </c>
      <c r="B8004" s="464" t="s">
        <v>4861</v>
      </c>
      <c r="C8004" s="463" t="s">
        <v>3522</v>
      </c>
      <c r="D8004" s="466">
        <v>189.51</v>
      </c>
    </row>
    <row r="8005" spans="1:4" ht="28.5">
      <c r="A8005" s="463">
        <v>1014</v>
      </c>
      <c r="B8005" s="464" t="s">
        <v>4862</v>
      </c>
      <c r="C8005" s="463" t="s">
        <v>3522</v>
      </c>
      <c r="D8005" s="466">
        <v>2.46</v>
      </c>
    </row>
    <row r="8006" spans="1:4" ht="28.5">
      <c r="A8006" s="463">
        <v>39240</v>
      </c>
      <c r="B8006" s="464" t="s">
        <v>4863</v>
      </c>
      <c r="C8006" s="463" t="s">
        <v>3522</v>
      </c>
      <c r="D8006" s="466">
        <v>250.47</v>
      </c>
    </row>
    <row r="8007" spans="1:4" ht="28.5">
      <c r="A8007" s="463">
        <v>39232</v>
      </c>
      <c r="B8007" s="464" t="s">
        <v>4864</v>
      </c>
      <c r="C8007" s="463" t="s">
        <v>3522</v>
      </c>
      <c r="D8007" s="466">
        <v>26.01</v>
      </c>
    </row>
    <row r="8008" spans="1:4" ht="28.5">
      <c r="A8008" s="463">
        <v>39233</v>
      </c>
      <c r="B8008" s="464" t="s">
        <v>4865</v>
      </c>
      <c r="C8008" s="463" t="s">
        <v>3522</v>
      </c>
      <c r="D8008" s="466">
        <v>35.76</v>
      </c>
    </row>
    <row r="8009" spans="1:4" ht="28.5">
      <c r="A8009" s="463">
        <v>981</v>
      </c>
      <c r="B8009" s="464" t="s">
        <v>4866</v>
      </c>
      <c r="C8009" s="463" t="s">
        <v>3522</v>
      </c>
      <c r="D8009" s="466">
        <v>4.4000000000000004</v>
      </c>
    </row>
    <row r="8010" spans="1:4" ht="28.5">
      <c r="A8010" s="463">
        <v>39234</v>
      </c>
      <c r="B8010" s="464" t="s">
        <v>4867</v>
      </c>
      <c r="C8010" s="463" t="s">
        <v>3522</v>
      </c>
      <c r="D8010" s="466">
        <v>52.48</v>
      </c>
    </row>
    <row r="8011" spans="1:4" ht="28.5">
      <c r="A8011" s="463">
        <v>982</v>
      </c>
      <c r="B8011" s="464" t="s">
        <v>4868</v>
      </c>
      <c r="C8011" s="463" t="s">
        <v>3522</v>
      </c>
      <c r="D8011" s="466">
        <v>6.15</v>
      </c>
    </row>
    <row r="8012" spans="1:4" ht="28.5">
      <c r="A8012" s="463">
        <v>39235</v>
      </c>
      <c r="B8012" s="464" t="s">
        <v>4869</v>
      </c>
      <c r="C8012" s="463" t="s">
        <v>3522</v>
      </c>
      <c r="D8012" s="466">
        <v>73.81</v>
      </c>
    </row>
    <row r="8013" spans="1:4" ht="28.5">
      <c r="A8013" s="463">
        <v>39236</v>
      </c>
      <c r="B8013" s="464" t="s">
        <v>4870</v>
      </c>
      <c r="C8013" s="463" t="s">
        <v>3522</v>
      </c>
      <c r="D8013" s="466">
        <v>96.76</v>
      </c>
    </row>
    <row r="8014" spans="1:4" ht="42.75">
      <c r="A8014" s="463">
        <v>876</v>
      </c>
      <c r="B8014" s="464" t="s">
        <v>4871</v>
      </c>
      <c r="C8014" s="463" t="s">
        <v>3522</v>
      </c>
      <c r="D8014" s="466">
        <v>249.77</v>
      </c>
    </row>
    <row r="8015" spans="1:4" ht="42.75">
      <c r="A8015" s="463">
        <v>877</v>
      </c>
      <c r="B8015" s="464" t="s">
        <v>4872</v>
      </c>
      <c r="C8015" s="463" t="s">
        <v>3522</v>
      </c>
      <c r="D8015" s="466">
        <v>293.63</v>
      </c>
    </row>
    <row r="8016" spans="1:4" ht="42.75">
      <c r="A8016" s="463">
        <v>882</v>
      </c>
      <c r="B8016" s="464" t="s">
        <v>4873</v>
      </c>
      <c r="C8016" s="463" t="s">
        <v>3522</v>
      </c>
      <c r="D8016" s="466">
        <v>319.95999999999998</v>
      </c>
    </row>
    <row r="8017" spans="1:4" ht="42.75">
      <c r="A8017" s="463">
        <v>878</v>
      </c>
      <c r="B8017" s="464" t="s">
        <v>4874</v>
      </c>
      <c r="C8017" s="463" t="s">
        <v>3522</v>
      </c>
      <c r="D8017" s="466">
        <v>397.78</v>
      </c>
    </row>
    <row r="8018" spans="1:4" ht="42.75">
      <c r="A8018" s="463">
        <v>879</v>
      </c>
      <c r="B8018" s="464" t="s">
        <v>4875</v>
      </c>
      <c r="C8018" s="463" t="s">
        <v>3522</v>
      </c>
      <c r="D8018" s="466">
        <v>468.85</v>
      </c>
    </row>
    <row r="8019" spans="1:4" ht="42.75">
      <c r="A8019" s="463">
        <v>880</v>
      </c>
      <c r="B8019" s="464" t="s">
        <v>4876</v>
      </c>
      <c r="C8019" s="463" t="s">
        <v>3522</v>
      </c>
      <c r="D8019" s="466">
        <v>551.66</v>
      </c>
    </row>
    <row r="8020" spans="1:4" ht="42.75">
      <c r="A8020" s="463">
        <v>873</v>
      </c>
      <c r="B8020" s="464" t="s">
        <v>4877</v>
      </c>
      <c r="C8020" s="463" t="s">
        <v>3522</v>
      </c>
      <c r="D8020" s="466">
        <v>167.74</v>
      </c>
    </row>
    <row r="8021" spans="1:4" ht="42.75">
      <c r="A8021" s="463">
        <v>881</v>
      </c>
      <c r="B8021" s="464" t="s">
        <v>4878</v>
      </c>
      <c r="C8021" s="463" t="s">
        <v>3522</v>
      </c>
      <c r="D8021" s="466">
        <v>754.02</v>
      </c>
    </row>
    <row r="8022" spans="1:4" ht="42.75">
      <c r="A8022" s="463">
        <v>874</v>
      </c>
      <c r="B8022" s="464" t="s">
        <v>4879</v>
      </c>
      <c r="C8022" s="463" t="s">
        <v>3522</v>
      </c>
      <c r="D8022" s="466">
        <v>199.07</v>
      </c>
    </row>
    <row r="8023" spans="1:4" ht="42.75">
      <c r="A8023" s="463">
        <v>875</v>
      </c>
      <c r="B8023" s="464" t="s">
        <v>4880</v>
      </c>
      <c r="C8023" s="463" t="s">
        <v>3522</v>
      </c>
      <c r="D8023" s="466">
        <v>237.5</v>
      </c>
    </row>
    <row r="8024" spans="1:4" ht="28.5">
      <c r="A8024" s="463">
        <v>983</v>
      </c>
      <c r="B8024" s="464" t="s">
        <v>4881</v>
      </c>
      <c r="C8024" s="463" t="s">
        <v>3522</v>
      </c>
      <c r="D8024" s="466">
        <v>1.49</v>
      </c>
    </row>
    <row r="8025" spans="1:4" ht="28.5">
      <c r="A8025" s="463">
        <v>985</v>
      </c>
      <c r="B8025" s="464" t="s">
        <v>4882</v>
      </c>
      <c r="C8025" s="463" t="s">
        <v>3522</v>
      </c>
      <c r="D8025" s="466">
        <v>11.15</v>
      </c>
    </row>
    <row r="8026" spans="1:4" ht="28.5">
      <c r="A8026" s="463">
        <v>990</v>
      </c>
      <c r="B8026" s="464" t="s">
        <v>4883</v>
      </c>
      <c r="C8026" s="463" t="s">
        <v>3522</v>
      </c>
      <c r="D8026" s="466">
        <v>152.68</v>
      </c>
    </row>
    <row r="8027" spans="1:4" ht="28.5">
      <c r="A8027" s="463">
        <v>39241</v>
      </c>
      <c r="B8027" s="464" t="s">
        <v>4884</v>
      </c>
      <c r="C8027" s="463" t="s">
        <v>3522</v>
      </c>
      <c r="D8027" s="466">
        <v>17.45</v>
      </c>
    </row>
    <row r="8028" spans="1:4" ht="28.5">
      <c r="A8028" s="463">
        <v>1005</v>
      </c>
      <c r="B8028" s="464" t="s">
        <v>4885</v>
      </c>
      <c r="C8028" s="463" t="s">
        <v>3522</v>
      </c>
      <c r="D8028" s="466">
        <v>187.4</v>
      </c>
    </row>
    <row r="8029" spans="1:4" ht="28.5">
      <c r="A8029" s="463">
        <v>984</v>
      </c>
      <c r="B8029" s="464" t="s">
        <v>4886</v>
      </c>
      <c r="C8029" s="463" t="s">
        <v>3522</v>
      </c>
      <c r="D8029" s="466">
        <v>3.85</v>
      </c>
    </row>
    <row r="8030" spans="1:4" ht="28.5">
      <c r="A8030" s="463">
        <v>991</v>
      </c>
      <c r="B8030" s="464" t="s">
        <v>4887</v>
      </c>
      <c r="C8030" s="463" t="s">
        <v>3522</v>
      </c>
      <c r="D8030" s="466">
        <v>247.62</v>
      </c>
    </row>
    <row r="8031" spans="1:4" ht="28.5">
      <c r="A8031" s="463">
        <v>986</v>
      </c>
      <c r="B8031" s="464" t="s">
        <v>4888</v>
      </c>
      <c r="C8031" s="463" t="s">
        <v>3522</v>
      </c>
      <c r="D8031" s="466">
        <v>26.68</v>
      </c>
    </row>
    <row r="8032" spans="1:4" ht="28.5">
      <c r="A8032" s="463">
        <v>1024</v>
      </c>
      <c r="B8032" s="464" t="s">
        <v>4889</v>
      </c>
      <c r="C8032" s="463" t="s">
        <v>3522</v>
      </c>
      <c r="D8032" s="466">
        <v>306.47000000000003</v>
      </c>
    </row>
    <row r="8033" spans="1:4" ht="28.5">
      <c r="A8033" s="463">
        <v>987</v>
      </c>
      <c r="B8033" s="464" t="s">
        <v>4890</v>
      </c>
      <c r="C8033" s="463" t="s">
        <v>3522</v>
      </c>
      <c r="D8033" s="466">
        <v>36.25</v>
      </c>
    </row>
    <row r="8034" spans="1:4" ht="28.5">
      <c r="A8034" s="463">
        <v>1003</v>
      </c>
      <c r="B8034" s="464" t="s">
        <v>4891</v>
      </c>
      <c r="C8034" s="463" t="s">
        <v>3522</v>
      </c>
      <c r="D8034" s="466">
        <v>5.64</v>
      </c>
    </row>
    <row r="8035" spans="1:4" ht="28.5">
      <c r="A8035" s="463">
        <v>992</v>
      </c>
      <c r="B8035" s="464" t="s">
        <v>4892</v>
      </c>
      <c r="C8035" s="463" t="s">
        <v>3522</v>
      </c>
      <c r="D8035" s="466">
        <v>396.51</v>
      </c>
    </row>
    <row r="8036" spans="1:4" ht="28.5">
      <c r="A8036" s="463">
        <v>1007</v>
      </c>
      <c r="B8036" s="464" t="s">
        <v>4893</v>
      </c>
      <c r="C8036" s="463" t="s">
        <v>3522</v>
      </c>
      <c r="D8036" s="466">
        <v>51.42</v>
      </c>
    </row>
    <row r="8037" spans="1:4" ht="28.5">
      <c r="A8037" s="463">
        <v>39242</v>
      </c>
      <c r="B8037" s="464" t="s">
        <v>4894</v>
      </c>
      <c r="C8037" s="463" t="s">
        <v>3522</v>
      </c>
      <c r="D8037" s="466">
        <v>491.29</v>
      </c>
    </row>
    <row r="8038" spans="1:4" ht="28.5">
      <c r="A8038" s="463">
        <v>1008</v>
      </c>
      <c r="B8038" s="464" t="s">
        <v>4895</v>
      </c>
      <c r="C8038" s="463" t="s">
        <v>3522</v>
      </c>
      <c r="D8038" s="466">
        <v>6.4</v>
      </c>
    </row>
    <row r="8039" spans="1:4" ht="28.5">
      <c r="A8039" s="463">
        <v>988</v>
      </c>
      <c r="B8039" s="464" t="s">
        <v>4896</v>
      </c>
      <c r="C8039" s="463" t="s">
        <v>3522</v>
      </c>
      <c r="D8039" s="466">
        <v>71.03</v>
      </c>
    </row>
    <row r="8040" spans="1:4" ht="28.5">
      <c r="A8040" s="463">
        <v>989</v>
      </c>
      <c r="B8040" s="464" t="s">
        <v>4897</v>
      </c>
      <c r="C8040" s="463" t="s">
        <v>3522</v>
      </c>
      <c r="D8040" s="466">
        <v>96.21</v>
      </c>
    </row>
    <row r="8041" spans="1:4">
      <c r="A8041" s="463">
        <v>39598</v>
      </c>
      <c r="B8041" s="464" t="s">
        <v>4898</v>
      </c>
      <c r="C8041" s="463" t="s">
        <v>3522</v>
      </c>
      <c r="D8041" s="466">
        <v>1.7</v>
      </c>
    </row>
    <row r="8042" spans="1:4">
      <c r="A8042" s="463">
        <v>39599</v>
      </c>
      <c r="B8042" s="464" t="s">
        <v>4899</v>
      </c>
      <c r="C8042" s="463" t="s">
        <v>3522</v>
      </c>
      <c r="D8042" s="466">
        <v>2.56</v>
      </c>
    </row>
    <row r="8043" spans="1:4">
      <c r="A8043" s="463">
        <v>34602</v>
      </c>
      <c r="B8043" s="464" t="s">
        <v>4900</v>
      </c>
      <c r="C8043" s="463" t="s">
        <v>3522</v>
      </c>
      <c r="D8043" s="466">
        <v>6</v>
      </c>
    </row>
    <row r="8044" spans="1:4">
      <c r="A8044" s="463">
        <v>34603</v>
      </c>
      <c r="B8044" s="464" t="s">
        <v>4901</v>
      </c>
      <c r="C8044" s="463" t="s">
        <v>3522</v>
      </c>
      <c r="D8044" s="466">
        <v>28.87</v>
      </c>
    </row>
    <row r="8045" spans="1:4">
      <c r="A8045" s="463">
        <v>34607</v>
      </c>
      <c r="B8045" s="464" t="s">
        <v>4902</v>
      </c>
      <c r="C8045" s="463" t="s">
        <v>3522</v>
      </c>
      <c r="D8045" s="466">
        <v>12.87</v>
      </c>
    </row>
    <row r="8046" spans="1:4">
      <c r="A8046" s="463">
        <v>34609</v>
      </c>
      <c r="B8046" s="464" t="s">
        <v>4903</v>
      </c>
      <c r="C8046" s="463" t="s">
        <v>3522</v>
      </c>
      <c r="D8046" s="466">
        <v>19.309999999999999</v>
      </c>
    </row>
    <row r="8047" spans="1:4">
      <c r="A8047" s="463">
        <v>34618</v>
      </c>
      <c r="B8047" s="464" t="s">
        <v>4904</v>
      </c>
      <c r="C8047" s="463" t="s">
        <v>3522</v>
      </c>
      <c r="D8047" s="466">
        <v>7.96</v>
      </c>
    </row>
    <row r="8048" spans="1:4">
      <c r="A8048" s="463">
        <v>34620</v>
      </c>
      <c r="B8048" s="464" t="s">
        <v>4905</v>
      </c>
      <c r="C8048" s="463" t="s">
        <v>3522</v>
      </c>
      <c r="D8048" s="466">
        <v>39.840000000000003</v>
      </c>
    </row>
    <row r="8049" spans="1:4">
      <c r="A8049" s="463">
        <v>34621</v>
      </c>
      <c r="B8049" s="464" t="s">
        <v>4906</v>
      </c>
      <c r="C8049" s="463" t="s">
        <v>3522</v>
      </c>
      <c r="D8049" s="466">
        <v>18.48</v>
      </c>
    </row>
    <row r="8050" spans="1:4">
      <c r="A8050" s="463">
        <v>34622</v>
      </c>
      <c r="B8050" s="464" t="s">
        <v>4907</v>
      </c>
      <c r="C8050" s="463" t="s">
        <v>3522</v>
      </c>
      <c r="D8050" s="466">
        <v>26.18</v>
      </c>
    </row>
    <row r="8051" spans="1:4">
      <c r="A8051" s="463">
        <v>34624</v>
      </c>
      <c r="B8051" s="464" t="s">
        <v>4908</v>
      </c>
      <c r="C8051" s="463" t="s">
        <v>3522</v>
      </c>
      <c r="D8051" s="466">
        <v>10.17</v>
      </c>
    </row>
    <row r="8052" spans="1:4">
      <c r="A8052" s="463">
        <v>34626</v>
      </c>
      <c r="B8052" s="464" t="s">
        <v>4909</v>
      </c>
      <c r="C8052" s="463" t="s">
        <v>3522</v>
      </c>
      <c r="D8052" s="466">
        <v>54.75</v>
      </c>
    </row>
    <row r="8053" spans="1:4">
      <c r="A8053" s="463">
        <v>34627</v>
      </c>
      <c r="B8053" s="464" t="s">
        <v>4910</v>
      </c>
      <c r="C8053" s="463" t="s">
        <v>3522</v>
      </c>
      <c r="D8053" s="466">
        <v>23.59</v>
      </c>
    </row>
    <row r="8054" spans="1:4">
      <c r="A8054" s="463">
        <v>34629</v>
      </c>
      <c r="B8054" s="464" t="s">
        <v>4911</v>
      </c>
      <c r="C8054" s="463" t="s">
        <v>3522</v>
      </c>
      <c r="D8054" s="466">
        <v>34.54</v>
      </c>
    </row>
    <row r="8055" spans="1:4" ht="28.5">
      <c r="A8055" s="463">
        <v>39257</v>
      </c>
      <c r="B8055" s="464" t="s">
        <v>4912</v>
      </c>
      <c r="C8055" s="463" t="s">
        <v>3522</v>
      </c>
      <c r="D8055" s="466">
        <v>6.72</v>
      </c>
    </row>
    <row r="8056" spans="1:4" ht="28.5">
      <c r="A8056" s="463">
        <v>39261</v>
      </c>
      <c r="B8056" s="464" t="s">
        <v>4913</v>
      </c>
      <c r="C8056" s="463" t="s">
        <v>3522</v>
      </c>
      <c r="D8056" s="466">
        <v>35.79</v>
      </c>
    </row>
    <row r="8057" spans="1:4" ht="28.5">
      <c r="A8057" s="463">
        <v>39268</v>
      </c>
      <c r="B8057" s="464" t="s">
        <v>4914</v>
      </c>
      <c r="C8057" s="463" t="s">
        <v>3522</v>
      </c>
      <c r="D8057" s="466">
        <v>412.95</v>
      </c>
    </row>
    <row r="8058" spans="1:4" ht="28.5">
      <c r="A8058" s="463">
        <v>39262</v>
      </c>
      <c r="B8058" s="464" t="s">
        <v>4915</v>
      </c>
      <c r="C8058" s="463" t="s">
        <v>3522</v>
      </c>
      <c r="D8058" s="466">
        <v>55.96</v>
      </c>
    </row>
    <row r="8059" spans="1:4" ht="28.5">
      <c r="A8059" s="463">
        <v>39258</v>
      </c>
      <c r="B8059" s="464" t="s">
        <v>4916</v>
      </c>
      <c r="C8059" s="463" t="s">
        <v>3522</v>
      </c>
      <c r="D8059" s="466">
        <v>9.9600000000000009</v>
      </c>
    </row>
    <row r="8060" spans="1:4" ht="28.5">
      <c r="A8060" s="463">
        <v>39263</v>
      </c>
      <c r="B8060" s="464" t="s">
        <v>4917</v>
      </c>
      <c r="C8060" s="463" t="s">
        <v>3522</v>
      </c>
      <c r="D8060" s="466">
        <v>86.59</v>
      </c>
    </row>
    <row r="8061" spans="1:4" ht="28.5">
      <c r="A8061" s="463">
        <v>39264</v>
      </c>
      <c r="B8061" s="464" t="s">
        <v>4918</v>
      </c>
      <c r="C8061" s="463" t="s">
        <v>3522</v>
      </c>
      <c r="D8061" s="466">
        <v>117.24</v>
      </c>
    </row>
    <row r="8062" spans="1:4" ht="28.5">
      <c r="A8062" s="463">
        <v>39259</v>
      </c>
      <c r="B8062" s="464" t="s">
        <v>4919</v>
      </c>
      <c r="C8062" s="463" t="s">
        <v>3522</v>
      </c>
      <c r="D8062" s="466">
        <v>15.17</v>
      </c>
    </row>
    <row r="8063" spans="1:4" ht="28.5">
      <c r="A8063" s="463">
        <v>39265</v>
      </c>
      <c r="B8063" s="464" t="s">
        <v>4920</v>
      </c>
      <c r="C8063" s="463" t="s">
        <v>3522</v>
      </c>
      <c r="D8063" s="466">
        <v>172.71</v>
      </c>
    </row>
    <row r="8064" spans="1:4" ht="28.5">
      <c r="A8064" s="463">
        <v>39260</v>
      </c>
      <c r="B8064" s="464" t="s">
        <v>4921</v>
      </c>
      <c r="C8064" s="463" t="s">
        <v>3522</v>
      </c>
      <c r="D8064" s="466">
        <v>21.59</v>
      </c>
    </row>
    <row r="8065" spans="1:4" ht="28.5">
      <c r="A8065" s="463">
        <v>39266</v>
      </c>
      <c r="B8065" s="464" t="s">
        <v>4922</v>
      </c>
      <c r="C8065" s="463" t="s">
        <v>3522</v>
      </c>
      <c r="D8065" s="466">
        <v>242.34</v>
      </c>
    </row>
    <row r="8066" spans="1:4" ht="28.5">
      <c r="A8066" s="463">
        <v>39267</v>
      </c>
      <c r="B8066" s="464" t="s">
        <v>4923</v>
      </c>
      <c r="C8066" s="463" t="s">
        <v>3522</v>
      </c>
      <c r="D8066" s="466">
        <v>317.67</v>
      </c>
    </row>
    <row r="8067" spans="1:4">
      <c r="A8067" s="463">
        <v>11901</v>
      </c>
      <c r="B8067" s="464" t="s">
        <v>4924</v>
      </c>
      <c r="C8067" s="463" t="s">
        <v>3522</v>
      </c>
      <c r="D8067" s="466">
        <v>1.08</v>
      </c>
    </row>
    <row r="8068" spans="1:4">
      <c r="A8068" s="463">
        <v>11902</v>
      </c>
      <c r="B8068" s="464" t="s">
        <v>4925</v>
      </c>
      <c r="C8068" s="463" t="s">
        <v>3522</v>
      </c>
      <c r="D8068" s="466">
        <v>1.88</v>
      </c>
    </row>
    <row r="8069" spans="1:4">
      <c r="A8069" s="463">
        <v>11903</v>
      </c>
      <c r="B8069" s="464" t="s">
        <v>4926</v>
      </c>
      <c r="C8069" s="463" t="s">
        <v>3522</v>
      </c>
      <c r="D8069" s="466">
        <v>2.91</v>
      </c>
    </row>
    <row r="8070" spans="1:4">
      <c r="A8070" s="463">
        <v>11904</v>
      </c>
      <c r="B8070" s="464" t="s">
        <v>4927</v>
      </c>
      <c r="C8070" s="463" t="s">
        <v>3522</v>
      </c>
      <c r="D8070" s="466">
        <v>3.7</v>
      </c>
    </row>
    <row r="8071" spans="1:4">
      <c r="A8071" s="463">
        <v>11905</v>
      </c>
      <c r="B8071" s="464" t="s">
        <v>4928</v>
      </c>
      <c r="C8071" s="463" t="s">
        <v>3522</v>
      </c>
      <c r="D8071" s="466">
        <v>4.9800000000000004</v>
      </c>
    </row>
    <row r="8072" spans="1:4">
      <c r="A8072" s="463">
        <v>11906</v>
      </c>
      <c r="B8072" s="464" t="s">
        <v>4929</v>
      </c>
      <c r="C8072" s="463" t="s">
        <v>3522</v>
      </c>
      <c r="D8072" s="466">
        <v>5.73</v>
      </c>
    </row>
    <row r="8073" spans="1:4">
      <c r="A8073" s="463">
        <v>11919</v>
      </c>
      <c r="B8073" s="464" t="s">
        <v>4930</v>
      </c>
      <c r="C8073" s="463" t="s">
        <v>3522</v>
      </c>
      <c r="D8073" s="466">
        <v>11.25</v>
      </c>
    </row>
    <row r="8074" spans="1:4">
      <c r="A8074" s="463">
        <v>11920</v>
      </c>
      <c r="B8074" s="464" t="s">
        <v>4931</v>
      </c>
      <c r="C8074" s="463" t="s">
        <v>3522</v>
      </c>
      <c r="D8074" s="466">
        <v>21.79</v>
      </c>
    </row>
    <row r="8075" spans="1:4">
      <c r="A8075" s="463">
        <v>11924</v>
      </c>
      <c r="B8075" s="464" t="s">
        <v>4932</v>
      </c>
      <c r="C8075" s="463" t="s">
        <v>3522</v>
      </c>
      <c r="D8075" s="466">
        <v>211.94</v>
      </c>
    </row>
    <row r="8076" spans="1:4">
      <c r="A8076" s="463">
        <v>11921</v>
      </c>
      <c r="B8076" s="464" t="s">
        <v>4933</v>
      </c>
      <c r="C8076" s="463" t="s">
        <v>3522</v>
      </c>
      <c r="D8076" s="466">
        <v>29.67</v>
      </c>
    </row>
    <row r="8077" spans="1:4">
      <c r="A8077" s="463">
        <v>11922</v>
      </c>
      <c r="B8077" s="464" t="s">
        <v>4934</v>
      </c>
      <c r="C8077" s="463" t="s">
        <v>3522</v>
      </c>
      <c r="D8077" s="466">
        <v>52.68</v>
      </c>
    </row>
    <row r="8078" spans="1:4">
      <c r="A8078" s="463">
        <v>11923</v>
      </c>
      <c r="B8078" s="464" t="s">
        <v>4935</v>
      </c>
      <c r="C8078" s="463" t="s">
        <v>3522</v>
      </c>
      <c r="D8078" s="466">
        <v>86.04</v>
      </c>
    </row>
    <row r="8079" spans="1:4">
      <c r="A8079" s="463">
        <v>11916</v>
      </c>
      <c r="B8079" s="464" t="s">
        <v>4936</v>
      </c>
      <c r="C8079" s="463" t="s">
        <v>3522</v>
      </c>
      <c r="D8079" s="466">
        <v>14.6</v>
      </c>
    </row>
    <row r="8080" spans="1:4">
      <c r="A8080" s="463">
        <v>11914</v>
      </c>
      <c r="B8080" s="464" t="s">
        <v>4937</v>
      </c>
      <c r="C8080" s="463" t="s">
        <v>3522</v>
      </c>
      <c r="D8080" s="466">
        <v>106</v>
      </c>
    </row>
    <row r="8081" spans="1:4">
      <c r="A8081" s="463">
        <v>11917</v>
      </c>
      <c r="B8081" s="464" t="s">
        <v>4938</v>
      </c>
      <c r="C8081" s="463" t="s">
        <v>3522</v>
      </c>
      <c r="D8081" s="466">
        <v>25.41</v>
      </c>
    </row>
    <row r="8082" spans="1:4">
      <c r="A8082" s="463">
        <v>11918</v>
      </c>
      <c r="B8082" s="464" t="s">
        <v>4939</v>
      </c>
      <c r="C8082" s="463" t="s">
        <v>3522</v>
      </c>
      <c r="D8082" s="466">
        <v>34.47</v>
      </c>
    </row>
    <row r="8083" spans="1:4" ht="28.5">
      <c r="A8083" s="463">
        <v>37734</v>
      </c>
      <c r="B8083" s="464" t="s">
        <v>4940</v>
      </c>
      <c r="C8083" s="463" t="s">
        <v>3519</v>
      </c>
      <c r="D8083" s="466">
        <v>74596.399999999994</v>
      </c>
    </row>
    <row r="8084" spans="1:4" ht="28.5">
      <c r="A8084" s="463">
        <v>42251</v>
      </c>
      <c r="B8084" s="464" t="s">
        <v>4941</v>
      </c>
      <c r="C8084" s="463" t="s">
        <v>3519</v>
      </c>
      <c r="D8084" s="466">
        <v>84708.77</v>
      </c>
    </row>
    <row r="8085" spans="1:4" ht="28.5">
      <c r="A8085" s="463">
        <v>37733</v>
      </c>
      <c r="B8085" s="464" t="s">
        <v>4942</v>
      </c>
      <c r="C8085" s="463" t="s">
        <v>3519</v>
      </c>
      <c r="D8085" s="466">
        <v>55932.1</v>
      </c>
    </row>
    <row r="8086" spans="1:4" ht="28.5">
      <c r="A8086" s="463">
        <v>37735</v>
      </c>
      <c r="B8086" s="464" t="s">
        <v>4943</v>
      </c>
      <c r="C8086" s="463" t="s">
        <v>3519</v>
      </c>
      <c r="D8086" s="466">
        <v>67398.19</v>
      </c>
    </row>
    <row r="8087" spans="1:4" ht="42.75">
      <c r="A8087" s="463">
        <v>5090</v>
      </c>
      <c r="B8087" s="464" t="s">
        <v>8825</v>
      </c>
      <c r="C8087" s="463" t="s">
        <v>3519</v>
      </c>
      <c r="D8087" s="466">
        <v>21.49</v>
      </c>
    </row>
    <row r="8088" spans="1:4" ht="42.75">
      <c r="A8088" s="463">
        <v>5085</v>
      </c>
      <c r="B8088" s="464" t="s">
        <v>8824</v>
      </c>
      <c r="C8088" s="463" t="s">
        <v>3519</v>
      </c>
      <c r="D8088" s="466">
        <v>31.99</v>
      </c>
    </row>
    <row r="8089" spans="1:4" ht="42.75">
      <c r="A8089" s="463">
        <v>43603</v>
      </c>
      <c r="B8089" s="464" t="s">
        <v>8823</v>
      </c>
      <c r="C8089" s="463" t="s">
        <v>3519</v>
      </c>
      <c r="D8089" s="466">
        <v>45.7</v>
      </c>
    </row>
    <row r="8090" spans="1:4">
      <c r="A8090" s="463">
        <v>38374</v>
      </c>
      <c r="B8090" s="464" t="s">
        <v>4944</v>
      </c>
      <c r="C8090" s="463" t="s">
        <v>3519</v>
      </c>
      <c r="D8090" s="466">
        <v>1154.4000000000001</v>
      </c>
    </row>
    <row r="8091" spans="1:4" ht="28.5">
      <c r="A8091" s="463">
        <v>20209</v>
      </c>
      <c r="B8091" s="464" t="s">
        <v>11532</v>
      </c>
      <c r="C8091" s="463" t="s">
        <v>3522</v>
      </c>
      <c r="D8091" s="466">
        <v>21.22</v>
      </c>
    </row>
    <row r="8092" spans="1:4">
      <c r="A8092" s="463">
        <v>20212</v>
      </c>
      <c r="B8092" s="464" t="s">
        <v>11533</v>
      </c>
      <c r="C8092" s="463" t="s">
        <v>3522</v>
      </c>
      <c r="D8092" s="466">
        <v>17.77</v>
      </c>
    </row>
    <row r="8093" spans="1:4" ht="28.5">
      <c r="A8093" s="463">
        <v>4433</v>
      </c>
      <c r="B8093" s="464" t="s">
        <v>11534</v>
      </c>
      <c r="C8093" s="463" t="s">
        <v>3522</v>
      </c>
      <c r="D8093" s="466">
        <v>20.329999999999998</v>
      </c>
    </row>
    <row r="8094" spans="1:4" ht="28.5">
      <c r="A8094" s="463">
        <v>4430</v>
      </c>
      <c r="B8094" s="464" t="s">
        <v>11535</v>
      </c>
      <c r="C8094" s="463" t="s">
        <v>3522</v>
      </c>
      <c r="D8094" s="466">
        <v>10.4</v>
      </c>
    </row>
    <row r="8095" spans="1:4" ht="28.5">
      <c r="A8095" s="463">
        <v>4400</v>
      </c>
      <c r="B8095" s="464" t="s">
        <v>11536</v>
      </c>
      <c r="C8095" s="463" t="s">
        <v>3522</v>
      </c>
      <c r="D8095" s="466">
        <v>16.55</v>
      </c>
    </row>
    <row r="8096" spans="1:4" ht="28.5">
      <c r="A8096" s="463">
        <v>2729</v>
      </c>
      <c r="B8096" s="464" t="s">
        <v>8822</v>
      </c>
      <c r="C8096" s="463" t="s">
        <v>3519</v>
      </c>
      <c r="D8096" s="466">
        <v>29.43</v>
      </c>
    </row>
    <row r="8097" spans="1:4">
      <c r="A8097" s="463">
        <v>4513</v>
      </c>
      <c r="B8097" s="464" t="s">
        <v>8821</v>
      </c>
      <c r="C8097" s="463" t="s">
        <v>3522</v>
      </c>
      <c r="D8097" s="466">
        <v>6.36</v>
      </c>
    </row>
    <row r="8098" spans="1:4">
      <c r="A8098" s="463">
        <v>11871</v>
      </c>
      <c r="B8098" s="464" t="s">
        <v>4945</v>
      </c>
      <c r="C8098" s="463" t="s">
        <v>3519</v>
      </c>
      <c r="D8098" s="466">
        <v>384.26</v>
      </c>
    </row>
    <row r="8099" spans="1:4">
      <c r="A8099" s="463">
        <v>34636</v>
      </c>
      <c r="B8099" s="464" t="s">
        <v>4946</v>
      </c>
      <c r="C8099" s="463" t="s">
        <v>3519</v>
      </c>
      <c r="D8099" s="466">
        <v>432</v>
      </c>
    </row>
    <row r="8100" spans="1:4">
      <c r="A8100" s="463">
        <v>34639</v>
      </c>
      <c r="B8100" s="464" t="s">
        <v>4947</v>
      </c>
      <c r="C8100" s="463" t="s">
        <v>3519</v>
      </c>
      <c r="D8100" s="466">
        <v>877.39</v>
      </c>
    </row>
    <row r="8101" spans="1:4">
      <c r="A8101" s="463">
        <v>34640</v>
      </c>
      <c r="B8101" s="464" t="s">
        <v>4948</v>
      </c>
      <c r="C8101" s="463" t="s">
        <v>3519</v>
      </c>
      <c r="D8101" s="466">
        <v>985.53</v>
      </c>
    </row>
    <row r="8102" spans="1:4">
      <c r="A8102" s="463">
        <v>34637</v>
      </c>
      <c r="B8102" s="464" t="s">
        <v>4949</v>
      </c>
      <c r="C8102" s="463" t="s">
        <v>3519</v>
      </c>
      <c r="D8102" s="466">
        <v>248.03</v>
      </c>
    </row>
    <row r="8103" spans="1:4">
      <c r="A8103" s="463">
        <v>34638</v>
      </c>
      <c r="B8103" s="464" t="s">
        <v>4950</v>
      </c>
      <c r="C8103" s="463" t="s">
        <v>3519</v>
      </c>
      <c r="D8103" s="466">
        <v>425.34</v>
      </c>
    </row>
    <row r="8104" spans="1:4">
      <c r="A8104" s="463">
        <v>11868</v>
      </c>
      <c r="B8104" s="464" t="s">
        <v>4951</v>
      </c>
      <c r="C8104" s="463" t="s">
        <v>3519</v>
      </c>
      <c r="D8104" s="466">
        <v>528.11</v>
      </c>
    </row>
    <row r="8105" spans="1:4">
      <c r="A8105" s="463">
        <v>37106</v>
      </c>
      <c r="B8105" s="464" t="s">
        <v>4952</v>
      </c>
      <c r="C8105" s="463" t="s">
        <v>3519</v>
      </c>
      <c r="D8105" s="466">
        <v>5100.97</v>
      </c>
    </row>
    <row r="8106" spans="1:4">
      <c r="A8106" s="463">
        <v>11869</v>
      </c>
      <c r="B8106" s="464" t="s">
        <v>4953</v>
      </c>
      <c r="C8106" s="463" t="s">
        <v>3519</v>
      </c>
      <c r="D8106" s="466">
        <v>856.85</v>
      </c>
    </row>
    <row r="8107" spans="1:4">
      <c r="A8107" s="463">
        <v>37104</v>
      </c>
      <c r="B8107" s="464" t="s">
        <v>4954</v>
      </c>
      <c r="C8107" s="463" t="s">
        <v>3519</v>
      </c>
      <c r="D8107" s="466">
        <v>1104.54</v>
      </c>
    </row>
    <row r="8108" spans="1:4">
      <c r="A8108" s="463">
        <v>37105</v>
      </c>
      <c r="B8108" s="464" t="s">
        <v>4955</v>
      </c>
      <c r="C8108" s="463" t="s">
        <v>3519</v>
      </c>
      <c r="D8108" s="466">
        <v>2459.98</v>
      </c>
    </row>
    <row r="8109" spans="1:4" ht="28.5">
      <c r="A8109" s="463">
        <v>34641</v>
      </c>
      <c r="B8109" s="464" t="s">
        <v>8820</v>
      </c>
      <c r="C8109" s="463" t="s">
        <v>3519</v>
      </c>
      <c r="D8109" s="466">
        <v>100.26</v>
      </c>
    </row>
    <row r="8110" spans="1:4" ht="28.5">
      <c r="A8110" s="463">
        <v>43434</v>
      </c>
      <c r="B8110" s="464" t="s">
        <v>8819</v>
      </c>
      <c r="C8110" s="463" t="s">
        <v>3519</v>
      </c>
      <c r="D8110" s="466">
        <v>108.4</v>
      </c>
    </row>
    <row r="8111" spans="1:4" ht="28.5">
      <c r="A8111" s="463">
        <v>43435</v>
      </c>
      <c r="B8111" s="464" t="s">
        <v>8818</v>
      </c>
      <c r="C8111" s="463" t="s">
        <v>3519</v>
      </c>
      <c r="D8111" s="466">
        <v>198.73</v>
      </c>
    </row>
    <row r="8112" spans="1:4" ht="28.5">
      <c r="A8112" s="463">
        <v>43436</v>
      </c>
      <c r="B8112" s="464" t="s">
        <v>8817</v>
      </c>
      <c r="C8112" s="463" t="s">
        <v>3519</v>
      </c>
      <c r="D8112" s="466">
        <v>347.79</v>
      </c>
    </row>
    <row r="8113" spans="1:4" ht="28.5">
      <c r="A8113" s="463">
        <v>43437</v>
      </c>
      <c r="B8113" s="464" t="s">
        <v>8816</v>
      </c>
      <c r="C8113" s="463" t="s">
        <v>3519</v>
      </c>
      <c r="D8113" s="466">
        <v>630.54</v>
      </c>
    </row>
    <row r="8114" spans="1:4" ht="28.5">
      <c r="A8114" s="463">
        <v>43438</v>
      </c>
      <c r="B8114" s="464" t="s">
        <v>8815</v>
      </c>
      <c r="C8114" s="463" t="s">
        <v>3519</v>
      </c>
      <c r="D8114" s="466">
        <v>1129.2</v>
      </c>
    </row>
    <row r="8115" spans="1:4" ht="28.5">
      <c r="A8115" s="463">
        <v>41627</v>
      </c>
      <c r="B8115" s="464" t="s">
        <v>8814</v>
      </c>
      <c r="C8115" s="463" t="s">
        <v>3519</v>
      </c>
      <c r="D8115" s="466">
        <v>167.12</v>
      </c>
    </row>
    <row r="8116" spans="1:4" ht="28.5">
      <c r="A8116" s="463">
        <v>41628</v>
      </c>
      <c r="B8116" s="464" t="s">
        <v>8813</v>
      </c>
      <c r="C8116" s="463" t="s">
        <v>3519</v>
      </c>
      <c r="D8116" s="466">
        <v>307.14</v>
      </c>
    </row>
    <row r="8117" spans="1:4" ht="28.5">
      <c r="A8117" s="463">
        <v>41629</v>
      </c>
      <c r="B8117" s="464" t="s">
        <v>8812</v>
      </c>
      <c r="C8117" s="463" t="s">
        <v>3519</v>
      </c>
      <c r="D8117" s="466">
        <v>390.25</v>
      </c>
    </row>
    <row r="8118" spans="1:4" ht="28.5">
      <c r="A8118" s="463">
        <v>43429</v>
      </c>
      <c r="B8118" s="464" t="s">
        <v>8811</v>
      </c>
      <c r="C8118" s="463" t="s">
        <v>3519</v>
      </c>
      <c r="D8118" s="466">
        <v>86.46</v>
      </c>
    </row>
    <row r="8119" spans="1:4" ht="28.5">
      <c r="A8119" s="463">
        <v>43430</v>
      </c>
      <c r="B8119" s="464" t="s">
        <v>8810</v>
      </c>
      <c r="C8119" s="463" t="s">
        <v>3519</v>
      </c>
      <c r="D8119" s="466">
        <v>143.63</v>
      </c>
    </row>
    <row r="8120" spans="1:4" ht="28.5">
      <c r="A8120" s="463">
        <v>43431</v>
      </c>
      <c r="B8120" s="464" t="s">
        <v>8809</v>
      </c>
      <c r="C8120" s="463" t="s">
        <v>3519</v>
      </c>
      <c r="D8120" s="466">
        <v>278.23</v>
      </c>
    </row>
    <row r="8121" spans="1:4" ht="28.5">
      <c r="A8121" s="463">
        <v>43432</v>
      </c>
      <c r="B8121" s="464" t="s">
        <v>8808</v>
      </c>
      <c r="C8121" s="463" t="s">
        <v>3519</v>
      </c>
      <c r="D8121" s="466">
        <v>578.15</v>
      </c>
    </row>
    <row r="8122" spans="1:4" ht="28.5">
      <c r="A8122" s="463">
        <v>43433</v>
      </c>
      <c r="B8122" s="464" t="s">
        <v>8807</v>
      </c>
      <c r="C8122" s="463" t="s">
        <v>3519</v>
      </c>
      <c r="D8122" s="466">
        <v>911.49</v>
      </c>
    </row>
    <row r="8123" spans="1:4" ht="28.5">
      <c r="A8123" s="463">
        <v>43094</v>
      </c>
      <c r="B8123" s="464" t="s">
        <v>8806</v>
      </c>
      <c r="C8123" s="463" t="s">
        <v>3519</v>
      </c>
      <c r="D8123" s="466">
        <v>215.68</v>
      </c>
    </row>
    <row r="8124" spans="1:4" ht="28.5">
      <c r="A8124" s="463">
        <v>43093</v>
      </c>
      <c r="B8124" s="464" t="s">
        <v>8805</v>
      </c>
      <c r="C8124" s="463" t="s">
        <v>3519</v>
      </c>
      <c r="D8124" s="466">
        <v>229.2</v>
      </c>
    </row>
    <row r="8125" spans="1:4" ht="28.5">
      <c r="A8125" s="463">
        <v>1030</v>
      </c>
      <c r="B8125" s="464" t="s">
        <v>4956</v>
      </c>
      <c r="C8125" s="463" t="s">
        <v>3519</v>
      </c>
      <c r="D8125" s="466">
        <v>39.99</v>
      </c>
    </row>
    <row r="8126" spans="1:4" ht="28.5">
      <c r="A8126" s="463">
        <v>11694</v>
      </c>
      <c r="B8126" s="464" t="s">
        <v>4957</v>
      </c>
      <c r="C8126" s="463" t="s">
        <v>3519</v>
      </c>
      <c r="D8126" s="466">
        <v>883.98</v>
      </c>
    </row>
    <row r="8127" spans="1:4" ht="28.5">
      <c r="A8127" s="463">
        <v>11881</v>
      </c>
      <c r="B8127" s="464" t="s">
        <v>8804</v>
      </c>
      <c r="C8127" s="463" t="s">
        <v>3519</v>
      </c>
      <c r="D8127" s="466">
        <v>153.57</v>
      </c>
    </row>
    <row r="8128" spans="1:4" ht="28.5">
      <c r="A8128" s="463">
        <v>35277</v>
      </c>
      <c r="B8128" s="464" t="s">
        <v>13788</v>
      </c>
      <c r="C8128" s="463" t="s">
        <v>3519</v>
      </c>
      <c r="D8128" s="466">
        <v>319.88</v>
      </c>
    </row>
    <row r="8129" spans="1:4" ht="42.75">
      <c r="A8129" s="463">
        <v>10521</v>
      </c>
      <c r="B8129" s="464" t="s">
        <v>4958</v>
      </c>
      <c r="C8129" s="463" t="s">
        <v>3519</v>
      </c>
      <c r="D8129" s="466">
        <v>285.39999999999998</v>
      </c>
    </row>
    <row r="8130" spans="1:4" ht="42.75">
      <c r="A8130" s="463">
        <v>10885</v>
      </c>
      <c r="B8130" s="464" t="s">
        <v>4959</v>
      </c>
      <c r="C8130" s="463" t="s">
        <v>3519</v>
      </c>
      <c r="D8130" s="466">
        <v>361</v>
      </c>
    </row>
    <row r="8131" spans="1:4" ht="42.75">
      <c r="A8131" s="463">
        <v>20962</v>
      </c>
      <c r="B8131" s="464" t="s">
        <v>4960</v>
      </c>
      <c r="C8131" s="463" t="s">
        <v>3519</v>
      </c>
      <c r="D8131" s="466">
        <v>299</v>
      </c>
    </row>
    <row r="8132" spans="1:4" ht="42.75">
      <c r="A8132" s="463">
        <v>20963</v>
      </c>
      <c r="B8132" s="464" t="s">
        <v>4961</v>
      </c>
      <c r="C8132" s="463" t="s">
        <v>3519</v>
      </c>
      <c r="D8132" s="466">
        <v>365.25</v>
      </c>
    </row>
    <row r="8133" spans="1:4" ht="28.5">
      <c r="A8133" s="463">
        <v>34643</v>
      </c>
      <c r="B8133" s="464" t="s">
        <v>13789</v>
      </c>
      <c r="C8133" s="463" t="s">
        <v>3519</v>
      </c>
      <c r="D8133" s="466">
        <v>36.840000000000003</v>
      </c>
    </row>
    <row r="8134" spans="1:4">
      <c r="A8134" s="463">
        <v>41480</v>
      </c>
      <c r="B8134" s="464" t="s">
        <v>13790</v>
      </c>
      <c r="C8134" s="463" t="s">
        <v>3519</v>
      </c>
      <c r="D8134" s="466">
        <v>42.71</v>
      </c>
    </row>
    <row r="8135" spans="1:4">
      <c r="A8135" s="463">
        <v>41474</v>
      </c>
      <c r="B8135" s="464" t="s">
        <v>13791</v>
      </c>
      <c r="C8135" s="463" t="s">
        <v>3519</v>
      </c>
      <c r="D8135" s="466">
        <v>68.23</v>
      </c>
    </row>
    <row r="8136" spans="1:4">
      <c r="A8136" s="463">
        <v>41475</v>
      </c>
      <c r="B8136" s="464" t="s">
        <v>13792</v>
      </c>
      <c r="C8136" s="463" t="s">
        <v>3519</v>
      </c>
      <c r="D8136" s="466">
        <v>58.22</v>
      </c>
    </row>
    <row r="8137" spans="1:4">
      <c r="A8137" s="463">
        <v>41476</v>
      </c>
      <c r="B8137" s="464" t="s">
        <v>13793</v>
      </c>
      <c r="C8137" s="463" t="s">
        <v>3519</v>
      </c>
      <c r="D8137" s="466">
        <v>127.47</v>
      </c>
    </row>
    <row r="8138" spans="1:4">
      <c r="A8138" s="463">
        <v>2555</v>
      </c>
      <c r="B8138" s="464" t="s">
        <v>4962</v>
      </c>
      <c r="C8138" s="463" t="s">
        <v>3519</v>
      </c>
      <c r="D8138" s="466">
        <v>1.7</v>
      </c>
    </row>
    <row r="8139" spans="1:4">
      <c r="A8139" s="463">
        <v>2556</v>
      </c>
      <c r="B8139" s="464" t="s">
        <v>4963</v>
      </c>
      <c r="C8139" s="463" t="s">
        <v>3519</v>
      </c>
      <c r="D8139" s="466">
        <v>1.75</v>
      </c>
    </row>
    <row r="8140" spans="1:4">
      <c r="A8140" s="463">
        <v>2557</v>
      </c>
      <c r="B8140" s="464" t="s">
        <v>4964</v>
      </c>
      <c r="C8140" s="463" t="s">
        <v>3519</v>
      </c>
      <c r="D8140" s="466">
        <v>3.71</v>
      </c>
    </row>
    <row r="8141" spans="1:4" ht="28.5">
      <c r="A8141" s="463">
        <v>10569</v>
      </c>
      <c r="B8141" s="464" t="s">
        <v>8803</v>
      </c>
      <c r="C8141" s="463" t="s">
        <v>3519</v>
      </c>
      <c r="D8141" s="466">
        <v>3.71</v>
      </c>
    </row>
    <row r="8142" spans="1:4" ht="28.5">
      <c r="A8142" s="463">
        <v>39810</v>
      </c>
      <c r="B8142" s="464" t="s">
        <v>8802</v>
      </c>
      <c r="C8142" s="463" t="s">
        <v>3519</v>
      </c>
      <c r="D8142" s="466">
        <v>29.1</v>
      </c>
    </row>
    <row r="8143" spans="1:4" ht="28.5">
      <c r="A8143" s="463">
        <v>39811</v>
      </c>
      <c r="B8143" s="464" t="s">
        <v>8801</v>
      </c>
      <c r="C8143" s="463" t="s">
        <v>3519</v>
      </c>
      <c r="D8143" s="466">
        <v>35.6</v>
      </c>
    </row>
    <row r="8144" spans="1:4" ht="28.5">
      <c r="A8144" s="463">
        <v>39812</v>
      </c>
      <c r="B8144" s="464" t="s">
        <v>8800</v>
      </c>
      <c r="C8144" s="463" t="s">
        <v>3519</v>
      </c>
      <c r="D8144" s="466">
        <v>58.54</v>
      </c>
    </row>
    <row r="8145" spans="1:4" ht="28.5">
      <c r="A8145" s="463">
        <v>43096</v>
      </c>
      <c r="B8145" s="464" t="s">
        <v>8799</v>
      </c>
      <c r="C8145" s="463" t="s">
        <v>3519</v>
      </c>
      <c r="D8145" s="466">
        <v>194.04</v>
      </c>
    </row>
    <row r="8146" spans="1:4" ht="28.5">
      <c r="A8146" s="463">
        <v>43102</v>
      </c>
      <c r="B8146" s="464" t="s">
        <v>8798</v>
      </c>
      <c r="C8146" s="463" t="s">
        <v>3519</v>
      </c>
      <c r="D8146" s="466">
        <v>117.99</v>
      </c>
    </row>
    <row r="8147" spans="1:4" ht="28.5">
      <c r="A8147" s="463">
        <v>43103</v>
      </c>
      <c r="B8147" s="464" t="s">
        <v>8797</v>
      </c>
      <c r="C8147" s="463" t="s">
        <v>3519</v>
      </c>
      <c r="D8147" s="466">
        <v>173.74</v>
      </c>
    </row>
    <row r="8148" spans="1:4" ht="28.5">
      <c r="A8148" s="463">
        <v>43098</v>
      </c>
      <c r="B8148" s="464" t="s">
        <v>8796</v>
      </c>
      <c r="C8148" s="463" t="s">
        <v>3519</v>
      </c>
      <c r="D8148" s="466">
        <v>65.73</v>
      </c>
    </row>
    <row r="8149" spans="1:4" ht="28.5">
      <c r="A8149" s="463">
        <v>43097</v>
      </c>
      <c r="B8149" s="464" t="s">
        <v>8795</v>
      </c>
      <c r="C8149" s="463" t="s">
        <v>3519</v>
      </c>
      <c r="D8149" s="466">
        <v>38.94</v>
      </c>
    </row>
    <row r="8150" spans="1:4">
      <c r="A8150" s="463">
        <v>43104</v>
      </c>
      <c r="B8150" s="464" t="s">
        <v>8794</v>
      </c>
      <c r="C8150" s="463" t="s">
        <v>3519</v>
      </c>
      <c r="D8150" s="466">
        <v>460.64</v>
      </c>
    </row>
    <row r="8151" spans="1:4" ht="28.5">
      <c r="A8151" s="463">
        <v>39771</v>
      </c>
      <c r="B8151" s="464" t="s">
        <v>4965</v>
      </c>
      <c r="C8151" s="463" t="s">
        <v>3519</v>
      </c>
      <c r="D8151" s="466">
        <v>35.64</v>
      </c>
    </row>
    <row r="8152" spans="1:4" ht="28.5">
      <c r="A8152" s="463">
        <v>39772</v>
      </c>
      <c r="B8152" s="464" t="s">
        <v>4966</v>
      </c>
      <c r="C8152" s="463" t="s">
        <v>3519</v>
      </c>
      <c r="D8152" s="466">
        <v>70.06</v>
      </c>
    </row>
    <row r="8153" spans="1:4" ht="28.5">
      <c r="A8153" s="463">
        <v>39773</v>
      </c>
      <c r="B8153" s="464" t="s">
        <v>4967</v>
      </c>
      <c r="C8153" s="463" t="s">
        <v>3519</v>
      </c>
      <c r="D8153" s="466">
        <v>112.6</v>
      </c>
    </row>
    <row r="8154" spans="1:4" ht="28.5">
      <c r="A8154" s="463">
        <v>39774</v>
      </c>
      <c r="B8154" s="464" t="s">
        <v>4968</v>
      </c>
      <c r="C8154" s="463" t="s">
        <v>3519</v>
      </c>
      <c r="D8154" s="466">
        <v>168.43</v>
      </c>
    </row>
    <row r="8155" spans="1:4" ht="28.5">
      <c r="A8155" s="463">
        <v>39775</v>
      </c>
      <c r="B8155" s="464" t="s">
        <v>4969</v>
      </c>
      <c r="C8155" s="463" t="s">
        <v>3519</v>
      </c>
      <c r="D8155" s="466">
        <v>224.79</v>
      </c>
    </row>
    <row r="8156" spans="1:4" ht="28.5">
      <c r="A8156" s="463">
        <v>39776</v>
      </c>
      <c r="B8156" s="464" t="s">
        <v>4970</v>
      </c>
      <c r="C8156" s="463" t="s">
        <v>3519</v>
      </c>
      <c r="D8156" s="466">
        <v>271.66000000000003</v>
      </c>
    </row>
    <row r="8157" spans="1:4" ht="28.5">
      <c r="A8157" s="463">
        <v>39777</v>
      </c>
      <c r="B8157" s="464" t="s">
        <v>4971</v>
      </c>
      <c r="C8157" s="463" t="s">
        <v>3519</v>
      </c>
      <c r="D8157" s="466">
        <v>344.32</v>
      </c>
    </row>
    <row r="8158" spans="1:4" ht="28.5">
      <c r="A8158" s="463">
        <v>20254</v>
      </c>
      <c r="B8158" s="464" t="s">
        <v>8793</v>
      </c>
      <c r="C8158" s="463" t="s">
        <v>3519</v>
      </c>
      <c r="D8158" s="466">
        <v>24.99</v>
      </c>
    </row>
    <row r="8159" spans="1:4" ht="28.5">
      <c r="A8159" s="463">
        <v>20253</v>
      </c>
      <c r="B8159" s="464" t="s">
        <v>8792</v>
      </c>
      <c r="C8159" s="463" t="s">
        <v>3519</v>
      </c>
      <c r="D8159" s="466">
        <v>82.07</v>
      </c>
    </row>
    <row r="8160" spans="1:4" ht="28.5">
      <c r="A8160" s="463">
        <v>11247</v>
      </c>
      <c r="B8160" s="464" t="s">
        <v>8791</v>
      </c>
      <c r="C8160" s="463" t="s">
        <v>3519</v>
      </c>
      <c r="D8160" s="466">
        <v>1578.02</v>
      </c>
    </row>
    <row r="8161" spans="1:4" ht="28.5">
      <c r="A8161" s="463">
        <v>11250</v>
      </c>
      <c r="B8161" s="464" t="s">
        <v>8790</v>
      </c>
      <c r="C8161" s="463" t="s">
        <v>3519</v>
      </c>
      <c r="D8161" s="466">
        <v>67.94</v>
      </c>
    </row>
    <row r="8162" spans="1:4" ht="28.5">
      <c r="A8162" s="463">
        <v>11249</v>
      </c>
      <c r="B8162" s="464" t="s">
        <v>8789</v>
      </c>
      <c r="C8162" s="463" t="s">
        <v>3519</v>
      </c>
      <c r="D8162" s="466">
        <v>3082.43</v>
      </c>
    </row>
    <row r="8163" spans="1:4" ht="28.5">
      <c r="A8163" s="463">
        <v>11251</v>
      </c>
      <c r="B8163" s="464" t="s">
        <v>8788</v>
      </c>
      <c r="C8163" s="463" t="s">
        <v>3519</v>
      </c>
      <c r="D8163" s="466">
        <v>150.47999999999999</v>
      </c>
    </row>
    <row r="8164" spans="1:4" ht="28.5">
      <c r="A8164" s="463">
        <v>11253</v>
      </c>
      <c r="B8164" s="464" t="s">
        <v>8787</v>
      </c>
      <c r="C8164" s="463" t="s">
        <v>3519</v>
      </c>
      <c r="D8164" s="466">
        <v>249.36</v>
      </c>
    </row>
    <row r="8165" spans="1:4" ht="28.5">
      <c r="A8165" s="463">
        <v>11255</v>
      </c>
      <c r="B8165" s="464" t="s">
        <v>8786</v>
      </c>
      <c r="C8165" s="463" t="s">
        <v>3519</v>
      </c>
      <c r="D8165" s="466">
        <v>372.79</v>
      </c>
    </row>
    <row r="8166" spans="1:4" ht="28.5">
      <c r="A8166" s="463">
        <v>14055</v>
      </c>
      <c r="B8166" s="464" t="s">
        <v>8785</v>
      </c>
      <c r="C8166" s="463" t="s">
        <v>3519</v>
      </c>
      <c r="D8166" s="466">
        <v>749.93</v>
      </c>
    </row>
    <row r="8167" spans="1:4" ht="28.5">
      <c r="A8167" s="463">
        <v>11256</v>
      </c>
      <c r="B8167" s="464" t="s">
        <v>8784</v>
      </c>
      <c r="C8167" s="463" t="s">
        <v>3519</v>
      </c>
      <c r="D8167" s="466">
        <v>466.96</v>
      </c>
    </row>
    <row r="8168" spans="1:4">
      <c r="A8168" s="463">
        <v>1872</v>
      </c>
      <c r="B8168" s="464" t="s">
        <v>4972</v>
      </c>
      <c r="C8168" s="463" t="s">
        <v>3519</v>
      </c>
      <c r="D8168" s="466">
        <v>2.23</v>
      </c>
    </row>
    <row r="8169" spans="1:4">
      <c r="A8169" s="463">
        <v>1873</v>
      </c>
      <c r="B8169" s="464" t="s">
        <v>4973</v>
      </c>
      <c r="C8169" s="463" t="s">
        <v>3519</v>
      </c>
      <c r="D8169" s="466">
        <v>4.43</v>
      </c>
    </row>
    <row r="8170" spans="1:4" ht="28.5">
      <c r="A8170" s="463">
        <v>39693</v>
      </c>
      <c r="B8170" s="464" t="s">
        <v>4974</v>
      </c>
      <c r="C8170" s="463" t="s">
        <v>3519</v>
      </c>
      <c r="D8170" s="466">
        <v>2932.75</v>
      </c>
    </row>
    <row r="8171" spans="1:4" ht="28.5">
      <c r="A8171" s="463">
        <v>39692</v>
      </c>
      <c r="B8171" s="464" t="s">
        <v>4975</v>
      </c>
      <c r="C8171" s="463" t="s">
        <v>3519</v>
      </c>
      <c r="D8171" s="466">
        <v>938.41</v>
      </c>
    </row>
    <row r="8172" spans="1:4" ht="28.5">
      <c r="A8172" s="463">
        <v>1062</v>
      </c>
      <c r="B8172" s="464" t="s">
        <v>8783</v>
      </c>
      <c r="C8172" s="463" t="s">
        <v>3519</v>
      </c>
      <c r="D8172" s="466">
        <v>297.39999999999998</v>
      </c>
    </row>
    <row r="8173" spans="1:4" ht="28.5">
      <c r="A8173" s="463">
        <v>39686</v>
      </c>
      <c r="B8173" s="464" t="s">
        <v>8782</v>
      </c>
      <c r="C8173" s="463" t="s">
        <v>3519</v>
      </c>
      <c r="D8173" s="466">
        <v>481.55</v>
      </c>
    </row>
    <row r="8174" spans="1:4" ht="28.5">
      <c r="A8174" s="463">
        <v>43095</v>
      </c>
      <c r="B8174" s="464" t="s">
        <v>8781</v>
      </c>
      <c r="C8174" s="463" t="s">
        <v>3519</v>
      </c>
      <c r="D8174" s="466">
        <v>127.87</v>
      </c>
    </row>
    <row r="8175" spans="1:4" ht="28.5">
      <c r="A8175" s="463">
        <v>1871</v>
      </c>
      <c r="B8175" s="464" t="s">
        <v>4976</v>
      </c>
      <c r="C8175" s="463" t="s">
        <v>3519</v>
      </c>
      <c r="D8175" s="466">
        <v>3.99</v>
      </c>
    </row>
    <row r="8176" spans="1:4" ht="28.5">
      <c r="A8176" s="463">
        <v>12001</v>
      </c>
      <c r="B8176" s="464" t="s">
        <v>4977</v>
      </c>
      <c r="C8176" s="463" t="s">
        <v>3519</v>
      </c>
      <c r="D8176" s="466">
        <v>5.76</v>
      </c>
    </row>
    <row r="8177" spans="1:4">
      <c r="A8177" s="463">
        <v>11882</v>
      </c>
      <c r="B8177" s="464" t="s">
        <v>8780</v>
      </c>
      <c r="C8177" s="463" t="s">
        <v>3519</v>
      </c>
      <c r="D8177" s="466">
        <v>110.21</v>
      </c>
    </row>
    <row r="8178" spans="1:4" ht="28.5">
      <c r="A8178" s="463">
        <v>1068</v>
      </c>
      <c r="B8178" s="464" t="s">
        <v>8779</v>
      </c>
      <c r="C8178" s="463" t="s">
        <v>3519</v>
      </c>
      <c r="D8178" s="466">
        <v>1961.66</v>
      </c>
    </row>
    <row r="8179" spans="1:4" ht="28.5">
      <c r="A8179" s="463">
        <v>39690</v>
      </c>
      <c r="B8179" s="464" t="s">
        <v>8778</v>
      </c>
      <c r="C8179" s="463" t="s">
        <v>3519</v>
      </c>
      <c r="D8179" s="466">
        <v>3291.01</v>
      </c>
    </row>
    <row r="8180" spans="1:4" ht="28.5">
      <c r="A8180" s="463">
        <v>39691</v>
      </c>
      <c r="B8180" s="464" t="s">
        <v>8777</v>
      </c>
      <c r="C8180" s="463" t="s">
        <v>3519</v>
      </c>
      <c r="D8180" s="466">
        <v>4139.17</v>
      </c>
    </row>
    <row r="8181" spans="1:4" ht="28.5">
      <c r="A8181" s="463">
        <v>39808</v>
      </c>
      <c r="B8181" s="464" t="s">
        <v>8776</v>
      </c>
      <c r="C8181" s="463" t="s">
        <v>3519</v>
      </c>
      <c r="D8181" s="466">
        <v>66.760000000000005</v>
      </c>
    </row>
    <row r="8182" spans="1:4" ht="28.5">
      <c r="A8182" s="463">
        <v>39809</v>
      </c>
      <c r="B8182" s="464" t="s">
        <v>8775</v>
      </c>
      <c r="C8182" s="463" t="s">
        <v>3519</v>
      </c>
      <c r="D8182" s="466">
        <v>158.34</v>
      </c>
    </row>
    <row r="8183" spans="1:4" ht="28.5">
      <c r="A8183" s="463">
        <v>43439</v>
      </c>
      <c r="B8183" s="464" t="s">
        <v>8774</v>
      </c>
      <c r="C8183" s="463" t="s">
        <v>3519</v>
      </c>
      <c r="D8183" s="466">
        <v>505.88</v>
      </c>
    </row>
    <row r="8184" spans="1:4">
      <c r="A8184" s="463">
        <v>5103</v>
      </c>
      <c r="B8184" s="464" t="s">
        <v>13794</v>
      </c>
      <c r="C8184" s="463" t="s">
        <v>3519</v>
      </c>
      <c r="D8184" s="466">
        <v>20.25</v>
      </c>
    </row>
    <row r="8185" spans="1:4">
      <c r="A8185" s="463">
        <v>11880</v>
      </c>
      <c r="B8185" s="464" t="s">
        <v>13795</v>
      </c>
      <c r="C8185" s="463" t="s">
        <v>3519</v>
      </c>
      <c r="D8185" s="466">
        <v>85.17</v>
      </c>
    </row>
    <row r="8186" spans="1:4">
      <c r="A8186" s="463">
        <v>11714</v>
      </c>
      <c r="B8186" s="464" t="s">
        <v>13796</v>
      </c>
      <c r="C8186" s="463" t="s">
        <v>3519</v>
      </c>
      <c r="D8186" s="466">
        <v>58.02</v>
      </c>
    </row>
    <row r="8187" spans="1:4">
      <c r="A8187" s="463">
        <v>11712</v>
      </c>
      <c r="B8187" s="464" t="s">
        <v>13797</v>
      </c>
      <c r="C8187" s="463" t="s">
        <v>3519</v>
      </c>
      <c r="D8187" s="466">
        <v>37.89</v>
      </c>
    </row>
    <row r="8188" spans="1:4">
      <c r="A8188" s="463">
        <v>11717</v>
      </c>
      <c r="B8188" s="464" t="s">
        <v>13798</v>
      </c>
      <c r="C8188" s="463" t="s">
        <v>3519</v>
      </c>
      <c r="D8188" s="466">
        <v>45.67</v>
      </c>
    </row>
    <row r="8189" spans="1:4">
      <c r="A8189" s="463">
        <v>1106</v>
      </c>
      <c r="B8189" s="464" t="s">
        <v>4978</v>
      </c>
      <c r="C8189" s="463" t="s">
        <v>3523</v>
      </c>
      <c r="D8189" s="466">
        <v>0.75</v>
      </c>
    </row>
    <row r="8190" spans="1:4">
      <c r="A8190" s="463">
        <v>11161</v>
      </c>
      <c r="B8190" s="464" t="s">
        <v>4979</v>
      </c>
      <c r="C8190" s="463" t="s">
        <v>3523</v>
      </c>
      <c r="D8190" s="466">
        <v>1.25</v>
      </c>
    </row>
    <row r="8191" spans="1:4">
      <c r="A8191" s="463">
        <v>1107</v>
      </c>
      <c r="B8191" s="464" t="s">
        <v>4980</v>
      </c>
      <c r="C8191" s="463" t="s">
        <v>3523</v>
      </c>
      <c r="D8191" s="466">
        <v>0.63</v>
      </c>
    </row>
    <row r="8192" spans="1:4">
      <c r="A8192" s="463">
        <v>44479</v>
      </c>
      <c r="B8192" s="464" t="s">
        <v>13799</v>
      </c>
      <c r="C8192" s="463" t="s">
        <v>3523</v>
      </c>
      <c r="D8192" s="466">
        <v>0.13</v>
      </c>
    </row>
    <row r="8193" spans="1:4">
      <c r="A8193" s="463">
        <v>41068</v>
      </c>
      <c r="B8193" s="464" t="s">
        <v>4981</v>
      </c>
      <c r="C8193" s="463" t="s">
        <v>3526</v>
      </c>
      <c r="D8193" s="466">
        <v>2195.9</v>
      </c>
    </row>
    <row r="8194" spans="1:4">
      <c r="A8194" s="463">
        <v>4759</v>
      </c>
      <c r="B8194" s="464" t="s">
        <v>13800</v>
      </c>
      <c r="C8194" s="463" t="s">
        <v>3521</v>
      </c>
      <c r="D8194" s="466">
        <v>12.41</v>
      </c>
    </row>
    <row r="8195" spans="1:4">
      <c r="A8195" s="463">
        <v>1108</v>
      </c>
      <c r="B8195" s="464" t="s">
        <v>4982</v>
      </c>
      <c r="C8195" s="463" t="s">
        <v>3522</v>
      </c>
      <c r="D8195" s="466">
        <v>31.99</v>
      </c>
    </row>
    <row r="8196" spans="1:4">
      <c r="A8196" s="463">
        <v>1117</v>
      </c>
      <c r="B8196" s="464" t="s">
        <v>4983</v>
      </c>
      <c r="C8196" s="463" t="s">
        <v>3522</v>
      </c>
      <c r="D8196" s="466">
        <v>32.24</v>
      </c>
    </row>
    <row r="8197" spans="1:4">
      <c r="A8197" s="463">
        <v>1118</v>
      </c>
      <c r="B8197" s="464" t="s">
        <v>4984</v>
      </c>
      <c r="C8197" s="463" t="s">
        <v>3522</v>
      </c>
      <c r="D8197" s="466">
        <v>38.1</v>
      </c>
    </row>
    <row r="8198" spans="1:4">
      <c r="A8198" s="463">
        <v>1110</v>
      </c>
      <c r="B8198" s="464" t="s">
        <v>4985</v>
      </c>
      <c r="C8198" s="463" t="s">
        <v>3522</v>
      </c>
      <c r="D8198" s="466">
        <v>38.1</v>
      </c>
    </row>
    <row r="8199" spans="1:4" ht="28.5">
      <c r="A8199" s="463">
        <v>12618</v>
      </c>
      <c r="B8199" s="464" t="s">
        <v>4986</v>
      </c>
      <c r="C8199" s="463" t="s">
        <v>3519</v>
      </c>
      <c r="D8199" s="466">
        <v>44.27</v>
      </c>
    </row>
    <row r="8200" spans="1:4">
      <c r="A8200" s="463">
        <v>40784</v>
      </c>
      <c r="B8200" s="464" t="s">
        <v>8773</v>
      </c>
      <c r="C8200" s="463" t="s">
        <v>3522</v>
      </c>
      <c r="D8200" s="466">
        <v>105.11</v>
      </c>
    </row>
    <row r="8201" spans="1:4">
      <c r="A8201" s="463">
        <v>40782</v>
      </c>
      <c r="B8201" s="464" t="s">
        <v>8772</v>
      </c>
      <c r="C8201" s="463" t="s">
        <v>3522</v>
      </c>
      <c r="D8201" s="466">
        <v>41.24</v>
      </c>
    </row>
    <row r="8202" spans="1:4">
      <c r="A8202" s="463">
        <v>40783</v>
      </c>
      <c r="B8202" s="464" t="s">
        <v>8771</v>
      </c>
      <c r="C8202" s="463" t="s">
        <v>3522</v>
      </c>
      <c r="D8202" s="466">
        <v>53.73</v>
      </c>
    </row>
    <row r="8203" spans="1:4">
      <c r="A8203" s="463">
        <v>1109</v>
      </c>
      <c r="B8203" s="464" t="s">
        <v>4987</v>
      </c>
      <c r="C8203" s="463" t="s">
        <v>3522</v>
      </c>
      <c r="D8203" s="466">
        <v>31.99</v>
      </c>
    </row>
    <row r="8204" spans="1:4">
      <c r="A8204" s="463">
        <v>1119</v>
      </c>
      <c r="B8204" s="464" t="s">
        <v>4988</v>
      </c>
      <c r="C8204" s="463" t="s">
        <v>3522</v>
      </c>
      <c r="D8204" s="466">
        <v>20.62</v>
      </c>
    </row>
    <row r="8205" spans="1:4" ht="28.5">
      <c r="A8205" s="463">
        <v>13115</v>
      </c>
      <c r="B8205" s="464" t="s">
        <v>8770</v>
      </c>
      <c r="C8205" s="463" t="s">
        <v>3522</v>
      </c>
      <c r="D8205" s="466">
        <v>17.02</v>
      </c>
    </row>
    <row r="8206" spans="1:4" ht="28.5">
      <c r="A8206" s="463">
        <v>10541</v>
      </c>
      <c r="B8206" s="464" t="s">
        <v>8769</v>
      </c>
      <c r="C8206" s="463" t="s">
        <v>3522</v>
      </c>
      <c r="D8206" s="466">
        <v>20.8</v>
      </c>
    </row>
    <row r="8207" spans="1:4" ht="28.5">
      <c r="A8207" s="463">
        <v>10542</v>
      </c>
      <c r="B8207" s="464" t="s">
        <v>8768</v>
      </c>
      <c r="C8207" s="463" t="s">
        <v>3522</v>
      </c>
      <c r="D8207" s="466">
        <v>27.2</v>
      </c>
    </row>
    <row r="8208" spans="1:4" ht="28.5">
      <c r="A8208" s="463">
        <v>10543</v>
      </c>
      <c r="B8208" s="464" t="s">
        <v>8767</v>
      </c>
      <c r="C8208" s="463" t="s">
        <v>3522</v>
      </c>
      <c r="D8208" s="466">
        <v>44.13</v>
      </c>
    </row>
    <row r="8209" spans="1:4" ht="28.5">
      <c r="A8209" s="463">
        <v>10544</v>
      </c>
      <c r="B8209" s="464" t="s">
        <v>8766</v>
      </c>
      <c r="C8209" s="463" t="s">
        <v>3522</v>
      </c>
      <c r="D8209" s="466">
        <v>57.08</v>
      </c>
    </row>
    <row r="8210" spans="1:4" ht="28.5">
      <c r="A8210" s="463">
        <v>10545</v>
      </c>
      <c r="B8210" s="464" t="s">
        <v>8765</v>
      </c>
      <c r="C8210" s="463" t="s">
        <v>3522</v>
      </c>
      <c r="D8210" s="466">
        <v>106.67</v>
      </c>
    </row>
    <row r="8211" spans="1:4">
      <c r="A8211" s="463">
        <v>38365</v>
      </c>
      <c r="B8211" s="464" t="s">
        <v>4989</v>
      </c>
      <c r="C8211" s="463" t="s">
        <v>3520</v>
      </c>
      <c r="D8211" s="466">
        <v>1.98</v>
      </c>
    </row>
    <row r="8212" spans="1:4" ht="28.5">
      <c r="A8212" s="463">
        <v>37745</v>
      </c>
      <c r="B8212" s="464" t="s">
        <v>4990</v>
      </c>
      <c r="C8212" s="463" t="s">
        <v>3519</v>
      </c>
      <c r="D8212" s="466">
        <v>390089</v>
      </c>
    </row>
    <row r="8213" spans="1:4" ht="28.5">
      <c r="A8213" s="463">
        <v>37754</v>
      </c>
      <c r="B8213" s="464" t="s">
        <v>4991</v>
      </c>
      <c r="C8213" s="463" t="s">
        <v>3519</v>
      </c>
      <c r="D8213" s="466">
        <v>407371.42</v>
      </c>
    </row>
    <row r="8214" spans="1:4" ht="28.5">
      <c r="A8214" s="463">
        <v>37748</v>
      </c>
      <c r="B8214" s="464" t="s">
        <v>4992</v>
      </c>
      <c r="C8214" s="463" t="s">
        <v>3519</v>
      </c>
      <c r="D8214" s="466">
        <v>414716.44</v>
      </c>
    </row>
    <row r="8215" spans="1:4" ht="42.75">
      <c r="A8215" s="463">
        <v>37761</v>
      </c>
      <c r="B8215" s="464" t="s">
        <v>4993</v>
      </c>
      <c r="C8215" s="463" t="s">
        <v>3519</v>
      </c>
      <c r="D8215" s="466">
        <v>343179.54</v>
      </c>
    </row>
    <row r="8216" spans="1:4" ht="28.5">
      <c r="A8216" s="463">
        <v>37757</v>
      </c>
      <c r="B8216" s="464" t="s">
        <v>4994</v>
      </c>
      <c r="C8216" s="463" t="s">
        <v>3519</v>
      </c>
      <c r="D8216" s="466">
        <v>477735.56</v>
      </c>
    </row>
    <row r="8217" spans="1:4" ht="28.5">
      <c r="A8217" s="463">
        <v>37759</v>
      </c>
      <c r="B8217" s="464" t="s">
        <v>4995</v>
      </c>
      <c r="C8217" s="463" t="s">
        <v>3519</v>
      </c>
      <c r="D8217" s="466">
        <v>479587.27</v>
      </c>
    </row>
    <row r="8218" spans="1:4" ht="28.5">
      <c r="A8218" s="463">
        <v>37766</v>
      </c>
      <c r="B8218" s="464" t="s">
        <v>4996</v>
      </c>
      <c r="C8218" s="463" t="s">
        <v>3519</v>
      </c>
      <c r="D8218" s="466">
        <v>479587.23</v>
      </c>
    </row>
    <row r="8219" spans="1:4" ht="28.5">
      <c r="A8219" s="463">
        <v>37752</v>
      </c>
      <c r="B8219" s="464" t="s">
        <v>4997</v>
      </c>
      <c r="C8219" s="463" t="s">
        <v>3519</v>
      </c>
      <c r="D8219" s="466">
        <v>434899.84</v>
      </c>
    </row>
    <row r="8220" spans="1:4" ht="28.5">
      <c r="A8220" s="463">
        <v>37760</v>
      </c>
      <c r="B8220" s="464" t="s">
        <v>4998</v>
      </c>
      <c r="C8220" s="463" t="s">
        <v>3519</v>
      </c>
      <c r="D8220" s="466">
        <v>457984.22</v>
      </c>
    </row>
    <row r="8221" spans="1:4" ht="28.5">
      <c r="A8221" s="463">
        <v>37765</v>
      </c>
      <c r="B8221" s="464" t="s">
        <v>4999</v>
      </c>
      <c r="C8221" s="463" t="s">
        <v>3519</v>
      </c>
      <c r="D8221" s="466">
        <v>319724.86</v>
      </c>
    </row>
    <row r="8222" spans="1:4" ht="28.5">
      <c r="A8222" s="463">
        <v>37746</v>
      </c>
      <c r="B8222" s="464" t="s">
        <v>5000</v>
      </c>
      <c r="C8222" s="463" t="s">
        <v>3519</v>
      </c>
      <c r="D8222" s="466">
        <v>350524.57</v>
      </c>
    </row>
    <row r="8223" spans="1:4" ht="28.5">
      <c r="A8223" s="463">
        <v>37750</v>
      </c>
      <c r="B8223" s="464" t="s">
        <v>5001</v>
      </c>
      <c r="C8223" s="463" t="s">
        <v>3519</v>
      </c>
      <c r="D8223" s="466">
        <v>349290.13</v>
      </c>
    </row>
    <row r="8224" spans="1:4" ht="28.5">
      <c r="A8224" s="463">
        <v>37753</v>
      </c>
      <c r="B8224" s="464" t="s">
        <v>5002</v>
      </c>
      <c r="C8224" s="463" t="s">
        <v>3519</v>
      </c>
      <c r="D8224" s="466">
        <v>348055.66</v>
      </c>
    </row>
    <row r="8225" spans="1:4" ht="28.5">
      <c r="A8225" s="463">
        <v>37756</v>
      </c>
      <c r="B8225" s="464" t="s">
        <v>5003</v>
      </c>
      <c r="C8225" s="463" t="s">
        <v>3519</v>
      </c>
      <c r="D8225" s="466">
        <v>343179.54</v>
      </c>
    </row>
    <row r="8226" spans="1:4" ht="42.75">
      <c r="A8226" s="463">
        <v>37755</v>
      </c>
      <c r="B8226" s="464" t="s">
        <v>5004</v>
      </c>
      <c r="C8226" s="463" t="s">
        <v>3519</v>
      </c>
      <c r="D8226" s="466">
        <v>498721.37</v>
      </c>
    </row>
    <row r="8227" spans="1:4" ht="42.75">
      <c r="A8227" s="463">
        <v>37758</v>
      </c>
      <c r="B8227" s="464" t="s">
        <v>5005</v>
      </c>
      <c r="C8227" s="463" t="s">
        <v>3519</v>
      </c>
      <c r="D8227" s="466">
        <v>562913.25</v>
      </c>
    </row>
    <row r="8228" spans="1:4" ht="42.75">
      <c r="A8228" s="463">
        <v>37747</v>
      </c>
      <c r="B8228" s="464" t="s">
        <v>5006</v>
      </c>
      <c r="C8228" s="463" t="s">
        <v>3519</v>
      </c>
      <c r="D8228" s="466">
        <v>506498.46</v>
      </c>
    </row>
    <row r="8229" spans="1:4" ht="42.75">
      <c r="A8229" s="463">
        <v>37767</v>
      </c>
      <c r="B8229" s="464" t="s">
        <v>5007</v>
      </c>
      <c r="C8229" s="463" t="s">
        <v>3519</v>
      </c>
      <c r="D8229" s="466">
        <v>534520.69999999995</v>
      </c>
    </row>
    <row r="8230" spans="1:4" ht="42.75">
      <c r="A8230" s="463">
        <v>37751</v>
      </c>
      <c r="B8230" s="464" t="s">
        <v>5008</v>
      </c>
      <c r="C8230" s="463" t="s">
        <v>3519</v>
      </c>
      <c r="D8230" s="466">
        <v>534520.69999999995</v>
      </c>
    </row>
    <row r="8231" spans="1:4" ht="42.75">
      <c r="A8231" s="463">
        <v>37749</v>
      </c>
      <c r="B8231" s="464" t="s">
        <v>5009</v>
      </c>
      <c r="C8231" s="463" t="s">
        <v>3519</v>
      </c>
      <c r="D8231" s="466">
        <v>528348.4</v>
      </c>
    </row>
    <row r="8232" spans="1:4">
      <c r="A8232" s="463">
        <v>1159</v>
      </c>
      <c r="B8232" s="464" t="s">
        <v>8764</v>
      </c>
      <c r="C8232" s="463" t="s">
        <v>3519</v>
      </c>
      <c r="D8232" s="466">
        <v>243581</v>
      </c>
    </row>
    <row r="8233" spans="1:4">
      <c r="A8233" s="463">
        <v>12114</v>
      </c>
      <c r="B8233" s="464" t="s">
        <v>5010</v>
      </c>
      <c r="C8233" s="463" t="s">
        <v>3519</v>
      </c>
      <c r="D8233" s="466">
        <v>117.82</v>
      </c>
    </row>
    <row r="8234" spans="1:4">
      <c r="A8234" s="463">
        <v>38106</v>
      </c>
      <c r="B8234" s="464" t="s">
        <v>5011</v>
      </c>
      <c r="C8234" s="463" t="s">
        <v>3519</v>
      </c>
      <c r="D8234" s="466">
        <v>16.010000000000002</v>
      </c>
    </row>
    <row r="8235" spans="1:4" ht="28.5">
      <c r="A8235" s="463">
        <v>38085</v>
      </c>
      <c r="B8235" s="464" t="s">
        <v>5012</v>
      </c>
      <c r="C8235" s="463" t="s">
        <v>3519</v>
      </c>
      <c r="D8235" s="466">
        <v>18.91</v>
      </c>
    </row>
    <row r="8236" spans="1:4">
      <c r="A8236" s="463">
        <v>38599</v>
      </c>
      <c r="B8236" s="464" t="s">
        <v>8763</v>
      </c>
      <c r="C8236" s="463" t="s">
        <v>3519</v>
      </c>
      <c r="D8236" s="466">
        <v>5.19</v>
      </c>
    </row>
    <row r="8237" spans="1:4">
      <c r="A8237" s="463">
        <v>38596</v>
      </c>
      <c r="B8237" s="464" t="s">
        <v>8762</v>
      </c>
      <c r="C8237" s="463" t="s">
        <v>3519</v>
      </c>
      <c r="D8237" s="466">
        <v>4.3099999999999996</v>
      </c>
    </row>
    <row r="8238" spans="1:4">
      <c r="A8238" s="463">
        <v>38600</v>
      </c>
      <c r="B8238" s="464" t="s">
        <v>8761</v>
      </c>
      <c r="C8238" s="463" t="s">
        <v>3519</v>
      </c>
      <c r="D8238" s="466">
        <v>5.51</v>
      </c>
    </row>
    <row r="8239" spans="1:4">
      <c r="A8239" s="463">
        <v>38597</v>
      </c>
      <c r="B8239" s="464" t="s">
        <v>8760</v>
      </c>
      <c r="C8239" s="463" t="s">
        <v>3519</v>
      </c>
      <c r="D8239" s="466">
        <v>4.34</v>
      </c>
    </row>
    <row r="8240" spans="1:4">
      <c r="A8240" s="463">
        <v>659</v>
      </c>
      <c r="B8240" s="464" t="s">
        <v>8759</v>
      </c>
      <c r="C8240" s="463" t="s">
        <v>3519</v>
      </c>
      <c r="D8240" s="466">
        <v>2.4900000000000002</v>
      </c>
    </row>
    <row r="8241" spans="1:4">
      <c r="A8241" s="463">
        <v>660</v>
      </c>
      <c r="B8241" s="464" t="s">
        <v>8758</v>
      </c>
      <c r="C8241" s="463" t="s">
        <v>3519</v>
      </c>
      <c r="D8241" s="466">
        <v>2.99</v>
      </c>
    </row>
    <row r="8242" spans="1:4">
      <c r="A8242" s="463">
        <v>658</v>
      </c>
      <c r="B8242" s="464" t="s">
        <v>8757</v>
      </c>
      <c r="C8242" s="463" t="s">
        <v>3519</v>
      </c>
      <c r="D8242" s="466">
        <v>1.68</v>
      </c>
    </row>
    <row r="8243" spans="1:4">
      <c r="A8243" s="463">
        <v>38548</v>
      </c>
      <c r="B8243" s="464" t="s">
        <v>5013</v>
      </c>
      <c r="C8243" s="463" t="s">
        <v>3519</v>
      </c>
      <c r="D8243" s="466">
        <v>2.17</v>
      </c>
    </row>
    <row r="8244" spans="1:4">
      <c r="A8244" s="463">
        <v>34649</v>
      </c>
      <c r="B8244" s="464" t="s">
        <v>5014</v>
      </c>
      <c r="C8244" s="463" t="s">
        <v>3519</v>
      </c>
      <c r="D8244" s="466">
        <v>2.92</v>
      </c>
    </row>
    <row r="8245" spans="1:4">
      <c r="A8245" s="463">
        <v>34655</v>
      </c>
      <c r="B8245" s="464" t="s">
        <v>5015</v>
      </c>
      <c r="C8245" s="463" t="s">
        <v>3519</v>
      </c>
      <c r="D8245" s="466">
        <v>3.88</v>
      </c>
    </row>
    <row r="8246" spans="1:4">
      <c r="A8246" s="463">
        <v>40607</v>
      </c>
      <c r="B8246" s="464" t="s">
        <v>5016</v>
      </c>
      <c r="C8246" s="463" t="s">
        <v>3519</v>
      </c>
      <c r="D8246" s="466">
        <v>4.74</v>
      </c>
    </row>
    <row r="8247" spans="1:4">
      <c r="A8247" s="463">
        <v>567</v>
      </c>
      <c r="B8247" s="464" t="s">
        <v>8756</v>
      </c>
      <c r="C8247" s="463" t="s">
        <v>3522</v>
      </c>
      <c r="D8247" s="466">
        <v>15.09</v>
      </c>
    </row>
    <row r="8248" spans="1:4">
      <c r="A8248" s="463">
        <v>574</v>
      </c>
      <c r="B8248" s="464" t="s">
        <v>8755</v>
      </c>
      <c r="C8248" s="463" t="s">
        <v>3522</v>
      </c>
      <c r="D8248" s="466">
        <v>39.67</v>
      </c>
    </row>
    <row r="8249" spans="1:4">
      <c r="A8249" s="463">
        <v>568</v>
      </c>
      <c r="B8249" s="464" t="s">
        <v>8754</v>
      </c>
      <c r="C8249" s="463" t="s">
        <v>3522</v>
      </c>
      <c r="D8249" s="466">
        <v>83.6</v>
      </c>
    </row>
    <row r="8250" spans="1:4">
      <c r="A8250" s="463">
        <v>585</v>
      </c>
      <c r="B8250" s="464" t="s">
        <v>5017</v>
      </c>
      <c r="C8250" s="463" t="s">
        <v>3523</v>
      </c>
      <c r="D8250" s="466">
        <v>35.270000000000003</v>
      </c>
    </row>
    <row r="8251" spans="1:4">
      <c r="A8251" s="463">
        <v>4777</v>
      </c>
      <c r="B8251" s="464" t="s">
        <v>5018</v>
      </c>
      <c r="C8251" s="463" t="s">
        <v>3523</v>
      </c>
      <c r="D8251" s="466">
        <v>10.65</v>
      </c>
    </row>
    <row r="8252" spans="1:4">
      <c r="A8252" s="463">
        <v>587</v>
      </c>
      <c r="B8252" s="464" t="s">
        <v>5019</v>
      </c>
      <c r="C8252" s="463" t="s">
        <v>3523</v>
      </c>
      <c r="D8252" s="466">
        <v>37.799999999999997</v>
      </c>
    </row>
    <row r="8253" spans="1:4">
      <c r="A8253" s="463">
        <v>590</v>
      </c>
      <c r="B8253" s="464" t="s">
        <v>5020</v>
      </c>
      <c r="C8253" s="463" t="s">
        <v>3523</v>
      </c>
      <c r="D8253" s="466">
        <v>36.53</v>
      </c>
    </row>
    <row r="8254" spans="1:4">
      <c r="A8254" s="463">
        <v>592</v>
      </c>
      <c r="B8254" s="464" t="s">
        <v>5021</v>
      </c>
      <c r="C8254" s="463" t="s">
        <v>3523</v>
      </c>
      <c r="D8254" s="466">
        <v>37.799999999999997</v>
      </c>
    </row>
    <row r="8255" spans="1:4">
      <c r="A8255" s="463">
        <v>586</v>
      </c>
      <c r="B8255" s="464" t="s">
        <v>5022</v>
      </c>
      <c r="C8255" s="463" t="s">
        <v>3522</v>
      </c>
      <c r="D8255" s="466">
        <v>22.22</v>
      </c>
    </row>
    <row r="8256" spans="1:4">
      <c r="A8256" s="463">
        <v>591</v>
      </c>
      <c r="B8256" s="464" t="s">
        <v>5023</v>
      </c>
      <c r="C8256" s="463" t="s">
        <v>3523</v>
      </c>
      <c r="D8256" s="466">
        <v>35.270000000000003</v>
      </c>
    </row>
    <row r="8257" spans="1:4">
      <c r="A8257" s="463">
        <v>588</v>
      </c>
      <c r="B8257" s="464" t="s">
        <v>5024</v>
      </c>
      <c r="C8257" s="463" t="s">
        <v>3522</v>
      </c>
      <c r="D8257" s="466">
        <v>35.15</v>
      </c>
    </row>
    <row r="8258" spans="1:4">
      <c r="A8258" s="463">
        <v>589</v>
      </c>
      <c r="B8258" s="464" t="s">
        <v>5025</v>
      </c>
      <c r="C8258" s="463" t="s">
        <v>3522</v>
      </c>
      <c r="D8258" s="466">
        <v>59.42</v>
      </c>
    </row>
    <row r="8259" spans="1:4">
      <c r="A8259" s="463">
        <v>584</v>
      </c>
      <c r="B8259" s="464" t="s">
        <v>5026</v>
      </c>
      <c r="C8259" s="463" t="s">
        <v>3522</v>
      </c>
      <c r="D8259" s="466">
        <v>37.54</v>
      </c>
    </row>
    <row r="8260" spans="1:4">
      <c r="A8260" s="463">
        <v>1165</v>
      </c>
      <c r="B8260" s="464" t="s">
        <v>5027</v>
      </c>
      <c r="C8260" s="463" t="s">
        <v>3519</v>
      </c>
      <c r="D8260" s="466">
        <v>15.32</v>
      </c>
    </row>
    <row r="8261" spans="1:4">
      <c r="A8261" s="463">
        <v>1164</v>
      </c>
      <c r="B8261" s="464" t="s">
        <v>5028</v>
      </c>
      <c r="C8261" s="463" t="s">
        <v>3519</v>
      </c>
      <c r="D8261" s="466">
        <v>12.41</v>
      </c>
    </row>
    <row r="8262" spans="1:4">
      <c r="A8262" s="463">
        <v>1162</v>
      </c>
      <c r="B8262" s="464" t="s">
        <v>5029</v>
      </c>
      <c r="C8262" s="463" t="s">
        <v>3519</v>
      </c>
      <c r="D8262" s="466">
        <v>4.3099999999999996</v>
      </c>
    </row>
    <row r="8263" spans="1:4">
      <c r="A8263" s="463">
        <v>12395</v>
      </c>
      <c r="B8263" s="464" t="s">
        <v>5030</v>
      </c>
      <c r="C8263" s="463" t="s">
        <v>3519</v>
      </c>
      <c r="D8263" s="466">
        <v>4.1900000000000004</v>
      </c>
    </row>
    <row r="8264" spans="1:4">
      <c r="A8264" s="463">
        <v>1170</v>
      </c>
      <c r="B8264" s="464" t="s">
        <v>5031</v>
      </c>
      <c r="C8264" s="463" t="s">
        <v>3519</v>
      </c>
      <c r="D8264" s="466">
        <v>8.1300000000000008</v>
      </c>
    </row>
    <row r="8265" spans="1:4">
      <c r="A8265" s="463">
        <v>1169</v>
      </c>
      <c r="B8265" s="464" t="s">
        <v>5032</v>
      </c>
      <c r="C8265" s="463" t="s">
        <v>3519</v>
      </c>
      <c r="D8265" s="466">
        <v>39.909999999999997</v>
      </c>
    </row>
    <row r="8266" spans="1:4">
      <c r="A8266" s="463">
        <v>1166</v>
      </c>
      <c r="B8266" s="464" t="s">
        <v>5033</v>
      </c>
      <c r="C8266" s="463" t="s">
        <v>3519</v>
      </c>
      <c r="D8266" s="466">
        <v>22.13</v>
      </c>
    </row>
    <row r="8267" spans="1:4">
      <c r="A8267" s="463">
        <v>1163</v>
      </c>
      <c r="B8267" s="464" t="s">
        <v>5034</v>
      </c>
      <c r="C8267" s="463" t="s">
        <v>3519</v>
      </c>
      <c r="D8267" s="466">
        <v>5.57</v>
      </c>
    </row>
    <row r="8268" spans="1:4">
      <c r="A8268" s="463">
        <v>12396</v>
      </c>
      <c r="B8268" s="464" t="s">
        <v>5035</v>
      </c>
      <c r="C8268" s="463" t="s">
        <v>3519</v>
      </c>
      <c r="D8268" s="466">
        <v>4.1900000000000004</v>
      </c>
    </row>
    <row r="8269" spans="1:4">
      <c r="A8269" s="463">
        <v>1168</v>
      </c>
      <c r="B8269" s="464" t="s">
        <v>5036</v>
      </c>
      <c r="C8269" s="463" t="s">
        <v>3519</v>
      </c>
      <c r="D8269" s="466">
        <v>56.9</v>
      </c>
    </row>
    <row r="8270" spans="1:4">
      <c r="A8270" s="463">
        <v>1167</v>
      </c>
      <c r="B8270" s="464" t="s">
        <v>5037</v>
      </c>
      <c r="C8270" s="463" t="s">
        <v>3519</v>
      </c>
      <c r="D8270" s="466">
        <v>95.18</v>
      </c>
    </row>
    <row r="8271" spans="1:4">
      <c r="A8271" s="463">
        <v>36331</v>
      </c>
      <c r="B8271" s="464" t="s">
        <v>5038</v>
      </c>
      <c r="C8271" s="463" t="s">
        <v>3519</v>
      </c>
      <c r="D8271" s="466">
        <v>2.13</v>
      </c>
    </row>
    <row r="8272" spans="1:4">
      <c r="A8272" s="463">
        <v>36346</v>
      </c>
      <c r="B8272" s="464" t="s">
        <v>5039</v>
      </c>
      <c r="C8272" s="463" t="s">
        <v>3519</v>
      </c>
      <c r="D8272" s="466">
        <v>3.66</v>
      </c>
    </row>
    <row r="8273" spans="1:4">
      <c r="A8273" s="463">
        <v>1210</v>
      </c>
      <c r="B8273" s="464" t="s">
        <v>5040</v>
      </c>
      <c r="C8273" s="463" t="s">
        <v>3519</v>
      </c>
      <c r="D8273" s="466">
        <v>12.98</v>
      </c>
    </row>
    <row r="8274" spans="1:4">
      <c r="A8274" s="463">
        <v>1203</v>
      </c>
      <c r="B8274" s="464" t="s">
        <v>5041</v>
      </c>
      <c r="C8274" s="463" t="s">
        <v>3519</v>
      </c>
      <c r="D8274" s="466">
        <v>12.58</v>
      </c>
    </row>
    <row r="8275" spans="1:4">
      <c r="A8275" s="463">
        <v>1197</v>
      </c>
      <c r="B8275" s="464" t="s">
        <v>5042</v>
      </c>
      <c r="C8275" s="463" t="s">
        <v>3519</v>
      </c>
      <c r="D8275" s="466">
        <v>1.61</v>
      </c>
    </row>
    <row r="8276" spans="1:4">
      <c r="A8276" s="463">
        <v>1202</v>
      </c>
      <c r="B8276" s="464" t="s">
        <v>5043</v>
      </c>
      <c r="C8276" s="463" t="s">
        <v>3519</v>
      </c>
      <c r="D8276" s="466">
        <v>4.33</v>
      </c>
    </row>
    <row r="8277" spans="1:4">
      <c r="A8277" s="463">
        <v>1188</v>
      </c>
      <c r="B8277" s="464" t="s">
        <v>5044</v>
      </c>
      <c r="C8277" s="463" t="s">
        <v>3519</v>
      </c>
      <c r="D8277" s="466">
        <v>25.58</v>
      </c>
    </row>
    <row r="8278" spans="1:4">
      <c r="A8278" s="463">
        <v>1211</v>
      </c>
      <c r="B8278" s="464" t="s">
        <v>5045</v>
      </c>
      <c r="C8278" s="463" t="s">
        <v>3519</v>
      </c>
      <c r="D8278" s="466">
        <v>13.2</v>
      </c>
    </row>
    <row r="8279" spans="1:4">
      <c r="A8279" s="463">
        <v>1198</v>
      </c>
      <c r="B8279" s="464" t="s">
        <v>5046</v>
      </c>
      <c r="C8279" s="463" t="s">
        <v>3519</v>
      </c>
      <c r="D8279" s="466">
        <v>2.38</v>
      </c>
    </row>
    <row r="8280" spans="1:4">
      <c r="A8280" s="463">
        <v>1199</v>
      </c>
      <c r="B8280" s="464" t="s">
        <v>5047</v>
      </c>
      <c r="C8280" s="463" t="s">
        <v>3519</v>
      </c>
      <c r="D8280" s="466">
        <v>33.409999999999997</v>
      </c>
    </row>
    <row r="8281" spans="1:4">
      <c r="A8281" s="463">
        <v>20088</v>
      </c>
      <c r="B8281" s="464" t="s">
        <v>11537</v>
      </c>
      <c r="C8281" s="463" t="s">
        <v>3519</v>
      </c>
      <c r="D8281" s="466">
        <v>19.2</v>
      </c>
    </row>
    <row r="8282" spans="1:4">
      <c r="A8282" s="463">
        <v>20089</v>
      </c>
      <c r="B8282" s="464" t="s">
        <v>11538</v>
      </c>
      <c r="C8282" s="463" t="s">
        <v>3519</v>
      </c>
      <c r="D8282" s="466">
        <v>91.54</v>
      </c>
    </row>
    <row r="8283" spans="1:4">
      <c r="A8283" s="463">
        <v>20087</v>
      </c>
      <c r="B8283" s="464" t="s">
        <v>11539</v>
      </c>
      <c r="C8283" s="463" t="s">
        <v>3519</v>
      </c>
      <c r="D8283" s="466">
        <v>13.83</v>
      </c>
    </row>
    <row r="8284" spans="1:4">
      <c r="A8284" s="463">
        <v>1200</v>
      </c>
      <c r="B8284" s="464" t="s">
        <v>5048</v>
      </c>
      <c r="C8284" s="463" t="s">
        <v>3519</v>
      </c>
      <c r="D8284" s="466">
        <v>11.23</v>
      </c>
    </row>
    <row r="8285" spans="1:4">
      <c r="A8285" s="463">
        <v>12909</v>
      </c>
      <c r="B8285" s="464" t="s">
        <v>5049</v>
      </c>
      <c r="C8285" s="463" t="s">
        <v>3519</v>
      </c>
      <c r="D8285" s="466">
        <v>5.09</v>
      </c>
    </row>
    <row r="8286" spans="1:4">
      <c r="A8286" s="463">
        <v>12910</v>
      </c>
      <c r="B8286" s="464" t="s">
        <v>5050</v>
      </c>
      <c r="C8286" s="463" t="s">
        <v>3519</v>
      </c>
      <c r="D8286" s="466">
        <v>8.5</v>
      </c>
    </row>
    <row r="8287" spans="1:4">
      <c r="A8287" s="463">
        <v>1184</v>
      </c>
      <c r="B8287" s="464" t="s">
        <v>5051</v>
      </c>
      <c r="C8287" s="463" t="s">
        <v>3519</v>
      </c>
      <c r="D8287" s="466">
        <v>82.15</v>
      </c>
    </row>
    <row r="8288" spans="1:4">
      <c r="A8288" s="463">
        <v>1191</v>
      </c>
      <c r="B8288" s="464" t="s">
        <v>5052</v>
      </c>
      <c r="C8288" s="463" t="s">
        <v>3519</v>
      </c>
      <c r="D8288" s="466">
        <v>1.17</v>
      </c>
    </row>
    <row r="8289" spans="1:4">
      <c r="A8289" s="463">
        <v>1185</v>
      </c>
      <c r="B8289" s="464" t="s">
        <v>5053</v>
      </c>
      <c r="C8289" s="463" t="s">
        <v>3519</v>
      </c>
      <c r="D8289" s="466">
        <v>1.33</v>
      </c>
    </row>
    <row r="8290" spans="1:4">
      <c r="A8290" s="463">
        <v>1189</v>
      </c>
      <c r="B8290" s="464" t="s">
        <v>5054</v>
      </c>
      <c r="C8290" s="463" t="s">
        <v>3519</v>
      </c>
      <c r="D8290" s="466">
        <v>2.31</v>
      </c>
    </row>
    <row r="8291" spans="1:4">
      <c r="A8291" s="463">
        <v>1193</v>
      </c>
      <c r="B8291" s="464" t="s">
        <v>5055</v>
      </c>
      <c r="C8291" s="463" t="s">
        <v>3519</v>
      </c>
      <c r="D8291" s="466">
        <v>4.45</v>
      </c>
    </row>
    <row r="8292" spans="1:4">
      <c r="A8292" s="463">
        <v>1194</v>
      </c>
      <c r="B8292" s="464" t="s">
        <v>5056</v>
      </c>
      <c r="C8292" s="463" t="s">
        <v>3519</v>
      </c>
      <c r="D8292" s="466">
        <v>8.42</v>
      </c>
    </row>
    <row r="8293" spans="1:4">
      <c r="A8293" s="463">
        <v>1195</v>
      </c>
      <c r="B8293" s="464" t="s">
        <v>5057</v>
      </c>
      <c r="C8293" s="463" t="s">
        <v>3519</v>
      </c>
      <c r="D8293" s="466">
        <v>12.67</v>
      </c>
    </row>
    <row r="8294" spans="1:4">
      <c r="A8294" s="463">
        <v>1204</v>
      </c>
      <c r="B8294" s="464" t="s">
        <v>5058</v>
      </c>
      <c r="C8294" s="463" t="s">
        <v>3519</v>
      </c>
      <c r="D8294" s="466">
        <v>23.04</v>
      </c>
    </row>
    <row r="8295" spans="1:4">
      <c r="A8295" s="463">
        <v>1205</v>
      </c>
      <c r="B8295" s="464" t="s">
        <v>5059</v>
      </c>
      <c r="C8295" s="463" t="s">
        <v>3519</v>
      </c>
      <c r="D8295" s="466">
        <v>54.66</v>
      </c>
    </row>
    <row r="8296" spans="1:4">
      <c r="A8296" s="463">
        <v>1207</v>
      </c>
      <c r="B8296" s="464" t="s">
        <v>5060</v>
      </c>
      <c r="C8296" s="463" t="s">
        <v>3519</v>
      </c>
      <c r="D8296" s="466">
        <v>44.09</v>
      </c>
    </row>
    <row r="8297" spans="1:4">
      <c r="A8297" s="463">
        <v>1206</v>
      </c>
      <c r="B8297" s="464" t="s">
        <v>5061</v>
      </c>
      <c r="C8297" s="463" t="s">
        <v>3519</v>
      </c>
      <c r="D8297" s="466">
        <v>11.05</v>
      </c>
    </row>
    <row r="8298" spans="1:4">
      <c r="A8298" s="463">
        <v>1183</v>
      </c>
      <c r="B8298" s="464" t="s">
        <v>5062</v>
      </c>
      <c r="C8298" s="463" t="s">
        <v>3519</v>
      </c>
      <c r="D8298" s="466">
        <v>28.79</v>
      </c>
    </row>
    <row r="8299" spans="1:4">
      <c r="A8299" s="463">
        <v>42685</v>
      </c>
      <c r="B8299" s="464" t="s">
        <v>5063</v>
      </c>
      <c r="C8299" s="463" t="s">
        <v>3519</v>
      </c>
      <c r="D8299" s="466">
        <v>99.27</v>
      </c>
    </row>
    <row r="8300" spans="1:4">
      <c r="A8300" s="463">
        <v>42686</v>
      </c>
      <c r="B8300" s="464" t="s">
        <v>5064</v>
      </c>
      <c r="C8300" s="463" t="s">
        <v>3519</v>
      </c>
      <c r="D8300" s="466">
        <v>154.55000000000001</v>
      </c>
    </row>
    <row r="8301" spans="1:4">
      <c r="A8301" s="463">
        <v>12894</v>
      </c>
      <c r="B8301" s="464" t="s">
        <v>5065</v>
      </c>
      <c r="C8301" s="463" t="s">
        <v>3519</v>
      </c>
      <c r="D8301" s="466">
        <v>20.78</v>
      </c>
    </row>
    <row r="8302" spans="1:4" ht="28.5">
      <c r="A8302" s="463">
        <v>12895</v>
      </c>
      <c r="B8302" s="464" t="s">
        <v>5066</v>
      </c>
      <c r="C8302" s="463" t="s">
        <v>3519</v>
      </c>
      <c r="D8302" s="466">
        <v>15.99</v>
      </c>
    </row>
    <row r="8303" spans="1:4" ht="28.5">
      <c r="A8303" s="463">
        <v>1631</v>
      </c>
      <c r="B8303" s="464" t="s">
        <v>5067</v>
      </c>
      <c r="C8303" s="463" t="s">
        <v>3519</v>
      </c>
      <c r="D8303" s="466">
        <v>168.45</v>
      </c>
    </row>
    <row r="8304" spans="1:4" ht="28.5">
      <c r="A8304" s="463">
        <v>1633</v>
      </c>
      <c r="B8304" s="464" t="s">
        <v>5068</v>
      </c>
      <c r="C8304" s="463" t="s">
        <v>3519</v>
      </c>
      <c r="D8304" s="466">
        <v>286.2</v>
      </c>
    </row>
    <row r="8305" spans="1:4">
      <c r="A8305" s="463">
        <v>10818</v>
      </c>
      <c r="B8305" s="464" t="s">
        <v>5069</v>
      </c>
      <c r="C8305" s="463" t="s">
        <v>3523</v>
      </c>
      <c r="D8305" s="466">
        <v>42.71</v>
      </c>
    </row>
    <row r="8306" spans="1:4">
      <c r="A8306" s="463">
        <v>41410</v>
      </c>
      <c r="B8306" s="464" t="s">
        <v>13801</v>
      </c>
      <c r="C8306" s="463" t="s">
        <v>3519</v>
      </c>
      <c r="D8306" s="466">
        <v>76.989999999999995</v>
      </c>
    </row>
    <row r="8307" spans="1:4">
      <c r="A8307" s="463">
        <v>41411</v>
      </c>
      <c r="B8307" s="464" t="s">
        <v>13802</v>
      </c>
      <c r="C8307" s="463" t="s">
        <v>3519</v>
      </c>
      <c r="D8307" s="466">
        <v>69.8</v>
      </c>
    </row>
    <row r="8308" spans="1:4">
      <c r="A8308" s="463">
        <v>41412</v>
      </c>
      <c r="B8308" s="464" t="s">
        <v>13803</v>
      </c>
      <c r="C8308" s="463" t="s">
        <v>3519</v>
      </c>
      <c r="D8308" s="466">
        <v>135</v>
      </c>
    </row>
    <row r="8309" spans="1:4">
      <c r="A8309" s="463">
        <v>41413</v>
      </c>
      <c r="B8309" s="464" t="s">
        <v>13804</v>
      </c>
      <c r="C8309" s="463" t="s">
        <v>3519</v>
      </c>
      <c r="D8309" s="466">
        <v>121.48</v>
      </c>
    </row>
    <row r="8310" spans="1:4" ht="42.75">
      <c r="A8310" s="463">
        <v>39359</v>
      </c>
      <c r="B8310" s="464" t="s">
        <v>5070</v>
      </c>
      <c r="C8310" s="463" t="s">
        <v>3519</v>
      </c>
      <c r="D8310" s="466">
        <v>34.36</v>
      </c>
    </row>
    <row r="8311" spans="1:4" ht="42.75">
      <c r="A8311" s="463">
        <v>39360</v>
      </c>
      <c r="B8311" s="464" t="s">
        <v>5071</v>
      </c>
      <c r="C8311" s="463" t="s">
        <v>3519</v>
      </c>
      <c r="D8311" s="466">
        <v>31.23</v>
      </c>
    </row>
    <row r="8312" spans="1:4" ht="28.5">
      <c r="A8312" s="463">
        <v>10710</v>
      </c>
      <c r="B8312" s="464" t="s">
        <v>5072</v>
      </c>
      <c r="C8312" s="463" t="s">
        <v>3520</v>
      </c>
      <c r="D8312" s="466">
        <v>140</v>
      </c>
    </row>
    <row r="8313" spans="1:4" ht="28.5">
      <c r="A8313" s="463">
        <v>10709</v>
      </c>
      <c r="B8313" s="464" t="s">
        <v>5073</v>
      </c>
      <c r="C8313" s="463" t="s">
        <v>3520</v>
      </c>
      <c r="D8313" s="466">
        <v>171.99</v>
      </c>
    </row>
    <row r="8314" spans="1:4" ht="28.5">
      <c r="A8314" s="463">
        <v>39636</v>
      </c>
      <c r="B8314" s="464" t="s">
        <v>5074</v>
      </c>
      <c r="C8314" s="463" t="s">
        <v>3520</v>
      </c>
      <c r="D8314" s="466">
        <v>175.63</v>
      </c>
    </row>
    <row r="8315" spans="1:4" ht="28.5">
      <c r="A8315" s="463">
        <v>10708</v>
      </c>
      <c r="B8315" s="464" t="s">
        <v>5075</v>
      </c>
      <c r="C8315" s="463" t="s">
        <v>3520</v>
      </c>
      <c r="D8315" s="466">
        <v>54.19</v>
      </c>
    </row>
    <row r="8316" spans="1:4" ht="28.5">
      <c r="A8316" s="463">
        <v>39635</v>
      </c>
      <c r="B8316" s="464" t="s">
        <v>5076</v>
      </c>
      <c r="C8316" s="463" t="s">
        <v>3520</v>
      </c>
      <c r="D8316" s="466">
        <v>92.27</v>
      </c>
    </row>
    <row r="8317" spans="1:4">
      <c r="A8317" s="463">
        <v>6117</v>
      </c>
      <c r="B8317" s="464" t="s">
        <v>5077</v>
      </c>
      <c r="C8317" s="463" t="s">
        <v>3521</v>
      </c>
      <c r="D8317" s="466">
        <v>10.81</v>
      </c>
    </row>
    <row r="8318" spans="1:4">
      <c r="A8318" s="463">
        <v>40913</v>
      </c>
      <c r="B8318" s="464" t="s">
        <v>5078</v>
      </c>
      <c r="C8318" s="463" t="s">
        <v>3526</v>
      </c>
      <c r="D8318" s="466">
        <v>1910.1</v>
      </c>
    </row>
    <row r="8319" spans="1:4">
      <c r="A8319" s="463">
        <v>1214</v>
      </c>
      <c r="B8319" s="464" t="s">
        <v>5079</v>
      </c>
      <c r="C8319" s="463" t="s">
        <v>3521</v>
      </c>
      <c r="D8319" s="466">
        <v>14.98</v>
      </c>
    </row>
    <row r="8320" spans="1:4">
      <c r="A8320" s="463">
        <v>40915</v>
      </c>
      <c r="B8320" s="464" t="s">
        <v>5080</v>
      </c>
      <c r="C8320" s="463" t="s">
        <v>3526</v>
      </c>
      <c r="D8320" s="466">
        <v>2647.27</v>
      </c>
    </row>
    <row r="8321" spans="1:4">
      <c r="A8321" s="463">
        <v>1213</v>
      </c>
      <c r="B8321" s="464" t="s">
        <v>5081</v>
      </c>
      <c r="C8321" s="463" t="s">
        <v>3521</v>
      </c>
      <c r="D8321" s="466">
        <v>13.73</v>
      </c>
    </row>
    <row r="8322" spans="1:4">
      <c r="A8322" s="463">
        <v>40914</v>
      </c>
      <c r="B8322" s="464" t="s">
        <v>5082</v>
      </c>
      <c r="C8322" s="463" t="s">
        <v>3526</v>
      </c>
      <c r="D8322" s="466">
        <v>2424.4299999999998</v>
      </c>
    </row>
    <row r="8323" spans="1:4" ht="28.5">
      <c r="A8323" s="463">
        <v>5091</v>
      </c>
      <c r="B8323" s="464" t="s">
        <v>5083</v>
      </c>
      <c r="C8323" s="463" t="s">
        <v>3519</v>
      </c>
      <c r="D8323" s="466">
        <v>20.98</v>
      </c>
    </row>
    <row r="8324" spans="1:4" ht="28.5">
      <c r="A8324" s="463">
        <v>14615</v>
      </c>
      <c r="B8324" s="464" t="s">
        <v>5084</v>
      </c>
      <c r="C8324" s="463" t="s">
        <v>3519</v>
      </c>
      <c r="D8324" s="466">
        <v>4042.13</v>
      </c>
    </row>
    <row r="8325" spans="1:4">
      <c r="A8325" s="463">
        <v>2711</v>
      </c>
      <c r="B8325" s="464" t="s">
        <v>5085</v>
      </c>
      <c r="C8325" s="463" t="s">
        <v>3519</v>
      </c>
      <c r="D8325" s="466">
        <v>185.45</v>
      </c>
    </row>
    <row r="8326" spans="1:4" ht="28.5">
      <c r="A8326" s="463">
        <v>37727</v>
      </c>
      <c r="B8326" s="464" t="s">
        <v>5086</v>
      </c>
      <c r="C8326" s="463" t="s">
        <v>3519</v>
      </c>
      <c r="D8326" s="466">
        <v>17387.59</v>
      </c>
    </row>
    <row r="8327" spans="1:4" ht="28.5">
      <c r="A8327" s="463">
        <v>37728</v>
      </c>
      <c r="B8327" s="464" t="s">
        <v>5087</v>
      </c>
      <c r="C8327" s="463" t="s">
        <v>3519</v>
      </c>
      <c r="D8327" s="466">
        <v>23588.75</v>
      </c>
    </row>
    <row r="8328" spans="1:4" ht="28.5">
      <c r="A8328" s="463">
        <v>37729</v>
      </c>
      <c r="B8328" s="464" t="s">
        <v>5088</v>
      </c>
      <c r="C8328" s="463" t="s">
        <v>3519</v>
      </c>
      <c r="D8328" s="466">
        <v>25534.22</v>
      </c>
    </row>
    <row r="8329" spans="1:4" ht="28.5">
      <c r="A8329" s="463">
        <v>37730</v>
      </c>
      <c r="B8329" s="464" t="s">
        <v>5089</v>
      </c>
      <c r="C8329" s="463" t="s">
        <v>3519</v>
      </c>
      <c r="D8329" s="466">
        <v>27479.68</v>
      </c>
    </row>
    <row r="8330" spans="1:4" ht="28.5">
      <c r="A8330" s="463">
        <v>37731</v>
      </c>
      <c r="B8330" s="464" t="s">
        <v>5090</v>
      </c>
      <c r="C8330" s="463" t="s">
        <v>3519</v>
      </c>
      <c r="D8330" s="466">
        <v>29425.15</v>
      </c>
    </row>
    <row r="8331" spans="1:4" ht="28.5">
      <c r="A8331" s="463">
        <v>37732</v>
      </c>
      <c r="B8331" s="464" t="s">
        <v>5091</v>
      </c>
      <c r="C8331" s="463" t="s">
        <v>3519</v>
      </c>
      <c r="D8331" s="466">
        <v>33559.26</v>
      </c>
    </row>
    <row r="8332" spans="1:4" ht="28.5">
      <c r="A8332" s="463">
        <v>42256</v>
      </c>
      <c r="B8332" s="464" t="s">
        <v>5092</v>
      </c>
      <c r="C8332" s="463" t="s">
        <v>3523</v>
      </c>
      <c r="D8332" s="466">
        <v>6.38</v>
      </c>
    </row>
    <row r="8333" spans="1:4" ht="28.5">
      <c r="A8333" s="463">
        <v>42250</v>
      </c>
      <c r="B8333" s="464" t="s">
        <v>13805</v>
      </c>
      <c r="C8333" s="463" t="s">
        <v>3530</v>
      </c>
      <c r="D8333" s="466">
        <v>2873.71</v>
      </c>
    </row>
    <row r="8334" spans="1:4">
      <c r="A8334" s="463">
        <v>4743</v>
      </c>
      <c r="B8334" s="464" t="s">
        <v>5093</v>
      </c>
      <c r="C8334" s="463" t="s">
        <v>3525</v>
      </c>
      <c r="D8334" s="466">
        <v>49.21</v>
      </c>
    </row>
    <row r="8335" spans="1:4">
      <c r="A8335" s="463">
        <v>4744</v>
      </c>
      <c r="B8335" s="464" t="s">
        <v>5094</v>
      </c>
      <c r="C8335" s="463" t="s">
        <v>3525</v>
      </c>
      <c r="D8335" s="466">
        <v>78.739999999999995</v>
      </c>
    </row>
    <row r="8336" spans="1:4">
      <c r="A8336" s="463">
        <v>4745</v>
      </c>
      <c r="B8336" s="464" t="s">
        <v>5095</v>
      </c>
      <c r="C8336" s="463" t="s">
        <v>3525</v>
      </c>
      <c r="D8336" s="466">
        <v>94.44</v>
      </c>
    </row>
    <row r="8337" spans="1:4" ht="42.75">
      <c r="A8337" s="463">
        <v>36496</v>
      </c>
      <c r="B8337" s="464" t="s">
        <v>5096</v>
      </c>
      <c r="C8337" s="463" t="s">
        <v>3519</v>
      </c>
      <c r="D8337" s="466">
        <v>10262.9</v>
      </c>
    </row>
    <row r="8338" spans="1:4" ht="42.75">
      <c r="A8338" s="463">
        <v>10630</v>
      </c>
      <c r="B8338" s="464" t="s">
        <v>5097</v>
      </c>
      <c r="C8338" s="463" t="s">
        <v>3519</v>
      </c>
      <c r="D8338" s="466">
        <v>656950.32999999996</v>
      </c>
    </row>
    <row r="8339" spans="1:4" ht="42.75">
      <c r="A8339" s="463">
        <v>37762</v>
      </c>
      <c r="B8339" s="464" t="s">
        <v>5098</v>
      </c>
      <c r="C8339" s="463" t="s">
        <v>3519</v>
      </c>
      <c r="D8339" s="466">
        <v>563426.27</v>
      </c>
    </row>
    <row r="8340" spans="1:4" ht="42.75">
      <c r="A8340" s="463">
        <v>37763</v>
      </c>
      <c r="B8340" s="464" t="s">
        <v>5099</v>
      </c>
      <c r="C8340" s="463" t="s">
        <v>3519</v>
      </c>
      <c r="D8340" s="466">
        <v>570269.41</v>
      </c>
    </row>
    <row r="8341" spans="1:4" ht="42.75">
      <c r="A8341" s="463">
        <v>41992</v>
      </c>
      <c r="B8341" s="464" t="s">
        <v>5100</v>
      </c>
      <c r="C8341" s="463" t="s">
        <v>3519</v>
      </c>
      <c r="D8341" s="466">
        <v>648282.35</v>
      </c>
    </row>
    <row r="8342" spans="1:4" ht="42.75">
      <c r="A8342" s="463">
        <v>13215</v>
      </c>
      <c r="B8342" s="464" t="s">
        <v>5101</v>
      </c>
      <c r="C8342" s="463" t="s">
        <v>3519</v>
      </c>
      <c r="D8342" s="466">
        <v>794955.58</v>
      </c>
    </row>
    <row r="8343" spans="1:4">
      <c r="A8343" s="463">
        <v>4235</v>
      </c>
      <c r="B8343" s="464" t="s">
        <v>5102</v>
      </c>
      <c r="C8343" s="463" t="s">
        <v>3521</v>
      </c>
      <c r="D8343" s="466">
        <v>8.44</v>
      </c>
    </row>
    <row r="8344" spans="1:4">
      <c r="A8344" s="463">
        <v>40976</v>
      </c>
      <c r="B8344" s="464" t="s">
        <v>5103</v>
      </c>
      <c r="C8344" s="463" t="s">
        <v>3526</v>
      </c>
      <c r="D8344" s="466">
        <v>1492.09</v>
      </c>
    </row>
    <row r="8345" spans="1:4">
      <c r="A8345" s="463">
        <v>39013</v>
      </c>
      <c r="B8345" s="464" t="s">
        <v>5104</v>
      </c>
      <c r="C8345" s="463" t="s">
        <v>3519</v>
      </c>
      <c r="D8345" s="466">
        <v>1.48</v>
      </c>
    </row>
    <row r="8346" spans="1:4" ht="42.75">
      <c r="A8346" s="463">
        <v>43091</v>
      </c>
      <c r="B8346" s="464" t="s">
        <v>8753</v>
      </c>
      <c r="C8346" s="463" t="s">
        <v>3519</v>
      </c>
      <c r="D8346" s="466">
        <v>5340.81</v>
      </c>
    </row>
    <row r="8347" spans="1:4" ht="42.75">
      <c r="A8347" s="463">
        <v>43092</v>
      </c>
      <c r="B8347" s="464" t="s">
        <v>8752</v>
      </c>
      <c r="C8347" s="463" t="s">
        <v>3519</v>
      </c>
      <c r="D8347" s="466">
        <v>7121.08</v>
      </c>
    </row>
    <row r="8348" spans="1:4" ht="42.75">
      <c r="A8348" s="463">
        <v>43089</v>
      </c>
      <c r="B8348" s="464" t="s">
        <v>8751</v>
      </c>
      <c r="C8348" s="463" t="s">
        <v>3519</v>
      </c>
      <c r="D8348" s="466">
        <v>1241.05</v>
      </c>
    </row>
    <row r="8349" spans="1:4" ht="42.75">
      <c r="A8349" s="463">
        <v>43090</v>
      </c>
      <c r="B8349" s="464" t="s">
        <v>8750</v>
      </c>
      <c r="C8349" s="463" t="s">
        <v>3519</v>
      </c>
      <c r="D8349" s="466">
        <v>2738.87</v>
      </c>
    </row>
    <row r="8350" spans="1:4">
      <c r="A8350" s="463">
        <v>41967</v>
      </c>
      <c r="B8350" s="464" t="s">
        <v>13806</v>
      </c>
      <c r="C8350" s="463" t="s">
        <v>3524</v>
      </c>
      <c r="D8350" s="466">
        <v>14.61</v>
      </c>
    </row>
    <row r="8351" spans="1:4" ht="28.5">
      <c r="A8351" s="463">
        <v>12760</v>
      </c>
      <c r="B8351" s="464" t="s">
        <v>5105</v>
      </c>
      <c r="C8351" s="463" t="s">
        <v>3520</v>
      </c>
      <c r="D8351" s="466">
        <v>1526.43</v>
      </c>
    </row>
    <row r="8352" spans="1:4" ht="28.5">
      <c r="A8352" s="463">
        <v>12759</v>
      </c>
      <c r="B8352" s="464" t="s">
        <v>5106</v>
      </c>
      <c r="C8352" s="463" t="s">
        <v>3520</v>
      </c>
      <c r="D8352" s="466">
        <v>1017.61</v>
      </c>
    </row>
    <row r="8353" spans="1:4" ht="28.5">
      <c r="A8353" s="463">
        <v>43105</v>
      </c>
      <c r="B8353" s="464" t="s">
        <v>8749</v>
      </c>
      <c r="C8353" s="463" t="s">
        <v>3523</v>
      </c>
      <c r="D8353" s="466">
        <v>41.6</v>
      </c>
    </row>
    <row r="8354" spans="1:4" ht="28.5">
      <c r="A8354" s="463">
        <v>40424</v>
      </c>
      <c r="B8354" s="464" t="s">
        <v>5107</v>
      </c>
      <c r="C8354" s="463" t="s">
        <v>3523</v>
      </c>
      <c r="D8354" s="466">
        <v>10.57</v>
      </c>
    </row>
    <row r="8355" spans="1:4">
      <c r="A8355" s="463">
        <v>1325</v>
      </c>
      <c r="B8355" s="464" t="s">
        <v>5108</v>
      </c>
      <c r="C8355" s="463" t="s">
        <v>3523</v>
      </c>
      <c r="D8355" s="466">
        <v>11.57</v>
      </c>
    </row>
    <row r="8356" spans="1:4">
      <c r="A8356" s="463">
        <v>1327</v>
      </c>
      <c r="B8356" s="464" t="s">
        <v>5109</v>
      </c>
      <c r="C8356" s="463" t="s">
        <v>3523</v>
      </c>
      <c r="D8356" s="466">
        <v>12.33</v>
      </c>
    </row>
    <row r="8357" spans="1:4">
      <c r="A8357" s="463">
        <v>1328</v>
      </c>
      <c r="B8357" s="464" t="s">
        <v>5110</v>
      </c>
      <c r="C8357" s="463" t="s">
        <v>3523</v>
      </c>
      <c r="D8357" s="466">
        <v>11.6</v>
      </c>
    </row>
    <row r="8358" spans="1:4">
      <c r="A8358" s="463">
        <v>1321</v>
      </c>
      <c r="B8358" s="464" t="s">
        <v>5111</v>
      </c>
      <c r="C8358" s="463" t="s">
        <v>3523</v>
      </c>
      <c r="D8358" s="466">
        <v>10.74</v>
      </c>
    </row>
    <row r="8359" spans="1:4">
      <c r="A8359" s="463">
        <v>1318</v>
      </c>
      <c r="B8359" s="464" t="s">
        <v>5112</v>
      </c>
      <c r="C8359" s="463" t="s">
        <v>3523</v>
      </c>
      <c r="D8359" s="466">
        <v>10.75</v>
      </c>
    </row>
    <row r="8360" spans="1:4">
      <c r="A8360" s="463">
        <v>1322</v>
      </c>
      <c r="B8360" s="464" t="s">
        <v>5113</v>
      </c>
      <c r="C8360" s="463" t="s">
        <v>3523</v>
      </c>
      <c r="D8360" s="466">
        <v>11.36</v>
      </c>
    </row>
    <row r="8361" spans="1:4">
      <c r="A8361" s="463">
        <v>1323</v>
      </c>
      <c r="B8361" s="464" t="s">
        <v>5114</v>
      </c>
      <c r="C8361" s="463" t="s">
        <v>3523</v>
      </c>
      <c r="D8361" s="466">
        <v>11.36</v>
      </c>
    </row>
    <row r="8362" spans="1:4">
      <c r="A8362" s="463">
        <v>1319</v>
      </c>
      <c r="B8362" s="464" t="s">
        <v>5115</v>
      </c>
      <c r="C8362" s="463" t="s">
        <v>3523</v>
      </c>
      <c r="D8362" s="466">
        <v>9.57</v>
      </c>
    </row>
    <row r="8363" spans="1:4">
      <c r="A8363" s="463">
        <v>11026</v>
      </c>
      <c r="B8363" s="464" t="s">
        <v>5116</v>
      </c>
      <c r="C8363" s="463" t="s">
        <v>3523</v>
      </c>
      <c r="D8363" s="466">
        <v>13.17</v>
      </c>
    </row>
    <row r="8364" spans="1:4">
      <c r="A8364" s="463">
        <v>11027</v>
      </c>
      <c r="B8364" s="464" t="s">
        <v>5117</v>
      </c>
      <c r="C8364" s="463" t="s">
        <v>3523</v>
      </c>
      <c r="D8364" s="466">
        <v>13.7</v>
      </c>
    </row>
    <row r="8365" spans="1:4">
      <c r="A8365" s="463">
        <v>11046</v>
      </c>
      <c r="B8365" s="464" t="s">
        <v>5118</v>
      </c>
      <c r="C8365" s="463" t="s">
        <v>3523</v>
      </c>
      <c r="D8365" s="466">
        <v>13.13</v>
      </c>
    </row>
    <row r="8366" spans="1:4">
      <c r="A8366" s="463">
        <v>11047</v>
      </c>
      <c r="B8366" s="464" t="s">
        <v>5119</v>
      </c>
      <c r="C8366" s="463" t="s">
        <v>3523</v>
      </c>
      <c r="D8366" s="466">
        <v>14.31</v>
      </c>
    </row>
    <row r="8367" spans="1:4">
      <c r="A8367" s="463">
        <v>43668</v>
      </c>
      <c r="B8367" s="464" t="s">
        <v>5120</v>
      </c>
      <c r="C8367" s="463" t="s">
        <v>3523</v>
      </c>
      <c r="D8367" s="466">
        <v>12.63</v>
      </c>
    </row>
    <row r="8368" spans="1:4">
      <c r="A8368" s="463">
        <v>11049</v>
      </c>
      <c r="B8368" s="464" t="s">
        <v>5121</v>
      </c>
      <c r="C8368" s="463" t="s">
        <v>3523</v>
      </c>
      <c r="D8368" s="466">
        <v>13.68</v>
      </c>
    </row>
    <row r="8369" spans="1:4">
      <c r="A8369" s="463">
        <v>43106</v>
      </c>
      <c r="B8369" s="464" t="s">
        <v>8748</v>
      </c>
      <c r="C8369" s="463" t="s">
        <v>3523</v>
      </c>
      <c r="D8369" s="466">
        <v>13.76</v>
      </c>
    </row>
    <row r="8370" spans="1:4">
      <c r="A8370" s="463">
        <v>11051</v>
      </c>
      <c r="B8370" s="464" t="s">
        <v>5122</v>
      </c>
      <c r="C8370" s="463" t="s">
        <v>3523</v>
      </c>
      <c r="D8370" s="466">
        <v>14.36</v>
      </c>
    </row>
    <row r="8371" spans="1:4">
      <c r="A8371" s="463">
        <v>11061</v>
      </c>
      <c r="B8371" s="464" t="s">
        <v>5123</v>
      </c>
      <c r="C8371" s="463" t="s">
        <v>3523</v>
      </c>
      <c r="D8371" s="466">
        <v>17.23</v>
      </c>
    </row>
    <row r="8372" spans="1:4">
      <c r="A8372" s="463">
        <v>43667</v>
      </c>
      <c r="B8372" s="464" t="s">
        <v>5124</v>
      </c>
      <c r="C8372" s="463" t="s">
        <v>3523</v>
      </c>
      <c r="D8372" s="466">
        <v>12.52</v>
      </c>
    </row>
    <row r="8373" spans="1:4">
      <c r="A8373" s="463">
        <v>1333</v>
      </c>
      <c r="B8373" s="464" t="s">
        <v>5125</v>
      </c>
      <c r="C8373" s="463" t="s">
        <v>3523</v>
      </c>
      <c r="D8373" s="466">
        <v>10.43</v>
      </c>
    </row>
    <row r="8374" spans="1:4">
      <c r="A8374" s="463">
        <v>1330</v>
      </c>
      <c r="B8374" s="464" t="s">
        <v>5126</v>
      </c>
      <c r="C8374" s="463" t="s">
        <v>3523</v>
      </c>
      <c r="D8374" s="466">
        <v>10.33</v>
      </c>
    </row>
    <row r="8375" spans="1:4">
      <c r="A8375" s="463">
        <v>10957</v>
      </c>
      <c r="B8375" s="464" t="s">
        <v>5127</v>
      </c>
      <c r="C8375" s="463" t="s">
        <v>3523</v>
      </c>
      <c r="D8375" s="466">
        <v>11.92</v>
      </c>
    </row>
    <row r="8376" spans="1:4">
      <c r="A8376" s="463">
        <v>1332</v>
      </c>
      <c r="B8376" s="464" t="s">
        <v>5128</v>
      </c>
      <c r="C8376" s="463" t="s">
        <v>3523</v>
      </c>
      <c r="D8376" s="466">
        <v>10.6</v>
      </c>
    </row>
    <row r="8377" spans="1:4">
      <c r="A8377" s="463">
        <v>1334</v>
      </c>
      <c r="B8377" s="464" t="s">
        <v>5129</v>
      </c>
      <c r="C8377" s="463" t="s">
        <v>3523</v>
      </c>
      <c r="D8377" s="466">
        <v>11.75</v>
      </c>
    </row>
    <row r="8378" spans="1:4">
      <c r="A8378" s="463">
        <v>1335</v>
      </c>
      <c r="B8378" s="464" t="s">
        <v>5130</v>
      </c>
      <c r="C8378" s="463" t="s">
        <v>3523</v>
      </c>
      <c r="D8378" s="466">
        <v>12.14</v>
      </c>
    </row>
    <row r="8379" spans="1:4">
      <c r="A8379" s="463">
        <v>40425</v>
      </c>
      <c r="B8379" s="464" t="s">
        <v>5131</v>
      </c>
      <c r="C8379" s="463" t="s">
        <v>3523</v>
      </c>
      <c r="D8379" s="466">
        <v>10.39</v>
      </c>
    </row>
    <row r="8380" spans="1:4">
      <c r="A8380" s="463">
        <v>1337</v>
      </c>
      <c r="B8380" s="464" t="s">
        <v>5132</v>
      </c>
      <c r="C8380" s="463" t="s">
        <v>3523</v>
      </c>
      <c r="D8380" s="466">
        <v>11.92</v>
      </c>
    </row>
    <row r="8381" spans="1:4">
      <c r="A8381" s="463">
        <v>1338</v>
      </c>
      <c r="B8381" s="464" t="s">
        <v>5133</v>
      </c>
      <c r="C8381" s="463" t="s">
        <v>3520</v>
      </c>
      <c r="D8381" s="466">
        <v>43.71</v>
      </c>
    </row>
    <row r="8382" spans="1:4">
      <c r="A8382" s="463">
        <v>1340</v>
      </c>
      <c r="B8382" s="464" t="s">
        <v>5134</v>
      </c>
      <c r="C8382" s="463" t="s">
        <v>3520</v>
      </c>
      <c r="D8382" s="466">
        <v>50.53</v>
      </c>
    </row>
    <row r="8383" spans="1:4">
      <c r="A8383" s="463">
        <v>1341</v>
      </c>
      <c r="B8383" s="464" t="s">
        <v>5135</v>
      </c>
      <c r="C8383" s="463" t="s">
        <v>3520</v>
      </c>
      <c r="D8383" s="466">
        <v>48.67</v>
      </c>
    </row>
    <row r="8384" spans="1:4">
      <c r="A8384" s="463">
        <v>34659</v>
      </c>
      <c r="B8384" s="464" t="s">
        <v>5136</v>
      </c>
      <c r="C8384" s="463" t="s">
        <v>3520</v>
      </c>
      <c r="D8384" s="466">
        <v>50.74</v>
      </c>
    </row>
    <row r="8385" spans="1:4">
      <c r="A8385" s="463">
        <v>34514</v>
      </c>
      <c r="B8385" s="464" t="s">
        <v>5137</v>
      </c>
      <c r="C8385" s="463" t="s">
        <v>3520</v>
      </c>
      <c r="D8385" s="466">
        <v>56.2</v>
      </c>
    </row>
    <row r="8386" spans="1:4">
      <c r="A8386" s="463">
        <v>34660</v>
      </c>
      <c r="B8386" s="464" t="s">
        <v>5138</v>
      </c>
      <c r="C8386" s="463" t="s">
        <v>3520</v>
      </c>
      <c r="D8386" s="466">
        <v>71.319999999999993</v>
      </c>
    </row>
    <row r="8387" spans="1:4">
      <c r="A8387" s="463">
        <v>34661</v>
      </c>
      <c r="B8387" s="464" t="s">
        <v>5139</v>
      </c>
      <c r="C8387" s="463" t="s">
        <v>3520</v>
      </c>
      <c r="D8387" s="466">
        <v>102.44</v>
      </c>
    </row>
    <row r="8388" spans="1:4">
      <c r="A8388" s="463">
        <v>34667</v>
      </c>
      <c r="B8388" s="464" t="s">
        <v>5140</v>
      </c>
      <c r="C8388" s="463" t="s">
        <v>3520</v>
      </c>
      <c r="D8388" s="466">
        <v>37.090000000000003</v>
      </c>
    </row>
    <row r="8389" spans="1:4">
      <c r="A8389" s="463">
        <v>34668</v>
      </c>
      <c r="B8389" s="464" t="s">
        <v>5141</v>
      </c>
      <c r="C8389" s="463" t="s">
        <v>3520</v>
      </c>
      <c r="D8389" s="466">
        <v>48.48</v>
      </c>
    </row>
    <row r="8390" spans="1:4">
      <c r="A8390" s="463">
        <v>34741</v>
      </c>
      <c r="B8390" s="464" t="s">
        <v>5142</v>
      </c>
      <c r="C8390" s="463" t="s">
        <v>3520</v>
      </c>
      <c r="D8390" s="466">
        <v>53.34</v>
      </c>
    </row>
    <row r="8391" spans="1:4">
      <c r="A8391" s="463">
        <v>34664</v>
      </c>
      <c r="B8391" s="464" t="s">
        <v>5143</v>
      </c>
      <c r="C8391" s="463" t="s">
        <v>3520</v>
      </c>
      <c r="D8391" s="466">
        <v>58.21</v>
      </c>
    </row>
    <row r="8392" spans="1:4">
      <c r="A8392" s="463">
        <v>34665</v>
      </c>
      <c r="B8392" s="464" t="s">
        <v>5144</v>
      </c>
      <c r="C8392" s="463" t="s">
        <v>3520</v>
      </c>
      <c r="D8392" s="466">
        <v>72.260000000000005</v>
      </c>
    </row>
    <row r="8393" spans="1:4">
      <c r="A8393" s="463">
        <v>34666</v>
      </c>
      <c r="B8393" s="464" t="s">
        <v>5145</v>
      </c>
      <c r="C8393" s="463" t="s">
        <v>3520</v>
      </c>
      <c r="D8393" s="466">
        <v>109.14</v>
      </c>
    </row>
    <row r="8394" spans="1:4">
      <c r="A8394" s="463">
        <v>34669</v>
      </c>
      <c r="B8394" s="464" t="s">
        <v>5146</v>
      </c>
      <c r="C8394" s="463" t="s">
        <v>3520</v>
      </c>
      <c r="D8394" s="466">
        <v>40.01</v>
      </c>
    </row>
    <row r="8395" spans="1:4">
      <c r="A8395" s="463">
        <v>34670</v>
      </c>
      <c r="B8395" s="464" t="s">
        <v>5147</v>
      </c>
      <c r="C8395" s="463" t="s">
        <v>3520</v>
      </c>
      <c r="D8395" s="466">
        <v>48.94</v>
      </c>
    </row>
    <row r="8396" spans="1:4">
      <c r="A8396" s="463">
        <v>34671</v>
      </c>
      <c r="B8396" s="464" t="s">
        <v>5148</v>
      </c>
      <c r="C8396" s="463" t="s">
        <v>3520</v>
      </c>
      <c r="D8396" s="466">
        <v>40.85</v>
      </c>
    </row>
    <row r="8397" spans="1:4">
      <c r="A8397" s="463">
        <v>34672</v>
      </c>
      <c r="B8397" s="464" t="s">
        <v>5149</v>
      </c>
      <c r="C8397" s="463" t="s">
        <v>3520</v>
      </c>
      <c r="D8397" s="466">
        <v>43.08</v>
      </c>
    </row>
    <row r="8398" spans="1:4">
      <c r="A8398" s="463">
        <v>34673</v>
      </c>
      <c r="B8398" s="464" t="s">
        <v>5150</v>
      </c>
      <c r="C8398" s="463" t="s">
        <v>3520</v>
      </c>
      <c r="D8398" s="466">
        <v>52.57</v>
      </c>
    </row>
    <row r="8399" spans="1:4">
      <c r="A8399" s="463">
        <v>34674</v>
      </c>
      <c r="B8399" s="464" t="s">
        <v>5151</v>
      </c>
      <c r="C8399" s="463" t="s">
        <v>3520</v>
      </c>
      <c r="D8399" s="466">
        <v>69.89</v>
      </c>
    </row>
    <row r="8400" spans="1:4">
      <c r="A8400" s="463">
        <v>34675</v>
      </c>
      <c r="B8400" s="464" t="s">
        <v>5152</v>
      </c>
      <c r="C8400" s="463" t="s">
        <v>3520</v>
      </c>
      <c r="D8400" s="466">
        <v>85.2</v>
      </c>
    </row>
    <row r="8401" spans="1:4">
      <c r="A8401" s="463">
        <v>34676</v>
      </c>
      <c r="B8401" s="464" t="s">
        <v>5153</v>
      </c>
      <c r="C8401" s="463" t="s">
        <v>3520</v>
      </c>
      <c r="D8401" s="466">
        <v>24.53</v>
      </c>
    </row>
    <row r="8402" spans="1:4">
      <c r="A8402" s="463">
        <v>34677</v>
      </c>
      <c r="B8402" s="464" t="s">
        <v>5154</v>
      </c>
      <c r="C8402" s="463" t="s">
        <v>3520</v>
      </c>
      <c r="D8402" s="466">
        <v>32.979999999999997</v>
      </c>
    </row>
    <row r="8403" spans="1:4" ht="28.5">
      <c r="A8403" s="463">
        <v>43126</v>
      </c>
      <c r="B8403" s="464" t="s">
        <v>8747</v>
      </c>
      <c r="C8403" s="463" t="s">
        <v>3520</v>
      </c>
      <c r="D8403" s="466">
        <v>118.18</v>
      </c>
    </row>
    <row r="8404" spans="1:4" ht="28.5">
      <c r="A8404" s="463">
        <v>43124</v>
      </c>
      <c r="B8404" s="464" t="s">
        <v>8746</v>
      </c>
      <c r="C8404" s="463" t="s">
        <v>3520</v>
      </c>
      <c r="D8404" s="466">
        <v>137.99</v>
      </c>
    </row>
    <row r="8405" spans="1:4" ht="28.5">
      <c r="A8405" s="463">
        <v>43125</v>
      </c>
      <c r="B8405" s="464" t="s">
        <v>8745</v>
      </c>
      <c r="C8405" s="463" t="s">
        <v>3520</v>
      </c>
      <c r="D8405" s="466">
        <v>178.95</v>
      </c>
    </row>
    <row r="8406" spans="1:4" ht="28.5">
      <c r="A8406" s="463">
        <v>40623</v>
      </c>
      <c r="B8406" s="464" t="s">
        <v>5155</v>
      </c>
      <c r="C8406" s="463" t="s">
        <v>3527</v>
      </c>
      <c r="D8406" s="466">
        <v>116.03</v>
      </c>
    </row>
    <row r="8407" spans="1:4" ht="28.5">
      <c r="A8407" s="463">
        <v>43701</v>
      </c>
      <c r="B8407" s="464" t="s">
        <v>8744</v>
      </c>
      <c r="C8407" s="463" t="s">
        <v>3523</v>
      </c>
      <c r="D8407" s="466">
        <v>46.14</v>
      </c>
    </row>
    <row r="8408" spans="1:4" ht="28.5">
      <c r="A8408" s="463">
        <v>1345</v>
      </c>
      <c r="B8408" s="464" t="s">
        <v>13807</v>
      </c>
      <c r="C8408" s="463" t="s">
        <v>3520</v>
      </c>
      <c r="D8408" s="466">
        <v>96.07</v>
      </c>
    </row>
    <row r="8409" spans="1:4" ht="28.5">
      <c r="A8409" s="463">
        <v>1346</v>
      </c>
      <c r="B8409" s="464" t="s">
        <v>13808</v>
      </c>
      <c r="C8409" s="463" t="s">
        <v>3520</v>
      </c>
      <c r="D8409" s="466">
        <v>55.88</v>
      </c>
    </row>
    <row r="8410" spans="1:4" ht="28.5">
      <c r="A8410" s="463">
        <v>1347</v>
      </c>
      <c r="B8410" s="464" t="s">
        <v>13809</v>
      </c>
      <c r="C8410" s="463" t="s">
        <v>3520</v>
      </c>
      <c r="D8410" s="466">
        <v>69.239999999999995</v>
      </c>
    </row>
    <row r="8411" spans="1:4" ht="28.5">
      <c r="A8411" s="463">
        <v>43678</v>
      </c>
      <c r="B8411" s="464" t="s">
        <v>13810</v>
      </c>
      <c r="C8411" s="463" t="s">
        <v>3520</v>
      </c>
      <c r="D8411" s="466">
        <v>80.31</v>
      </c>
    </row>
    <row r="8412" spans="1:4" ht="28.5">
      <c r="A8412" s="463">
        <v>43680</v>
      </c>
      <c r="B8412" s="464" t="s">
        <v>13811</v>
      </c>
      <c r="C8412" s="463" t="s">
        <v>3520</v>
      </c>
      <c r="D8412" s="466">
        <v>115.7</v>
      </c>
    </row>
    <row r="8413" spans="1:4" ht="28.5">
      <c r="A8413" s="463">
        <v>43679</v>
      </c>
      <c r="B8413" s="464" t="s">
        <v>13812</v>
      </c>
      <c r="C8413" s="463" t="s">
        <v>3520</v>
      </c>
      <c r="D8413" s="466">
        <v>40.6</v>
      </c>
    </row>
    <row r="8414" spans="1:4" ht="28.5">
      <c r="A8414" s="463">
        <v>1355</v>
      </c>
      <c r="B8414" s="464" t="s">
        <v>13813</v>
      </c>
      <c r="C8414" s="463" t="s">
        <v>3520</v>
      </c>
      <c r="D8414" s="466">
        <v>46.21</v>
      </c>
    </row>
    <row r="8415" spans="1:4" ht="28.5">
      <c r="A8415" s="463">
        <v>1358</v>
      </c>
      <c r="B8415" s="464" t="s">
        <v>13814</v>
      </c>
      <c r="C8415" s="463" t="s">
        <v>3520</v>
      </c>
      <c r="D8415" s="466">
        <v>56.73</v>
      </c>
    </row>
    <row r="8416" spans="1:4" ht="28.5">
      <c r="A8416" s="463">
        <v>43681</v>
      </c>
      <c r="B8416" s="464" t="s">
        <v>13815</v>
      </c>
      <c r="C8416" s="463" t="s">
        <v>3520</v>
      </c>
      <c r="D8416" s="466">
        <v>35.74</v>
      </c>
    </row>
    <row r="8417" spans="1:4" ht="28.5">
      <c r="A8417" s="463">
        <v>43677</v>
      </c>
      <c r="B8417" s="464" t="s">
        <v>13816</v>
      </c>
      <c r="C8417" s="463" t="s">
        <v>3520</v>
      </c>
      <c r="D8417" s="466">
        <v>70.38</v>
      </c>
    </row>
    <row r="8418" spans="1:4" ht="28.5">
      <c r="A8418" s="463">
        <v>43682</v>
      </c>
      <c r="B8418" s="464" t="s">
        <v>13817</v>
      </c>
      <c r="C8418" s="463" t="s">
        <v>3520</v>
      </c>
      <c r="D8418" s="466">
        <v>21.57</v>
      </c>
    </row>
    <row r="8419" spans="1:4" ht="28.5">
      <c r="A8419" s="463">
        <v>12083</v>
      </c>
      <c r="B8419" s="464" t="s">
        <v>5156</v>
      </c>
      <c r="C8419" s="463" t="s">
        <v>3519</v>
      </c>
      <c r="D8419" s="466">
        <v>316.41000000000003</v>
      </c>
    </row>
    <row r="8420" spans="1:4" ht="28.5">
      <c r="A8420" s="463">
        <v>12081</v>
      </c>
      <c r="B8420" s="464" t="s">
        <v>5157</v>
      </c>
      <c r="C8420" s="463" t="s">
        <v>3519</v>
      </c>
      <c r="D8420" s="466">
        <v>107</v>
      </c>
    </row>
    <row r="8421" spans="1:4" ht="28.5">
      <c r="A8421" s="463">
        <v>12082</v>
      </c>
      <c r="B8421" s="464" t="s">
        <v>5158</v>
      </c>
      <c r="C8421" s="463" t="s">
        <v>3519</v>
      </c>
      <c r="D8421" s="466">
        <v>168.16</v>
      </c>
    </row>
    <row r="8422" spans="1:4" ht="28.5">
      <c r="A8422" s="463">
        <v>13354</v>
      </c>
      <c r="B8422" s="464" t="s">
        <v>5159</v>
      </c>
      <c r="C8422" s="463" t="s">
        <v>3519</v>
      </c>
      <c r="D8422" s="466">
        <v>251.15</v>
      </c>
    </row>
    <row r="8423" spans="1:4" ht="28.5">
      <c r="A8423" s="463">
        <v>14057</v>
      </c>
      <c r="B8423" s="464" t="s">
        <v>5160</v>
      </c>
      <c r="C8423" s="463" t="s">
        <v>3519</v>
      </c>
      <c r="D8423" s="466">
        <v>140.22</v>
      </c>
    </row>
    <row r="8424" spans="1:4" ht="28.5">
      <c r="A8424" s="463">
        <v>14058</v>
      </c>
      <c r="B8424" s="464" t="s">
        <v>5161</v>
      </c>
      <c r="C8424" s="463" t="s">
        <v>3519</v>
      </c>
      <c r="D8424" s="466">
        <v>221.2</v>
      </c>
    </row>
    <row r="8425" spans="1:4" ht="28.5">
      <c r="A8425" s="463">
        <v>20971</v>
      </c>
      <c r="B8425" s="464" t="s">
        <v>5162</v>
      </c>
      <c r="C8425" s="463" t="s">
        <v>3519</v>
      </c>
      <c r="D8425" s="466">
        <v>14.66</v>
      </c>
    </row>
    <row r="8426" spans="1:4" ht="42.75">
      <c r="A8426" s="463">
        <v>5047</v>
      </c>
      <c r="B8426" s="464" t="s">
        <v>5163</v>
      </c>
      <c r="C8426" s="463" t="s">
        <v>3519</v>
      </c>
      <c r="D8426" s="466">
        <v>150.69999999999999</v>
      </c>
    </row>
    <row r="8427" spans="1:4" ht="28.5">
      <c r="A8427" s="463">
        <v>13369</v>
      </c>
      <c r="B8427" s="464" t="s">
        <v>5164</v>
      </c>
      <c r="C8427" s="463" t="s">
        <v>3519</v>
      </c>
      <c r="D8427" s="466">
        <v>163.47</v>
      </c>
    </row>
    <row r="8428" spans="1:4" ht="28.5">
      <c r="A8428" s="463">
        <v>13370</v>
      </c>
      <c r="B8428" s="464" t="s">
        <v>5165</v>
      </c>
      <c r="C8428" s="463" t="s">
        <v>3519</v>
      </c>
      <c r="D8428" s="466">
        <v>226.61</v>
      </c>
    </row>
    <row r="8429" spans="1:4">
      <c r="A8429" s="463">
        <v>13279</v>
      </c>
      <c r="B8429" s="464" t="s">
        <v>5166</v>
      </c>
      <c r="C8429" s="463" t="s">
        <v>3523</v>
      </c>
      <c r="D8429" s="466">
        <v>21.52</v>
      </c>
    </row>
    <row r="8430" spans="1:4">
      <c r="A8430" s="463">
        <v>11977</v>
      </c>
      <c r="B8430" s="464" t="s">
        <v>5167</v>
      </c>
      <c r="C8430" s="463" t="s">
        <v>3519</v>
      </c>
      <c r="D8430" s="466">
        <v>11.15</v>
      </c>
    </row>
    <row r="8431" spans="1:4">
      <c r="A8431" s="463">
        <v>11975</v>
      </c>
      <c r="B8431" s="464" t="s">
        <v>5168</v>
      </c>
      <c r="C8431" s="463" t="s">
        <v>3519</v>
      </c>
      <c r="D8431" s="466">
        <v>24.43</v>
      </c>
    </row>
    <row r="8432" spans="1:4" ht="28.5">
      <c r="A8432" s="463">
        <v>39746</v>
      </c>
      <c r="B8432" s="464" t="s">
        <v>5169</v>
      </c>
      <c r="C8432" s="463" t="s">
        <v>3519</v>
      </c>
      <c r="D8432" s="466">
        <v>271.89999999999998</v>
      </c>
    </row>
    <row r="8433" spans="1:4">
      <c r="A8433" s="463">
        <v>11976</v>
      </c>
      <c r="B8433" s="464" t="s">
        <v>5170</v>
      </c>
      <c r="C8433" s="463" t="s">
        <v>3519</v>
      </c>
      <c r="D8433" s="466">
        <v>1.25</v>
      </c>
    </row>
    <row r="8434" spans="1:4">
      <c r="A8434" s="463">
        <v>1368</v>
      </c>
      <c r="B8434" s="464" t="s">
        <v>5171</v>
      </c>
      <c r="C8434" s="463" t="s">
        <v>3519</v>
      </c>
      <c r="D8434" s="466">
        <v>72.45</v>
      </c>
    </row>
    <row r="8435" spans="1:4">
      <c r="A8435" s="463">
        <v>1367</v>
      </c>
      <c r="B8435" s="464" t="s">
        <v>5172</v>
      </c>
      <c r="C8435" s="463" t="s">
        <v>3519</v>
      </c>
      <c r="D8435" s="466">
        <v>234.35</v>
      </c>
    </row>
    <row r="8436" spans="1:4" ht="28.5">
      <c r="A8436" s="463">
        <v>41899</v>
      </c>
      <c r="B8436" s="464" t="s">
        <v>5173</v>
      </c>
      <c r="C8436" s="463" t="s">
        <v>3530</v>
      </c>
      <c r="D8436" s="466">
        <v>4999.08</v>
      </c>
    </row>
    <row r="8437" spans="1:4">
      <c r="A8437" s="463">
        <v>1380</v>
      </c>
      <c r="B8437" s="464" t="s">
        <v>5174</v>
      </c>
      <c r="C8437" s="463" t="s">
        <v>3523</v>
      </c>
      <c r="D8437" s="466">
        <v>2.17</v>
      </c>
    </row>
    <row r="8438" spans="1:4">
      <c r="A8438" s="463">
        <v>1375</v>
      </c>
      <c r="B8438" s="464" t="s">
        <v>5175</v>
      </c>
      <c r="C8438" s="463" t="s">
        <v>3523</v>
      </c>
      <c r="D8438" s="466">
        <v>12.86</v>
      </c>
    </row>
    <row r="8439" spans="1:4">
      <c r="A8439" s="463">
        <v>1379</v>
      </c>
      <c r="B8439" s="464" t="s">
        <v>5176</v>
      </c>
      <c r="C8439" s="463" t="s">
        <v>3523</v>
      </c>
      <c r="D8439" s="466">
        <v>0.69</v>
      </c>
    </row>
    <row r="8440" spans="1:4">
      <c r="A8440" s="463">
        <v>13284</v>
      </c>
      <c r="B8440" s="464" t="s">
        <v>12599</v>
      </c>
      <c r="C8440" s="463" t="s">
        <v>3523</v>
      </c>
      <c r="D8440" s="466">
        <v>0.69</v>
      </c>
    </row>
    <row r="8441" spans="1:4">
      <c r="A8441" s="463">
        <v>44528</v>
      </c>
      <c r="B8441" s="464" t="s">
        <v>13818</v>
      </c>
      <c r="C8441" s="463" t="s">
        <v>3523</v>
      </c>
      <c r="D8441" s="466">
        <v>2.6</v>
      </c>
    </row>
    <row r="8442" spans="1:4">
      <c r="A8442" s="463">
        <v>34753</v>
      </c>
      <c r="B8442" s="464" t="s">
        <v>5177</v>
      </c>
      <c r="C8442" s="463" t="s">
        <v>3523</v>
      </c>
      <c r="D8442" s="466">
        <v>0.75</v>
      </c>
    </row>
    <row r="8443" spans="1:4" ht="28.5">
      <c r="A8443" s="463">
        <v>420</v>
      </c>
      <c r="B8443" s="464" t="s">
        <v>5178</v>
      </c>
      <c r="C8443" s="463" t="s">
        <v>3519</v>
      </c>
      <c r="D8443" s="466">
        <v>39.869999999999997</v>
      </c>
    </row>
    <row r="8444" spans="1:4" ht="28.5">
      <c r="A8444" s="463">
        <v>12327</v>
      </c>
      <c r="B8444" s="464" t="s">
        <v>5179</v>
      </c>
      <c r="C8444" s="463" t="s">
        <v>3519</v>
      </c>
      <c r="D8444" s="466">
        <v>47.5</v>
      </c>
    </row>
    <row r="8445" spans="1:4" ht="28.5">
      <c r="A8445" s="463">
        <v>36148</v>
      </c>
      <c r="B8445" s="464" t="s">
        <v>5180</v>
      </c>
      <c r="C8445" s="463" t="s">
        <v>3519</v>
      </c>
      <c r="D8445" s="466">
        <v>76.75</v>
      </c>
    </row>
    <row r="8446" spans="1:4">
      <c r="A8446" s="463">
        <v>12329</v>
      </c>
      <c r="B8446" s="464" t="s">
        <v>5181</v>
      </c>
      <c r="C8446" s="463" t="s">
        <v>3523</v>
      </c>
      <c r="D8446" s="466">
        <v>128.41</v>
      </c>
    </row>
    <row r="8447" spans="1:4">
      <c r="A8447" s="463">
        <v>1339</v>
      </c>
      <c r="B8447" s="464" t="s">
        <v>5182</v>
      </c>
      <c r="C8447" s="463" t="s">
        <v>3523</v>
      </c>
      <c r="D8447" s="466">
        <v>43.82</v>
      </c>
    </row>
    <row r="8448" spans="1:4">
      <c r="A8448" s="463">
        <v>44396</v>
      </c>
      <c r="B8448" s="464" t="s">
        <v>5183</v>
      </c>
      <c r="C8448" s="463" t="s">
        <v>3523</v>
      </c>
      <c r="D8448" s="466">
        <v>16.66</v>
      </c>
    </row>
    <row r="8449" spans="1:4">
      <c r="A8449" s="463">
        <v>44327</v>
      </c>
      <c r="B8449" s="464" t="s">
        <v>13819</v>
      </c>
      <c r="C8449" s="463" t="s">
        <v>3524</v>
      </c>
      <c r="D8449" s="466">
        <v>56.68</v>
      </c>
    </row>
    <row r="8450" spans="1:4" ht="28.5">
      <c r="A8450" s="463">
        <v>37418</v>
      </c>
      <c r="B8450" s="464" t="s">
        <v>5184</v>
      </c>
      <c r="C8450" s="463" t="s">
        <v>3519</v>
      </c>
      <c r="D8450" s="466">
        <v>19.899999999999999</v>
      </c>
    </row>
    <row r="8451" spans="1:4" ht="28.5">
      <c r="A8451" s="463">
        <v>37419</v>
      </c>
      <c r="B8451" s="464" t="s">
        <v>5185</v>
      </c>
      <c r="C8451" s="463" t="s">
        <v>3519</v>
      </c>
      <c r="D8451" s="466">
        <v>20.43</v>
      </c>
    </row>
    <row r="8452" spans="1:4" ht="28.5">
      <c r="A8452" s="463">
        <v>1427</v>
      </c>
      <c r="B8452" s="464" t="s">
        <v>5186</v>
      </c>
      <c r="C8452" s="463" t="s">
        <v>3519</v>
      </c>
      <c r="D8452" s="466">
        <v>25.93</v>
      </c>
    </row>
    <row r="8453" spans="1:4" ht="28.5">
      <c r="A8453" s="463">
        <v>1402</v>
      </c>
      <c r="B8453" s="464" t="s">
        <v>5187</v>
      </c>
      <c r="C8453" s="463" t="s">
        <v>3519</v>
      </c>
      <c r="D8453" s="466">
        <v>8.9700000000000006</v>
      </c>
    </row>
    <row r="8454" spans="1:4" ht="28.5">
      <c r="A8454" s="463">
        <v>1420</v>
      </c>
      <c r="B8454" s="464" t="s">
        <v>5188</v>
      </c>
      <c r="C8454" s="463" t="s">
        <v>3519</v>
      </c>
      <c r="D8454" s="466">
        <v>11.54</v>
      </c>
    </row>
    <row r="8455" spans="1:4" ht="28.5">
      <c r="A8455" s="463">
        <v>1419</v>
      </c>
      <c r="B8455" s="464" t="s">
        <v>5189</v>
      </c>
      <c r="C8455" s="463" t="s">
        <v>3519</v>
      </c>
      <c r="D8455" s="466">
        <v>13.94</v>
      </c>
    </row>
    <row r="8456" spans="1:4" ht="28.5">
      <c r="A8456" s="463">
        <v>1414</v>
      </c>
      <c r="B8456" s="464" t="s">
        <v>5190</v>
      </c>
      <c r="C8456" s="463" t="s">
        <v>3519</v>
      </c>
      <c r="D8456" s="466">
        <v>13.64</v>
      </c>
    </row>
    <row r="8457" spans="1:4" ht="28.5">
      <c r="A8457" s="463">
        <v>1413</v>
      </c>
      <c r="B8457" s="464" t="s">
        <v>5191</v>
      </c>
      <c r="C8457" s="463" t="s">
        <v>3519</v>
      </c>
      <c r="D8457" s="466">
        <v>20.14</v>
      </c>
    </row>
    <row r="8458" spans="1:4" ht="28.5">
      <c r="A8458" s="463">
        <v>1412</v>
      </c>
      <c r="B8458" s="464" t="s">
        <v>5192</v>
      </c>
      <c r="C8458" s="463" t="s">
        <v>3519</v>
      </c>
      <c r="D8458" s="466">
        <v>17.07</v>
      </c>
    </row>
    <row r="8459" spans="1:4" ht="28.5">
      <c r="A8459" s="463">
        <v>1411</v>
      </c>
      <c r="B8459" s="464" t="s">
        <v>5193</v>
      </c>
      <c r="C8459" s="463" t="s">
        <v>3519</v>
      </c>
      <c r="D8459" s="466">
        <v>31.05</v>
      </c>
    </row>
    <row r="8460" spans="1:4" ht="28.5">
      <c r="A8460" s="463">
        <v>1406</v>
      </c>
      <c r="B8460" s="464" t="s">
        <v>5194</v>
      </c>
      <c r="C8460" s="463" t="s">
        <v>3519</v>
      </c>
      <c r="D8460" s="466">
        <v>20.59</v>
      </c>
    </row>
    <row r="8461" spans="1:4" ht="28.5">
      <c r="A8461" s="463">
        <v>1407</v>
      </c>
      <c r="B8461" s="464" t="s">
        <v>5195</v>
      </c>
      <c r="C8461" s="463" t="s">
        <v>3519</v>
      </c>
      <c r="D8461" s="466">
        <v>25.68</v>
      </c>
    </row>
    <row r="8462" spans="1:4" ht="28.5">
      <c r="A8462" s="463">
        <v>1404</v>
      </c>
      <c r="B8462" s="464" t="s">
        <v>5196</v>
      </c>
      <c r="C8462" s="463" t="s">
        <v>3519</v>
      </c>
      <c r="D8462" s="466">
        <v>27.3</v>
      </c>
    </row>
    <row r="8463" spans="1:4" ht="57">
      <c r="A8463" s="463">
        <v>11281</v>
      </c>
      <c r="B8463" s="464" t="s">
        <v>5197</v>
      </c>
      <c r="C8463" s="463" t="s">
        <v>3519</v>
      </c>
      <c r="D8463" s="466">
        <v>10900</v>
      </c>
    </row>
    <row r="8464" spans="1:4" ht="57">
      <c r="A8464" s="463">
        <v>1442</v>
      </c>
      <c r="B8464" s="464" t="s">
        <v>8743</v>
      </c>
      <c r="C8464" s="463" t="s">
        <v>3519</v>
      </c>
      <c r="D8464" s="466">
        <v>9150.4699999999993</v>
      </c>
    </row>
    <row r="8465" spans="1:4" ht="57">
      <c r="A8465" s="463">
        <v>13457</v>
      </c>
      <c r="B8465" s="464" t="s">
        <v>8742</v>
      </c>
      <c r="C8465" s="463" t="s">
        <v>3519</v>
      </c>
      <c r="D8465" s="466">
        <v>7898.54</v>
      </c>
    </row>
    <row r="8466" spans="1:4" ht="57">
      <c r="A8466" s="463">
        <v>40699</v>
      </c>
      <c r="B8466" s="464" t="s">
        <v>5198</v>
      </c>
      <c r="C8466" s="463" t="s">
        <v>3519</v>
      </c>
      <c r="D8466" s="466">
        <v>6105.88</v>
      </c>
    </row>
    <row r="8467" spans="1:4" ht="57">
      <c r="A8467" s="463">
        <v>40701</v>
      </c>
      <c r="B8467" s="464" t="s">
        <v>5199</v>
      </c>
      <c r="C8467" s="463" t="s">
        <v>3519</v>
      </c>
      <c r="D8467" s="466">
        <v>107960.3</v>
      </c>
    </row>
    <row r="8468" spans="1:4" ht="57">
      <c r="A8468" s="463">
        <v>40700</v>
      </c>
      <c r="B8468" s="464" t="s">
        <v>5200</v>
      </c>
      <c r="C8468" s="463" t="s">
        <v>3519</v>
      </c>
      <c r="D8468" s="466">
        <v>14213.69</v>
      </c>
    </row>
    <row r="8469" spans="1:4" ht="28.5">
      <c r="A8469" s="463">
        <v>13458</v>
      </c>
      <c r="B8469" s="464" t="s">
        <v>5201</v>
      </c>
      <c r="C8469" s="463" t="s">
        <v>3519</v>
      </c>
      <c r="D8469" s="466">
        <v>13506.52</v>
      </c>
    </row>
    <row r="8470" spans="1:4" ht="28.5">
      <c r="A8470" s="463">
        <v>11134</v>
      </c>
      <c r="B8470" s="464" t="s">
        <v>13820</v>
      </c>
      <c r="C8470" s="463" t="s">
        <v>3520</v>
      </c>
      <c r="D8470" s="466">
        <v>79.599999999999994</v>
      </c>
    </row>
    <row r="8471" spans="1:4" ht="28.5">
      <c r="A8471" s="463">
        <v>11135</v>
      </c>
      <c r="B8471" s="464" t="s">
        <v>13821</v>
      </c>
      <c r="C8471" s="463" t="s">
        <v>3520</v>
      </c>
      <c r="D8471" s="466">
        <v>85.95</v>
      </c>
    </row>
    <row r="8472" spans="1:4" ht="28.5">
      <c r="A8472" s="463">
        <v>11136</v>
      </c>
      <c r="B8472" s="464" t="s">
        <v>13822</v>
      </c>
      <c r="C8472" s="463" t="s">
        <v>3520</v>
      </c>
      <c r="D8472" s="466">
        <v>98.41</v>
      </c>
    </row>
    <row r="8473" spans="1:4" ht="28.5">
      <c r="A8473" s="463">
        <v>34743</v>
      </c>
      <c r="B8473" s="464" t="s">
        <v>13823</v>
      </c>
      <c r="C8473" s="463" t="s">
        <v>3520</v>
      </c>
      <c r="D8473" s="466">
        <v>118.74</v>
      </c>
    </row>
    <row r="8474" spans="1:4" ht="28.5">
      <c r="A8474" s="463">
        <v>11137</v>
      </c>
      <c r="B8474" s="464" t="s">
        <v>13824</v>
      </c>
      <c r="C8474" s="463" t="s">
        <v>3520</v>
      </c>
      <c r="D8474" s="466">
        <v>134.86000000000001</v>
      </c>
    </row>
    <row r="8475" spans="1:4" ht="28.5">
      <c r="A8475" s="463">
        <v>34745</v>
      </c>
      <c r="B8475" s="464" t="s">
        <v>13825</v>
      </c>
      <c r="C8475" s="463" t="s">
        <v>3520</v>
      </c>
      <c r="D8475" s="466">
        <v>160.38</v>
      </c>
    </row>
    <row r="8476" spans="1:4" ht="28.5">
      <c r="A8476" s="463">
        <v>34746</v>
      </c>
      <c r="B8476" s="464" t="s">
        <v>13826</v>
      </c>
      <c r="C8476" s="463" t="s">
        <v>3520</v>
      </c>
      <c r="D8476" s="466">
        <v>43.74</v>
      </c>
    </row>
    <row r="8477" spans="1:4" ht="28.5">
      <c r="A8477" s="463">
        <v>1360</v>
      </c>
      <c r="B8477" s="464" t="s">
        <v>13827</v>
      </c>
      <c r="C8477" s="463" t="s">
        <v>3520</v>
      </c>
      <c r="D8477" s="466">
        <v>51.03</v>
      </c>
    </row>
    <row r="8478" spans="1:4" ht="28.5">
      <c r="A8478" s="463">
        <v>36524</v>
      </c>
      <c r="B8478" s="464" t="s">
        <v>5202</v>
      </c>
      <c r="C8478" s="463" t="s">
        <v>3519</v>
      </c>
      <c r="D8478" s="466">
        <v>143089.99</v>
      </c>
    </row>
    <row r="8479" spans="1:4" ht="28.5">
      <c r="A8479" s="463">
        <v>36526</v>
      </c>
      <c r="B8479" s="464" t="s">
        <v>5203</v>
      </c>
      <c r="C8479" s="463" t="s">
        <v>3519</v>
      </c>
      <c r="D8479" s="466">
        <v>115307.74</v>
      </c>
    </row>
    <row r="8480" spans="1:4" ht="28.5">
      <c r="A8480" s="463">
        <v>36523</v>
      </c>
      <c r="B8480" s="464" t="s">
        <v>5204</v>
      </c>
      <c r="C8480" s="463" t="s">
        <v>3519</v>
      </c>
      <c r="D8480" s="466">
        <v>246858.32</v>
      </c>
    </row>
    <row r="8481" spans="1:4" ht="28.5">
      <c r="A8481" s="463">
        <v>36527</v>
      </c>
      <c r="B8481" s="464" t="s">
        <v>5205</v>
      </c>
      <c r="C8481" s="463" t="s">
        <v>3519</v>
      </c>
      <c r="D8481" s="466">
        <v>268138.98</v>
      </c>
    </row>
    <row r="8482" spans="1:4" ht="28.5">
      <c r="A8482" s="463">
        <v>13803</v>
      </c>
      <c r="B8482" s="464" t="s">
        <v>5206</v>
      </c>
      <c r="C8482" s="463" t="s">
        <v>3519</v>
      </c>
      <c r="D8482" s="466">
        <v>96956.72</v>
      </c>
    </row>
    <row r="8483" spans="1:4" ht="28.5">
      <c r="A8483" s="463">
        <v>38642</v>
      </c>
      <c r="B8483" s="464" t="s">
        <v>5207</v>
      </c>
      <c r="C8483" s="463" t="s">
        <v>3519</v>
      </c>
      <c r="D8483" s="466">
        <v>62429.63</v>
      </c>
    </row>
    <row r="8484" spans="1:4" ht="28.5">
      <c r="A8484" s="463">
        <v>36522</v>
      </c>
      <c r="B8484" s="464" t="s">
        <v>5208</v>
      </c>
      <c r="C8484" s="463" t="s">
        <v>3519</v>
      </c>
      <c r="D8484" s="466">
        <v>72604.92</v>
      </c>
    </row>
    <row r="8485" spans="1:4" ht="28.5">
      <c r="A8485" s="463">
        <v>36525</v>
      </c>
      <c r="B8485" s="464" t="s">
        <v>5209</v>
      </c>
      <c r="C8485" s="463" t="s">
        <v>3519</v>
      </c>
      <c r="D8485" s="466">
        <v>97234.94</v>
      </c>
    </row>
    <row r="8486" spans="1:4" ht="28.5">
      <c r="A8486" s="463">
        <v>34348</v>
      </c>
      <c r="B8486" s="464" t="s">
        <v>5210</v>
      </c>
      <c r="C8486" s="463" t="s">
        <v>3522</v>
      </c>
      <c r="D8486" s="466">
        <v>20.94</v>
      </c>
    </row>
    <row r="8487" spans="1:4" ht="28.5">
      <c r="A8487" s="463">
        <v>34347</v>
      </c>
      <c r="B8487" s="464" t="s">
        <v>5211</v>
      </c>
      <c r="C8487" s="463" t="s">
        <v>3522</v>
      </c>
      <c r="D8487" s="466">
        <v>14.97</v>
      </c>
    </row>
    <row r="8488" spans="1:4" ht="28.5">
      <c r="A8488" s="463">
        <v>11146</v>
      </c>
      <c r="B8488" s="464" t="s">
        <v>5212</v>
      </c>
      <c r="C8488" s="463" t="s">
        <v>3525</v>
      </c>
      <c r="D8488" s="466">
        <v>557</v>
      </c>
    </row>
    <row r="8489" spans="1:4" ht="28.5">
      <c r="A8489" s="463">
        <v>11147</v>
      </c>
      <c r="B8489" s="464" t="s">
        <v>5213</v>
      </c>
      <c r="C8489" s="463" t="s">
        <v>3525</v>
      </c>
      <c r="D8489" s="466">
        <v>578.79</v>
      </c>
    </row>
    <row r="8490" spans="1:4" ht="28.5">
      <c r="A8490" s="463">
        <v>34872</v>
      </c>
      <c r="B8490" s="464" t="s">
        <v>5214</v>
      </c>
      <c r="C8490" s="463" t="s">
        <v>3525</v>
      </c>
      <c r="D8490" s="466">
        <v>585.29</v>
      </c>
    </row>
    <row r="8491" spans="1:4" ht="28.5">
      <c r="A8491" s="463">
        <v>34491</v>
      </c>
      <c r="B8491" s="464" t="s">
        <v>5215</v>
      </c>
      <c r="C8491" s="463" t="s">
        <v>3525</v>
      </c>
      <c r="D8491" s="466">
        <v>602.25</v>
      </c>
    </row>
    <row r="8492" spans="1:4" ht="28.5">
      <c r="A8492" s="463">
        <v>34770</v>
      </c>
      <c r="B8492" s="464" t="s">
        <v>5216</v>
      </c>
      <c r="C8492" s="463" t="s">
        <v>3530</v>
      </c>
      <c r="D8492" s="466">
        <v>442.71</v>
      </c>
    </row>
    <row r="8493" spans="1:4" ht="28.5">
      <c r="A8493" s="463">
        <v>1518</v>
      </c>
      <c r="B8493" s="464" t="s">
        <v>5217</v>
      </c>
      <c r="C8493" s="463" t="s">
        <v>3530</v>
      </c>
      <c r="D8493" s="466">
        <v>451.34</v>
      </c>
    </row>
    <row r="8494" spans="1:4" ht="28.5">
      <c r="A8494" s="463">
        <v>41965</v>
      </c>
      <c r="B8494" s="464" t="s">
        <v>5218</v>
      </c>
      <c r="C8494" s="463" t="s">
        <v>3530</v>
      </c>
      <c r="D8494" s="466">
        <v>395.75</v>
      </c>
    </row>
    <row r="8495" spans="1:4" ht="28.5">
      <c r="A8495" s="463">
        <v>34492</v>
      </c>
      <c r="B8495" s="464" t="s">
        <v>5219</v>
      </c>
      <c r="C8495" s="463" t="s">
        <v>3525</v>
      </c>
      <c r="D8495" s="466">
        <v>495</v>
      </c>
    </row>
    <row r="8496" spans="1:4" ht="28.5">
      <c r="A8496" s="463">
        <v>1524</v>
      </c>
      <c r="B8496" s="464" t="s">
        <v>5220</v>
      </c>
      <c r="C8496" s="463" t="s">
        <v>3525</v>
      </c>
      <c r="D8496" s="466">
        <v>534.4</v>
      </c>
    </row>
    <row r="8497" spans="1:4" ht="28.5">
      <c r="A8497" s="463">
        <v>38404</v>
      </c>
      <c r="B8497" s="464" t="s">
        <v>5221</v>
      </c>
      <c r="C8497" s="463" t="s">
        <v>3525</v>
      </c>
      <c r="D8497" s="466">
        <v>512.72</v>
      </c>
    </row>
    <row r="8498" spans="1:4" ht="28.5">
      <c r="A8498" s="463">
        <v>39849</v>
      </c>
      <c r="B8498" s="464" t="s">
        <v>5222</v>
      </c>
      <c r="C8498" s="463" t="s">
        <v>3525</v>
      </c>
      <c r="D8498" s="466">
        <v>587.58000000000004</v>
      </c>
    </row>
    <row r="8499" spans="1:4" ht="28.5">
      <c r="A8499" s="463">
        <v>38464</v>
      </c>
      <c r="B8499" s="464" t="s">
        <v>5223</v>
      </c>
      <c r="C8499" s="463" t="s">
        <v>3525</v>
      </c>
      <c r="D8499" s="466">
        <v>596.11</v>
      </c>
    </row>
    <row r="8500" spans="1:4" ht="28.5">
      <c r="A8500" s="463">
        <v>34493</v>
      </c>
      <c r="B8500" s="464" t="s">
        <v>5224</v>
      </c>
      <c r="C8500" s="463" t="s">
        <v>3525</v>
      </c>
      <c r="D8500" s="466">
        <v>508.95</v>
      </c>
    </row>
    <row r="8501" spans="1:4" ht="28.5">
      <c r="A8501" s="463">
        <v>1527</v>
      </c>
      <c r="B8501" s="464" t="s">
        <v>5225</v>
      </c>
      <c r="C8501" s="463" t="s">
        <v>3525</v>
      </c>
      <c r="D8501" s="466">
        <v>551.36</v>
      </c>
    </row>
    <row r="8502" spans="1:4" ht="28.5">
      <c r="A8502" s="463">
        <v>38405</v>
      </c>
      <c r="B8502" s="464" t="s">
        <v>5226</v>
      </c>
      <c r="C8502" s="463" t="s">
        <v>3525</v>
      </c>
      <c r="D8502" s="466">
        <v>528.53</v>
      </c>
    </row>
    <row r="8503" spans="1:4" ht="28.5">
      <c r="A8503" s="463">
        <v>38408</v>
      </c>
      <c r="B8503" s="464" t="s">
        <v>5227</v>
      </c>
      <c r="C8503" s="463" t="s">
        <v>3525</v>
      </c>
      <c r="D8503" s="466">
        <v>585.04</v>
      </c>
    </row>
    <row r="8504" spans="1:4" ht="28.5">
      <c r="A8504" s="463">
        <v>34494</v>
      </c>
      <c r="B8504" s="464" t="s">
        <v>5228</v>
      </c>
      <c r="C8504" s="463" t="s">
        <v>3525</v>
      </c>
      <c r="D8504" s="466">
        <v>525.91999999999996</v>
      </c>
    </row>
    <row r="8505" spans="1:4" ht="28.5">
      <c r="A8505" s="463">
        <v>1525</v>
      </c>
      <c r="B8505" s="464" t="s">
        <v>5229</v>
      </c>
      <c r="C8505" s="463" t="s">
        <v>3525</v>
      </c>
      <c r="D8505" s="466">
        <v>568.33000000000004</v>
      </c>
    </row>
    <row r="8506" spans="1:4" ht="28.5">
      <c r="A8506" s="463">
        <v>38406</v>
      </c>
      <c r="B8506" s="464" t="s">
        <v>5230</v>
      </c>
      <c r="C8506" s="463" t="s">
        <v>3525</v>
      </c>
      <c r="D8506" s="466">
        <v>558.1</v>
      </c>
    </row>
    <row r="8507" spans="1:4" ht="28.5">
      <c r="A8507" s="463">
        <v>38409</v>
      </c>
      <c r="B8507" s="464" t="s">
        <v>5231</v>
      </c>
      <c r="C8507" s="463" t="s">
        <v>3525</v>
      </c>
      <c r="D8507" s="466">
        <v>589.02</v>
      </c>
    </row>
    <row r="8508" spans="1:4" ht="28.5">
      <c r="A8508" s="463">
        <v>43360</v>
      </c>
      <c r="B8508" s="464" t="s">
        <v>8741</v>
      </c>
      <c r="C8508" s="463" t="s">
        <v>3525</v>
      </c>
      <c r="D8508" s="466">
        <v>614.17999999999995</v>
      </c>
    </row>
    <row r="8509" spans="1:4" ht="28.5">
      <c r="A8509" s="463">
        <v>34495</v>
      </c>
      <c r="B8509" s="464" t="s">
        <v>5232</v>
      </c>
      <c r="C8509" s="463" t="s">
        <v>3525</v>
      </c>
      <c r="D8509" s="466">
        <v>542.88</v>
      </c>
    </row>
    <row r="8510" spans="1:4" ht="28.5">
      <c r="A8510" s="463">
        <v>11145</v>
      </c>
      <c r="B8510" s="464" t="s">
        <v>5233</v>
      </c>
      <c r="C8510" s="463" t="s">
        <v>3525</v>
      </c>
      <c r="D8510" s="466">
        <v>585.29</v>
      </c>
    </row>
    <row r="8511" spans="1:4" ht="28.5">
      <c r="A8511" s="463">
        <v>34496</v>
      </c>
      <c r="B8511" s="464" t="s">
        <v>5234</v>
      </c>
      <c r="C8511" s="463" t="s">
        <v>3525</v>
      </c>
      <c r="D8511" s="466">
        <v>566.32000000000005</v>
      </c>
    </row>
    <row r="8512" spans="1:4" ht="28.5">
      <c r="A8512" s="463">
        <v>34479</v>
      </c>
      <c r="B8512" s="464" t="s">
        <v>5235</v>
      </c>
      <c r="C8512" s="463" t="s">
        <v>3525</v>
      </c>
      <c r="D8512" s="466">
        <v>602.25</v>
      </c>
    </row>
    <row r="8513" spans="1:4" ht="28.5">
      <c r="A8513" s="463">
        <v>34481</v>
      </c>
      <c r="B8513" s="464" t="s">
        <v>5236</v>
      </c>
      <c r="C8513" s="463" t="s">
        <v>3525</v>
      </c>
      <c r="D8513" s="466">
        <v>629.28</v>
      </c>
    </row>
    <row r="8514" spans="1:4" ht="28.5">
      <c r="A8514" s="463">
        <v>34483</v>
      </c>
      <c r="B8514" s="464" t="s">
        <v>5237</v>
      </c>
      <c r="C8514" s="463" t="s">
        <v>3525</v>
      </c>
      <c r="D8514" s="466">
        <v>672.35</v>
      </c>
    </row>
    <row r="8515" spans="1:4" ht="28.5">
      <c r="A8515" s="463">
        <v>34485</v>
      </c>
      <c r="B8515" s="464" t="s">
        <v>5238</v>
      </c>
      <c r="C8515" s="463" t="s">
        <v>3525</v>
      </c>
      <c r="D8515" s="466">
        <v>719</v>
      </c>
    </row>
    <row r="8516" spans="1:4" ht="28.5">
      <c r="A8516" s="463">
        <v>14041</v>
      </c>
      <c r="B8516" s="464" t="s">
        <v>5239</v>
      </c>
      <c r="C8516" s="463" t="s">
        <v>3525</v>
      </c>
      <c r="D8516" s="466">
        <v>467.38</v>
      </c>
    </row>
    <row r="8517" spans="1:4" ht="28.5">
      <c r="A8517" s="463">
        <v>1523</v>
      </c>
      <c r="B8517" s="464" t="s">
        <v>5240</v>
      </c>
      <c r="C8517" s="463" t="s">
        <v>3525</v>
      </c>
      <c r="D8517" s="466">
        <v>475.02</v>
      </c>
    </row>
    <row r="8518" spans="1:4">
      <c r="A8518" s="463">
        <v>14052</v>
      </c>
      <c r="B8518" s="464" t="s">
        <v>5241</v>
      </c>
      <c r="C8518" s="463" t="s">
        <v>3519</v>
      </c>
      <c r="D8518" s="466">
        <v>10.07</v>
      </c>
    </row>
    <row r="8519" spans="1:4">
      <c r="A8519" s="463">
        <v>14054</v>
      </c>
      <c r="B8519" s="464" t="s">
        <v>5242</v>
      </c>
      <c r="C8519" s="463" t="s">
        <v>3519</v>
      </c>
      <c r="D8519" s="466">
        <v>13.1</v>
      </c>
    </row>
    <row r="8520" spans="1:4">
      <c r="A8520" s="463">
        <v>14053</v>
      </c>
      <c r="B8520" s="464" t="s">
        <v>5243</v>
      </c>
      <c r="C8520" s="463" t="s">
        <v>3519</v>
      </c>
      <c r="D8520" s="466">
        <v>10.23</v>
      </c>
    </row>
    <row r="8521" spans="1:4">
      <c r="A8521" s="463">
        <v>2558</v>
      </c>
      <c r="B8521" s="464" t="s">
        <v>5244</v>
      </c>
      <c r="C8521" s="463" t="s">
        <v>3519</v>
      </c>
      <c r="D8521" s="466">
        <v>7.7</v>
      </c>
    </row>
    <row r="8522" spans="1:4">
      <c r="A8522" s="463">
        <v>2560</v>
      </c>
      <c r="B8522" s="464" t="s">
        <v>5245</v>
      </c>
      <c r="C8522" s="463" t="s">
        <v>3519</v>
      </c>
      <c r="D8522" s="466">
        <v>13.55</v>
      </c>
    </row>
    <row r="8523" spans="1:4">
      <c r="A8523" s="463">
        <v>2559</v>
      </c>
      <c r="B8523" s="464" t="s">
        <v>5246</v>
      </c>
      <c r="C8523" s="463" t="s">
        <v>3519</v>
      </c>
      <c r="D8523" s="466">
        <v>10.84</v>
      </c>
    </row>
    <row r="8524" spans="1:4">
      <c r="A8524" s="463">
        <v>2592</v>
      </c>
      <c r="B8524" s="464" t="s">
        <v>5247</v>
      </c>
      <c r="C8524" s="463" t="s">
        <v>3519</v>
      </c>
      <c r="D8524" s="466">
        <v>179.7</v>
      </c>
    </row>
    <row r="8525" spans="1:4" ht="28.5">
      <c r="A8525" s="463">
        <v>2566</v>
      </c>
      <c r="B8525" s="464" t="s">
        <v>5248</v>
      </c>
      <c r="C8525" s="463" t="s">
        <v>3519</v>
      </c>
      <c r="D8525" s="466">
        <v>18.079999999999998</v>
      </c>
    </row>
    <row r="8526" spans="1:4" ht="28.5">
      <c r="A8526" s="463">
        <v>2589</v>
      </c>
      <c r="B8526" s="464" t="s">
        <v>5249</v>
      </c>
      <c r="C8526" s="463" t="s">
        <v>3519</v>
      </c>
      <c r="D8526" s="466">
        <v>24.03</v>
      </c>
    </row>
    <row r="8527" spans="1:4">
      <c r="A8527" s="463">
        <v>2591</v>
      </c>
      <c r="B8527" s="464" t="s">
        <v>5250</v>
      </c>
      <c r="C8527" s="463" t="s">
        <v>3519</v>
      </c>
      <c r="D8527" s="466">
        <v>8.76</v>
      </c>
    </row>
    <row r="8528" spans="1:4">
      <c r="A8528" s="463">
        <v>2590</v>
      </c>
      <c r="B8528" s="464" t="s">
        <v>5251</v>
      </c>
      <c r="C8528" s="463" t="s">
        <v>3519</v>
      </c>
      <c r="D8528" s="466">
        <v>14.75</v>
      </c>
    </row>
    <row r="8529" spans="1:4">
      <c r="A8529" s="463">
        <v>2567</v>
      </c>
      <c r="B8529" s="464" t="s">
        <v>5252</v>
      </c>
      <c r="C8529" s="463" t="s">
        <v>3519</v>
      </c>
      <c r="D8529" s="466">
        <v>35.26</v>
      </c>
    </row>
    <row r="8530" spans="1:4">
      <c r="A8530" s="463">
        <v>2565</v>
      </c>
      <c r="B8530" s="464" t="s">
        <v>5253</v>
      </c>
      <c r="C8530" s="463" t="s">
        <v>3519</v>
      </c>
      <c r="D8530" s="466">
        <v>8.7799999999999994</v>
      </c>
    </row>
    <row r="8531" spans="1:4">
      <c r="A8531" s="463">
        <v>2568</v>
      </c>
      <c r="B8531" s="464" t="s">
        <v>5254</v>
      </c>
      <c r="C8531" s="463" t="s">
        <v>3519</v>
      </c>
      <c r="D8531" s="466">
        <v>97.91</v>
      </c>
    </row>
    <row r="8532" spans="1:4">
      <c r="A8532" s="463">
        <v>2594</v>
      </c>
      <c r="B8532" s="464" t="s">
        <v>5255</v>
      </c>
      <c r="C8532" s="463" t="s">
        <v>3519</v>
      </c>
      <c r="D8532" s="466">
        <v>163.11000000000001</v>
      </c>
    </row>
    <row r="8533" spans="1:4" ht="28.5">
      <c r="A8533" s="463">
        <v>2587</v>
      </c>
      <c r="B8533" s="464" t="s">
        <v>5256</v>
      </c>
      <c r="C8533" s="463" t="s">
        <v>3519</v>
      </c>
      <c r="D8533" s="466">
        <v>27.8</v>
      </c>
    </row>
    <row r="8534" spans="1:4" ht="28.5">
      <c r="A8534" s="463">
        <v>2588</v>
      </c>
      <c r="B8534" s="464" t="s">
        <v>5257</v>
      </c>
      <c r="C8534" s="463" t="s">
        <v>3519</v>
      </c>
      <c r="D8534" s="466">
        <v>22.08</v>
      </c>
    </row>
    <row r="8535" spans="1:4" ht="28.5">
      <c r="A8535" s="463">
        <v>2569</v>
      </c>
      <c r="B8535" s="464" t="s">
        <v>5258</v>
      </c>
      <c r="C8535" s="463" t="s">
        <v>3519</v>
      </c>
      <c r="D8535" s="466">
        <v>8.51</v>
      </c>
    </row>
    <row r="8536" spans="1:4">
      <c r="A8536" s="463">
        <v>2570</v>
      </c>
      <c r="B8536" s="464" t="s">
        <v>5259</v>
      </c>
      <c r="C8536" s="463" t="s">
        <v>3519</v>
      </c>
      <c r="D8536" s="466">
        <v>14.26</v>
      </c>
    </row>
    <row r="8537" spans="1:4">
      <c r="A8537" s="463">
        <v>2571</v>
      </c>
      <c r="B8537" s="464" t="s">
        <v>5260</v>
      </c>
      <c r="C8537" s="463" t="s">
        <v>3519</v>
      </c>
      <c r="D8537" s="466">
        <v>42.33</v>
      </c>
    </row>
    <row r="8538" spans="1:4" ht="28.5">
      <c r="A8538" s="463">
        <v>2593</v>
      </c>
      <c r="B8538" s="464" t="s">
        <v>5261</v>
      </c>
      <c r="C8538" s="463" t="s">
        <v>3519</v>
      </c>
      <c r="D8538" s="466">
        <v>9.07</v>
      </c>
    </row>
    <row r="8539" spans="1:4">
      <c r="A8539" s="463">
        <v>2572</v>
      </c>
      <c r="B8539" s="464" t="s">
        <v>5262</v>
      </c>
      <c r="C8539" s="463" t="s">
        <v>3519</v>
      </c>
      <c r="D8539" s="466">
        <v>125.2</v>
      </c>
    </row>
    <row r="8540" spans="1:4">
      <c r="A8540" s="463">
        <v>2595</v>
      </c>
      <c r="B8540" s="464" t="s">
        <v>5263</v>
      </c>
      <c r="C8540" s="463" t="s">
        <v>3519</v>
      </c>
      <c r="D8540" s="466">
        <v>195.34</v>
      </c>
    </row>
    <row r="8541" spans="1:4" ht="28.5">
      <c r="A8541" s="463">
        <v>2576</v>
      </c>
      <c r="B8541" s="464" t="s">
        <v>5264</v>
      </c>
      <c r="C8541" s="463" t="s">
        <v>3519</v>
      </c>
      <c r="D8541" s="466">
        <v>33.299999999999997</v>
      </c>
    </row>
    <row r="8542" spans="1:4" ht="28.5">
      <c r="A8542" s="463">
        <v>2575</v>
      </c>
      <c r="B8542" s="464" t="s">
        <v>5265</v>
      </c>
      <c r="C8542" s="463" t="s">
        <v>3519</v>
      </c>
      <c r="D8542" s="466">
        <v>25.03</v>
      </c>
    </row>
    <row r="8543" spans="1:4">
      <c r="A8543" s="463">
        <v>2573</v>
      </c>
      <c r="B8543" s="464" t="s">
        <v>5266</v>
      </c>
      <c r="C8543" s="463" t="s">
        <v>3519</v>
      </c>
      <c r="D8543" s="466">
        <v>10.39</v>
      </c>
    </row>
    <row r="8544" spans="1:4">
      <c r="A8544" s="463">
        <v>2586</v>
      </c>
      <c r="B8544" s="464" t="s">
        <v>5267</v>
      </c>
      <c r="C8544" s="463" t="s">
        <v>3519</v>
      </c>
      <c r="D8544" s="466">
        <v>16.850000000000001</v>
      </c>
    </row>
    <row r="8545" spans="1:4">
      <c r="A8545" s="463">
        <v>2577</v>
      </c>
      <c r="B8545" s="464" t="s">
        <v>5268</v>
      </c>
      <c r="C8545" s="463" t="s">
        <v>3519</v>
      </c>
      <c r="D8545" s="466">
        <v>45.12</v>
      </c>
    </row>
    <row r="8546" spans="1:4">
      <c r="A8546" s="463">
        <v>2574</v>
      </c>
      <c r="B8546" s="464" t="s">
        <v>5269</v>
      </c>
      <c r="C8546" s="463" t="s">
        <v>3519</v>
      </c>
      <c r="D8546" s="466">
        <v>10.46</v>
      </c>
    </row>
    <row r="8547" spans="1:4">
      <c r="A8547" s="463">
        <v>2578</v>
      </c>
      <c r="B8547" s="464" t="s">
        <v>5270</v>
      </c>
      <c r="C8547" s="463" t="s">
        <v>3519</v>
      </c>
      <c r="D8547" s="466">
        <v>140.88</v>
      </c>
    </row>
    <row r="8548" spans="1:4">
      <c r="A8548" s="463">
        <v>2585</v>
      </c>
      <c r="B8548" s="464" t="s">
        <v>5271</v>
      </c>
      <c r="C8548" s="463" t="s">
        <v>3519</v>
      </c>
      <c r="D8548" s="466">
        <v>193.32</v>
      </c>
    </row>
    <row r="8549" spans="1:4">
      <c r="A8549" s="463">
        <v>12008</v>
      </c>
      <c r="B8549" s="464" t="s">
        <v>5272</v>
      </c>
      <c r="C8549" s="463" t="s">
        <v>3519</v>
      </c>
      <c r="D8549" s="466">
        <v>103.72</v>
      </c>
    </row>
    <row r="8550" spans="1:4" ht="28.5">
      <c r="A8550" s="463">
        <v>2582</v>
      </c>
      <c r="B8550" s="464" t="s">
        <v>5273</v>
      </c>
      <c r="C8550" s="463" t="s">
        <v>3519</v>
      </c>
      <c r="D8550" s="466">
        <v>30.89</v>
      </c>
    </row>
    <row r="8551" spans="1:4" ht="28.5">
      <c r="A8551" s="463">
        <v>2597</v>
      </c>
      <c r="B8551" s="464" t="s">
        <v>5274</v>
      </c>
      <c r="C8551" s="463" t="s">
        <v>3519</v>
      </c>
      <c r="D8551" s="466">
        <v>26.47</v>
      </c>
    </row>
    <row r="8552" spans="1:4">
      <c r="A8552" s="463">
        <v>2579</v>
      </c>
      <c r="B8552" s="464" t="s">
        <v>5275</v>
      </c>
      <c r="C8552" s="463" t="s">
        <v>3519</v>
      </c>
      <c r="D8552" s="466">
        <v>12.6</v>
      </c>
    </row>
    <row r="8553" spans="1:4">
      <c r="A8553" s="463">
        <v>2581</v>
      </c>
      <c r="B8553" s="464" t="s">
        <v>5276</v>
      </c>
      <c r="C8553" s="463" t="s">
        <v>3519</v>
      </c>
      <c r="D8553" s="466">
        <v>16.13</v>
      </c>
    </row>
    <row r="8554" spans="1:4">
      <c r="A8554" s="463">
        <v>2596</v>
      </c>
      <c r="B8554" s="464" t="s">
        <v>5277</v>
      </c>
      <c r="C8554" s="463" t="s">
        <v>3519</v>
      </c>
      <c r="D8554" s="466">
        <v>47.69</v>
      </c>
    </row>
    <row r="8555" spans="1:4">
      <c r="A8555" s="463">
        <v>2580</v>
      </c>
      <c r="B8555" s="464" t="s">
        <v>5278</v>
      </c>
      <c r="C8555" s="463" t="s">
        <v>3519</v>
      </c>
      <c r="D8555" s="466">
        <v>13.81</v>
      </c>
    </row>
    <row r="8556" spans="1:4">
      <c r="A8556" s="463">
        <v>2583</v>
      </c>
      <c r="B8556" s="464" t="s">
        <v>5279</v>
      </c>
      <c r="C8556" s="463" t="s">
        <v>3519</v>
      </c>
      <c r="D8556" s="466">
        <v>116.01</v>
      </c>
    </row>
    <row r="8557" spans="1:4">
      <c r="A8557" s="463">
        <v>2584</v>
      </c>
      <c r="B8557" s="464" t="s">
        <v>5280</v>
      </c>
      <c r="C8557" s="463" t="s">
        <v>3519</v>
      </c>
      <c r="D8557" s="466">
        <v>193.12</v>
      </c>
    </row>
    <row r="8558" spans="1:4">
      <c r="A8558" s="463">
        <v>12010</v>
      </c>
      <c r="B8558" s="464" t="s">
        <v>5281</v>
      </c>
      <c r="C8558" s="463" t="s">
        <v>3519</v>
      </c>
      <c r="D8558" s="466">
        <v>9.3699999999999992</v>
      </c>
    </row>
    <row r="8559" spans="1:4">
      <c r="A8559" s="463">
        <v>39329</v>
      </c>
      <c r="B8559" s="464" t="s">
        <v>5282</v>
      </c>
      <c r="C8559" s="463" t="s">
        <v>3519</v>
      </c>
      <c r="D8559" s="466">
        <v>9.8000000000000007</v>
      </c>
    </row>
    <row r="8560" spans="1:4">
      <c r="A8560" s="463">
        <v>39330</v>
      </c>
      <c r="B8560" s="464" t="s">
        <v>5283</v>
      </c>
      <c r="C8560" s="463" t="s">
        <v>3519</v>
      </c>
      <c r="D8560" s="466">
        <v>10.31</v>
      </c>
    </row>
    <row r="8561" spans="1:4">
      <c r="A8561" s="463">
        <v>39332</v>
      </c>
      <c r="B8561" s="464" t="s">
        <v>5284</v>
      </c>
      <c r="C8561" s="463" t="s">
        <v>3519</v>
      </c>
      <c r="D8561" s="466">
        <v>11.52</v>
      </c>
    </row>
    <row r="8562" spans="1:4">
      <c r="A8562" s="463">
        <v>39331</v>
      </c>
      <c r="B8562" s="464" t="s">
        <v>5285</v>
      </c>
      <c r="C8562" s="463" t="s">
        <v>3519</v>
      </c>
      <c r="D8562" s="466">
        <v>9.17</v>
      </c>
    </row>
    <row r="8563" spans="1:4">
      <c r="A8563" s="463">
        <v>39333</v>
      </c>
      <c r="B8563" s="464" t="s">
        <v>5286</v>
      </c>
      <c r="C8563" s="463" t="s">
        <v>3519</v>
      </c>
      <c r="D8563" s="466">
        <v>8.94</v>
      </c>
    </row>
    <row r="8564" spans="1:4">
      <c r="A8564" s="463">
        <v>39335</v>
      </c>
      <c r="B8564" s="464" t="s">
        <v>5287</v>
      </c>
      <c r="C8564" s="463" t="s">
        <v>3519</v>
      </c>
      <c r="D8564" s="466">
        <v>10.34</v>
      </c>
    </row>
    <row r="8565" spans="1:4">
      <c r="A8565" s="463">
        <v>39334</v>
      </c>
      <c r="B8565" s="464" t="s">
        <v>5288</v>
      </c>
      <c r="C8565" s="463" t="s">
        <v>3519</v>
      </c>
      <c r="D8565" s="466">
        <v>8.2200000000000006</v>
      </c>
    </row>
    <row r="8566" spans="1:4">
      <c r="A8566" s="463">
        <v>12016</v>
      </c>
      <c r="B8566" s="464" t="s">
        <v>5289</v>
      </c>
      <c r="C8566" s="463" t="s">
        <v>3519</v>
      </c>
      <c r="D8566" s="466">
        <v>10.32</v>
      </c>
    </row>
    <row r="8567" spans="1:4">
      <c r="A8567" s="463">
        <v>12015</v>
      </c>
      <c r="B8567" s="464" t="s">
        <v>5290</v>
      </c>
      <c r="C8567" s="463" t="s">
        <v>3519</v>
      </c>
      <c r="D8567" s="466">
        <v>12.01</v>
      </c>
    </row>
    <row r="8568" spans="1:4">
      <c r="A8568" s="463">
        <v>12020</v>
      </c>
      <c r="B8568" s="464" t="s">
        <v>5291</v>
      </c>
      <c r="C8568" s="463" t="s">
        <v>3519</v>
      </c>
      <c r="D8568" s="466">
        <v>10.32</v>
      </c>
    </row>
    <row r="8569" spans="1:4">
      <c r="A8569" s="463">
        <v>12019</v>
      </c>
      <c r="B8569" s="464" t="s">
        <v>5292</v>
      </c>
      <c r="C8569" s="463" t="s">
        <v>3519</v>
      </c>
      <c r="D8569" s="466">
        <v>12.01</v>
      </c>
    </row>
    <row r="8570" spans="1:4">
      <c r="A8570" s="463">
        <v>39336</v>
      </c>
      <c r="B8570" s="464" t="s">
        <v>5293</v>
      </c>
      <c r="C8570" s="463" t="s">
        <v>3519</v>
      </c>
      <c r="D8570" s="466">
        <v>10.31</v>
      </c>
    </row>
    <row r="8571" spans="1:4">
      <c r="A8571" s="463">
        <v>39338</v>
      </c>
      <c r="B8571" s="464" t="s">
        <v>5294</v>
      </c>
      <c r="C8571" s="463" t="s">
        <v>3519</v>
      </c>
      <c r="D8571" s="466">
        <v>11.52</v>
      </c>
    </row>
    <row r="8572" spans="1:4">
      <c r="A8572" s="463">
        <v>39337</v>
      </c>
      <c r="B8572" s="464" t="s">
        <v>5295</v>
      </c>
      <c r="C8572" s="463" t="s">
        <v>3519</v>
      </c>
      <c r="D8572" s="466">
        <v>9.17</v>
      </c>
    </row>
    <row r="8573" spans="1:4">
      <c r="A8573" s="463">
        <v>39341</v>
      </c>
      <c r="B8573" s="464" t="s">
        <v>5296</v>
      </c>
      <c r="C8573" s="463" t="s">
        <v>3519</v>
      </c>
      <c r="D8573" s="466">
        <v>15.01</v>
      </c>
    </row>
    <row r="8574" spans="1:4">
      <c r="A8574" s="463">
        <v>39340</v>
      </c>
      <c r="B8574" s="464" t="s">
        <v>5297</v>
      </c>
      <c r="C8574" s="463" t="s">
        <v>3519</v>
      </c>
      <c r="D8574" s="466">
        <v>11.02</v>
      </c>
    </row>
    <row r="8575" spans="1:4">
      <c r="A8575" s="463">
        <v>12025</v>
      </c>
      <c r="B8575" s="464" t="s">
        <v>5298</v>
      </c>
      <c r="C8575" s="463" t="s">
        <v>3519</v>
      </c>
      <c r="D8575" s="466">
        <v>11.39</v>
      </c>
    </row>
    <row r="8576" spans="1:4">
      <c r="A8576" s="463">
        <v>39342</v>
      </c>
      <c r="B8576" s="464" t="s">
        <v>5299</v>
      </c>
      <c r="C8576" s="463" t="s">
        <v>3519</v>
      </c>
      <c r="D8576" s="466">
        <v>15.01</v>
      </c>
    </row>
    <row r="8577" spans="1:4">
      <c r="A8577" s="463">
        <v>39343</v>
      </c>
      <c r="B8577" s="464" t="s">
        <v>5300</v>
      </c>
      <c r="C8577" s="463" t="s">
        <v>3519</v>
      </c>
      <c r="D8577" s="466">
        <v>12.68</v>
      </c>
    </row>
    <row r="8578" spans="1:4">
      <c r="A8578" s="463">
        <v>39345</v>
      </c>
      <c r="B8578" s="464" t="s">
        <v>5301</v>
      </c>
      <c r="C8578" s="463" t="s">
        <v>3519</v>
      </c>
      <c r="D8578" s="466">
        <v>17.16</v>
      </c>
    </row>
    <row r="8579" spans="1:4">
      <c r="A8579" s="463">
        <v>39344</v>
      </c>
      <c r="B8579" s="464" t="s">
        <v>5302</v>
      </c>
      <c r="C8579" s="463" t="s">
        <v>3519</v>
      </c>
      <c r="D8579" s="466">
        <v>12.26</v>
      </c>
    </row>
    <row r="8580" spans="1:4" ht="28.5">
      <c r="A8580" s="463">
        <v>12623</v>
      </c>
      <c r="B8580" s="464" t="s">
        <v>5303</v>
      </c>
      <c r="C8580" s="463" t="s">
        <v>3522</v>
      </c>
      <c r="D8580" s="466">
        <v>11.53</v>
      </c>
    </row>
    <row r="8581" spans="1:4">
      <c r="A8581" s="463">
        <v>34498</v>
      </c>
      <c r="B8581" s="464" t="s">
        <v>5304</v>
      </c>
      <c r="C8581" s="463" t="s">
        <v>3519</v>
      </c>
      <c r="D8581" s="466">
        <v>94.52</v>
      </c>
    </row>
    <row r="8582" spans="1:4">
      <c r="A8582" s="463">
        <v>13244</v>
      </c>
      <c r="B8582" s="464" t="s">
        <v>5305</v>
      </c>
      <c r="C8582" s="463" t="s">
        <v>3519</v>
      </c>
      <c r="D8582" s="466">
        <v>39.79</v>
      </c>
    </row>
    <row r="8583" spans="1:4" ht="28.5">
      <c r="A8583" s="463">
        <v>38998</v>
      </c>
      <c r="B8583" s="464" t="s">
        <v>5306</v>
      </c>
      <c r="C8583" s="463" t="s">
        <v>3519</v>
      </c>
      <c r="D8583" s="466">
        <v>15.48</v>
      </c>
    </row>
    <row r="8584" spans="1:4" ht="28.5">
      <c r="A8584" s="463">
        <v>38999</v>
      </c>
      <c r="B8584" s="464" t="s">
        <v>5307</v>
      </c>
      <c r="C8584" s="463" t="s">
        <v>3519</v>
      </c>
      <c r="D8584" s="466">
        <v>25.62</v>
      </c>
    </row>
    <row r="8585" spans="1:4" ht="28.5">
      <c r="A8585" s="463">
        <v>38996</v>
      </c>
      <c r="B8585" s="464" t="s">
        <v>5308</v>
      </c>
      <c r="C8585" s="463" t="s">
        <v>3519</v>
      </c>
      <c r="D8585" s="466">
        <v>22.37</v>
      </c>
    </row>
    <row r="8586" spans="1:4" ht="28.5">
      <c r="A8586" s="463">
        <v>38997</v>
      </c>
      <c r="B8586" s="464" t="s">
        <v>5309</v>
      </c>
      <c r="C8586" s="463" t="s">
        <v>3519</v>
      </c>
      <c r="D8586" s="466">
        <v>36.200000000000003</v>
      </c>
    </row>
    <row r="8587" spans="1:4">
      <c r="A8587" s="463">
        <v>39862</v>
      </c>
      <c r="B8587" s="464" t="s">
        <v>5310</v>
      </c>
      <c r="C8587" s="463" t="s">
        <v>3519</v>
      </c>
      <c r="D8587" s="466">
        <v>15.95</v>
      </c>
    </row>
    <row r="8588" spans="1:4">
      <c r="A8588" s="463">
        <v>39863</v>
      </c>
      <c r="B8588" s="464" t="s">
        <v>5311</v>
      </c>
      <c r="C8588" s="463" t="s">
        <v>3519</v>
      </c>
      <c r="D8588" s="466">
        <v>16.170000000000002</v>
      </c>
    </row>
    <row r="8589" spans="1:4">
      <c r="A8589" s="463">
        <v>39864</v>
      </c>
      <c r="B8589" s="464" t="s">
        <v>5312</v>
      </c>
      <c r="C8589" s="463" t="s">
        <v>3519</v>
      </c>
      <c r="D8589" s="466">
        <v>20.07</v>
      </c>
    </row>
    <row r="8590" spans="1:4">
      <c r="A8590" s="463">
        <v>39865</v>
      </c>
      <c r="B8590" s="464" t="s">
        <v>5313</v>
      </c>
      <c r="C8590" s="463" t="s">
        <v>3519</v>
      </c>
      <c r="D8590" s="466">
        <v>28.29</v>
      </c>
    </row>
    <row r="8591" spans="1:4" ht="28.5">
      <c r="A8591" s="463">
        <v>2517</v>
      </c>
      <c r="B8591" s="464" t="s">
        <v>5314</v>
      </c>
      <c r="C8591" s="463" t="s">
        <v>3519</v>
      </c>
      <c r="D8591" s="466">
        <v>19.239999999999998</v>
      </c>
    </row>
    <row r="8592" spans="1:4" ht="28.5">
      <c r="A8592" s="463">
        <v>2522</v>
      </c>
      <c r="B8592" s="464" t="s">
        <v>5315</v>
      </c>
      <c r="C8592" s="463" t="s">
        <v>3519</v>
      </c>
      <c r="D8592" s="466">
        <v>12.43</v>
      </c>
    </row>
    <row r="8593" spans="1:4" ht="28.5">
      <c r="A8593" s="463">
        <v>2548</v>
      </c>
      <c r="B8593" s="464" t="s">
        <v>5316</v>
      </c>
      <c r="C8593" s="463" t="s">
        <v>3519</v>
      </c>
      <c r="D8593" s="466">
        <v>7.65</v>
      </c>
    </row>
    <row r="8594" spans="1:4" ht="28.5">
      <c r="A8594" s="463">
        <v>2516</v>
      </c>
      <c r="B8594" s="464" t="s">
        <v>5317</v>
      </c>
      <c r="C8594" s="463" t="s">
        <v>3519</v>
      </c>
      <c r="D8594" s="466">
        <v>9.98</v>
      </c>
    </row>
    <row r="8595" spans="1:4" ht="28.5">
      <c r="A8595" s="463">
        <v>2518</v>
      </c>
      <c r="B8595" s="464" t="s">
        <v>5318</v>
      </c>
      <c r="C8595" s="463" t="s">
        <v>3519</v>
      </c>
      <c r="D8595" s="466">
        <v>91.59</v>
      </c>
    </row>
    <row r="8596" spans="1:4" ht="28.5">
      <c r="A8596" s="463">
        <v>2521</v>
      </c>
      <c r="B8596" s="464" t="s">
        <v>5319</v>
      </c>
      <c r="C8596" s="463" t="s">
        <v>3519</v>
      </c>
      <c r="D8596" s="466">
        <v>38.99</v>
      </c>
    </row>
    <row r="8597" spans="1:4" ht="28.5">
      <c r="A8597" s="463">
        <v>2515</v>
      </c>
      <c r="B8597" s="464" t="s">
        <v>5320</v>
      </c>
      <c r="C8597" s="463" t="s">
        <v>3519</v>
      </c>
      <c r="D8597" s="466">
        <v>8.31</v>
      </c>
    </row>
    <row r="8598" spans="1:4" ht="28.5">
      <c r="A8598" s="463">
        <v>2519</v>
      </c>
      <c r="B8598" s="464" t="s">
        <v>5321</v>
      </c>
      <c r="C8598" s="463" t="s">
        <v>3519</v>
      </c>
      <c r="D8598" s="466">
        <v>110.44</v>
      </c>
    </row>
    <row r="8599" spans="1:4" ht="28.5">
      <c r="A8599" s="463">
        <v>2520</v>
      </c>
      <c r="B8599" s="464" t="s">
        <v>5322</v>
      </c>
      <c r="C8599" s="463" t="s">
        <v>3519</v>
      </c>
      <c r="D8599" s="466">
        <v>203.26</v>
      </c>
    </row>
    <row r="8600" spans="1:4" ht="28.5">
      <c r="A8600" s="463">
        <v>1602</v>
      </c>
      <c r="B8600" s="464" t="s">
        <v>5323</v>
      </c>
      <c r="C8600" s="463" t="s">
        <v>3519</v>
      </c>
      <c r="D8600" s="466">
        <v>40.39</v>
      </c>
    </row>
    <row r="8601" spans="1:4" ht="28.5">
      <c r="A8601" s="463">
        <v>1601</v>
      </c>
      <c r="B8601" s="464" t="s">
        <v>5324</v>
      </c>
      <c r="C8601" s="463" t="s">
        <v>3519</v>
      </c>
      <c r="D8601" s="466">
        <v>36</v>
      </c>
    </row>
    <row r="8602" spans="1:4" ht="28.5">
      <c r="A8602" s="463">
        <v>1598</v>
      </c>
      <c r="B8602" s="464" t="s">
        <v>5325</v>
      </c>
      <c r="C8602" s="463" t="s">
        <v>3519</v>
      </c>
      <c r="D8602" s="466">
        <v>10.65</v>
      </c>
    </row>
    <row r="8603" spans="1:4" ht="28.5">
      <c r="A8603" s="463">
        <v>1600</v>
      </c>
      <c r="B8603" s="464" t="s">
        <v>5326</v>
      </c>
      <c r="C8603" s="463" t="s">
        <v>3519</v>
      </c>
      <c r="D8603" s="466">
        <v>15.72</v>
      </c>
    </row>
    <row r="8604" spans="1:4" ht="28.5">
      <c r="A8604" s="463">
        <v>1603</v>
      </c>
      <c r="B8604" s="464" t="s">
        <v>5327</v>
      </c>
      <c r="C8604" s="463" t="s">
        <v>3519</v>
      </c>
      <c r="D8604" s="466">
        <v>60.98</v>
      </c>
    </row>
    <row r="8605" spans="1:4" ht="28.5">
      <c r="A8605" s="463">
        <v>1599</v>
      </c>
      <c r="B8605" s="464" t="s">
        <v>5328</v>
      </c>
      <c r="C8605" s="463" t="s">
        <v>3519</v>
      </c>
      <c r="D8605" s="466">
        <v>12.36</v>
      </c>
    </row>
    <row r="8606" spans="1:4" ht="28.5">
      <c r="A8606" s="463">
        <v>1597</v>
      </c>
      <c r="B8606" s="464" t="s">
        <v>5329</v>
      </c>
      <c r="C8606" s="463" t="s">
        <v>3519</v>
      </c>
      <c r="D8606" s="466">
        <v>10.01</v>
      </c>
    </row>
    <row r="8607" spans="1:4">
      <c r="A8607" s="463">
        <v>39600</v>
      </c>
      <c r="B8607" s="464" t="s">
        <v>5330</v>
      </c>
      <c r="C8607" s="463" t="s">
        <v>3519</v>
      </c>
      <c r="D8607" s="466">
        <v>14.51</v>
      </c>
    </row>
    <row r="8608" spans="1:4">
      <c r="A8608" s="463">
        <v>39601</v>
      </c>
      <c r="B8608" s="464" t="s">
        <v>5331</v>
      </c>
      <c r="C8608" s="463" t="s">
        <v>3519</v>
      </c>
      <c r="D8608" s="466">
        <v>25.23</v>
      </c>
    </row>
    <row r="8609" spans="1:4">
      <c r="A8609" s="463">
        <v>39602</v>
      </c>
      <c r="B8609" s="464" t="s">
        <v>5332</v>
      </c>
      <c r="C8609" s="463" t="s">
        <v>3519</v>
      </c>
      <c r="D8609" s="466">
        <v>1.66</v>
      </c>
    </row>
    <row r="8610" spans="1:4">
      <c r="A8610" s="463">
        <v>39603</v>
      </c>
      <c r="B8610" s="464" t="s">
        <v>5333</v>
      </c>
      <c r="C8610" s="463" t="s">
        <v>3519</v>
      </c>
      <c r="D8610" s="466">
        <v>2.84</v>
      </c>
    </row>
    <row r="8611" spans="1:4" ht="28.5">
      <c r="A8611" s="463">
        <v>11821</v>
      </c>
      <c r="B8611" s="464" t="s">
        <v>5334</v>
      </c>
      <c r="C8611" s="463" t="s">
        <v>3519</v>
      </c>
      <c r="D8611" s="466">
        <v>8.2200000000000006</v>
      </c>
    </row>
    <row r="8612" spans="1:4" ht="28.5">
      <c r="A8612" s="463">
        <v>1562</v>
      </c>
      <c r="B8612" s="464" t="s">
        <v>5335</v>
      </c>
      <c r="C8612" s="463" t="s">
        <v>3519</v>
      </c>
      <c r="D8612" s="466">
        <v>13.47</v>
      </c>
    </row>
    <row r="8613" spans="1:4" ht="28.5">
      <c r="A8613" s="463">
        <v>1563</v>
      </c>
      <c r="B8613" s="464" t="s">
        <v>5336</v>
      </c>
      <c r="C8613" s="463" t="s">
        <v>3519</v>
      </c>
      <c r="D8613" s="466">
        <v>18.079999999999998</v>
      </c>
    </row>
    <row r="8614" spans="1:4">
      <c r="A8614" s="463">
        <v>11856</v>
      </c>
      <c r="B8614" s="464" t="s">
        <v>5337</v>
      </c>
      <c r="C8614" s="463" t="s">
        <v>3519</v>
      </c>
      <c r="D8614" s="466">
        <v>5.39</v>
      </c>
    </row>
    <row r="8615" spans="1:4">
      <c r="A8615" s="463">
        <v>11857</v>
      </c>
      <c r="B8615" s="464" t="s">
        <v>5338</v>
      </c>
      <c r="C8615" s="463" t="s">
        <v>3519</v>
      </c>
      <c r="D8615" s="466">
        <v>28.36</v>
      </c>
    </row>
    <row r="8616" spans="1:4">
      <c r="A8616" s="463">
        <v>11858</v>
      </c>
      <c r="B8616" s="464" t="s">
        <v>5339</v>
      </c>
      <c r="C8616" s="463" t="s">
        <v>3519</v>
      </c>
      <c r="D8616" s="466">
        <v>35.200000000000003</v>
      </c>
    </row>
    <row r="8617" spans="1:4">
      <c r="A8617" s="463">
        <v>1539</v>
      </c>
      <c r="B8617" s="464" t="s">
        <v>5340</v>
      </c>
      <c r="C8617" s="463" t="s">
        <v>3519</v>
      </c>
      <c r="D8617" s="466">
        <v>6.33</v>
      </c>
    </row>
    <row r="8618" spans="1:4">
      <c r="A8618" s="463">
        <v>11859</v>
      </c>
      <c r="B8618" s="464" t="s">
        <v>5341</v>
      </c>
      <c r="C8618" s="463" t="s">
        <v>3519</v>
      </c>
      <c r="D8618" s="466">
        <v>47.9</v>
      </c>
    </row>
    <row r="8619" spans="1:4">
      <c r="A8619" s="463">
        <v>1550</v>
      </c>
      <c r="B8619" s="464" t="s">
        <v>5342</v>
      </c>
      <c r="C8619" s="463" t="s">
        <v>3519</v>
      </c>
      <c r="D8619" s="466">
        <v>6.68</v>
      </c>
    </row>
    <row r="8620" spans="1:4">
      <c r="A8620" s="463">
        <v>11854</v>
      </c>
      <c r="B8620" s="464" t="s">
        <v>5343</v>
      </c>
      <c r="C8620" s="463" t="s">
        <v>3519</v>
      </c>
      <c r="D8620" s="466">
        <v>8.35</v>
      </c>
    </row>
    <row r="8621" spans="1:4">
      <c r="A8621" s="463">
        <v>11862</v>
      </c>
      <c r="B8621" s="464" t="s">
        <v>5344</v>
      </c>
      <c r="C8621" s="463" t="s">
        <v>3519</v>
      </c>
      <c r="D8621" s="466">
        <v>11.71</v>
      </c>
    </row>
    <row r="8622" spans="1:4">
      <c r="A8622" s="463">
        <v>11863</v>
      </c>
      <c r="B8622" s="464" t="s">
        <v>5345</v>
      </c>
      <c r="C8622" s="463" t="s">
        <v>3519</v>
      </c>
      <c r="D8622" s="466">
        <v>4.7300000000000004</v>
      </c>
    </row>
    <row r="8623" spans="1:4">
      <c r="A8623" s="463">
        <v>11855</v>
      </c>
      <c r="B8623" s="464" t="s">
        <v>5346</v>
      </c>
      <c r="C8623" s="463" t="s">
        <v>3519</v>
      </c>
      <c r="D8623" s="466">
        <v>17.48</v>
      </c>
    </row>
    <row r="8624" spans="1:4">
      <c r="A8624" s="463">
        <v>11864</v>
      </c>
      <c r="B8624" s="464" t="s">
        <v>5347</v>
      </c>
      <c r="C8624" s="463" t="s">
        <v>3519</v>
      </c>
      <c r="D8624" s="466">
        <v>26.43</v>
      </c>
    </row>
    <row r="8625" spans="1:4" ht="28.5">
      <c r="A8625" s="463">
        <v>2527</v>
      </c>
      <c r="B8625" s="464" t="s">
        <v>5348</v>
      </c>
      <c r="C8625" s="463" t="s">
        <v>3519</v>
      </c>
      <c r="D8625" s="466">
        <v>6.88</v>
      </c>
    </row>
    <row r="8626" spans="1:4" ht="28.5">
      <c r="A8626" s="463">
        <v>2526</v>
      </c>
      <c r="B8626" s="464" t="s">
        <v>5349</v>
      </c>
      <c r="C8626" s="463" t="s">
        <v>3519</v>
      </c>
      <c r="D8626" s="466">
        <v>4.41</v>
      </c>
    </row>
    <row r="8627" spans="1:4" ht="28.5">
      <c r="A8627" s="463">
        <v>2487</v>
      </c>
      <c r="B8627" s="464" t="s">
        <v>5350</v>
      </c>
      <c r="C8627" s="463" t="s">
        <v>3519</v>
      </c>
      <c r="D8627" s="466">
        <v>1.5</v>
      </c>
    </row>
    <row r="8628" spans="1:4" ht="28.5">
      <c r="A8628" s="463">
        <v>2483</v>
      </c>
      <c r="B8628" s="464" t="s">
        <v>5351</v>
      </c>
      <c r="C8628" s="463" t="s">
        <v>3519</v>
      </c>
      <c r="D8628" s="466">
        <v>3.14</v>
      </c>
    </row>
    <row r="8629" spans="1:4" ht="28.5">
      <c r="A8629" s="463">
        <v>2528</v>
      </c>
      <c r="B8629" s="464" t="s">
        <v>5352</v>
      </c>
      <c r="C8629" s="463" t="s">
        <v>3519</v>
      </c>
      <c r="D8629" s="466">
        <v>17.329999999999998</v>
      </c>
    </row>
    <row r="8630" spans="1:4" ht="28.5">
      <c r="A8630" s="463">
        <v>2489</v>
      </c>
      <c r="B8630" s="464" t="s">
        <v>5353</v>
      </c>
      <c r="C8630" s="463" t="s">
        <v>3519</v>
      </c>
      <c r="D8630" s="466">
        <v>7.63</v>
      </c>
    </row>
    <row r="8631" spans="1:4" ht="28.5">
      <c r="A8631" s="463">
        <v>2488</v>
      </c>
      <c r="B8631" s="464" t="s">
        <v>5354</v>
      </c>
      <c r="C8631" s="463" t="s">
        <v>3519</v>
      </c>
      <c r="D8631" s="466">
        <v>1.76</v>
      </c>
    </row>
    <row r="8632" spans="1:4" ht="28.5">
      <c r="A8632" s="463">
        <v>2484</v>
      </c>
      <c r="B8632" s="464" t="s">
        <v>5355</v>
      </c>
      <c r="C8632" s="463" t="s">
        <v>3519</v>
      </c>
      <c r="D8632" s="466">
        <v>25.17</v>
      </c>
    </row>
    <row r="8633" spans="1:4" ht="28.5">
      <c r="A8633" s="463">
        <v>2485</v>
      </c>
      <c r="B8633" s="464" t="s">
        <v>5356</v>
      </c>
      <c r="C8633" s="463" t="s">
        <v>3519</v>
      </c>
      <c r="D8633" s="466">
        <v>39.450000000000003</v>
      </c>
    </row>
    <row r="8634" spans="1:4">
      <c r="A8634" s="463">
        <v>38005</v>
      </c>
      <c r="B8634" s="464" t="s">
        <v>5357</v>
      </c>
      <c r="C8634" s="463" t="s">
        <v>3519</v>
      </c>
      <c r="D8634" s="466">
        <v>26.88</v>
      </c>
    </row>
    <row r="8635" spans="1:4">
      <c r="A8635" s="463">
        <v>38006</v>
      </c>
      <c r="B8635" s="464" t="s">
        <v>5358</v>
      </c>
      <c r="C8635" s="463" t="s">
        <v>3519</v>
      </c>
      <c r="D8635" s="466">
        <v>32.99</v>
      </c>
    </row>
    <row r="8636" spans="1:4">
      <c r="A8636" s="463">
        <v>38428</v>
      </c>
      <c r="B8636" s="464" t="s">
        <v>5359</v>
      </c>
      <c r="C8636" s="463" t="s">
        <v>3519</v>
      </c>
      <c r="D8636" s="466">
        <v>30.91</v>
      </c>
    </row>
    <row r="8637" spans="1:4">
      <c r="A8637" s="463">
        <v>38007</v>
      </c>
      <c r="B8637" s="464" t="s">
        <v>5360</v>
      </c>
      <c r="C8637" s="463" t="s">
        <v>3519</v>
      </c>
      <c r="D8637" s="466">
        <v>50.5</v>
      </c>
    </row>
    <row r="8638" spans="1:4">
      <c r="A8638" s="463">
        <v>38008</v>
      </c>
      <c r="B8638" s="464" t="s">
        <v>5361</v>
      </c>
      <c r="C8638" s="463" t="s">
        <v>3519</v>
      </c>
      <c r="D8638" s="466">
        <v>203.38</v>
      </c>
    </row>
    <row r="8639" spans="1:4">
      <c r="A8639" s="463">
        <v>38009</v>
      </c>
      <c r="B8639" s="464" t="s">
        <v>5362</v>
      </c>
      <c r="C8639" s="463" t="s">
        <v>3519</v>
      </c>
      <c r="D8639" s="466">
        <v>248.56</v>
      </c>
    </row>
    <row r="8640" spans="1:4" ht="28.5">
      <c r="A8640" s="463">
        <v>39279</v>
      </c>
      <c r="B8640" s="464" t="s">
        <v>5363</v>
      </c>
      <c r="C8640" s="463" t="s">
        <v>3519</v>
      </c>
      <c r="D8640" s="466">
        <v>15.27</v>
      </c>
    </row>
    <row r="8641" spans="1:4" ht="28.5">
      <c r="A8641" s="463">
        <v>38845</v>
      </c>
      <c r="B8641" s="464" t="s">
        <v>5364</v>
      </c>
      <c r="C8641" s="463" t="s">
        <v>3519</v>
      </c>
      <c r="D8641" s="466">
        <v>22.1</v>
      </c>
    </row>
    <row r="8642" spans="1:4" ht="28.5">
      <c r="A8642" s="463">
        <v>39280</v>
      </c>
      <c r="B8642" s="464" t="s">
        <v>5365</v>
      </c>
      <c r="C8642" s="463" t="s">
        <v>3519</v>
      </c>
      <c r="D8642" s="466">
        <v>19.8</v>
      </c>
    </row>
    <row r="8643" spans="1:4" ht="28.5">
      <c r="A8643" s="463">
        <v>39281</v>
      </c>
      <c r="B8643" s="464" t="s">
        <v>5366</v>
      </c>
      <c r="C8643" s="463" t="s">
        <v>3519</v>
      </c>
      <c r="D8643" s="466">
        <v>26.07</v>
      </c>
    </row>
    <row r="8644" spans="1:4" ht="28.5">
      <c r="A8644" s="463">
        <v>38849</v>
      </c>
      <c r="B8644" s="464" t="s">
        <v>5367</v>
      </c>
      <c r="C8644" s="463" t="s">
        <v>3519</v>
      </c>
      <c r="D8644" s="466">
        <v>22.33</v>
      </c>
    </row>
    <row r="8645" spans="1:4" ht="28.5">
      <c r="A8645" s="463">
        <v>39282</v>
      </c>
      <c r="B8645" s="464" t="s">
        <v>5368</v>
      </c>
      <c r="C8645" s="463" t="s">
        <v>3519</v>
      </c>
      <c r="D8645" s="466">
        <v>26.69</v>
      </c>
    </row>
    <row r="8646" spans="1:4" ht="28.5">
      <c r="A8646" s="463">
        <v>38852</v>
      </c>
      <c r="B8646" s="464" t="s">
        <v>5369</v>
      </c>
      <c r="C8646" s="463" t="s">
        <v>3519</v>
      </c>
      <c r="D8646" s="466">
        <v>36.32</v>
      </c>
    </row>
    <row r="8647" spans="1:4" ht="28.5">
      <c r="A8647" s="463">
        <v>38844</v>
      </c>
      <c r="B8647" s="464" t="s">
        <v>5370</v>
      </c>
      <c r="C8647" s="463" t="s">
        <v>3519</v>
      </c>
      <c r="D8647" s="466">
        <v>11.16</v>
      </c>
    </row>
    <row r="8648" spans="1:4" ht="28.5">
      <c r="A8648" s="463">
        <v>38846</v>
      </c>
      <c r="B8648" s="464" t="s">
        <v>5371</v>
      </c>
      <c r="C8648" s="463" t="s">
        <v>3519</v>
      </c>
      <c r="D8648" s="466">
        <v>12.21</v>
      </c>
    </row>
    <row r="8649" spans="1:4" ht="28.5">
      <c r="A8649" s="463">
        <v>38847</v>
      </c>
      <c r="B8649" s="464" t="s">
        <v>5372</v>
      </c>
      <c r="C8649" s="463" t="s">
        <v>3519</v>
      </c>
      <c r="D8649" s="466">
        <v>15.02</v>
      </c>
    </row>
    <row r="8650" spans="1:4" ht="28.5">
      <c r="A8650" s="463">
        <v>38850</v>
      </c>
      <c r="B8650" s="464" t="s">
        <v>5373</v>
      </c>
      <c r="C8650" s="463" t="s">
        <v>3519</v>
      </c>
      <c r="D8650" s="466">
        <v>20.87</v>
      </c>
    </row>
    <row r="8651" spans="1:4" ht="28.5">
      <c r="A8651" s="463">
        <v>38848</v>
      </c>
      <c r="B8651" s="464" t="s">
        <v>5374</v>
      </c>
      <c r="C8651" s="463" t="s">
        <v>3519</v>
      </c>
      <c r="D8651" s="466">
        <v>17.46</v>
      </c>
    </row>
    <row r="8652" spans="1:4" ht="28.5">
      <c r="A8652" s="463">
        <v>38851</v>
      </c>
      <c r="B8652" s="464" t="s">
        <v>5375</v>
      </c>
      <c r="C8652" s="463" t="s">
        <v>3519</v>
      </c>
      <c r="D8652" s="466">
        <v>31.73</v>
      </c>
    </row>
    <row r="8653" spans="1:4">
      <c r="A8653" s="463">
        <v>38860</v>
      </c>
      <c r="B8653" s="464" t="s">
        <v>5376</v>
      </c>
      <c r="C8653" s="463" t="s">
        <v>3519</v>
      </c>
      <c r="D8653" s="466">
        <v>8.9700000000000006</v>
      </c>
    </row>
    <row r="8654" spans="1:4">
      <c r="A8654" s="463">
        <v>38861</v>
      </c>
      <c r="B8654" s="464" t="s">
        <v>5377</v>
      </c>
      <c r="C8654" s="463" t="s">
        <v>3519</v>
      </c>
      <c r="D8654" s="466">
        <v>12.07</v>
      </c>
    </row>
    <row r="8655" spans="1:4">
      <c r="A8655" s="463">
        <v>38862</v>
      </c>
      <c r="B8655" s="464" t="s">
        <v>5378</v>
      </c>
      <c r="C8655" s="463" t="s">
        <v>3519</v>
      </c>
      <c r="D8655" s="466">
        <v>10.17</v>
      </c>
    </row>
    <row r="8656" spans="1:4">
      <c r="A8656" s="463">
        <v>38863</v>
      </c>
      <c r="B8656" s="464" t="s">
        <v>5379</v>
      </c>
      <c r="C8656" s="463" t="s">
        <v>3519</v>
      </c>
      <c r="D8656" s="466">
        <v>11.69</v>
      </c>
    </row>
    <row r="8657" spans="1:4">
      <c r="A8657" s="463">
        <v>38865</v>
      </c>
      <c r="B8657" s="464" t="s">
        <v>5380</v>
      </c>
      <c r="C8657" s="463" t="s">
        <v>3519</v>
      </c>
      <c r="D8657" s="466">
        <v>15.87</v>
      </c>
    </row>
    <row r="8658" spans="1:4">
      <c r="A8658" s="463">
        <v>38864</v>
      </c>
      <c r="B8658" s="464" t="s">
        <v>5381</v>
      </c>
      <c r="C8658" s="463" t="s">
        <v>3519</v>
      </c>
      <c r="D8658" s="466">
        <v>24.26</v>
      </c>
    </row>
    <row r="8659" spans="1:4">
      <c r="A8659" s="463">
        <v>38866</v>
      </c>
      <c r="B8659" s="464" t="s">
        <v>5382</v>
      </c>
      <c r="C8659" s="463" t="s">
        <v>3519</v>
      </c>
      <c r="D8659" s="466">
        <v>17.079999999999998</v>
      </c>
    </row>
    <row r="8660" spans="1:4">
      <c r="A8660" s="463">
        <v>38868</v>
      </c>
      <c r="B8660" s="464" t="s">
        <v>5383</v>
      </c>
      <c r="C8660" s="463" t="s">
        <v>3519</v>
      </c>
      <c r="D8660" s="466">
        <v>28.47</v>
      </c>
    </row>
    <row r="8661" spans="1:4" ht="28.5">
      <c r="A8661" s="463">
        <v>38853</v>
      </c>
      <c r="B8661" s="464" t="s">
        <v>5384</v>
      </c>
      <c r="C8661" s="463" t="s">
        <v>3519</v>
      </c>
      <c r="D8661" s="466">
        <v>9.1999999999999993</v>
      </c>
    </row>
    <row r="8662" spans="1:4" ht="28.5">
      <c r="A8662" s="463">
        <v>38854</v>
      </c>
      <c r="B8662" s="464" t="s">
        <v>5385</v>
      </c>
      <c r="C8662" s="463" t="s">
        <v>3519</v>
      </c>
      <c r="D8662" s="466">
        <v>12.58</v>
      </c>
    </row>
    <row r="8663" spans="1:4" ht="28.5">
      <c r="A8663" s="463">
        <v>38855</v>
      </c>
      <c r="B8663" s="464" t="s">
        <v>5386</v>
      </c>
      <c r="C8663" s="463" t="s">
        <v>3519</v>
      </c>
      <c r="D8663" s="466">
        <v>9.33</v>
      </c>
    </row>
    <row r="8664" spans="1:4" ht="28.5">
      <c r="A8664" s="463">
        <v>38856</v>
      </c>
      <c r="B8664" s="464" t="s">
        <v>5387</v>
      </c>
      <c r="C8664" s="463" t="s">
        <v>3519</v>
      </c>
      <c r="D8664" s="466">
        <v>14.98</v>
      </c>
    </row>
    <row r="8665" spans="1:4" ht="28.5">
      <c r="A8665" s="463">
        <v>38857</v>
      </c>
      <c r="B8665" s="464" t="s">
        <v>5388</v>
      </c>
      <c r="C8665" s="463" t="s">
        <v>3519</v>
      </c>
      <c r="D8665" s="466">
        <v>19.809999999999999</v>
      </c>
    </row>
    <row r="8666" spans="1:4" ht="28.5">
      <c r="A8666" s="463">
        <v>38858</v>
      </c>
      <c r="B8666" s="464" t="s">
        <v>5389</v>
      </c>
      <c r="C8666" s="463" t="s">
        <v>3519</v>
      </c>
      <c r="D8666" s="466">
        <v>18.010000000000002</v>
      </c>
    </row>
    <row r="8667" spans="1:4" ht="28.5">
      <c r="A8667" s="463">
        <v>38859</v>
      </c>
      <c r="B8667" s="464" t="s">
        <v>5390</v>
      </c>
      <c r="C8667" s="463" t="s">
        <v>3519</v>
      </c>
      <c r="D8667" s="466">
        <v>29.17</v>
      </c>
    </row>
    <row r="8668" spans="1:4" ht="57">
      <c r="A8668" s="463">
        <v>3104</v>
      </c>
      <c r="B8668" s="464" t="s">
        <v>13828</v>
      </c>
      <c r="C8668" s="463" t="s">
        <v>3531</v>
      </c>
      <c r="D8668" s="466">
        <v>138.27000000000001</v>
      </c>
    </row>
    <row r="8669" spans="1:4" ht="28.5">
      <c r="A8669" s="463">
        <v>1607</v>
      </c>
      <c r="B8669" s="464" t="s">
        <v>5391</v>
      </c>
      <c r="C8669" s="463" t="s">
        <v>3531</v>
      </c>
      <c r="D8669" s="466">
        <v>0.25</v>
      </c>
    </row>
    <row r="8670" spans="1:4" ht="28.5">
      <c r="A8670" s="463">
        <v>38169</v>
      </c>
      <c r="B8670" s="464" t="s">
        <v>5392</v>
      </c>
      <c r="C8670" s="463" t="s">
        <v>3531</v>
      </c>
      <c r="D8670" s="466">
        <v>84.93</v>
      </c>
    </row>
    <row r="8671" spans="1:4" ht="28.5">
      <c r="A8671" s="463">
        <v>6142</v>
      </c>
      <c r="B8671" s="464" t="s">
        <v>5393</v>
      </c>
      <c r="C8671" s="463" t="s">
        <v>3519</v>
      </c>
      <c r="D8671" s="466">
        <v>7.56</v>
      </c>
    </row>
    <row r="8672" spans="1:4" ht="28.5">
      <c r="A8672" s="463">
        <v>11686</v>
      </c>
      <c r="B8672" s="464" t="s">
        <v>5394</v>
      </c>
      <c r="C8672" s="463" t="s">
        <v>3519</v>
      </c>
      <c r="D8672" s="466">
        <v>10.5</v>
      </c>
    </row>
    <row r="8673" spans="1:4" ht="28.5">
      <c r="A8673" s="463">
        <v>37598</v>
      </c>
      <c r="B8673" s="464" t="s">
        <v>5395</v>
      </c>
      <c r="C8673" s="463" t="s">
        <v>3519</v>
      </c>
      <c r="D8673" s="466">
        <v>44.96</v>
      </c>
    </row>
    <row r="8674" spans="1:4" ht="42.75">
      <c r="A8674" s="463">
        <v>25398</v>
      </c>
      <c r="B8674" s="464" t="s">
        <v>5396</v>
      </c>
      <c r="C8674" s="463" t="s">
        <v>3519</v>
      </c>
      <c r="D8674" s="466">
        <v>5328.75</v>
      </c>
    </row>
    <row r="8675" spans="1:4" ht="42.75">
      <c r="A8675" s="463">
        <v>25399</v>
      </c>
      <c r="B8675" s="464" t="s">
        <v>5397</v>
      </c>
      <c r="C8675" s="463" t="s">
        <v>3519</v>
      </c>
      <c r="D8675" s="466">
        <v>3235.02</v>
      </c>
    </row>
    <row r="8676" spans="1:4" ht="28.5">
      <c r="A8676" s="463">
        <v>43440</v>
      </c>
      <c r="B8676" s="464" t="s">
        <v>8740</v>
      </c>
      <c r="C8676" s="463" t="s">
        <v>3519</v>
      </c>
      <c r="D8676" s="466">
        <v>436.32</v>
      </c>
    </row>
    <row r="8677" spans="1:4" ht="28.5">
      <c r="A8677" s="463">
        <v>10667</v>
      </c>
      <c r="B8677" s="464" t="s">
        <v>5398</v>
      </c>
      <c r="C8677" s="463" t="s">
        <v>3519</v>
      </c>
      <c r="D8677" s="466">
        <v>15000</v>
      </c>
    </row>
    <row r="8678" spans="1:4" ht="28.5">
      <c r="A8678" s="463">
        <v>1613</v>
      </c>
      <c r="B8678" s="464" t="s">
        <v>5399</v>
      </c>
      <c r="C8678" s="463" t="s">
        <v>3519</v>
      </c>
      <c r="D8678" s="466">
        <v>1690.65</v>
      </c>
    </row>
    <row r="8679" spans="1:4" ht="28.5">
      <c r="A8679" s="463">
        <v>1626</v>
      </c>
      <c r="B8679" s="464" t="s">
        <v>5400</v>
      </c>
      <c r="C8679" s="463" t="s">
        <v>3519</v>
      </c>
      <c r="D8679" s="466">
        <v>2528.5700000000002</v>
      </c>
    </row>
    <row r="8680" spans="1:4" ht="28.5">
      <c r="A8680" s="463">
        <v>1625</v>
      </c>
      <c r="B8680" s="464" t="s">
        <v>5401</v>
      </c>
      <c r="C8680" s="463" t="s">
        <v>3519</v>
      </c>
      <c r="D8680" s="466">
        <v>176.61</v>
      </c>
    </row>
    <row r="8681" spans="1:4" ht="28.5">
      <c r="A8681" s="463">
        <v>1622</v>
      </c>
      <c r="B8681" s="464" t="s">
        <v>5402</v>
      </c>
      <c r="C8681" s="463" t="s">
        <v>3519</v>
      </c>
      <c r="D8681" s="466">
        <v>5705.96</v>
      </c>
    </row>
    <row r="8682" spans="1:4" ht="28.5">
      <c r="A8682" s="463">
        <v>1620</v>
      </c>
      <c r="B8682" s="464" t="s">
        <v>5403</v>
      </c>
      <c r="C8682" s="463" t="s">
        <v>3519</v>
      </c>
      <c r="D8682" s="466">
        <v>372.04</v>
      </c>
    </row>
    <row r="8683" spans="1:4" ht="28.5">
      <c r="A8683" s="463">
        <v>1629</v>
      </c>
      <c r="B8683" s="464" t="s">
        <v>5404</v>
      </c>
      <c r="C8683" s="463" t="s">
        <v>3519</v>
      </c>
      <c r="D8683" s="466">
        <v>13886.95</v>
      </c>
    </row>
    <row r="8684" spans="1:4" ht="28.5">
      <c r="A8684" s="463">
        <v>1627</v>
      </c>
      <c r="B8684" s="464" t="s">
        <v>5405</v>
      </c>
      <c r="C8684" s="463" t="s">
        <v>3519</v>
      </c>
      <c r="D8684" s="466">
        <v>711.14</v>
      </c>
    </row>
    <row r="8685" spans="1:4" ht="28.5">
      <c r="A8685" s="463">
        <v>1623</v>
      </c>
      <c r="B8685" s="464" t="s">
        <v>5406</v>
      </c>
      <c r="C8685" s="463" t="s">
        <v>3519</v>
      </c>
      <c r="D8685" s="466">
        <v>144.03</v>
      </c>
    </row>
    <row r="8686" spans="1:4" ht="28.5">
      <c r="A8686" s="463">
        <v>1619</v>
      </c>
      <c r="B8686" s="464" t="s">
        <v>5407</v>
      </c>
      <c r="C8686" s="463" t="s">
        <v>3519</v>
      </c>
      <c r="D8686" s="466">
        <v>198.13</v>
      </c>
    </row>
    <row r="8687" spans="1:4" ht="28.5">
      <c r="A8687" s="463">
        <v>1630</v>
      </c>
      <c r="B8687" s="464" t="s">
        <v>5408</v>
      </c>
      <c r="C8687" s="463" t="s">
        <v>3519</v>
      </c>
      <c r="D8687" s="466">
        <v>4362.32</v>
      </c>
    </row>
    <row r="8688" spans="1:4" ht="28.5">
      <c r="A8688" s="463">
        <v>1616</v>
      </c>
      <c r="B8688" s="464" t="s">
        <v>5409</v>
      </c>
      <c r="C8688" s="463" t="s">
        <v>3519</v>
      </c>
      <c r="D8688" s="466">
        <v>6709.33</v>
      </c>
    </row>
    <row r="8689" spans="1:4" ht="28.5">
      <c r="A8689" s="463">
        <v>1614</v>
      </c>
      <c r="B8689" s="464" t="s">
        <v>5410</v>
      </c>
      <c r="C8689" s="463" t="s">
        <v>3519</v>
      </c>
      <c r="D8689" s="466">
        <v>306.64</v>
      </c>
    </row>
    <row r="8690" spans="1:4" ht="28.5">
      <c r="A8690" s="463">
        <v>1617</v>
      </c>
      <c r="B8690" s="464" t="s">
        <v>5411</v>
      </c>
      <c r="C8690" s="463" t="s">
        <v>3519</v>
      </c>
      <c r="D8690" s="466">
        <v>8009.49</v>
      </c>
    </row>
    <row r="8691" spans="1:4" ht="28.5">
      <c r="A8691" s="463">
        <v>1621</v>
      </c>
      <c r="B8691" s="464" t="s">
        <v>5412</v>
      </c>
      <c r="C8691" s="463" t="s">
        <v>3519</v>
      </c>
      <c r="D8691" s="466">
        <v>548.41999999999996</v>
      </c>
    </row>
    <row r="8692" spans="1:4" ht="28.5">
      <c r="A8692" s="463">
        <v>1624</v>
      </c>
      <c r="B8692" s="464" t="s">
        <v>5413</v>
      </c>
      <c r="C8692" s="463" t="s">
        <v>3519</v>
      </c>
      <c r="D8692" s="466">
        <v>19687.71</v>
      </c>
    </row>
    <row r="8693" spans="1:4" ht="28.5">
      <c r="A8693" s="463">
        <v>1615</v>
      </c>
      <c r="B8693" s="464" t="s">
        <v>5414</v>
      </c>
      <c r="C8693" s="463" t="s">
        <v>3519</v>
      </c>
      <c r="D8693" s="466">
        <v>1029.8399999999999</v>
      </c>
    </row>
    <row r="8694" spans="1:4" ht="28.5">
      <c r="A8694" s="463">
        <v>1612</v>
      </c>
      <c r="B8694" s="464" t="s">
        <v>5415</v>
      </c>
      <c r="C8694" s="463" t="s">
        <v>3519</v>
      </c>
      <c r="D8694" s="466">
        <v>135.63999999999999</v>
      </c>
    </row>
    <row r="8695" spans="1:4" ht="28.5">
      <c r="A8695" s="463">
        <v>1618</v>
      </c>
      <c r="B8695" s="464" t="s">
        <v>5416</v>
      </c>
      <c r="C8695" s="463" t="s">
        <v>3519</v>
      </c>
      <c r="D8695" s="466">
        <v>1415.16</v>
      </c>
    </row>
    <row r="8696" spans="1:4">
      <c r="A8696" s="463">
        <v>14211</v>
      </c>
      <c r="B8696" s="464" t="s">
        <v>5417</v>
      </c>
      <c r="C8696" s="463" t="s">
        <v>3519</v>
      </c>
      <c r="D8696" s="466">
        <v>46.56</v>
      </c>
    </row>
    <row r="8697" spans="1:4" ht="28.5">
      <c r="A8697" s="463">
        <v>43657</v>
      </c>
      <c r="B8697" s="464" t="s">
        <v>13829</v>
      </c>
      <c r="C8697" s="463" t="s">
        <v>3522</v>
      </c>
      <c r="D8697" s="466">
        <v>10.29</v>
      </c>
    </row>
    <row r="8698" spans="1:4">
      <c r="A8698" s="463">
        <v>34500</v>
      </c>
      <c r="B8698" s="464" t="s">
        <v>5418</v>
      </c>
      <c r="C8698" s="463" t="s">
        <v>3521</v>
      </c>
      <c r="D8698" s="466">
        <v>115.13</v>
      </c>
    </row>
    <row r="8699" spans="1:4">
      <c r="A8699" s="463">
        <v>40934</v>
      </c>
      <c r="B8699" s="464" t="s">
        <v>5419</v>
      </c>
      <c r="C8699" s="463" t="s">
        <v>3526</v>
      </c>
      <c r="D8699" s="466">
        <v>20329.11</v>
      </c>
    </row>
    <row r="8700" spans="1:4">
      <c r="A8700" s="463">
        <v>38200</v>
      </c>
      <c r="B8700" s="464" t="s">
        <v>5420</v>
      </c>
      <c r="C8700" s="463" t="s">
        <v>3532</v>
      </c>
      <c r="D8700" s="466">
        <v>682.49</v>
      </c>
    </row>
    <row r="8701" spans="1:4" ht="28.5">
      <c r="A8701" s="463">
        <v>39269</v>
      </c>
      <c r="B8701" s="464" t="s">
        <v>5421</v>
      </c>
      <c r="C8701" s="463" t="s">
        <v>3522</v>
      </c>
      <c r="D8701" s="466">
        <v>1.48</v>
      </c>
    </row>
    <row r="8702" spans="1:4" ht="28.5">
      <c r="A8702" s="463">
        <v>11889</v>
      </c>
      <c r="B8702" s="464" t="s">
        <v>5422</v>
      </c>
      <c r="C8702" s="463" t="s">
        <v>3522</v>
      </c>
      <c r="D8702" s="466">
        <v>2.06</v>
      </c>
    </row>
    <row r="8703" spans="1:4" ht="28.5">
      <c r="A8703" s="463">
        <v>39270</v>
      </c>
      <c r="B8703" s="464" t="s">
        <v>5423</v>
      </c>
      <c r="C8703" s="463" t="s">
        <v>3522</v>
      </c>
      <c r="D8703" s="466">
        <v>2.46</v>
      </c>
    </row>
    <row r="8704" spans="1:4" ht="28.5">
      <c r="A8704" s="463">
        <v>11890</v>
      </c>
      <c r="B8704" s="464" t="s">
        <v>5424</v>
      </c>
      <c r="C8704" s="463" t="s">
        <v>3522</v>
      </c>
      <c r="D8704" s="466">
        <v>3.2</v>
      </c>
    </row>
    <row r="8705" spans="1:4" ht="28.5">
      <c r="A8705" s="463">
        <v>11891</v>
      </c>
      <c r="B8705" s="464" t="s">
        <v>5425</v>
      </c>
      <c r="C8705" s="463" t="s">
        <v>3522</v>
      </c>
      <c r="D8705" s="466">
        <v>5.27</v>
      </c>
    </row>
    <row r="8706" spans="1:4" ht="28.5">
      <c r="A8706" s="463">
        <v>11892</v>
      </c>
      <c r="B8706" s="464" t="s">
        <v>5426</v>
      </c>
      <c r="C8706" s="463" t="s">
        <v>3522</v>
      </c>
      <c r="D8706" s="466">
        <v>8.1300000000000008</v>
      </c>
    </row>
    <row r="8707" spans="1:4">
      <c r="A8707" s="463">
        <v>37601</v>
      </c>
      <c r="B8707" s="464" t="s">
        <v>5427</v>
      </c>
      <c r="C8707" s="463" t="s">
        <v>3522</v>
      </c>
      <c r="D8707" s="466">
        <v>9.99</v>
      </c>
    </row>
    <row r="8708" spans="1:4">
      <c r="A8708" s="463">
        <v>1634</v>
      </c>
      <c r="B8708" s="464" t="s">
        <v>5428</v>
      </c>
      <c r="C8708" s="463" t="s">
        <v>3522</v>
      </c>
      <c r="D8708" s="466">
        <v>10.32</v>
      </c>
    </row>
    <row r="8709" spans="1:4" ht="28.5">
      <c r="A8709" s="463">
        <v>5086</v>
      </c>
      <c r="B8709" s="464" t="s">
        <v>5429</v>
      </c>
      <c r="C8709" s="463" t="s">
        <v>3523</v>
      </c>
      <c r="D8709" s="466">
        <v>35.159999999999997</v>
      </c>
    </row>
    <row r="8710" spans="1:4" ht="28.5">
      <c r="A8710" s="463">
        <v>11280</v>
      </c>
      <c r="B8710" s="464" t="s">
        <v>5430</v>
      </c>
      <c r="C8710" s="463" t="s">
        <v>3519</v>
      </c>
      <c r="D8710" s="466">
        <v>16026.05</v>
      </c>
    </row>
    <row r="8711" spans="1:4" ht="28.5">
      <c r="A8711" s="463">
        <v>40519</v>
      </c>
      <c r="B8711" s="464" t="s">
        <v>5431</v>
      </c>
      <c r="C8711" s="463" t="s">
        <v>3519</v>
      </c>
      <c r="D8711" s="466">
        <v>132113.26999999999</v>
      </c>
    </row>
    <row r="8712" spans="1:4">
      <c r="A8712" s="463">
        <v>39869</v>
      </c>
      <c r="B8712" s="464" t="s">
        <v>5432</v>
      </c>
      <c r="C8712" s="463" t="s">
        <v>3519</v>
      </c>
      <c r="D8712" s="466">
        <v>15.84</v>
      </c>
    </row>
    <row r="8713" spans="1:4">
      <c r="A8713" s="463">
        <v>39870</v>
      </c>
      <c r="B8713" s="464" t="s">
        <v>5433</v>
      </c>
      <c r="C8713" s="463" t="s">
        <v>3519</v>
      </c>
      <c r="D8713" s="466">
        <v>24.22</v>
      </c>
    </row>
    <row r="8714" spans="1:4">
      <c r="A8714" s="463">
        <v>39871</v>
      </c>
      <c r="B8714" s="464" t="s">
        <v>5434</v>
      </c>
      <c r="C8714" s="463" t="s">
        <v>3519</v>
      </c>
      <c r="D8714" s="466">
        <v>27.16</v>
      </c>
    </row>
    <row r="8715" spans="1:4">
      <c r="A8715" s="463">
        <v>12722</v>
      </c>
      <c r="B8715" s="464" t="s">
        <v>5435</v>
      </c>
      <c r="C8715" s="463" t="s">
        <v>3519</v>
      </c>
      <c r="D8715" s="466">
        <v>908.73</v>
      </c>
    </row>
    <row r="8716" spans="1:4">
      <c r="A8716" s="463">
        <v>12714</v>
      </c>
      <c r="B8716" s="464" t="s">
        <v>5436</v>
      </c>
      <c r="C8716" s="463" t="s">
        <v>3519</v>
      </c>
      <c r="D8716" s="466">
        <v>5.93</v>
      </c>
    </row>
    <row r="8717" spans="1:4">
      <c r="A8717" s="463">
        <v>12715</v>
      </c>
      <c r="B8717" s="464" t="s">
        <v>5437</v>
      </c>
      <c r="C8717" s="463" t="s">
        <v>3519</v>
      </c>
      <c r="D8717" s="466">
        <v>13.39</v>
      </c>
    </row>
    <row r="8718" spans="1:4">
      <c r="A8718" s="463">
        <v>12716</v>
      </c>
      <c r="B8718" s="464" t="s">
        <v>5438</v>
      </c>
      <c r="C8718" s="463" t="s">
        <v>3519</v>
      </c>
      <c r="D8718" s="466">
        <v>23</v>
      </c>
    </row>
    <row r="8719" spans="1:4">
      <c r="A8719" s="463">
        <v>12717</v>
      </c>
      <c r="B8719" s="464" t="s">
        <v>5439</v>
      </c>
      <c r="C8719" s="463" t="s">
        <v>3519</v>
      </c>
      <c r="D8719" s="466">
        <v>45.21</v>
      </c>
    </row>
    <row r="8720" spans="1:4">
      <c r="A8720" s="463">
        <v>12718</v>
      </c>
      <c r="B8720" s="464" t="s">
        <v>5440</v>
      </c>
      <c r="C8720" s="463" t="s">
        <v>3519</v>
      </c>
      <c r="D8720" s="466">
        <v>69.38</v>
      </c>
    </row>
    <row r="8721" spans="1:4">
      <c r="A8721" s="463">
        <v>12719</v>
      </c>
      <c r="B8721" s="464" t="s">
        <v>5441</v>
      </c>
      <c r="C8721" s="463" t="s">
        <v>3519</v>
      </c>
      <c r="D8721" s="466">
        <v>110.14</v>
      </c>
    </row>
    <row r="8722" spans="1:4">
      <c r="A8722" s="463">
        <v>12720</v>
      </c>
      <c r="B8722" s="464" t="s">
        <v>5442</v>
      </c>
      <c r="C8722" s="463" t="s">
        <v>3519</v>
      </c>
      <c r="D8722" s="466">
        <v>383.51</v>
      </c>
    </row>
    <row r="8723" spans="1:4">
      <c r="A8723" s="463">
        <v>12721</v>
      </c>
      <c r="B8723" s="464" t="s">
        <v>5443</v>
      </c>
      <c r="C8723" s="463" t="s">
        <v>3519</v>
      </c>
      <c r="D8723" s="466">
        <v>367.76</v>
      </c>
    </row>
    <row r="8724" spans="1:4" ht="28.5">
      <c r="A8724" s="463">
        <v>3468</v>
      </c>
      <c r="B8724" s="464" t="s">
        <v>5444</v>
      </c>
      <c r="C8724" s="463" t="s">
        <v>3519</v>
      </c>
      <c r="D8724" s="466">
        <v>33.89</v>
      </c>
    </row>
    <row r="8725" spans="1:4" ht="28.5">
      <c r="A8725" s="463">
        <v>3465</v>
      </c>
      <c r="B8725" s="464" t="s">
        <v>5445</v>
      </c>
      <c r="C8725" s="463" t="s">
        <v>3519</v>
      </c>
      <c r="D8725" s="466">
        <v>33.880000000000003</v>
      </c>
    </row>
    <row r="8726" spans="1:4" ht="28.5">
      <c r="A8726" s="463">
        <v>12403</v>
      </c>
      <c r="B8726" s="464" t="s">
        <v>5446</v>
      </c>
      <c r="C8726" s="463" t="s">
        <v>3519</v>
      </c>
      <c r="D8726" s="466">
        <v>24.15</v>
      </c>
    </row>
    <row r="8727" spans="1:4">
      <c r="A8727" s="463">
        <v>3463</v>
      </c>
      <c r="B8727" s="464" t="s">
        <v>5447</v>
      </c>
      <c r="C8727" s="463" t="s">
        <v>3519</v>
      </c>
      <c r="D8727" s="466">
        <v>14.11</v>
      </c>
    </row>
    <row r="8728" spans="1:4">
      <c r="A8728" s="463">
        <v>3464</v>
      </c>
      <c r="B8728" s="464" t="s">
        <v>5448</v>
      </c>
      <c r="C8728" s="463" t="s">
        <v>3519</v>
      </c>
      <c r="D8728" s="466">
        <v>14.11</v>
      </c>
    </row>
    <row r="8729" spans="1:4" ht="28.5">
      <c r="A8729" s="463">
        <v>3466</v>
      </c>
      <c r="B8729" s="464" t="s">
        <v>5449</v>
      </c>
      <c r="C8729" s="463" t="s">
        <v>3519</v>
      </c>
      <c r="D8729" s="466">
        <v>86.06</v>
      </c>
    </row>
    <row r="8730" spans="1:4" ht="28.5">
      <c r="A8730" s="463">
        <v>3467</v>
      </c>
      <c r="B8730" s="464" t="s">
        <v>5450</v>
      </c>
      <c r="C8730" s="463" t="s">
        <v>3519</v>
      </c>
      <c r="D8730" s="466">
        <v>48.6</v>
      </c>
    </row>
    <row r="8731" spans="1:4" ht="28.5">
      <c r="A8731" s="463">
        <v>3462</v>
      </c>
      <c r="B8731" s="464" t="s">
        <v>5451</v>
      </c>
      <c r="C8731" s="463" t="s">
        <v>3519</v>
      </c>
      <c r="D8731" s="466">
        <v>9.31</v>
      </c>
    </row>
    <row r="8732" spans="1:4">
      <c r="A8732" s="463">
        <v>3446</v>
      </c>
      <c r="B8732" s="464" t="s">
        <v>5452</v>
      </c>
      <c r="C8732" s="463" t="s">
        <v>3519</v>
      </c>
      <c r="D8732" s="466">
        <v>28.65</v>
      </c>
    </row>
    <row r="8733" spans="1:4">
      <c r="A8733" s="463">
        <v>3445</v>
      </c>
      <c r="B8733" s="464" t="s">
        <v>5453</v>
      </c>
      <c r="C8733" s="463" t="s">
        <v>3519</v>
      </c>
      <c r="D8733" s="466">
        <v>23.39</v>
      </c>
    </row>
    <row r="8734" spans="1:4">
      <c r="A8734" s="463">
        <v>3441</v>
      </c>
      <c r="B8734" s="464" t="s">
        <v>5454</v>
      </c>
      <c r="C8734" s="463" t="s">
        <v>3519</v>
      </c>
      <c r="D8734" s="466">
        <v>6.6</v>
      </c>
    </row>
    <row r="8735" spans="1:4">
      <c r="A8735" s="463">
        <v>3444</v>
      </c>
      <c r="B8735" s="464" t="s">
        <v>5455</v>
      </c>
      <c r="C8735" s="463" t="s">
        <v>3519</v>
      </c>
      <c r="D8735" s="466">
        <v>14.4</v>
      </c>
    </row>
    <row r="8736" spans="1:4">
      <c r="A8736" s="463">
        <v>12402</v>
      </c>
      <c r="B8736" s="464" t="s">
        <v>5456</v>
      </c>
      <c r="C8736" s="463" t="s">
        <v>3519</v>
      </c>
      <c r="D8736" s="466">
        <v>80.540000000000006</v>
      </c>
    </row>
    <row r="8737" spans="1:4">
      <c r="A8737" s="463">
        <v>3447</v>
      </c>
      <c r="B8737" s="464" t="s">
        <v>5457</v>
      </c>
      <c r="C8737" s="463" t="s">
        <v>3519</v>
      </c>
      <c r="D8737" s="466">
        <v>41.67</v>
      </c>
    </row>
    <row r="8738" spans="1:4">
      <c r="A8738" s="463">
        <v>3442</v>
      </c>
      <c r="B8738" s="464" t="s">
        <v>5458</v>
      </c>
      <c r="C8738" s="463" t="s">
        <v>3519</v>
      </c>
      <c r="D8738" s="466">
        <v>9.8699999999999992</v>
      </c>
    </row>
    <row r="8739" spans="1:4">
      <c r="A8739" s="463">
        <v>3448</v>
      </c>
      <c r="B8739" s="464" t="s">
        <v>5459</v>
      </c>
      <c r="C8739" s="463" t="s">
        <v>3519</v>
      </c>
      <c r="D8739" s="466">
        <v>117.75</v>
      </c>
    </row>
    <row r="8740" spans="1:4">
      <c r="A8740" s="463">
        <v>3449</v>
      </c>
      <c r="B8740" s="464" t="s">
        <v>5460</v>
      </c>
      <c r="C8740" s="463" t="s">
        <v>3519</v>
      </c>
      <c r="D8740" s="466">
        <v>206.33</v>
      </c>
    </row>
    <row r="8741" spans="1:4">
      <c r="A8741" s="463">
        <v>37438</v>
      </c>
      <c r="B8741" s="464" t="s">
        <v>5461</v>
      </c>
      <c r="C8741" s="463" t="s">
        <v>3519</v>
      </c>
      <c r="D8741" s="466">
        <v>255.01</v>
      </c>
    </row>
    <row r="8742" spans="1:4">
      <c r="A8742" s="463">
        <v>37439</v>
      </c>
      <c r="B8742" s="464" t="s">
        <v>5462</v>
      </c>
      <c r="C8742" s="463" t="s">
        <v>3519</v>
      </c>
      <c r="D8742" s="466">
        <v>1667.24</v>
      </c>
    </row>
    <row r="8743" spans="1:4">
      <c r="A8743" s="463">
        <v>37435</v>
      </c>
      <c r="B8743" s="464" t="s">
        <v>5463</v>
      </c>
      <c r="C8743" s="463" t="s">
        <v>3519</v>
      </c>
      <c r="D8743" s="466">
        <v>29.97</v>
      </c>
    </row>
    <row r="8744" spans="1:4">
      <c r="A8744" s="463">
        <v>37436</v>
      </c>
      <c r="B8744" s="464" t="s">
        <v>5464</v>
      </c>
      <c r="C8744" s="463" t="s">
        <v>3519</v>
      </c>
      <c r="D8744" s="466">
        <v>35.369999999999997</v>
      </c>
    </row>
    <row r="8745" spans="1:4">
      <c r="A8745" s="463">
        <v>37437</v>
      </c>
      <c r="B8745" s="464" t="s">
        <v>5465</v>
      </c>
      <c r="C8745" s="463" t="s">
        <v>3519</v>
      </c>
      <c r="D8745" s="466">
        <v>51.15</v>
      </c>
    </row>
    <row r="8746" spans="1:4">
      <c r="A8746" s="463">
        <v>3473</v>
      </c>
      <c r="B8746" s="464" t="s">
        <v>5466</v>
      </c>
      <c r="C8746" s="463" t="s">
        <v>3519</v>
      </c>
      <c r="D8746" s="466">
        <v>32.4</v>
      </c>
    </row>
    <row r="8747" spans="1:4">
      <c r="A8747" s="463">
        <v>3474</v>
      </c>
      <c r="B8747" s="464" t="s">
        <v>5467</v>
      </c>
      <c r="C8747" s="463" t="s">
        <v>3519</v>
      </c>
      <c r="D8747" s="466">
        <v>26.7</v>
      </c>
    </row>
    <row r="8748" spans="1:4">
      <c r="A8748" s="463">
        <v>3450</v>
      </c>
      <c r="B8748" s="464" t="s">
        <v>5468</v>
      </c>
      <c r="C8748" s="463" t="s">
        <v>3519</v>
      </c>
      <c r="D8748" s="466">
        <v>7.74</v>
      </c>
    </row>
    <row r="8749" spans="1:4">
      <c r="A8749" s="463">
        <v>3443</v>
      </c>
      <c r="B8749" s="464" t="s">
        <v>5469</v>
      </c>
      <c r="C8749" s="463" t="s">
        <v>3519</v>
      </c>
      <c r="D8749" s="466">
        <v>16.61</v>
      </c>
    </row>
    <row r="8750" spans="1:4">
      <c r="A8750" s="463">
        <v>3453</v>
      </c>
      <c r="B8750" s="464" t="s">
        <v>5470</v>
      </c>
      <c r="C8750" s="463" t="s">
        <v>3519</v>
      </c>
      <c r="D8750" s="466">
        <v>94.56</v>
      </c>
    </row>
    <row r="8751" spans="1:4">
      <c r="A8751" s="463">
        <v>3452</v>
      </c>
      <c r="B8751" s="464" t="s">
        <v>5471</v>
      </c>
      <c r="C8751" s="463" t="s">
        <v>3519</v>
      </c>
      <c r="D8751" s="466">
        <v>46.67</v>
      </c>
    </row>
    <row r="8752" spans="1:4">
      <c r="A8752" s="463">
        <v>3451</v>
      </c>
      <c r="B8752" s="464" t="s">
        <v>5472</v>
      </c>
      <c r="C8752" s="463" t="s">
        <v>3519</v>
      </c>
      <c r="D8752" s="466">
        <v>9.26</v>
      </c>
    </row>
    <row r="8753" spans="1:4">
      <c r="A8753" s="463">
        <v>3454</v>
      </c>
      <c r="B8753" s="464" t="s">
        <v>5473</v>
      </c>
      <c r="C8753" s="463" t="s">
        <v>3519</v>
      </c>
      <c r="D8753" s="466">
        <v>143.83000000000001</v>
      </c>
    </row>
    <row r="8754" spans="1:4">
      <c r="A8754" s="463">
        <v>3458</v>
      </c>
      <c r="B8754" s="464" t="s">
        <v>5474</v>
      </c>
      <c r="C8754" s="463" t="s">
        <v>3519</v>
      </c>
      <c r="D8754" s="466">
        <v>25.97</v>
      </c>
    </row>
    <row r="8755" spans="1:4">
      <c r="A8755" s="463">
        <v>3457</v>
      </c>
      <c r="B8755" s="464" t="s">
        <v>5475</v>
      </c>
      <c r="C8755" s="463" t="s">
        <v>3519</v>
      </c>
      <c r="D8755" s="466">
        <v>19.489999999999998</v>
      </c>
    </row>
    <row r="8756" spans="1:4">
      <c r="A8756" s="463">
        <v>3455</v>
      </c>
      <c r="B8756" s="464" t="s">
        <v>5476</v>
      </c>
      <c r="C8756" s="463" t="s">
        <v>3519</v>
      </c>
      <c r="D8756" s="466">
        <v>5.53</v>
      </c>
    </row>
    <row r="8757" spans="1:4">
      <c r="A8757" s="463">
        <v>3472</v>
      </c>
      <c r="B8757" s="464" t="s">
        <v>5477</v>
      </c>
      <c r="C8757" s="463" t="s">
        <v>3519</v>
      </c>
      <c r="D8757" s="466">
        <v>12.44</v>
      </c>
    </row>
    <row r="8758" spans="1:4">
      <c r="A8758" s="463">
        <v>3470</v>
      </c>
      <c r="B8758" s="464" t="s">
        <v>5478</v>
      </c>
      <c r="C8758" s="463" t="s">
        <v>3519</v>
      </c>
      <c r="D8758" s="466">
        <v>72.510000000000005</v>
      </c>
    </row>
    <row r="8759" spans="1:4">
      <c r="A8759" s="463">
        <v>3471</v>
      </c>
      <c r="B8759" s="464" t="s">
        <v>5479</v>
      </c>
      <c r="C8759" s="463" t="s">
        <v>3519</v>
      </c>
      <c r="D8759" s="466">
        <v>39.840000000000003</v>
      </c>
    </row>
    <row r="8760" spans="1:4">
      <c r="A8760" s="463">
        <v>3456</v>
      </c>
      <c r="B8760" s="464" t="s">
        <v>5480</v>
      </c>
      <c r="C8760" s="463" t="s">
        <v>3519</v>
      </c>
      <c r="D8760" s="466">
        <v>8.2799999999999994</v>
      </c>
    </row>
    <row r="8761" spans="1:4">
      <c r="A8761" s="463">
        <v>3459</v>
      </c>
      <c r="B8761" s="464" t="s">
        <v>5481</v>
      </c>
      <c r="C8761" s="463" t="s">
        <v>3519</v>
      </c>
      <c r="D8761" s="466">
        <v>102.28</v>
      </c>
    </row>
    <row r="8762" spans="1:4">
      <c r="A8762" s="463">
        <v>3469</v>
      </c>
      <c r="B8762" s="464" t="s">
        <v>5482</v>
      </c>
      <c r="C8762" s="463" t="s">
        <v>3519</v>
      </c>
      <c r="D8762" s="466">
        <v>194.5</v>
      </c>
    </row>
    <row r="8763" spans="1:4">
      <c r="A8763" s="463">
        <v>3460</v>
      </c>
      <c r="B8763" s="464" t="s">
        <v>5483</v>
      </c>
      <c r="C8763" s="463" t="s">
        <v>3519</v>
      </c>
      <c r="D8763" s="466">
        <v>283.81</v>
      </c>
    </row>
    <row r="8764" spans="1:4">
      <c r="A8764" s="463">
        <v>3461</v>
      </c>
      <c r="B8764" s="464" t="s">
        <v>5484</v>
      </c>
      <c r="C8764" s="463" t="s">
        <v>3519</v>
      </c>
      <c r="D8764" s="466">
        <v>725.4</v>
      </c>
    </row>
    <row r="8765" spans="1:4">
      <c r="A8765" s="463">
        <v>37433</v>
      </c>
      <c r="B8765" s="464" t="s">
        <v>5485</v>
      </c>
      <c r="C8765" s="463" t="s">
        <v>3519</v>
      </c>
      <c r="D8765" s="466">
        <v>255.01</v>
      </c>
    </row>
    <row r="8766" spans="1:4">
      <c r="A8766" s="463">
        <v>37430</v>
      </c>
      <c r="B8766" s="464" t="s">
        <v>5486</v>
      </c>
      <c r="C8766" s="463" t="s">
        <v>3519</v>
      </c>
      <c r="D8766" s="466">
        <v>31.96</v>
      </c>
    </row>
    <row r="8767" spans="1:4">
      <c r="A8767" s="463">
        <v>37434</v>
      </c>
      <c r="B8767" s="464" t="s">
        <v>5487</v>
      </c>
      <c r="C8767" s="463" t="s">
        <v>3519</v>
      </c>
      <c r="D8767" s="466">
        <v>2377.71</v>
      </c>
    </row>
    <row r="8768" spans="1:4">
      <c r="A8768" s="463">
        <v>37431</v>
      </c>
      <c r="B8768" s="464" t="s">
        <v>5488</v>
      </c>
      <c r="C8768" s="463" t="s">
        <v>3519</v>
      </c>
      <c r="D8768" s="466">
        <v>43.35</v>
      </c>
    </row>
    <row r="8769" spans="1:4">
      <c r="A8769" s="463">
        <v>37432</v>
      </c>
      <c r="B8769" s="464" t="s">
        <v>5489</v>
      </c>
      <c r="C8769" s="463" t="s">
        <v>3519</v>
      </c>
      <c r="D8769" s="466">
        <v>79.959999999999994</v>
      </c>
    </row>
    <row r="8770" spans="1:4" ht="28.5">
      <c r="A8770" s="463">
        <v>37413</v>
      </c>
      <c r="B8770" s="464" t="s">
        <v>5490</v>
      </c>
      <c r="C8770" s="463" t="s">
        <v>3519</v>
      </c>
      <c r="D8770" s="466">
        <v>4.5599999999999996</v>
      </c>
    </row>
    <row r="8771" spans="1:4" ht="28.5">
      <c r="A8771" s="463">
        <v>37414</v>
      </c>
      <c r="B8771" s="464" t="s">
        <v>5491</v>
      </c>
      <c r="C8771" s="463" t="s">
        <v>3519</v>
      </c>
      <c r="D8771" s="466">
        <v>5.17</v>
      </c>
    </row>
    <row r="8772" spans="1:4" ht="28.5">
      <c r="A8772" s="463">
        <v>37415</v>
      </c>
      <c r="B8772" s="464" t="s">
        <v>5492</v>
      </c>
      <c r="C8772" s="463" t="s">
        <v>3519</v>
      </c>
      <c r="D8772" s="466">
        <v>9.41</v>
      </c>
    </row>
    <row r="8773" spans="1:4" ht="28.5">
      <c r="A8773" s="463">
        <v>37416</v>
      </c>
      <c r="B8773" s="464" t="s">
        <v>5493</v>
      </c>
      <c r="C8773" s="463" t="s">
        <v>3519</v>
      </c>
      <c r="D8773" s="466">
        <v>4.26</v>
      </c>
    </row>
    <row r="8774" spans="1:4" ht="28.5">
      <c r="A8774" s="463">
        <v>37417</v>
      </c>
      <c r="B8774" s="464" t="s">
        <v>5494</v>
      </c>
      <c r="C8774" s="463" t="s">
        <v>3519</v>
      </c>
      <c r="D8774" s="466">
        <v>6.13</v>
      </c>
    </row>
    <row r="8775" spans="1:4" ht="28.5">
      <c r="A8775" s="463">
        <v>43590</v>
      </c>
      <c r="B8775" s="464" t="s">
        <v>8739</v>
      </c>
      <c r="C8775" s="463" t="s">
        <v>3519</v>
      </c>
      <c r="D8775" s="466">
        <v>163.46</v>
      </c>
    </row>
    <row r="8776" spans="1:4" ht="28.5">
      <c r="A8776" s="463">
        <v>43589</v>
      </c>
      <c r="B8776" s="464" t="s">
        <v>8738</v>
      </c>
      <c r="C8776" s="463" t="s">
        <v>3519</v>
      </c>
      <c r="D8776" s="466">
        <v>29.57</v>
      </c>
    </row>
    <row r="8777" spans="1:4">
      <c r="A8777" s="463">
        <v>34519</v>
      </c>
      <c r="B8777" s="464" t="s">
        <v>5495</v>
      </c>
      <c r="C8777" s="463" t="s">
        <v>3519</v>
      </c>
      <c r="D8777" s="466">
        <v>80.41</v>
      </c>
    </row>
    <row r="8778" spans="1:4">
      <c r="A8778" s="463">
        <v>1649</v>
      </c>
      <c r="B8778" s="464" t="s">
        <v>5496</v>
      </c>
      <c r="C8778" s="463" t="s">
        <v>3519</v>
      </c>
      <c r="D8778" s="466">
        <v>61.24</v>
      </c>
    </row>
    <row r="8779" spans="1:4">
      <c r="A8779" s="463">
        <v>1653</v>
      </c>
      <c r="B8779" s="464" t="s">
        <v>5497</v>
      </c>
      <c r="C8779" s="463" t="s">
        <v>3519</v>
      </c>
      <c r="D8779" s="466">
        <v>47.97</v>
      </c>
    </row>
    <row r="8780" spans="1:4">
      <c r="A8780" s="463">
        <v>1647</v>
      </c>
      <c r="B8780" s="464" t="s">
        <v>5498</v>
      </c>
      <c r="C8780" s="463" t="s">
        <v>3519</v>
      </c>
      <c r="D8780" s="466">
        <v>17.18</v>
      </c>
    </row>
    <row r="8781" spans="1:4">
      <c r="A8781" s="463">
        <v>1648</v>
      </c>
      <c r="B8781" s="464" t="s">
        <v>5499</v>
      </c>
      <c r="C8781" s="463" t="s">
        <v>3519</v>
      </c>
      <c r="D8781" s="466">
        <v>32.979999999999997</v>
      </c>
    </row>
    <row r="8782" spans="1:4">
      <c r="A8782" s="463">
        <v>1651</v>
      </c>
      <c r="B8782" s="464" t="s">
        <v>5500</v>
      </c>
      <c r="C8782" s="463" t="s">
        <v>3519</v>
      </c>
      <c r="D8782" s="466">
        <v>153.01</v>
      </c>
    </row>
    <row r="8783" spans="1:4">
      <c r="A8783" s="463">
        <v>1650</v>
      </c>
      <c r="B8783" s="464" t="s">
        <v>5501</v>
      </c>
      <c r="C8783" s="463" t="s">
        <v>3519</v>
      </c>
      <c r="D8783" s="466">
        <v>84.57</v>
      </c>
    </row>
    <row r="8784" spans="1:4">
      <c r="A8784" s="463">
        <v>1654</v>
      </c>
      <c r="B8784" s="464" t="s">
        <v>5502</v>
      </c>
      <c r="C8784" s="463" t="s">
        <v>3519</v>
      </c>
      <c r="D8784" s="466">
        <v>23.58</v>
      </c>
    </row>
    <row r="8785" spans="1:4">
      <c r="A8785" s="463">
        <v>1652</v>
      </c>
      <c r="B8785" s="464" t="s">
        <v>5503</v>
      </c>
      <c r="C8785" s="463" t="s">
        <v>3519</v>
      </c>
      <c r="D8785" s="466">
        <v>219.6</v>
      </c>
    </row>
    <row r="8786" spans="1:4" ht="28.5">
      <c r="A8786" s="463">
        <v>10510</v>
      </c>
      <c r="B8786" s="464" t="s">
        <v>8737</v>
      </c>
      <c r="C8786" s="463" t="s">
        <v>3519</v>
      </c>
      <c r="D8786" s="466">
        <v>152.43</v>
      </c>
    </row>
    <row r="8787" spans="1:4">
      <c r="A8787" s="463">
        <v>1747</v>
      </c>
      <c r="B8787" s="464" t="s">
        <v>5504</v>
      </c>
      <c r="C8787" s="463" t="s">
        <v>3519</v>
      </c>
      <c r="D8787" s="466">
        <v>209.39</v>
      </c>
    </row>
    <row r="8788" spans="1:4">
      <c r="A8788" s="463">
        <v>1744</v>
      </c>
      <c r="B8788" s="464" t="s">
        <v>5505</v>
      </c>
      <c r="C8788" s="463" t="s">
        <v>3519</v>
      </c>
      <c r="D8788" s="466">
        <v>145.03</v>
      </c>
    </row>
    <row r="8789" spans="1:4">
      <c r="A8789" s="463">
        <v>1743</v>
      </c>
      <c r="B8789" s="464" t="s">
        <v>5506</v>
      </c>
      <c r="C8789" s="463" t="s">
        <v>3519</v>
      </c>
      <c r="D8789" s="466">
        <v>190.45</v>
      </c>
    </row>
    <row r="8790" spans="1:4" ht="28.5">
      <c r="A8790" s="463">
        <v>39640</v>
      </c>
      <c r="B8790" s="464" t="s">
        <v>5507</v>
      </c>
      <c r="C8790" s="463" t="s">
        <v>3519</v>
      </c>
      <c r="D8790" s="466">
        <v>12.57</v>
      </c>
    </row>
    <row r="8791" spans="1:4" ht="28.5">
      <c r="A8791" s="463">
        <v>7216</v>
      </c>
      <c r="B8791" s="464" t="s">
        <v>5508</v>
      </c>
      <c r="C8791" s="463" t="s">
        <v>3519</v>
      </c>
      <c r="D8791" s="466">
        <v>67.55</v>
      </c>
    </row>
    <row r="8792" spans="1:4" ht="28.5">
      <c r="A8792" s="463">
        <v>20235</v>
      </c>
      <c r="B8792" s="464" t="s">
        <v>5509</v>
      </c>
      <c r="C8792" s="463" t="s">
        <v>3519</v>
      </c>
      <c r="D8792" s="466">
        <v>54.31</v>
      </c>
    </row>
    <row r="8793" spans="1:4" ht="28.5">
      <c r="A8793" s="463">
        <v>7181</v>
      </c>
      <c r="B8793" s="464" t="s">
        <v>5510</v>
      </c>
      <c r="C8793" s="463" t="s">
        <v>3519</v>
      </c>
      <c r="D8793" s="466">
        <v>4.63</v>
      </c>
    </row>
    <row r="8794" spans="1:4" ht="28.5">
      <c r="A8794" s="463">
        <v>40742</v>
      </c>
      <c r="B8794" s="464" t="s">
        <v>8736</v>
      </c>
      <c r="C8794" s="463" t="s">
        <v>3519</v>
      </c>
      <c r="D8794" s="466">
        <v>10.1</v>
      </c>
    </row>
    <row r="8795" spans="1:4" ht="28.5">
      <c r="A8795" s="463">
        <v>7214</v>
      </c>
      <c r="B8795" s="464" t="s">
        <v>5511</v>
      </c>
      <c r="C8795" s="463" t="s">
        <v>3519</v>
      </c>
      <c r="D8795" s="466">
        <v>65.959999999999994</v>
      </c>
    </row>
    <row r="8796" spans="1:4" ht="28.5">
      <c r="A8796" s="463">
        <v>7219</v>
      </c>
      <c r="B8796" s="464" t="s">
        <v>5512</v>
      </c>
      <c r="C8796" s="463" t="s">
        <v>3519</v>
      </c>
      <c r="D8796" s="466">
        <v>58.51</v>
      </c>
    </row>
    <row r="8797" spans="1:4">
      <c r="A8797" s="463">
        <v>37972</v>
      </c>
      <c r="B8797" s="464" t="s">
        <v>5513</v>
      </c>
      <c r="C8797" s="463" t="s">
        <v>3519</v>
      </c>
      <c r="D8797" s="466">
        <v>9.6300000000000008</v>
      </c>
    </row>
    <row r="8798" spans="1:4">
      <c r="A8798" s="463">
        <v>37973</v>
      </c>
      <c r="B8798" s="464" t="s">
        <v>5514</v>
      </c>
      <c r="C8798" s="463" t="s">
        <v>3519</v>
      </c>
      <c r="D8798" s="466">
        <v>15.42</v>
      </c>
    </row>
    <row r="8799" spans="1:4">
      <c r="A8799" s="463">
        <v>37971</v>
      </c>
      <c r="B8799" s="464" t="s">
        <v>5515</v>
      </c>
      <c r="C8799" s="463" t="s">
        <v>3519</v>
      </c>
      <c r="D8799" s="466">
        <v>5.78</v>
      </c>
    </row>
    <row r="8800" spans="1:4" ht="28.5">
      <c r="A8800" s="463">
        <v>20094</v>
      </c>
      <c r="B8800" s="464" t="s">
        <v>5516</v>
      </c>
      <c r="C8800" s="463" t="s">
        <v>3519</v>
      </c>
      <c r="D8800" s="466">
        <v>32.08</v>
      </c>
    </row>
    <row r="8801" spans="1:4" ht="28.5">
      <c r="A8801" s="463">
        <v>20095</v>
      </c>
      <c r="B8801" s="464" t="s">
        <v>5517</v>
      </c>
      <c r="C8801" s="463" t="s">
        <v>3519</v>
      </c>
      <c r="D8801" s="466">
        <v>40.86</v>
      </c>
    </row>
    <row r="8802" spans="1:4">
      <c r="A8802" s="463">
        <v>1954</v>
      </c>
      <c r="B8802" s="464" t="s">
        <v>5518</v>
      </c>
      <c r="C8802" s="463" t="s">
        <v>3519</v>
      </c>
      <c r="D8802" s="466">
        <v>146.52000000000001</v>
      </c>
    </row>
    <row r="8803" spans="1:4">
      <c r="A8803" s="463">
        <v>1926</v>
      </c>
      <c r="B8803" s="464" t="s">
        <v>5519</v>
      </c>
      <c r="C8803" s="463" t="s">
        <v>3519</v>
      </c>
      <c r="D8803" s="466">
        <v>1.93</v>
      </c>
    </row>
    <row r="8804" spans="1:4">
      <c r="A8804" s="463">
        <v>1927</v>
      </c>
      <c r="B8804" s="464" t="s">
        <v>5520</v>
      </c>
      <c r="C8804" s="463" t="s">
        <v>3519</v>
      </c>
      <c r="D8804" s="466">
        <v>2.5499999999999998</v>
      </c>
    </row>
    <row r="8805" spans="1:4">
      <c r="A8805" s="463">
        <v>1923</v>
      </c>
      <c r="B8805" s="464" t="s">
        <v>5521</v>
      </c>
      <c r="C8805" s="463" t="s">
        <v>3519</v>
      </c>
      <c r="D8805" s="466">
        <v>4.18</v>
      </c>
    </row>
    <row r="8806" spans="1:4">
      <c r="A8806" s="463">
        <v>1929</v>
      </c>
      <c r="B8806" s="464" t="s">
        <v>5522</v>
      </c>
      <c r="C8806" s="463" t="s">
        <v>3519</v>
      </c>
      <c r="D8806" s="466">
        <v>6.84</v>
      </c>
    </row>
    <row r="8807" spans="1:4">
      <c r="A8807" s="463">
        <v>1930</v>
      </c>
      <c r="B8807" s="464" t="s">
        <v>5523</v>
      </c>
      <c r="C8807" s="463" t="s">
        <v>3519</v>
      </c>
      <c r="D8807" s="466">
        <v>13.27</v>
      </c>
    </row>
    <row r="8808" spans="1:4">
      <c r="A8808" s="463">
        <v>1924</v>
      </c>
      <c r="B8808" s="464" t="s">
        <v>5524</v>
      </c>
      <c r="C8808" s="463" t="s">
        <v>3519</v>
      </c>
      <c r="D8808" s="466">
        <v>22.87</v>
      </c>
    </row>
    <row r="8809" spans="1:4">
      <c r="A8809" s="463">
        <v>1922</v>
      </c>
      <c r="B8809" s="464" t="s">
        <v>5525</v>
      </c>
      <c r="C8809" s="463" t="s">
        <v>3519</v>
      </c>
      <c r="D8809" s="466">
        <v>33.97</v>
      </c>
    </row>
    <row r="8810" spans="1:4">
      <c r="A8810" s="463">
        <v>1953</v>
      </c>
      <c r="B8810" s="464" t="s">
        <v>5526</v>
      </c>
      <c r="C8810" s="463" t="s">
        <v>3519</v>
      </c>
      <c r="D8810" s="466">
        <v>59.36</v>
      </c>
    </row>
    <row r="8811" spans="1:4">
      <c r="A8811" s="463">
        <v>1962</v>
      </c>
      <c r="B8811" s="464" t="s">
        <v>5527</v>
      </c>
      <c r="C8811" s="463" t="s">
        <v>3519</v>
      </c>
      <c r="D8811" s="466">
        <v>194.23</v>
      </c>
    </row>
    <row r="8812" spans="1:4">
      <c r="A8812" s="463">
        <v>1955</v>
      </c>
      <c r="B8812" s="464" t="s">
        <v>5528</v>
      </c>
      <c r="C8812" s="463" t="s">
        <v>3519</v>
      </c>
      <c r="D8812" s="466">
        <v>2.56</v>
      </c>
    </row>
    <row r="8813" spans="1:4">
      <c r="A8813" s="463">
        <v>1956</v>
      </c>
      <c r="B8813" s="464" t="s">
        <v>5529</v>
      </c>
      <c r="C8813" s="463" t="s">
        <v>3519</v>
      </c>
      <c r="D8813" s="466">
        <v>3.31</v>
      </c>
    </row>
    <row r="8814" spans="1:4">
      <c r="A8814" s="463">
        <v>1957</v>
      </c>
      <c r="B8814" s="464" t="s">
        <v>5530</v>
      </c>
      <c r="C8814" s="463" t="s">
        <v>3519</v>
      </c>
      <c r="D8814" s="466">
        <v>7.53</v>
      </c>
    </row>
    <row r="8815" spans="1:4">
      <c r="A8815" s="463">
        <v>1958</v>
      </c>
      <c r="B8815" s="464" t="s">
        <v>5531</v>
      </c>
      <c r="C8815" s="463" t="s">
        <v>3519</v>
      </c>
      <c r="D8815" s="466">
        <v>13.36</v>
      </c>
    </row>
    <row r="8816" spans="1:4">
      <c r="A8816" s="463">
        <v>1959</v>
      </c>
      <c r="B8816" s="464" t="s">
        <v>5532</v>
      </c>
      <c r="C8816" s="463" t="s">
        <v>3519</v>
      </c>
      <c r="D8816" s="466">
        <v>16.29</v>
      </c>
    </row>
    <row r="8817" spans="1:4">
      <c r="A8817" s="463">
        <v>1925</v>
      </c>
      <c r="B8817" s="464" t="s">
        <v>5533</v>
      </c>
      <c r="C8817" s="463" t="s">
        <v>3519</v>
      </c>
      <c r="D8817" s="466">
        <v>40.270000000000003</v>
      </c>
    </row>
    <row r="8818" spans="1:4">
      <c r="A8818" s="463">
        <v>1960</v>
      </c>
      <c r="B8818" s="464" t="s">
        <v>5534</v>
      </c>
      <c r="C8818" s="463" t="s">
        <v>3519</v>
      </c>
      <c r="D8818" s="466">
        <v>57.26</v>
      </c>
    </row>
    <row r="8819" spans="1:4">
      <c r="A8819" s="463">
        <v>1961</v>
      </c>
      <c r="B8819" s="464" t="s">
        <v>5535</v>
      </c>
      <c r="C8819" s="463" t="s">
        <v>3519</v>
      </c>
      <c r="D8819" s="466">
        <v>82.27</v>
      </c>
    </row>
    <row r="8820" spans="1:4">
      <c r="A8820" s="463">
        <v>38426</v>
      </c>
      <c r="B8820" s="464" t="s">
        <v>11540</v>
      </c>
      <c r="C8820" s="463" t="s">
        <v>3519</v>
      </c>
      <c r="D8820" s="466">
        <v>31.45</v>
      </c>
    </row>
    <row r="8821" spans="1:4">
      <c r="A8821" s="463">
        <v>38423</v>
      </c>
      <c r="B8821" s="464" t="s">
        <v>11541</v>
      </c>
      <c r="C8821" s="463" t="s">
        <v>3519</v>
      </c>
      <c r="D8821" s="466">
        <v>71.33</v>
      </c>
    </row>
    <row r="8822" spans="1:4">
      <c r="A8822" s="463">
        <v>38421</v>
      </c>
      <c r="B8822" s="464" t="s">
        <v>11542</v>
      </c>
      <c r="C8822" s="463" t="s">
        <v>3519</v>
      </c>
      <c r="D8822" s="466">
        <v>33.67</v>
      </c>
    </row>
    <row r="8823" spans="1:4">
      <c r="A8823" s="463">
        <v>38422</v>
      </c>
      <c r="B8823" s="464" t="s">
        <v>11543</v>
      </c>
      <c r="C8823" s="463" t="s">
        <v>3519</v>
      </c>
      <c r="D8823" s="466">
        <v>49.22</v>
      </c>
    </row>
    <row r="8824" spans="1:4" ht="28.5">
      <c r="A8824" s="463">
        <v>39866</v>
      </c>
      <c r="B8824" s="464" t="s">
        <v>5536</v>
      </c>
      <c r="C8824" s="463" t="s">
        <v>3519</v>
      </c>
      <c r="D8824" s="466">
        <v>20.98</v>
      </c>
    </row>
    <row r="8825" spans="1:4" ht="28.5">
      <c r="A8825" s="463">
        <v>39867</v>
      </c>
      <c r="B8825" s="464" t="s">
        <v>5537</v>
      </c>
      <c r="C8825" s="463" t="s">
        <v>3519</v>
      </c>
      <c r="D8825" s="466">
        <v>46.64</v>
      </c>
    </row>
    <row r="8826" spans="1:4" ht="28.5">
      <c r="A8826" s="463">
        <v>39868</v>
      </c>
      <c r="B8826" s="464" t="s">
        <v>5538</v>
      </c>
      <c r="C8826" s="463" t="s">
        <v>3519</v>
      </c>
      <c r="D8826" s="466">
        <v>84.02</v>
      </c>
    </row>
    <row r="8827" spans="1:4">
      <c r="A8827" s="463">
        <v>37999</v>
      </c>
      <c r="B8827" s="464" t="s">
        <v>5539</v>
      </c>
      <c r="C8827" s="463" t="s">
        <v>3519</v>
      </c>
      <c r="D8827" s="466">
        <v>9.23</v>
      </c>
    </row>
    <row r="8828" spans="1:4">
      <c r="A8828" s="463">
        <v>38000</v>
      </c>
      <c r="B8828" s="464" t="s">
        <v>5540</v>
      </c>
      <c r="C8828" s="463" t="s">
        <v>3519</v>
      </c>
      <c r="D8828" s="466">
        <v>12.22</v>
      </c>
    </row>
    <row r="8829" spans="1:4">
      <c r="A8829" s="463">
        <v>38129</v>
      </c>
      <c r="B8829" s="464" t="s">
        <v>5541</v>
      </c>
      <c r="C8829" s="463" t="s">
        <v>3519</v>
      </c>
      <c r="D8829" s="466">
        <v>4.45</v>
      </c>
    </row>
    <row r="8830" spans="1:4">
      <c r="A8830" s="463">
        <v>38025</v>
      </c>
      <c r="B8830" s="464" t="s">
        <v>5542</v>
      </c>
      <c r="C8830" s="463" t="s">
        <v>3519</v>
      </c>
      <c r="D8830" s="466">
        <v>7.43</v>
      </c>
    </row>
    <row r="8831" spans="1:4">
      <c r="A8831" s="463">
        <v>38026</v>
      </c>
      <c r="B8831" s="464" t="s">
        <v>5543</v>
      </c>
      <c r="C8831" s="463" t="s">
        <v>3519</v>
      </c>
      <c r="D8831" s="466">
        <v>19.91</v>
      </c>
    </row>
    <row r="8832" spans="1:4" ht="28.5">
      <c r="A8832" s="463">
        <v>1858</v>
      </c>
      <c r="B8832" s="464" t="s">
        <v>5544</v>
      </c>
      <c r="C8832" s="463" t="s">
        <v>3519</v>
      </c>
      <c r="D8832" s="466">
        <v>44.92</v>
      </c>
    </row>
    <row r="8833" spans="1:4" ht="28.5">
      <c r="A8833" s="463">
        <v>1844</v>
      </c>
      <c r="B8833" s="464" t="s">
        <v>5545</v>
      </c>
      <c r="C8833" s="463" t="s">
        <v>3519</v>
      </c>
      <c r="D8833" s="466">
        <v>165.62</v>
      </c>
    </row>
    <row r="8834" spans="1:4" ht="28.5">
      <c r="A8834" s="463">
        <v>1863</v>
      </c>
      <c r="B8834" s="464" t="s">
        <v>5546</v>
      </c>
      <c r="C8834" s="463" t="s">
        <v>3519</v>
      </c>
      <c r="D8834" s="466">
        <v>65.19</v>
      </c>
    </row>
    <row r="8835" spans="1:4" ht="28.5">
      <c r="A8835" s="463">
        <v>1865</v>
      </c>
      <c r="B8835" s="464" t="s">
        <v>5547</v>
      </c>
      <c r="C8835" s="463" t="s">
        <v>3519</v>
      </c>
      <c r="D8835" s="466">
        <v>237.83</v>
      </c>
    </row>
    <row r="8836" spans="1:4">
      <c r="A8836" s="463">
        <v>36355</v>
      </c>
      <c r="B8836" s="464" t="s">
        <v>5548</v>
      </c>
      <c r="C8836" s="463" t="s">
        <v>3519</v>
      </c>
      <c r="D8836" s="466">
        <v>8.57</v>
      </c>
    </row>
    <row r="8837" spans="1:4">
      <c r="A8837" s="463">
        <v>36356</v>
      </c>
      <c r="B8837" s="464" t="s">
        <v>5549</v>
      </c>
      <c r="C8837" s="463" t="s">
        <v>3519</v>
      </c>
      <c r="D8837" s="466">
        <v>14.4</v>
      </c>
    </row>
    <row r="8838" spans="1:4">
      <c r="A8838" s="463">
        <v>1932</v>
      </c>
      <c r="B8838" s="464" t="s">
        <v>5550</v>
      </c>
      <c r="C8838" s="463" t="s">
        <v>3519</v>
      </c>
      <c r="D8838" s="466">
        <v>12.15</v>
      </c>
    </row>
    <row r="8839" spans="1:4">
      <c r="A8839" s="463">
        <v>1933</v>
      </c>
      <c r="B8839" s="464" t="s">
        <v>5551</v>
      </c>
      <c r="C8839" s="463" t="s">
        <v>3519</v>
      </c>
      <c r="D8839" s="466">
        <v>5.35</v>
      </c>
    </row>
    <row r="8840" spans="1:4">
      <c r="A8840" s="463">
        <v>1951</v>
      </c>
      <c r="B8840" s="464" t="s">
        <v>5552</v>
      </c>
      <c r="C8840" s="463" t="s">
        <v>3519</v>
      </c>
      <c r="D8840" s="466">
        <v>23.77</v>
      </c>
    </row>
    <row r="8841" spans="1:4">
      <c r="A8841" s="463">
        <v>1966</v>
      </c>
      <c r="B8841" s="464" t="s">
        <v>5553</v>
      </c>
      <c r="C8841" s="463" t="s">
        <v>3519</v>
      </c>
      <c r="D8841" s="466">
        <v>27.35</v>
      </c>
    </row>
    <row r="8842" spans="1:4">
      <c r="A8842" s="463">
        <v>1952</v>
      </c>
      <c r="B8842" s="464" t="s">
        <v>5554</v>
      </c>
      <c r="C8842" s="463" t="s">
        <v>3519</v>
      </c>
      <c r="D8842" s="466">
        <v>102.7</v>
      </c>
    </row>
    <row r="8843" spans="1:4">
      <c r="A8843" s="463">
        <v>20104</v>
      </c>
      <c r="B8843" s="464" t="s">
        <v>5555</v>
      </c>
      <c r="C8843" s="463" t="s">
        <v>3519</v>
      </c>
      <c r="D8843" s="466">
        <v>758.86</v>
      </c>
    </row>
    <row r="8844" spans="1:4">
      <c r="A8844" s="463">
        <v>20105</v>
      </c>
      <c r="B8844" s="464" t="s">
        <v>5556</v>
      </c>
      <c r="C8844" s="463" t="s">
        <v>3519</v>
      </c>
      <c r="D8844" s="466">
        <v>1181.99</v>
      </c>
    </row>
    <row r="8845" spans="1:4">
      <c r="A8845" s="463">
        <v>1965</v>
      </c>
      <c r="B8845" s="464" t="s">
        <v>5557</v>
      </c>
      <c r="C8845" s="463" t="s">
        <v>3519</v>
      </c>
      <c r="D8845" s="466">
        <v>55.44</v>
      </c>
    </row>
    <row r="8846" spans="1:4">
      <c r="A8846" s="463">
        <v>10765</v>
      </c>
      <c r="B8846" s="464" t="s">
        <v>5558</v>
      </c>
      <c r="C8846" s="463" t="s">
        <v>3519</v>
      </c>
      <c r="D8846" s="466">
        <v>14.01</v>
      </c>
    </row>
    <row r="8847" spans="1:4">
      <c r="A8847" s="463">
        <v>10767</v>
      </c>
      <c r="B8847" s="464" t="s">
        <v>5559</v>
      </c>
      <c r="C8847" s="463" t="s">
        <v>3519</v>
      </c>
      <c r="D8847" s="466">
        <v>45.92</v>
      </c>
    </row>
    <row r="8848" spans="1:4">
      <c r="A8848" s="463">
        <v>1970</v>
      </c>
      <c r="B8848" s="464" t="s">
        <v>5560</v>
      </c>
      <c r="C8848" s="463" t="s">
        <v>3519</v>
      </c>
      <c r="D8848" s="466">
        <v>57.54</v>
      </c>
    </row>
    <row r="8849" spans="1:4">
      <c r="A8849" s="463">
        <v>1967</v>
      </c>
      <c r="B8849" s="464" t="s">
        <v>5561</v>
      </c>
      <c r="C8849" s="463" t="s">
        <v>3519</v>
      </c>
      <c r="D8849" s="466">
        <v>6.4</v>
      </c>
    </row>
    <row r="8850" spans="1:4">
      <c r="A8850" s="463">
        <v>1968</v>
      </c>
      <c r="B8850" s="464" t="s">
        <v>5562</v>
      </c>
      <c r="C8850" s="463" t="s">
        <v>3519</v>
      </c>
      <c r="D8850" s="466">
        <v>13.41</v>
      </c>
    </row>
    <row r="8851" spans="1:4">
      <c r="A8851" s="463">
        <v>1969</v>
      </c>
      <c r="B8851" s="464" t="s">
        <v>5563</v>
      </c>
      <c r="C8851" s="463" t="s">
        <v>3519</v>
      </c>
      <c r="D8851" s="466">
        <v>39.47</v>
      </c>
    </row>
    <row r="8852" spans="1:4">
      <c r="A8852" s="463">
        <v>1839</v>
      </c>
      <c r="B8852" s="464" t="s">
        <v>5564</v>
      </c>
      <c r="C8852" s="463" t="s">
        <v>3519</v>
      </c>
      <c r="D8852" s="466">
        <v>185.82</v>
      </c>
    </row>
    <row r="8853" spans="1:4">
      <c r="A8853" s="463">
        <v>1835</v>
      </c>
      <c r="B8853" s="464" t="s">
        <v>5565</v>
      </c>
      <c r="C8853" s="463" t="s">
        <v>3519</v>
      </c>
      <c r="D8853" s="466">
        <v>39.5</v>
      </c>
    </row>
    <row r="8854" spans="1:4">
      <c r="A8854" s="463">
        <v>1823</v>
      </c>
      <c r="B8854" s="464" t="s">
        <v>5566</v>
      </c>
      <c r="C8854" s="463" t="s">
        <v>3519</v>
      </c>
      <c r="D8854" s="466">
        <v>76.38</v>
      </c>
    </row>
    <row r="8855" spans="1:4">
      <c r="A8855" s="463">
        <v>1827</v>
      </c>
      <c r="B8855" s="464" t="s">
        <v>5567</v>
      </c>
      <c r="C8855" s="463" t="s">
        <v>3519</v>
      </c>
      <c r="D8855" s="466">
        <v>184.01</v>
      </c>
    </row>
    <row r="8856" spans="1:4">
      <c r="A8856" s="463">
        <v>1831</v>
      </c>
      <c r="B8856" s="464" t="s">
        <v>5568</v>
      </c>
      <c r="C8856" s="463" t="s">
        <v>3519</v>
      </c>
      <c r="D8856" s="466">
        <v>40.17</v>
      </c>
    </row>
    <row r="8857" spans="1:4">
      <c r="A8857" s="463">
        <v>1825</v>
      </c>
      <c r="B8857" s="464" t="s">
        <v>5569</v>
      </c>
      <c r="C8857" s="463" t="s">
        <v>3519</v>
      </c>
      <c r="D8857" s="466">
        <v>99.13</v>
      </c>
    </row>
    <row r="8858" spans="1:4">
      <c r="A8858" s="463">
        <v>1828</v>
      </c>
      <c r="B8858" s="464" t="s">
        <v>5570</v>
      </c>
      <c r="C8858" s="463" t="s">
        <v>3519</v>
      </c>
      <c r="D8858" s="466">
        <v>224.55</v>
      </c>
    </row>
    <row r="8859" spans="1:4">
      <c r="A8859" s="463">
        <v>1845</v>
      </c>
      <c r="B8859" s="464" t="s">
        <v>5571</v>
      </c>
      <c r="C8859" s="463" t="s">
        <v>3519</v>
      </c>
      <c r="D8859" s="466">
        <v>50.34</v>
      </c>
    </row>
    <row r="8860" spans="1:4">
      <c r="A8860" s="463">
        <v>1824</v>
      </c>
      <c r="B8860" s="464" t="s">
        <v>5572</v>
      </c>
      <c r="C8860" s="463" t="s">
        <v>3519</v>
      </c>
      <c r="D8860" s="466">
        <v>118.84</v>
      </c>
    </row>
    <row r="8861" spans="1:4">
      <c r="A8861" s="463">
        <v>1941</v>
      </c>
      <c r="B8861" s="464" t="s">
        <v>5573</v>
      </c>
      <c r="C8861" s="463" t="s">
        <v>3519</v>
      </c>
      <c r="D8861" s="466">
        <v>28.7</v>
      </c>
    </row>
    <row r="8862" spans="1:4">
      <c r="A8862" s="463">
        <v>1940</v>
      </c>
      <c r="B8862" s="464" t="s">
        <v>5574</v>
      </c>
      <c r="C8862" s="463" t="s">
        <v>3519</v>
      </c>
      <c r="D8862" s="466">
        <v>21.69</v>
      </c>
    </row>
    <row r="8863" spans="1:4">
      <c r="A8863" s="463">
        <v>1937</v>
      </c>
      <c r="B8863" s="464" t="s">
        <v>5575</v>
      </c>
      <c r="C8863" s="463" t="s">
        <v>3519</v>
      </c>
      <c r="D8863" s="466">
        <v>4.5</v>
      </c>
    </row>
    <row r="8864" spans="1:4">
      <c r="A8864" s="463">
        <v>1939</v>
      </c>
      <c r="B8864" s="464" t="s">
        <v>5576</v>
      </c>
      <c r="C8864" s="463" t="s">
        <v>3519</v>
      </c>
      <c r="D8864" s="466">
        <v>8.92</v>
      </c>
    </row>
    <row r="8865" spans="1:4">
      <c r="A8865" s="463">
        <v>1942</v>
      </c>
      <c r="B8865" s="464" t="s">
        <v>5577</v>
      </c>
      <c r="C8865" s="463" t="s">
        <v>3519</v>
      </c>
      <c r="D8865" s="466">
        <v>40.96</v>
      </c>
    </row>
    <row r="8866" spans="1:4">
      <c r="A8866" s="463">
        <v>1938</v>
      </c>
      <c r="B8866" s="464" t="s">
        <v>3936</v>
      </c>
      <c r="C8866" s="463" t="s">
        <v>3519</v>
      </c>
      <c r="D8866" s="466">
        <v>5.7</v>
      </c>
    </row>
    <row r="8867" spans="1:4" ht="28.5">
      <c r="A8867" s="463">
        <v>42692</v>
      </c>
      <c r="B8867" s="464" t="s">
        <v>5578</v>
      </c>
      <c r="C8867" s="463" t="s">
        <v>3519</v>
      </c>
      <c r="D8867" s="466">
        <v>527.66</v>
      </c>
    </row>
    <row r="8868" spans="1:4" ht="28.5">
      <c r="A8868" s="463">
        <v>42693</v>
      </c>
      <c r="B8868" s="464" t="s">
        <v>5579</v>
      </c>
      <c r="C8868" s="463" t="s">
        <v>3519</v>
      </c>
      <c r="D8868" s="466">
        <v>867.96</v>
      </c>
    </row>
    <row r="8869" spans="1:4" ht="28.5">
      <c r="A8869" s="463">
        <v>42695</v>
      </c>
      <c r="B8869" s="464" t="s">
        <v>5580</v>
      </c>
      <c r="C8869" s="463" t="s">
        <v>3519</v>
      </c>
      <c r="D8869" s="466">
        <v>659.96</v>
      </c>
    </row>
    <row r="8870" spans="1:4" ht="28.5">
      <c r="A8870" s="463">
        <v>42694</v>
      </c>
      <c r="B8870" s="464" t="s">
        <v>5581</v>
      </c>
      <c r="C8870" s="463" t="s">
        <v>3519</v>
      </c>
      <c r="D8870" s="466">
        <v>975.67</v>
      </c>
    </row>
    <row r="8871" spans="1:4" ht="28.5">
      <c r="A8871" s="463">
        <v>20097</v>
      </c>
      <c r="B8871" s="464" t="s">
        <v>11544</v>
      </c>
      <c r="C8871" s="463" t="s">
        <v>3519</v>
      </c>
      <c r="D8871" s="466">
        <v>54.36</v>
      </c>
    </row>
    <row r="8872" spans="1:4" ht="28.5">
      <c r="A8872" s="463">
        <v>20098</v>
      </c>
      <c r="B8872" s="464" t="s">
        <v>11545</v>
      </c>
      <c r="C8872" s="463" t="s">
        <v>3519</v>
      </c>
      <c r="D8872" s="466">
        <v>183.3</v>
      </c>
    </row>
    <row r="8873" spans="1:4" ht="28.5">
      <c r="A8873" s="463">
        <v>20096</v>
      </c>
      <c r="B8873" s="464" t="s">
        <v>11546</v>
      </c>
      <c r="C8873" s="463" t="s">
        <v>3519</v>
      </c>
      <c r="D8873" s="466">
        <v>35.57</v>
      </c>
    </row>
    <row r="8874" spans="1:4">
      <c r="A8874" s="463">
        <v>1964</v>
      </c>
      <c r="B8874" s="464" t="s">
        <v>5582</v>
      </c>
      <c r="C8874" s="463" t="s">
        <v>3519</v>
      </c>
      <c r="D8874" s="466">
        <v>32.880000000000003</v>
      </c>
    </row>
    <row r="8875" spans="1:4">
      <c r="A8875" s="463">
        <v>1880</v>
      </c>
      <c r="B8875" s="464" t="s">
        <v>5583</v>
      </c>
      <c r="C8875" s="463" t="s">
        <v>3519</v>
      </c>
      <c r="D8875" s="466">
        <v>3.06</v>
      </c>
    </row>
    <row r="8876" spans="1:4">
      <c r="A8876" s="463">
        <v>39274</v>
      </c>
      <c r="B8876" s="464" t="s">
        <v>5584</v>
      </c>
      <c r="C8876" s="463" t="s">
        <v>3519</v>
      </c>
      <c r="D8876" s="466">
        <v>2.37</v>
      </c>
    </row>
    <row r="8877" spans="1:4" ht="28.5">
      <c r="A8877" s="463">
        <v>2628</v>
      </c>
      <c r="B8877" s="464" t="s">
        <v>5585</v>
      </c>
      <c r="C8877" s="463" t="s">
        <v>3519</v>
      </c>
      <c r="D8877" s="466">
        <v>238.94</v>
      </c>
    </row>
    <row r="8878" spans="1:4" ht="28.5">
      <c r="A8878" s="463">
        <v>2622</v>
      </c>
      <c r="B8878" s="464" t="s">
        <v>5586</v>
      </c>
      <c r="C8878" s="463" t="s">
        <v>3519</v>
      </c>
      <c r="D8878" s="466">
        <v>5.67</v>
      </c>
    </row>
    <row r="8879" spans="1:4" ht="28.5">
      <c r="A8879" s="463">
        <v>2623</v>
      </c>
      <c r="B8879" s="464" t="s">
        <v>5587</v>
      </c>
      <c r="C8879" s="463" t="s">
        <v>3519</v>
      </c>
      <c r="D8879" s="466">
        <v>6.83</v>
      </c>
    </row>
    <row r="8880" spans="1:4" ht="28.5">
      <c r="A8880" s="463">
        <v>2624</v>
      </c>
      <c r="B8880" s="464" t="s">
        <v>5588</v>
      </c>
      <c r="C8880" s="463" t="s">
        <v>3519</v>
      </c>
      <c r="D8880" s="466">
        <v>10.86</v>
      </c>
    </row>
    <row r="8881" spans="1:4" ht="28.5">
      <c r="A8881" s="463">
        <v>2625</v>
      </c>
      <c r="B8881" s="464" t="s">
        <v>5589</v>
      </c>
      <c r="C8881" s="463" t="s">
        <v>3519</v>
      </c>
      <c r="D8881" s="466">
        <v>22.93</v>
      </c>
    </row>
    <row r="8882" spans="1:4" ht="28.5">
      <c r="A8882" s="463">
        <v>2626</v>
      </c>
      <c r="B8882" s="464" t="s">
        <v>5590</v>
      </c>
      <c r="C8882" s="463" t="s">
        <v>3519</v>
      </c>
      <c r="D8882" s="466">
        <v>33.590000000000003</v>
      </c>
    </row>
    <row r="8883" spans="1:4" ht="28.5">
      <c r="A8883" s="463">
        <v>2630</v>
      </c>
      <c r="B8883" s="464" t="s">
        <v>5591</v>
      </c>
      <c r="C8883" s="463" t="s">
        <v>3519</v>
      </c>
      <c r="D8883" s="466">
        <v>51.09</v>
      </c>
    </row>
    <row r="8884" spans="1:4" ht="28.5">
      <c r="A8884" s="463">
        <v>2627</v>
      </c>
      <c r="B8884" s="464" t="s">
        <v>5592</v>
      </c>
      <c r="C8884" s="463" t="s">
        <v>3519</v>
      </c>
      <c r="D8884" s="466">
        <v>90</v>
      </c>
    </row>
    <row r="8885" spans="1:4" ht="28.5">
      <c r="A8885" s="463">
        <v>2629</v>
      </c>
      <c r="B8885" s="464" t="s">
        <v>5593</v>
      </c>
      <c r="C8885" s="463" t="s">
        <v>3519</v>
      </c>
      <c r="D8885" s="466">
        <v>121.73</v>
      </c>
    </row>
    <row r="8886" spans="1:4">
      <c r="A8886" s="463">
        <v>12033</v>
      </c>
      <c r="B8886" s="464" t="s">
        <v>5594</v>
      </c>
      <c r="C8886" s="463" t="s">
        <v>3519</v>
      </c>
      <c r="D8886" s="466">
        <v>9.7799999999999994</v>
      </c>
    </row>
    <row r="8887" spans="1:4">
      <c r="A8887" s="463">
        <v>40408</v>
      </c>
      <c r="B8887" s="464" t="s">
        <v>5595</v>
      </c>
      <c r="C8887" s="463" t="s">
        <v>3519</v>
      </c>
      <c r="D8887" s="466">
        <v>6.43</v>
      </c>
    </row>
    <row r="8888" spans="1:4">
      <c r="A8888" s="463">
        <v>40409</v>
      </c>
      <c r="B8888" s="464" t="s">
        <v>5596</v>
      </c>
      <c r="C8888" s="463" t="s">
        <v>3519</v>
      </c>
      <c r="D8888" s="466">
        <v>2.27</v>
      </c>
    </row>
    <row r="8889" spans="1:4">
      <c r="A8889" s="463">
        <v>39276</v>
      </c>
      <c r="B8889" s="464" t="s">
        <v>5597</v>
      </c>
      <c r="C8889" s="463" t="s">
        <v>3519</v>
      </c>
      <c r="D8889" s="466">
        <v>5.79</v>
      </c>
    </row>
    <row r="8890" spans="1:4">
      <c r="A8890" s="463">
        <v>39277</v>
      </c>
      <c r="B8890" s="464" t="s">
        <v>5598</v>
      </c>
      <c r="C8890" s="463" t="s">
        <v>3519</v>
      </c>
      <c r="D8890" s="466">
        <v>15.63</v>
      </c>
    </row>
    <row r="8891" spans="1:4">
      <c r="A8891" s="463">
        <v>12034</v>
      </c>
      <c r="B8891" s="464" t="s">
        <v>5599</v>
      </c>
      <c r="C8891" s="463" t="s">
        <v>3519</v>
      </c>
      <c r="D8891" s="466">
        <v>4.43</v>
      </c>
    </row>
    <row r="8892" spans="1:4">
      <c r="A8892" s="463">
        <v>39879</v>
      </c>
      <c r="B8892" s="464" t="s">
        <v>5600</v>
      </c>
      <c r="C8892" s="463" t="s">
        <v>3519</v>
      </c>
      <c r="D8892" s="466">
        <v>5.89</v>
      </c>
    </row>
    <row r="8893" spans="1:4">
      <c r="A8893" s="463">
        <v>39880</v>
      </c>
      <c r="B8893" s="464" t="s">
        <v>5601</v>
      </c>
      <c r="C8893" s="463" t="s">
        <v>3519</v>
      </c>
      <c r="D8893" s="466">
        <v>13.06</v>
      </c>
    </row>
    <row r="8894" spans="1:4">
      <c r="A8894" s="463">
        <v>39881</v>
      </c>
      <c r="B8894" s="464" t="s">
        <v>5602</v>
      </c>
      <c r="C8894" s="463" t="s">
        <v>3519</v>
      </c>
      <c r="D8894" s="466">
        <v>20.96</v>
      </c>
    </row>
    <row r="8895" spans="1:4">
      <c r="A8895" s="463">
        <v>39882</v>
      </c>
      <c r="B8895" s="464" t="s">
        <v>5603</v>
      </c>
      <c r="C8895" s="463" t="s">
        <v>3519</v>
      </c>
      <c r="D8895" s="466">
        <v>55.21</v>
      </c>
    </row>
    <row r="8896" spans="1:4">
      <c r="A8896" s="463">
        <v>39883</v>
      </c>
      <c r="B8896" s="464" t="s">
        <v>5604</v>
      </c>
      <c r="C8896" s="463" t="s">
        <v>3519</v>
      </c>
      <c r="D8896" s="466">
        <v>88.16</v>
      </c>
    </row>
    <row r="8897" spans="1:4">
      <c r="A8897" s="463">
        <v>39884</v>
      </c>
      <c r="B8897" s="464" t="s">
        <v>5605</v>
      </c>
      <c r="C8897" s="463" t="s">
        <v>3519</v>
      </c>
      <c r="D8897" s="466">
        <v>130.94</v>
      </c>
    </row>
    <row r="8898" spans="1:4">
      <c r="A8898" s="463">
        <v>39885</v>
      </c>
      <c r="B8898" s="464" t="s">
        <v>5606</v>
      </c>
      <c r="C8898" s="463" t="s">
        <v>3519</v>
      </c>
      <c r="D8898" s="466">
        <v>311.19</v>
      </c>
    </row>
    <row r="8899" spans="1:4">
      <c r="A8899" s="463">
        <v>1777</v>
      </c>
      <c r="B8899" s="464" t="s">
        <v>5607</v>
      </c>
      <c r="C8899" s="463" t="s">
        <v>3519</v>
      </c>
      <c r="D8899" s="466">
        <v>66.03</v>
      </c>
    </row>
    <row r="8900" spans="1:4">
      <c r="A8900" s="463">
        <v>1819</v>
      </c>
      <c r="B8900" s="464" t="s">
        <v>5608</v>
      </c>
      <c r="C8900" s="463" t="s">
        <v>3519</v>
      </c>
      <c r="D8900" s="466">
        <v>48.04</v>
      </c>
    </row>
    <row r="8901" spans="1:4">
      <c r="A8901" s="463">
        <v>1775</v>
      </c>
      <c r="B8901" s="464" t="s">
        <v>5609</v>
      </c>
      <c r="C8901" s="463" t="s">
        <v>3519</v>
      </c>
      <c r="D8901" s="466">
        <v>14.36</v>
      </c>
    </row>
    <row r="8902" spans="1:4">
      <c r="A8902" s="463">
        <v>1776</v>
      </c>
      <c r="B8902" s="464" t="s">
        <v>5610</v>
      </c>
      <c r="C8902" s="463" t="s">
        <v>3519</v>
      </c>
      <c r="D8902" s="466">
        <v>39.08</v>
      </c>
    </row>
    <row r="8903" spans="1:4">
      <c r="A8903" s="463">
        <v>1778</v>
      </c>
      <c r="B8903" s="464" t="s">
        <v>5611</v>
      </c>
      <c r="C8903" s="463" t="s">
        <v>3519</v>
      </c>
      <c r="D8903" s="466">
        <v>159.83000000000001</v>
      </c>
    </row>
    <row r="8904" spans="1:4">
      <c r="A8904" s="463">
        <v>1818</v>
      </c>
      <c r="B8904" s="464" t="s">
        <v>5612</v>
      </c>
      <c r="C8904" s="463" t="s">
        <v>3519</v>
      </c>
      <c r="D8904" s="466">
        <v>106.09</v>
      </c>
    </row>
    <row r="8905" spans="1:4">
      <c r="A8905" s="463">
        <v>1820</v>
      </c>
      <c r="B8905" s="464" t="s">
        <v>5613</v>
      </c>
      <c r="C8905" s="463" t="s">
        <v>3519</v>
      </c>
      <c r="D8905" s="466">
        <v>20.74</v>
      </c>
    </row>
    <row r="8906" spans="1:4">
      <c r="A8906" s="463">
        <v>1779</v>
      </c>
      <c r="B8906" s="464" t="s">
        <v>5614</v>
      </c>
      <c r="C8906" s="463" t="s">
        <v>3519</v>
      </c>
      <c r="D8906" s="466">
        <v>232.44</v>
      </c>
    </row>
    <row r="8907" spans="1:4">
      <c r="A8907" s="463">
        <v>1780</v>
      </c>
      <c r="B8907" s="464" t="s">
        <v>5615</v>
      </c>
      <c r="C8907" s="463" t="s">
        <v>3519</v>
      </c>
      <c r="D8907" s="466">
        <v>479.19</v>
      </c>
    </row>
    <row r="8908" spans="1:4">
      <c r="A8908" s="463">
        <v>1783</v>
      </c>
      <c r="B8908" s="464" t="s">
        <v>5616</v>
      </c>
      <c r="C8908" s="463" t="s">
        <v>3519</v>
      </c>
      <c r="D8908" s="466">
        <v>50.66</v>
      </c>
    </row>
    <row r="8909" spans="1:4">
      <c r="A8909" s="463">
        <v>1782</v>
      </c>
      <c r="B8909" s="464" t="s">
        <v>5617</v>
      </c>
      <c r="C8909" s="463" t="s">
        <v>3519</v>
      </c>
      <c r="D8909" s="466">
        <v>40.06</v>
      </c>
    </row>
    <row r="8910" spans="1:4">
      <c r="A8910" s="463">
        <v>1817</v>
      </c>
      <c r="B8910" s="464" t="s">
        <v>5618</v>
      </c>
      <c r="C8910" s="463" t="s">
        <v>3519</v>
      </c>
      <c r="D8910" s="466">
        <v>11.93</v>
      </c>
    </row>
    <row r="8911" spans="1:4">
      <c r="A8911" s="463">
        <v>1781</v>
      </c>
      <c r="B8911" s="464" t="s">
        <v>5619</v>
      </c>
      <c r="C8911" s="463" t="s">
        <v>3519</v>
      </c>
      <c r="D8911" s="466">
        <v>26.1</v>
      </c>
    </row>
    <row r="8912" spans="1:4">
      <c r="A8912" s="463">
        <v>1784</v>
      </c>
      <c r="B8912" s="464" t="s">
        <v>5620</v>
      </c>
      <c r="C8912" s="463" t="s">
        <v>3519</v>
      </c>
      <c r="D8912" s="466">
        <v>143.07</v>
      </c>
    </row>
    <row r="8913" spans="1:4">
      <c r="A8913" s="463">
        <v>1810</v>
      </c>
      <c r="B8913" s="464" t="s">
        <v>5621</v>
      </c>
      <c r="C8913" s="463" t="s">
        <v>3519</v>
      </c>
      <c r="D8913" s="466">
        <v>79.349999999999994</v>
      </c>
    </row>
    <row r="8914" spans="1:4">
      <c r="A8914" s="463">
        <v>1811</v>
      </c>
      <c r="B8914" s="464" t="s">
        <v>5622</v>
      </c>
      <c r="C8914" s="463" t="s">
        <v>3519</v>
      </c>
      <c r="D8914" s="466">
        <v>17.16</v>
      </c>
    </row>
    <row r="8915" spans="1:4">
      <c r="A8915" s="463">
        <v>1812</v>
      </c>
      <c r="B8915" s="464" t="s">
        <v>5623</v>
      </c>
      <c r="C8915" s="463" t="s">
        <v>3519</v>
      </c>
      <c r="D8915" s="466">
        <v>200.32</v>
      </c>
    </row>
    <row r="8916" spans="1:4">
      <c r="A8916" s="463">
        <v>40386</v>
      </c>
      <c r="B8916" s="464" t="s">
        <v>5624</v>
      </c>
      <c r="C8916" s="463" t="s">
        <v>3519</v>
      </c>
      <c r="D8916" s="466">
        <v>87.29</v>
      </c>
    </row>
    <row r="8917" spans="1:4">
      <c r="A8917" s="463">
        <v>40384</v>
      </c>
      <c r="B8917" s="464" t="s">
        <v>5625</v>
      </c>
      <c r="C8917" s="463" t="s">
        <v>3519</v>
      </c>
      <c r="D8917" s="466">
        <v>59.76</v>
      </c>
    </row>
    <row r="8918" spans="1:4">
      <c r="A8918" s="463">
        <v>40379</v>
      </c>
      <c r="B8918" s="464" t="s">
        <v>5626</v>
      </c>
      <c r="C8918" s="463" t="s">
        <v>3519</v>
      </c>
      <c r="D8918" s="466">
        <v>20.66</v>
      </c>
    </row>
    <row r="8919" spans="1:4">
      <c r="A8919" s="463">
        <v>40423</v>
      </c>
      <c r="B8919" s="464" t="s">
        <v>5627</v>
      </c>
      <c r="C8919" s="463" t="s">
        <v>3519</v>
      </c>
      <c r="D8919" s="466">
        <v>39.1</v>
      </c>
    </row>
    <row r="8920" spans="1:4">
      <c r="A8920" s="463">
        <v>40389</v>
      </c>
      <c r="B8920" s="464" t="s">
        <v>5628</v>
      </c>
      <c r="C8920" s="463" t="s">
        <v>3519</v>
      </c>
      <c r="D8920" s="466">
        <v>247.95</v>
      </c>
    </row>
    <row r="8921" spans="1:4">
      <c r="A8921" s="463">
        <v>40388</v>
      </c>
      <c r="B8921" s="464" t="s">
        <v>5629</v>
      </c>
      <c r="C8921" s="463" t="s">
        <v>3519</v>
      </c>
      <c r="D8921" s="466">
        <v>124.11</v>
      </c>
    </row>
    <row r="8922" spans="1:4">
      <c r="A8922" s="463">
        <v>40381</v>
      </c>
      <c r="B8922" s="464" t="s">
        <v>5630</v>
      </c>
      <c r="C8922" s="463" t="s">
        <v>3519</v>
      </c>
      <c r="D8922" s="466">
        <v>27.55</v>
      </c>
    </row>
    <row r="8923" spans="1:4">
      <c r="A8923" s="463">
        <v>40391</v>
      </c>
      <c r="B8923" s="464" t="s">
        <v>5631</v>
      </c>
      <c r="C8923" s="463" t="s">
        <v>3519</v>
      </c>
      <c r="D8923" s="466">
        <v>643.57000000000005</v>
      </c>
    </row>
    <row r="8924" spans="1:4">
      <c r="A8924" s="463">
        <v>40414</v>
      </c>
      <c r="B8924" s="464" t="s">
        <v>5632</v>
      </c>
      <c r="C8924" s="463" t="s">
        <v>3519</v>
      </c>
      <c r="D8924" s="466">
        <v>27.37</v>
      </c>
    </row>
    <row r="8925" spans="1:4">
      <c r="A8925" s="463">
        <v>40416</v>
      </c>
      <c r="B8925" s="464" t="s">
        <v>5633</v>
      </c>
      <c r="C8925" s="463" t="s">
        <v>3519</v>
      </c>
      <c r="D8925" s="466">
        <v>37.840000000000003</v>
      </c>
    </row>
    <row r="8926" spans="1:4">
      <c r="A8926" s="463">
        <v>40418</v>
      </c>
      <c r="B8926" s="464" t="s">
        <v>5634</v>
      </c>
      <c r="C8926" s="463" t="s">
        <v>3519</v>
      </c>
      <c r="D8926" s="466">
        <v>45.13</v>
      </c>
    </row>
    <row r="8927" spans="1:4" ht="28.5">
      <c r="A8927" s="463">
        <v>2609</v>
      </c>
      <c r="B8927" s="464" t="s">
        <v>5635</v>
      </c>
      <c r="C8927" s="463" t="s">
        <v>3519</v>
      </c>
      <c r="D8927" s="466">
        <v>5.33</v>
      </c>
    </row>
    <row r="8928" spans="1:4" ht="28.5">
      <c r="A8928" s="463">
        <v>2634</v>
      </c>
      <c r="B8928" s="464" t="s">
        <v>5636</v>
      </c>
      <c r="C8928" s="463" t="s">
        <v>3519</v>
      </c>
      <c r="D8928" s="466">
        <v>7</v>
      </c>
    </row>
    <row r="8929" spans="1:4" ht="28.5">
      <c r="A8929" s="463">
        <v>2611</v>
      </c>
      <c r="B8929" s="464" t="s">
        <v>5637</v>
      </c>
      <c r="C8929" s="463" t="s">
        <v>3519</v>
      </c>
      <c r="D8929" s="466">
        <v>19.73</v>
      </c>
    </row>
    <row r="8930" spans="1:4">
      <c r="A8930" s="463">
        <v>34359</v>
      </c>
      <c r="B8930" s="464" t="s">
        <v>5638</v>
      </c>
      <c r="C8930" s="463" t="s">
        <v>3519</v>
      </c>
      <c r="D8930" s="466">
        <v>11.21</v>
      </c>
    </row>
    <row r="8931" spans="1:4">
      <c r="A8931" s="463">
        <v>1789</v>
      </c>
      <c r="B8931" s="464" t="s">
        <v>5639</v>
      </c>
      <c r="C8931" s="463" t="s">
        <v>3519</v>
      </c>
      <c r="D8931" s="466">
        <v>63.37</v>
      </c>
    </row>
    <row r="8932" spans="1:4">
      <c r="A8932" s="463">
        <v>1788</v>
      </c>
      <c r="B8932" s="464" t="s">
        <v>5640</v>
      </c>
      <c r="C8932" s="463" t="s">
        <v>3519</v>
      </c>
      <c r="D8932" s="466">
        <v>50.8</v>
      </c>
    </row>
    <row r="8933" spans="1:4">
      <c r="A8933" s="463">
        <v>1786</v>
      </c>
      <c r="B8933" s="464" t="s">
        <v>5641</v>
      </c>
      <c r="C8933" s="463" t="s">
        <v>3519</v>
      </c>
      <c r="D8933" s="466">
        <v>12.61</v>
      </c>
    </row>
    <row r="8934" spans="1:4">
      <c r="A8934" s="463">
        <v>1787</v>
      </c>
      <c r="B8934" s="464" t="s">
        <v>5642</v>
      </c>
      <c r="C8934" s="463" t="s">
        <v>3519</v>
      </c>
      <c r="D8934" s="466">
        <v>30.2</v>
      </c>
    </row>
    <row r="8935" spans="1:4">
      <c r="A8935" s="463">
        <v>1791</v>
      </c>
      <c r="B8935" s="464" t="s">
        <v>5643</v>
      </c>
      <c r="C8935" s="463" t="s">
        <v>3519</v>
      </c>
      <c r="D8935" s="466">
        <v>183.15</v>
      </c>
    </row>
    <row r="8936" spans="1:4">
      <c r="A8936" s="463">
        <v>1790</v>
      </c>
      <c r="B8936" s="464" t="s">
        <v>5644</v>
      </c>
      <c r="C8936" s="463" t="s">
        <v>3519</v>
      </c>
      <c r="D8936" s="466">
        <v>105.54</v>
      </c>
    </row>
    <row r="8937" spans="1:4">
      <c r="A8937" s="463">
        <v>1813</v>
      </c>
      <c r="B8937" s="464" t="s">
        <v>5645</v>
      </c>
      <c r="C8937" s="463" t="s">
        <v>3519</v>
      </c>
      <c r="D8937" s="466">
        <v>20.02</v>
      </c>
    </row>
    <row r="8938" spans="1:4">
      <c r="A8938" s="463">
        <v>1792</v>
      </c>
      <c r="B8938" s="464" t="s">
        <v>5646</v>
      </c>
      <c r="C8938" s="463" t="s">
        <v>3519</v>
      </c>
      <c r="D8938" s="466">
        <v>247.22</v>
      </c>
    </row>
    <row r="8939" spans="1:4">
      <c r="A8939" s="463">
        <v>1793</v>
      </c>
      <c r="B8939" s="464" t="s">
        <v>5647</v>
      </c>
      <c r="C8939" s="463" t="s">
        <v>3519</v>
      </c>
      <c r="D8939" s="466">
        <v>499.56</v>
      </c>
    </row>
    <row r="8940" spans="1:4">
      <c r="A8940" s="463">
        <v>1809</v>
      </c>
      <c r="B8940" s="464" t="s">
        <v>5648</v>
      </c>
      <c r="C8940" s="463" t="s">
        <v>3519</v>
      </c>
      <c r="D8940" s="466">
        <v>59.41</v>
      </c>
    </row>
    <row r="8941" spans="1:4">
      <c r="A8941" s="463">
        <v>1814</v>
      </c>
      <c r="B8941" s="464" t="s">
        <v>5649</v>
      </c>
      <c r="C8941" s="463" t="s">
        <v>3519</v>
      </c>
      <c r="D8941" s="466">
        <v>48.81</v>
      </c>
    </row>
    <row r="8942" spans="1:4">
      <c r="A8942" s="463">
        <v>1803</v>
      </c>
      <c r="B8942" s="464" t="s">
        <v>5650</v>
      </c>
      <c r="C8942" s="463" t="s">
        <v>3519</v>
      </c>
      <c r="D8942" s="466">
        <v>12.33</v>
      </c>
    </row>
    <row r="8943" spans="1:4">
      <c r="A8943" s="463">
        <v>1805</v>
      </c>
      <c r="B8943" s="464" t="s">
        <v>5651</v>
      </c>
      <c r="C8943" s="463" t="s">
        <v>3519</v>
      </c>
      <c r="D8943" s="466">
        <v>28.32</v>
      </c>
    </row>
    <row r="8944" spans="1:4">
      <c r="A8944" s="463">
        <v>1821</v>
      </c>
      <c r="B8944" s="464" t="s">
        <v>5652</v>
      </c>
      <c r="C8944" s="463" t="s">
        <v>3519</v>
      </c>
      <c r="D8944" s="466">
        <v>167.33</v>
      </c>
    </row>
    <row r="8945" spans="1:4">
      <c r="A8945" s="463">
        <v>1806</v>
      </c>
      <c r="B8945" s="464" t="s">
        <v>5653</v>
      </c>
      <c r="C8945" s="463" t="s">
        <v>3519</v>
      </c>
      <c r="D8945" s="466">
        <v>99.6</v>
      </c>
    </row>
    <row r="8946" spans="1:4">
      <c r="A8946" s="463">
        <v>1804</v>
      </c>
      <c r="B8946" s="464" t="s">
        <v>5654</v>
      </c>
      <c r="C8946" s="463" t="s">
        <v>3519</v>
      </c>
      <c r="D8946" s="466">
        <v>17.55</v>
      </c>
    </row>
    <row r="8947" spans="1:4">
      <c r="A8947" s="463">
        <v>1807</v>
      </c>
      <c r="B8947" s="464" t="s">
        <v>5655</v>
      </c>
      <c r="C8947" s="463" t="s">
        <v>3519</v>
      </c>
      <c r="D8947" s="466">
        <v>239.32</v>
      </c>
    </row>
    <row r="8948" spans="1:4">
      <c r="A8948" s="463">
        <v>1808</v>
      </c>
      <c r="B8948" s="464" t="s">
        <v>5656</v>
      </c>
      <c r="C8948" s="463" t="s">
        <v>3519</v>
      </c>
      <c r="D8948" s="466">
        <v>479.78</v>
      </c>
    </row>
    <row r="8949" spans="1:4">
      <c r="A8949" s="463">
        <v>1797</v>
      </c>
      <c r="B8949" s="464" t="s">
        <v>5657</v>
      </c>
      <c r="C8949" s="463" t="s">
        <v>3519</v>
      </c>
      <c r="D8949" s="466">
        <v>71.959999999999994</v>
      </c>
    </row>
    <row r="8950" spans="1:4">
      <c r="A8950" s="463">
        <v>1796</v>
      </c>
      <c r="B8950" s="464" t="s">
        <v>5658</v>
      </c>
      <c r="C8950" s="463" t="s">
        <v>3519</v>
      </c>
      <c r="D8950" s="466">
        <v>55.2</v>
      </c>
    </row>
    <row r="8951" spans="1:4">
      <c r="A8951" s="463">
        <v>1794</v>
      </c>
      <c r="B8951" s="464" t="s">
        <v>5659</v>
      </c>
      <c r="C8951" s="463" t="s">
        <v>3519</v>
      </c>
      <c r="D8951" s="466">
        <v>13.17</v>
      </c>
    </row>
    <row r="8952" spans="1:4">
      <c r="A8952" s="463">
        <v>1816</v>
      </c>
      <c r="B8952" s="464" t="s">
        <v>5660</v>
      </c>
      <c r="C8952" s="463" t="s">
        <v>3519</v>
      </c>
      <c r="D8952" s="466">
        <v>29.71</v>
      </c>
    </row>
    <row r="8953" spans="1:4">
      <c r="A8953" s="463">
        <v>1815</v>
      </c>
      <c r="B8953" s="464" t="s">
        <v>5661</v>
      </c>
      <c r="C8953" s="463" t="s">
        <v>3519</v>
      </c>
      <c r="D8953" s="466">
        <v>228.16</v>
      </c>
    </row>
    <row r="8954" spans="1:4">
      <c r="A8954" s="463">
        <v>1798</v>
      </c>
      <c r="B8954" s="464" t="s">
        <v>5662</v>
      </c>
      <c r="C8954" s="463" t="s">
        <v>3519</v>
      </c>
      <c r="D8954" s="466">
        <v>102.09</v>
      </c>
    </row>
    <row r="8955" spans="1:4">
      <c r="A8955" s="463">
        <v>1795</v>
      </c>
      <c r="B8955" s="464" t="s">
        <v>5663</v>
      </c>
      <c r="C8955" s="463" t="s">
        <v>3519</v>
      </c>
      <c r="D8955" s="466">
        <v>18.25</v>
      </c>
    </row>
    <row r="8956" spans="1:4">
      <c r="A8956" s="463">
        <v>1799</v>
      </c>
      <c r="B8956" s="464" t="s">
        <v>5664</v>
      </c>
      <c r="C8956" s="463" t="s">
        <v>3519</v>
      </c>
      <c r="D8956" s="466">
        <v>297.14999999999998</v>
      </c>
    </row>
    <row r="8957" spans="1:4">
      <c r="A8957" s="463">
        <v>1800</v>
      </c>
      <c r="B8957" s="464" t="s">
        <v>5665</v>
      </c>
      <c r="C8957" s="463" t="s">
        <v>3519</v>
      </c>
      <c r="D8957" s="466">
        <v>567.32000000000005</v>
      </c>
    </row>
    <row r="8958" spans="1:4">
      <c r="A8958" s="463">
        <v>1802</v>
      </c>
      <c r="B8958" s="464" t="s">
        <v>5666</v>
      </c>
      <c r="C8958" s="463" t="s">
        <v>3519</v>
      </c>
      <c r="D8958" s="466">
        <v>1419.09</v>
      </c>
    </row>
    <row r="8959" spans="1:4">
      <c r="A8959" s="463">
        <v>40385</v>
      </c>
      <c r="B8959" s="464" t="s">
        <v>5667</v>
      </c>
      <c r="C8959" s="463" t="s">
        <v>3519</v>
      </c>
      <c r="D8959" s="466">
        <v>87.29</v>
      </c>
    </row>
    <row r="8960" spans="1:4">
      <c r="A8960" s="463">
        <v>40383</v>
      </c>
      <c r="B8960" s="464" t="s">
        <v>5668</v>
      </c>
      <c r="C8960" s="463" t="s">
        <v>3519</v>
      </c>
      <c r="D8960" s="466">
        <v>59.76</v>
      </c>
    </row>
    <row r="8961" spans="1:4">
      <c r="A8961" s="463">
        <v>40378</v>
      </c>
      <c r="B8961" s="464" t="s">
        <v>5669</v>
      </c>
      <c r="C8961" s="463" t="s">
        <v>3519</v>
      </c>
      <c r="D8961" s="466">
        <v>20.66</v>
      </c>
    </row>
    <row r="8962" spans="1:4">
      <c r="A8962" s="463">
        <v>40382</v>
      </c>
      <c r="B8962" s="464" t="s">
        <v>5670</v>
      </c>
      <c r="C8962" s="463" t="s">
        <v>3519</v>
      </c>
      <c r="D8962" s="466">
        <v>39.1</v>
      </c>
    </row>
    <row r="8963" spans="1:4">
      <c r="A8963" s="463">
        <v>40422</v>
      </c>
      <c r="B8963" s="464" t="s">
        <v>5671</v>
      </c>
      <c r="C8963" s="463" t="s">
        <v>3519</v>
      </c>
      <c r="D8963" s="466">
        <v>266.36</v>
      </c>
    </row>
    <row r="8964" spans="1:4">
      <c r="A8964" s="463">
        <v>40387</v>
      </c>
      <c r="B8964" s="464" t="s">
        <v>5672</v>
      </c>
      <c r="C8964" s="463" t="s">
        <v>3519</v>
      </c>
      <c r="D8964" s="466">
        <v>135.62</v>
      </c>
    </row>
    <row r="8965" spans="1:4">
      <c r="A8965" s="463">
        <v>40380</v>
      </c>
      <c r="B8965" s="464" t="s">
        <v>5673</v>
      </c>
      <c r="C8965" s="463" t="s">
        <v>3519</v>
      </c>
      <c r="D8965" s="466">
        <v>27.55</v>
      </c>
    </row>
    <row r="8966" spans="1:4">
      <c r="A8966" s="463">
        <v>40390</v>
      </c>
      <c r="B8966" s="464" t="s">
        <v>5674</v>
      </c>
      <c r="C8966" s="463" t="s">
        <v>3519</v>
      </c>
      <c r="D8966" s="466">
        <v>560.99</v>
      </c>
    </row>
    <row r="8967" spans="1:4">
      <c r="A8967" s="463">
        <v>40413</v>
      </c>
      <c r="B8967" s="464" t="s">
        <v>5675</v>
      </c>
      <c r="C8967" s="463" t="s">
        <v>3519</v>
      </c>
      <c r="D8967" s="466">
        <v>29.74</v>
      </c>
    </row>
    <row r="8968" spans="1:4">
      <c r="A8968" s="463">
        <v>40415</v>
      </c>
      <c r="B8968" s="464" t="s">
        <v>5676</v>
      </c>
      <c r="C8968" s="463" t="s">
        <v>3519</v>
      </c>
      <c r="D8968" s="466">
        <v>42.38</v>
      </c>
    </row>
    <row r="8969" spans="1:4">
      <c r="A8969" s="463">
        <v>40417</v>
      </c>
      <c r="B8969" s="464" t="s">
        <v>5677</v>
      </c>
      <c r="C8969" s="463" t="s">
        <v>3519</v>
      </c>
      <c r="D8969" s="466">
        <v>49.99</v>
      </c>
    </row>
    <row r="8970" spans="1:4">
      <c r="A8970" s="463">
        <v>39271</v>
      </c>
      <c r="B8970" s="464" t="s">
        <v>5678</v>
      </c>
      <c r="C8970" s="463" t="s">
        <v>3519</v>
      </c>
      <c r="D8970" s="466">
        <v>1.97</v>
      </c>
    </row>
    <row r="8971" spans="1:4">
      <c r="A8971" s="463">
        <v>39273</v>
      </c>
      <c r="B8971" s="464" t="s">
        <v>5679</v>
      </c>
      <c r="C8971" s="463" t="s">
        <v>3519</v>
      </c>
      <c r="D8971" s="466">
        <v>3.34</v>
      </c>
    </row>
    <row r="8972" spans="1:4">
      <c r="A8972" s="463">
        <v>39272</v>
      </c>
      <c r="B8972" s="464" t="s">
        <v>5680</v>
      </c>
      <c r="C8972" s="463" t="s">
        <v>3519</v>
      </c>
      <c r="D8972" s="466">
        <v>2.42</v>
      </c>
    </row>
    <row r="8973" spans="1:4">
      <c r="A8973" s="463">
        <v>1875</v>
      </c>
      <c r="B8973" s="464" t="s">
        <v>5681</v>
      </c>
      <c r="C8973" s="463" t="s">
        <v>3519</v>
      </c>
      <c r="D8973" s="466">
        <v>5.35</v>
      </c>
    </row>
    <row r="8974" spans="1:4">
      <c r="A8974" s="463">
        <v>1874</v>
      </c>
      <c r="B8974" s="464" t="s">
        <v>5682</v>
      </c>
      <c r="C8974" s="463" t="s">
        <v>3519</v>
      </c>
      <c r="D8974" s="466">
        <v>4.41</v>
      </c>
    </row>
    <row r="8975" spans="1:4">
      <c r="A8975" s="463">
        <v>1870</v>
      </c>
      <c r="B8975" s="464" t="s">
        <v>5683</v>
      </c>
      <c r="C8975" s="463" t="s">
        <v>3519</v>
      </c>
      <c r="D8975" s="466">
        <v>2.5499999999999998</v>
      </c>
    </row>
    <row r="8976" spans="1:4">
      <c r="A8976" s="463">
        <v>1884</v>
      </c>
      <c r="B8976" s="464" t="s">
        <v>5684</v>
      </c>
      <c r="C8976" s="463" t="s">
        <v>3519</v>
      </c>
      <c r="D8976" s="466">
        <v>3.91</v>
      </c>
    </row>
    <row r="8977" spans="1:4">
      <c r="A8977" s="463">
        <v>1887</v>
      </c>
      <c r="B8977" s="464" t="s">
        <v>5685</v>
      </c>
      <c r="C8977" s="463" t="s">
        <v>3519</v>
      </c>
      <c r="D8977" s="466">
        <v>22.17</v>
      </c>
    </row>
    <row r="8978" spans="1:4">
      <c r="A8978" s="463">
        <v>1876</v>
      </c>
      <c r="B8978" s="464" t="s">
        <v>5686</v>
      </c>
      <c r="C8978" s="463" t="s">
        <v>3519</v>
      </c>
      <c r="D8978" s="466">
        <v>8.69</v>
      </c>
    </row>
    <row r="8979" spans="1:4">
      <c r="A8979" s="463">
        <v>1879</v>
      </c>
      <c r="B8979" s="464" t="s">
        <v>5687</v>
      </c>
      <c r="C8979" s="463" t="s">
        <v>3519</v>
      </c>
      <c r="D8979" s="466">
        <v>2.58</v>
      </c>
    </row>
    <row r="8980" spans="1:4">
      <c r="A8980" s="463">
        <v>1877</v>
      </c>
      <c r="B8980" s="464" t="s">
        <v>5688</v>
      </c>
      <c r="C8980" s="463" t="s">
        <v>3519</v>
      </c>
      <c r="D8980" s="466">
        <v>22.2</v>
      </c>
    </row>
    <row r="8981" spans="1:4">
      <c r="A8981" s="463">
        <v>1878</v>
      </c>
      <c r="B8981" s="464" t="s">
        <v>5689</v>
      </c>
      <c r="C8981" s="463" t="s">
        <v>3519</v>
      </c>
      <c r="D8981" s="466">
        <v>44.6</v>
      </c>
    </row>
    <row r="8982" spans="1:4" ht="28.5">
      <c r="A8982" s="463">
        <v>2621</v>
      </c>
      <c r="B8982" s="464" t="s">
        <v>5690</v>
      </c>
      <c r="C8982" s="463" t="s">
        <v>3519</v>
      </c>
      <c r="D8982" s="466">
        <v>168.82</v>
      </c>
    </row>
    <row r="8983" spans="1:4" ht="28.5">
      <c r="A8983" s="463">
        <v>2616</v>
      </c>
      <c r="B8983" s="464" t="s">
        <v>5691</v>
      </c>
      <c r="C8983" s="463" t="s">
        <v>3519</v>
      </c>
      <c r="D8983" s="466">
        <v>4.78</v>
      </c>
    </row>
    <row r="8984" spans="1:4" ht="28.5">
      <c r="A8984" s="463">
        <v>2633</v>
      </c>
      <c r="B8984" s="464" t="s">
        <v>5692</v>
      </c>
      <c r="C8984" s="463" t="s">
        <v>3519</v>
      </c>
      <c r="D8984" s="466">
        <v>5.4</v>
      </c>
    </row>
    <row r="8985" spans="1:4" ht="28.5">
      <c r="A8985" s="463">
        <v>2617</v>
      </c>
      <c r="B8985" s="464" t="s">
        <v>5693</v>
      </c>
      <c r="C8985" s="463" t="s">
        <v>3519</v>
      </c>
      <c r="D8985" s="466">
        <v>7.34</v>
      </c>
    </row>
    <row r="8986" spans="1:4" ht="28.5">
      <c r="A8986" s="463">
        <v>2618</v>
      </c>
      <c r="B8986" s="464" t="s">
        <v>5694</v>
      </c>
      <c r="C8986" s="463" t="s">
        <v>3519</v>
      </c>
      <c r="D8986" s="466">
        <v>16.72</v>
      </c>
    </row>
    <row r="8987" spans="1:4" ht="28.5">
      <c r="A8987" s="463">
        <v>2632</v>
      </c>
      <c r="B8987" s="464" t="s">
        <v>5695</v>
      </c>
      <c r="C8987" s="463" t="s">
        <v>3519</v>
      </c>
      <c r="D8987" s="466">
        <v>20.39</v>
      </c>
    </row>
    <row r="8988" spans="1:4" ht="28.5">
      <c r="A8988" s="463">
        <v>2631</v>
      </c>
      <c r="B8988" s="464" t="s">
        <v>5696</v>
      </c>
      <c r="C8988" s="463" t="s">
        <v>3519</v>
      </c>
      <c r="D8988" s="466">
        <v>29.94</v>
      </c>
    </row>
    <row r="8989" spans="1:4" ht="28.5">
      <c r="A8989" s="463">
        <v>2619</v>
      </c>
      <c r="B8989" s="464" t="s">
        <v>5697</v>
      </c>
      <c r="C8989" s="463" t="s">
        <v>3519</v>
      </c>
      <c r="D8989" s="466">
        <v>75.819999999999993</v>
      </c>
    </row>
    <row r="8990" spans="1:4" ht="28.5">
      <c r="A8990" s="463">
        <v>2620</v>
      </c>
      <c r="B8990" s="464" t="s">
        <v>5698</v>
      </c>
      <c r="C8990" s="463" t="s">
        <v>3519</v>
      </c>
      <c r="D8990" s="466">
        <v>99.54</v>
      </c>
    </row>
    <row r="8991" spans="1:4">
      <c r="A8991" s="463">
        <v>44472</v>
      </c>
      <c r="B8991" s="464" t="s">
        <v>13830</v>
      </c>
      <c r="C8991" s="463" t="s">
        <v>3519</v>
      </c>
      <c r="D8991" s="466">
        <v>70.38</v>
      </c>
    </row>
    <row r="8992" spans="1:4" ht="28.5">
      <c r="A8992" s="463">
        <v>38369</v>
      </c>
      <c r="B8992" s="464" t="s">
        <v>5699</v>
      </c>
      <c r="C8992" s="463" t="s">
        <v>3519</v>
      </c>
      <c r="D8992" s="466">
        <v>18.559999999999999</v>
      </c>
    </row>
    <row r="8993" spans="1:4">
      <c r="A8993" s="463">
        <v>38370</v>
      </c>
      <c r="B8993" s="464" t="s">
        <v>5700</v>
      </c>
      <c r="C8993" s="463" t="s">
        <v>3519</v>
      </c>
      <c r="D8993" s="466">
        <v>18.559999999999999</v>
      </c>
    </row>
    <row r="8994" spans="1:4">
      <c r="A8994" s="463">
        <v>38372</v>
      </c>
      <c r="B8994" s="464" t="s">
        <v>5701</v>
      </c>
      <c r="C8994" s="463" t="s">
        <v>3519</v>
      </c>
      <c r="D8994" s="466">
        <v>20.29</v>
      </c>
    </row>
    <row r="8995" spans="1:4">
      <c r="A8995" s="463">
        <v>2357</v>
      </c>
      <c r="B8995" s="464" t="s">
        <v>5702</v>
      </c>
      <c r="C8995" s="463" t="s">
        <v>3521</v>
      </c>
      <c r="D8995" s="466">
        <v>16.11</v>
      </c>
    </row>
    <row r="8996" spans="1:4">
      <c r="A8996" s="463">
        <v>40806</v>
      </c>
      <c r="B8996" s="464" t="s">
        <v>5703</v>
      </c>
      <c r="C8996" s="463" t="s">
        <v>3526</v>
      </c>
      <c r="D8996" s="466">
        <v>2845.57</v>
      </c>
    </row>
    <row r="8997" spans="1:4">
      <c r="A8997" s="463">
        <v>2355</v>
      </c>
      <c r="B8997" s="464" t="s">
        <v>5704</v>
      </c>
      <c r="C8997" s="463" t="s">
        <v>3521</v>
      </c>
      <c r="D8997" s="466">
        <v>21.36</v>
      </c>
    </row>
    <row r="8998" spans="1:4">
      <c r="A8998" s="463">
        <v>40805</v>
      </c>
      <c r="B8998" s="464" t="s">
        <v>5705</v>
      </c>
      <c r="C8998" s="463" t="s">
        <v>3526</v>
      </c>
      <c r="D8998" s="466">
        <v>3772.48</v>
      </c>
    </row>
    <row r="8999" spans="1:4">
      <c r="A8999" s="463">
        <v>2358</v>
      </c>
      <c r="B8999" s="464" t="s">
        <v>5706</v>
      </c>
      <c r="C8999" s="463" t="s">
        <v>3521</v>
      </c>
      <c r="D8999" s="466">
        <v>17.07</v>
      </c>
    </row>
    <row r="9000" spans="1:4">
      <c r="A9000" s="463">
        <v>40807</v>
      </c>
      <c r="B9000" s="464" t="s">
        <v>5707</v>
      </c>
      <c r="C9000" s="463" t="s">
        <v>3526</v>
      </c>
      <c r="D9000" s="466">
        <v>3015.46</v>
      </c>
    </row>
    <row r="9001" spans="1:4">
      <c r="A9001" s="463">
        <v>2359</v>
      </c>
      <c r="B9001" s="464" t="s">
        <v>5708</v>
      </c>
      <c r="C9001" s="463" t="s">
        <v>3521</v>
      </c>
      <c r="D9001" s="466">
        <v>17.05</v>
      </c>
    </row>
    <row r="9002" spans="1:4">
      <c r="A9002" s="463">
        <v>40808</v>
      </c>
      <c r="B9002" s="464" t="s">
        <v>5709</v>
      </c>
      <c r="C9002" s="463" t="s">
        <v>3526</v>
      </c>
      <c r="D9002" s="466">
        <v>3014.61</v>
      </c>
    </row>
    <row r="9003" spans="1:4">
      <c r="A9003" s="463">
        <v>44330</v>
      </c>
      <c r="B9003" s="464" t="s">
        <v>13831</v>
      </c>
      <c r="C9003" s="463" t="s">
        <v>3524</v>
      </c>
      <c r="D9003" s="466">
        <v>6.6</v>
      </c>
    </row>
    <row r="9004" spans="1:4">
      <c r="A9004" s="463">
        <v>43144</v>
      </c>
      <c r="B9004" s="464" t="s">
        <v>8735</v>
      </c>
      <c r="C9004" s="463" t="s">
        <v>3523</v>
      </c>
      <c r="D9004" s="466">
        <v>28.53</v>
      </c>
    </row>
    <row r="9005" spans="1:4">
      <c r="A9005" s="463">
        <v>39397</v>
      </c>
      <c r="B9005" s="464" t="s">
        <v>5710</v>
      </c>
      <c r="C9005" s="463" t="s">
        <v>3524</v>
      </c>
      <c r="D9005" s="466">
        <v>13</v>
      </c>
    </row>
    <row r="9006" spans="1:4" ht="28.5">
      <c r="A9006" s="463">
        <v>2692</v>
      </c>
      <c r="B9006" s="464" t="s">
        <v>5711</v>
      </c>
      <c r="C9006" s="463" t="s">
        <v>3524</v>
      </c>
      <c r="D9006" s="466">
        <v>5.24</v>
      </c>
    </row>
    <row r="9007" spans="1:4">
      <c r="A9007" s="463">
        <v>44329</v>
      </c>
      <c r="B9007" s="464" t="s">
        <v>13832</v>
      </c>
      <c r="C9007" s="463" t="s">
        <v>3524</v>
      </c>
      <c r="D9007" s="466">
        <v>8.66</v>
      </c>
    </row>
    <row r="9008" spans="1:4">
      <c r="A9008" s="463">
        <v>5318</v>
      </c>
      <c r="B9008" s="464" t="s">
        <v>13833</v>
      </c>
      <c r="C9008" s="463" t="s">
        <v>3524</v>
      </c>
      <c r="D9008" s="466">
        <v>14</v>
      </c>
    </row>
    <row r="9009" spans="1:4">
      <c r="A9009" s="463">
        <v>5330</v>
      </c>
      <c r="B9009" s="464" t="s">
        <v>5712</v>
      </c>
      <c r="C9009" s="463" t="s">
        <v>3524</v>
      </c>
      <c r="D9009" s="466">
        <v>31.91</v>
      </c>
    </row>
    <row r="9010" spans="1:4">
      <c r="A9010" s="463">
        <v>44532</v>
      </c>
      <c r="B9010" s="464" t="s">
        <v>13834</v>
      </c>
      <c r="C9010" s="463" t="s">
        <v>3519</v>
      </c>
      <c r="D9010" s="466">
        <v>36.909999999999997</v>
      </c>
    </row>
    <row r="9011" spans="1:4" ht="28.5">
      <c r="A9011" s="463">
        <v>44531</v>
      </c>
      <c r="B9011" s="464" t="s">
        <v>13835</v>
      </c>
      <c r="C9011" s="463" t="s">
        <v>3519</v>
      </c>
      <c r="D9011" s="466">
        <v>117.31</v>
      </c>
    </row>
    <row r="9012" spans="1:4" ht="28.5">
      <c r="A9012" s="463">
        <v>38140</v>
      </c>
      <c r="B9012" s="464" t="s">
        <v>5713</v>
      </c>
      <c r="C9012" s="463" t="s">
        <v>3519</v>
      </c>
      <c r="D9012" s="466">
        <v>28.45</v>
      </c>
    </row>
    <row r="9013" spans="1:4" ht="28.5">
      <c r="A9013" s="463">
        <v>13887</v>
      </c>
      <c r="B9013" s="464" t="s">
        <v>5714</v>
      </c>
      <c r="C9013" s="463" t="s">
        <v>3519</v>
      </c>
      <c r="D9013" s="466">
        <v>673.57</v>
      </c>
    </row>
    <row r="9014" spans="1:4">
      <c r="A9014" s="463">
        <v>44495</v>
      </c>
      <c r="B9014" s="464" t="s">
        <v>13836</v>
      </c>
      <c r="C9014" s="463" t="s">
        <v>3519</v>
      </c>
      <c r="D9014" s="466">
        <v>29.98</v>
      </c>
    </row>
    <row r="9015" spans="1:4" ht="28.5">
      <c r="A9015" s="463">
        <v>44533</v>
      </c>
      <c r="B9015" s="464" t="s">
        <v>13837</v>
      </c>
      <c r="C9015" s="463" t="s">
        <v>3519</v>
      </c>
      <c r="D9015" s="466">
        <v>28.31</v>
      </c>
    </row>
    <row r="9016" spans="1:4">
      <c r="A9016" s="463">
        <v>44534</v>
      </c>
      <c r="B9016" s="464" t="s">
        <v>13838</v>
      </c>
      <c r="C9016" s="463" t="s">
        <v>3519</v>
      </c>
      <c r="D9016" s="466">
        <v>7.38</v>
      </c>
    </row>
    <row r="9017" spans="1:4">
      <c r="A9017" s="463">
        <v>34544</v>
      </c>
      <c r="B9017" s="464" t="s">
        <v>5715</v>
      </c>
      <c r="C9017" s="463" t="s">
        <v>3519</v>
      </c>
      <c r="D9017" s="466">
        <v>1532.29</v>
      </c>
    </row>
    <row r="9018" spans="1:4" ht="28.5">
      <c r="A9018" s="463">
        <v>34729</v>
      </c>
      <c r="B9018" s="464" t="s">
        <v>5716</v>
      </c>
      <c r="C9018" s="463" t="s">
        <v>3519</v>
      </c>
      <c r="D9018" s="466">
        <v>1205.3800000000001</v>
      </c>
    </row>
    <row r="9019" spans="1:4" ht="28.5">
      <c r="A9019" s="463">
        <v>34734</v>
      </c>
      <c r="B9019" s="464" t="s">
        <v>5717</v>
      </c>
      <c r="C9019" s="463" t="s">
        <v>3519</v>
      </c>
      <c r="D9019" s="466">
        <v>1866.32</v>
      </c>
    </row>
    <row r="9020" spans="1:4" ht="28.5">
      <c r="A9020" s="463">
        <v>34738</v>
      </c>
      <c r="B9020" s="464" t="s">
        <v>5718</v>
      </c>
      <c r="C9020" s="463" t="s">
        <v>3519</v>
      </c>
      <c r="D9020" s="466">
        <v>4360.3</v>
      </c>
    </row>
    <row r="9021" spans="1:4">
      <c r="A9021" s="463">
        <v>2391</v>
      </c>
      <c r="B9021" s="464" t="s">
        <v>5719</v>
      </c>
      <c r="C9021" s="463" t="s">
        <v>3519</v>
      </c>
      <c r="D9021" s="466">
        <v>354.63</v>
      </c>
    </row>
    <row r="9022" spans="1:4">
      <c r="A9022" s="463">
        <v>2374</v>
      </c>
      <c r="B9022" s="464" t="s">
        <v>5720</v>
      </c>
      <c r="C9022" s="463" t="s">
        <v>3519</v>
      </c>
      <c r="D9022" s="466">
        <v>402.32</v>
      </c>
    </row>
    <row r="9023" spans="1:4">
      <c r="A9023" s="463">
        <v>2377</v>
      </c>
      <c r="B9023" s="464" t="s">
        <v>5721</v>
      </c>
      <c r="C9023" s="463" t="s">
        <v>3519</v>
      </c>
      <c r="D9023" s="466">
        <v>564.62</v>
      </c>
    </row>
    <row r="9024" spans="1:4">
      <c r="A9024" s="463">
        <v>2393</v>
      </c>
      <c r="B9024" s="464" t="s">
        <v>5722</v>
      </c>
      <c r="C9024" s="463" t="s">
        <v>3519</v>
      </c>
      <c r="D9024" s="466">
        <v>945.53</v>
      </c>
    </row>
    <row r="9025" spans="1:4">
      <c r="A9025" s="463">
        <v>34705</v>
      </c>
      <c r="B9025" s="464" t="s">
        <v>5723</v>
      </c>
      <c r="C9025" s="463" t="s">
        <v>3519</v>
      </c>
      <c r="D9025" s="466">
        <v>827</v>
      </c>
    </row>
    <row r="9026" spans="1:4">
      <c r="A9026" s="463">
        <v>34707</v>
      </c>
      <c r="B9026" s="464" t="s">
        <v>5724</v>
      </c>
      <c r="C9026" s="463" t="s">
        <v>3519</v>
      </c>
      <c r="D9026" s="466">
        <v>1532.45</v>
      </c>
    </row>
    <row r="9027" spans="1:4">
      <c r="A9027" s="463">
        <v>2378</v>
      </c>
      <c r="B9027" s="464" t="s">
        <v>5725</v>
      </c>
      <c r="C9027" s="463" t="s">
        <v>3519</v>
      </c>
      <c r="D9027" s="466">
        <v>1298.81</v>
      </c>
    </row>
    <row r="9028" spans="1:4">
      <c r="A9028" s="463">
        <v>2379</v>
      </c>
      <c r="B9028" s="464" t="s">
        <v>5726</v>
      </c>
      <c r="C9028" s="463" t="s">
        <v>3519</v>
      </c>
      <c r="D9028" s="466">
        <v>1298.81</v>
      </c>
    </row>
    <row r="9029" spans="1:4">
      <c r="A9029" s="463">
        <v>2376</v>
      </c>
      <c r="B9029" s="464" t="s">
        <v>5727</v>
      </c>
      <c r="C9029" s="463" t="s">
        <v>3519</v>
      </c>
      <c r="D9029" s="466">
        <v>2139.13</v>
      </c>
    </row>
    <row r="9030" spans="1:4">
      <c r="A9030" s="463">
        <v>2394</v>
      </c>
      <c r="B9030" s="464" t="s">
        <v>5728</v>
      </c>
      <c r="C9030" s="463" t="s">
        <v>3519</v>
      </c>
      <c r="D9030" s="466">
        <v>4573.08</v>
      </c>
    </row>
    <row r="9031" spans="1:4">
      <c r="A9031" s="463">
        <v>34686</v>
      </c>
      <c r="B9031" s="464" t="s">
        <v>5729</v>
      </c>
      <c r="C9031" s="463" t="s">
        <v>3519</v>
      </c>
      <c r="D9031" s="466">
        <v>13.73</v>
      </c>
    </row>
    <row r="9032" spans="1:4">
      <c r="A9032" s="463">
        <v>34616</v>
      </c>
      <c r="B9032" s="464" t="s">
        <v>5730</v>
      </c>
      <c r="C9032" s="463" t="s">
        <v>3519</v>
      </c>
      <c r="D9032" s="466">
        <v>53.06</v>
      </c>
    </row>
    <row r="9033" spans="1:4">
      <c r="A9033" s="463">
        <v>34623</v>
      </c>
      <c r="B9033" s="464" t="s">
        <v>5731</v>
      </c>
      <c r="C9033" s="463" t="s">
        <v>3519</v>
      </c>
      <c r="D9033" s="466">
        <v>52.25</v>
      </c>
    </row>
    <row r="9034" spans="1:4">
      <c r="A9034" s="463">
        <v>34628</v>
      </c>
      <c r="B9034" s="464" t="s">
        <v>5732</v>
      </c>
      <c r="C9034" s="463" t="s">
        <v>3519</v>
      </c>
      <c r="D9034" s="466">
        <v>74.84</v>
      </c>
    </row>
    <row r="9035" spans="1:4">
      <c r="A9035" s="463">
        <v>34653</v>
      </c>
      <c r="B9035" s="464" t="s">
        <v>5733</v>
      </c>
      <c r="C9035" s="463" t="s">
        <v>3519</v>
      </c>
      <c r="D9035" s="466">
        <v>9.25</v>
      </c>
    </row>
    <row r="9036" spans="1:4">
      <c r="A9036" s="463">
        <v>34688</v>
      </c>
      <c r="B9036" s="464" t="s">
        <v>5734</v>
      </c>
      <c r="C9036" s="463" t="s">
        <v>3519</v>
      </c>
      <c r="D9036" s="466">
        <v>16.77</v>
      </c>
    </row>
    <row r="9037" spans="1:4">
      <c r="A9037" s="463">
        <v>34709</v>
      </c>
      <c r="B9037" s="464" t="s">
        <v>5735</v>
      </c>
      <c r="C9037" s="463" t="s">
        <v>3519</v>
      </c>
      <c r="D9037" s="466">
        <v>65.010000000000005</v>
      </c>
    </row>
    <row r="9038" spans="1:4">
      <c r="A9038" s="463">
        <v>34714</v>
      </c>
      <c r="B9038" s="464" t="s">
        <v>5736</v>
      </c>
      <c r="C9038" s="463" t="s">
        <v>3519</v>
      </c>
      <c r="D9038" s="466">
        <v>77.650000000000006</v>
      </c>
    </row>
    <row r="9039" spans="1:4">
      <c r="A9039" s="463">
        <v>2388</v>
      </c>
      <c r="B9039" s="464" t="s">
        <v>5737</v>
      </c>
      <c r="C9039" s="463" t="s">
        <v>3519</v>
      </c>
      <c r="D9039" s="466">
        <v>64.53</v>
      </c>
    </row>
    <row r="9040" spans="1:4">
      <c r="A9040" s="463">
        <v>34606</v>
      </c>
      <c r="B9040" s="464" t="s">
        <v>5738</v>
      </c>
      <c r="C9040" s="463" t="s">
        <v>3519</v>
      </c>
      <c r="D9040" s="466">
        <v>98.98</v>
      </c>
    </row>
    <row r="9041" spans="1:4">
      <c r="A9041" s="463">
        <v>34689</v>
      </c>
      <c r="B9041" s="464" t="s">
        <v>5739</v>
      </c>
      <c r="C9041" s="463" t="s">
        <v>3519</v>
      </c>
      <c r="D9041" s="466">
        <v>31.51</v>
      </c>
    </row>
    <row r="9042" spans="1:4">
      <c r="A9042" s="463">
        <v>2370</v>
      </c>
      <c r="B9042" s="464" t="s">
        <v>5740</v>
      </c>
      <c r="C9042" s="463" t="s">
        <v>3519</v>
      </c>
      <c r="D9042" s="466">
        <v>11.99</v>
      </c>
    </row>
    <row r="9043" spans="1:4">
      <c r="A9043" s="463">
        <v>2386</v>
      </c>
      <c r="B9043" s="464" t="s">
        <v>5741</v>
      </c>
      <c r="C9043" s="463" t="s">
        <v>3519</v>
      </c>
      <c r="D9043" s="466">
        <v>20.11</v>
      </c>
    </row>
    <row r="9044" spans="1:4">
      <c r="A9044" s="463">
        <v>2392</v>
      </c>
      <c r="B9044" s="464" t="s">
        <v>5742</v>
      </c>
      <c r="C9044" s="463" t="s">
        <v>3519</v>
      </c>
      <c r="D9044" s="466">
        <v>80.48</v>
      </c>
    </row>
    <row r="9045" spans="1:4">
      <c r="A9045" s="463">
        <v>2373</v>
      </c>
      <c r="B9045" s="464" t="s">
        <v>5743</v>
      </c>
      <c r="C9045" s="463" t="s">
        <v>3519</v>
      </c>
      <c r="D9045" s="466">
        <v>113.4</v>
      </c>
    </row>
    <row r="9046" spans="1:4" ht="28.5">
      <c r="A9046" s="463">
        <v>39465</v>
      </c>
      <c r="B9046" s="464" t="s">
        <v>5744</v>
      </c>
      <c r="C9046" s="463" t="s">
        <v>3519</v>
      </c>
      <c r="D9046" s="466">
        <v>69.27</v>
      </c>
    </row>
    <row r="9047" spans="1:4" ht="28.5">
      <c r="A9047" s="463">
        <v>39466</v>
      </c>
      <c r="B9047" s="464" t="s">
        <v>5745</v>
      </c>
      <c r="C9047" s="463" t="s">
        <v>3519</v>
      </c>
      <c r="D9047" s="466">
        <v>77.930000000000007</v>
      </c>
    </row>
    <row r="9048" spans="1:4" ht="28.5">
      <c r="A9048" s="463">
        <v>39467</v>
      </c>
      <c r="B9048" s="464" t="s">
        <v>5746</v>
      </c>
      <c r="C9048" s="463" t="s">
        <v>3519</v>
      </c>
      <c r="D9048" s="466">
        <v>99.69</v>
      </c>
    </row>
    <row r="9049" spans="1:4" ht="28.5">
      <c r="A9049" s="463">
        <v>39468</v>
      </c>
      <c r="B9049" s="464" t="s">
        <v>5747</v>
      </c>
      <c r="C9049" s="463" t="s">
        <v>3519</v>
      </c>
      <c r="D9049" s="466">
        <v>177.19</v>
      </c>
    </row>
    <row r="9050" spans="1:4" ht="28.5">
      <c r="A9050" s="463">
        <v>39469</v>
      </c>
      <c r="B9050" s="464" t="s">
        <v>5748</v>
      </c>
      <c r="C9050" s="463" t="s">
        <v>3519</v>
      </c>
      <c r="D9050" s="466">
        <v>72.17</v>
      </c>
    </row>
    <row r="9051" spans="1:4" ht="28.5">
      <c r="A9051" s="463">
        <v>39470</v>
      </c>
      <c r="B9051" s="464" t="s">
        <v>5749</v>
      </c>
      <c r="C9051" s="463" t="s">
        <v>3519</v>
      </c>
      <c r="D9051" s="466">
        <v>88.68</v>
      </c>
    </row>
    <row r="9052" spans="1:4" ht="28.5">
      <c r="A9052" s="463">
        <v>39471</v>
      </c>
      <c r="B9052" s="464" t="s">
        <v>5750</v>
      </c>
      <c r="C9052" s="463" t="s">
        <v>3519</v>
      </c>
      <c r="D9052" s="466">
        <v>106.57</v>
      </c>
    </row>
    <row r="9053" spans="1:4" ht="28.5">
      <c r="A9053" s="463">
        <v>39472</v>
      </c>
      <c r="B9053" s="464" t="s">
        <v>5751</v>
      </c>
      <c r="C9053" s="463" t="s">
        <v>3519</v>
      </c>
      <c r="D9053" s="466">
        <v>185.17</v>
      </c>
    </row>
    <row r="9054" spans="1:4" ht="28.5">
      <c r="A9054" s="463">
        <v>39473</v>
      </c>
      <c r="B9054" s="464" t="s">
        <v>5752</v>
      </c>
      <c r="C9054" s="463" t="s">
        <v>3519</v>
      </c>
      <c r="D9054" s="466">
        <v>119.62</v>
      </c>
    </row>
    <row r="9055" spans="1:4" ht="28.5">
      <c r="A9055" s="463">
        <v>39474</v>
      </c>
      <c r="B9055" s="464" t="s">
        <v>5753</v>
      </c>
      <c r="C9055" s="463" t="s">
        <v>3519</v>
      </c>
      <c r="D9055" s="466">
        <v>127.52</v>
      </c>
    </row>
    <row r="9056" spans="1:4" ht="28.5">
      <c r="A9056" s="463">
        <v>39475</v>
      </c>
      <c r="B9056" s="464" t="s">
        <v>5754</v>
      </c>
      <c r="C9056" s="463" t="s">
        <v>3519</v>
      </c>
      <c r="D9056" s="466">
        <v>144.69</v>
      </c>
    </row>
    <row r="9057" spans="1:4" ht="28.5">
      <c r="A9057" s="463">
        <v>39476</v>
      </c>
      <c r="B9057" s="464" t="s">
        <v>5755</v>
      </c>
      <c r="C9057" s="463" t="s">
        <v>3519</v>
      </c>
      <c r="D9057" s="466">
        <v>272.37</v>
      </c>
    </row>
    <row r="9058" spans="1:4" ht="28.5">
      <c r="A9058" s="463">
        <v>39477</v>
      </c>
      <c r="B9058" s="464" t="s">
        <v>5756</v>
      </c>
      <c r="C9058" s="463" t="s">
        <v>3519</v>
      </c>
      <c r="D9058" s="466">
        <v>133.44999999999999</v>
      </c>
    </row>
    <row r="9059" spans="1:4" ht="28.5">
      <c r="A9059" s="463">
        <v>39478</v>
      </c>
      <c r="B9059" s="464" t="s">
        <v>5757</v>
      </c>
      <c r="C9059" s="463" t="s">
        <v>3519</v>
      </c>
      <c r="D9059" s="466">
        <v>137.58000000000001</v>
      </c>
    </row>
    <row r="9060" spans="1:4" ht="28.5">
      <c r="A9060" s="463">
        <v>39479</v>
      </c>
      <c r="B9060" s="464" t="s">
        <v>5758</v>
      </c>
      <c r="C9060" s="463" t="s">
        <v>3519</v>
      </c>
      <c r="D9060" s="466">
        <v>162.1</v>
      </c>
    </row>
    <row r="9061" spans="1:4" ht="28.5">
      <c r="A9061" s="463">
        <v>39480</v>
      </c>
      <c r="B9061" s="464" t="s">
        <v>5759</v>
      </c>
      <c r="C9061" s="463" t="s">
        <v>3519</v>
      </c>
      <c r="D9061" s="466">
        <v>334.49</v>
      </c>
    </row>
    <row r="9062" spans="1:4">
      <c r="A9062" s="463">
        <v>39459</v>
      </c>
      <c r="B9062" s="464" t="s">
        <v>5760</v>
      </c>
      <c r="C9062" s="463" t="s">
        <v>3519</v>
      </c>
      <c r="D9062" s="466">
        <v>283.89999999999998</v>
      </c>
    </row>
    <row r="9063" spans="1:4">
      <c r="A9063" s="463">
        <v>39445</v>
      </c>
      <c r="B9063" s="464" t="s">
        <v>5761</v>
      </c>
      <c r="C9063" s="463" t="s">
        <v>3519</v>
      </c>
      <c r="D9063" s="466">
        <v>142.54</v>
      </c>
    </row>
    <row r="9064" spans="1:4">
      <c r="A9064" s="463">
        <v>39446</v>
      </c>
      <c r="B9064" s="464" t="s">
        <v>5762</v>
      </c>
      <c r="C9064" s="463" t="s">
        <v>3519</v>
      </c>
      <c r="D9064" s="466">
        <v>145.08000000000001</v>
      </c>
    </row>
    <row r="9065" spans="1:4">
      <c r="A9065" s="463">
        <v>39447</v>
      </c>
      <c r="B9065" s="464" t="s">
        <v>5763</v>
      </c>
      <c r="C9065" s="463" t="s">
        <v>3519</v>
      </c>
      <c r="D9065" s="466">
        <v>155.15</v>
      </c>
    </row>
    <row r="9066" spans="1:4">
      <c r="A9066" s="463">
        <v>39448</v>
      </c>
      <c r="B9066" s="464" t="s">
        <v>5764</v>
      </c>
      <c r="C9066" s="463" t="s">
        <v>3519</v>
      </c>
      <c r="D9066" s="466">
        <v>264.55</v>
      </c>
    </row>
    <row r="9067" spans="1:4">
      <c r="A9067" s="463">
        <v>39450</v>
      </c>
      <c r="B9067" s="464" t="s">
        <v>5765</v>
      </c>
      <c r="C9067" s="463" t="s">
        <v>3519</v>
      </c>
      <c r="D9067" s="466">
        <v>161.41</v>
      </c>
    </row>
    <row r="9068" spans="1:4">
      <c r="A9068" s="463">
        <v>39451</v>
      </c>
      <c r="B9068" s="464" t="s">
        <v>5766</v>
      </c>
      <c r="C9068" s="463" t="s">
        <v>3519</v>
      </c>
      <c r="D9068" s="466">
        <v>176.05</v>
      </c>
    </row>
    <row r="9069" spans="1:4">
      <c r="A9069" s="463">
        <v>39452</v>
      </c>
      <c r="B9069" s="464" t="s">
        <v>5767</v>
      </c>
      <c r="C9069" s="463" t="s">
        <v>3519</v>
      </c>
      <c r="D9069" s="466">
        <v>177.1</v>
      </c>
    </row>
    <row r="9070" spans="1:4">
      <c r="A9070" s="463">
        <v>39523</v>
      </c>
      <c r="B9070" s="464" t="s">
        <v>5768</v>
      </c>
      <c r="C9070" s="463" t="s">
        <v>3519</v>
      </c>
      <c r="D9070" s="466">
        <v>296.37</v>
      </c>
    </row>
    <row r="9071" spans="1:4">
      <c r="A9071" s="463">
        <v>39449</v>
      </c>
      <c r="B9071" s="464" t="s">
        <v>5769</v>
      </c>
      <c r="C9071" s="463" t="s">
        <v>3519</v>
      </c>
      <c r="D9071" s="466">
        <v>328.21</v>
      </c>
    </row>
    <row r="9072" spans="1:4">
      <c r="A9072" s="463">
        <v>39455</v>
      </c>
      <c r="B9072" s="464" t="s">
        <v>5770</v>
      </c>
      <c r="C9072" s="463" t="s">
        <v>3519</v>
      </c>
      <c r="D9072" s="466">
        <v>162.41</v>
      </c>
    </row>
    <row r="9073" spans="1:4">
      <c r="A9073" s="463">
        <v>39456</v>
      </c>
      <c r="B9073" s="464" t="s">
        <v>5771</v>
      </c>
      <c r="C9073" s="463" t="s">
        <v>3519</v>
      </c>
      <c r="D9073" s="466">
        <v>162.53</v>
      </c>
    </row>
    <row r="9074" spans="1:4">
      <c r="A9074" s="463">
        <v>39457</v>
      </c>
      <c r="B9074" s="464" t="s">
        <v>5772</v>
      </c>
      <c r="C9074" s="463" t="s">
        <v>3519</v>
      </c>
      <c r="D9074" s="466">
        <v>177.18</v>
      </c>
    </row>
    <row r="9075" spans="1:4">
      <c r="A9075" s="463">
        <v>39458</v>
      </c>
      <c r="B9075" s="464" t="s">
        <v>5773</v>
      </c>
      <c r="C9075" s="463" t="s">
        <v>3519</v>
      </c>
      <c r="D9075" s="466">
        <v>330.63</v>
      </c>
    </row>
    <row r="9076" spans="1:4">
      <c r="A9076" s="463">
        <v>39464</v>
      </c>
      <c r="B9076" s="464" t="s">
        <v>5774</v>
      </c>
      <c r="C9076" s="463" t="s">
        <v>3519</v>
      </c>
      <c r="D9076" s="466">
        <v>531.67999999999995</v>
      </c>
    </row>
    <row r="9077" spans="1:4">
      <c r="A9077" s="463">
        <v>39460</v>
      </c>
      <c r="B9077" s="464" t="s">
        <v>5775</v>
      </c>
      <c r="C9077" s="463" t="s">
        <v>3519</v>
      </c>
      <c r="D9077" s="466">
        <v>201.65</v>
      </c>
    </row>
    <row r="9078" spans="1:4">
      <c r="A9078" s="463">
        <v>39461</v>
      </c>
      <c r="B9078" s="464" t="s">
        <v>5776</v>
      </c>
      <c r="C9078" s="463" t="s">
        <v>3519</v>
      </c>
      <c r="D9078" s="466">
        <v>236.29</v>
      </c>
    </row>
    <row r="9079" spans="1:4">
      <c r="A9079" s="463">
        <v>39462</v>
      </c>
      <c r="B9079" s="464" t="s">
        <v>5777</v>
      </c>
      <c r="C9079" s="463" t="s">
        <v>3519</v>
      </c>
      <c r="D9079" s="466">
        <v>227.73</v>
      </c>
    </row>
    <row r="9080" spans="1:4">
      <c r="A9080" s="463">
        <v>39463</v>
      </c>
      <c r="B9080" s="464" t="s">
        <v>5778</v>
      </c>
      <c r="C9080" s="463" t="s">
        <v>3519</v>
      </c>
      <c r="D9080" s="466">
        <v>527.55999999999995</v>
      </c>
    </row>
    <row r="9081" spans="1:4">
      <c r="A9081" s="463">
        <v>26039</v>
      </c>
      <c r="B9081" s="464" t="s">
        <v>5779</v>
      </c>
      <c r="C9081" s="463" t="s">
        <v>3519</v>
      </c>
      <c r="D9081" s="466">
        <v>366962.58</v>
      </c>
    </row>
    <row r="9082" spans="1:4" ht="28.5">
      <c r="A9082" s="463">
        <v>2401</v>
      </c>
      <c r="B9082" s="464" t="s">
        <v>5780</v>
      </c>
      <c r="C9082" s="463" t="s">
        <v>3519</v>
      </c>
      <c r="D9082" s="466">
        <v>84405.46</v>
      </c>
    </row>
    <row r="9083" spans="1:4" ht="28.5">
      <c r="A9083" s="463">
        <v>38870</v>
      </c>
      <c r="B9083" s="464" t="s">
        <v>5781</v>
      </c>
      <c r="C9083" s="463" t="s">
        <v>3519</v>
      </c>
      <c r="D9083" s="466">
        <v>52.22</v>
      </c>
    </row>
    <row r="9084" spans="1:4" ht="28.5">
      <c r="A9084" s="463">
        <v>38869</v>
      </c>
      <c r="B9084" s="464" t="s">
        <v>5782</v>
      </c>
      <c r="C9084" s="463" t="s">
        <v>3519</v>
      </c>
      <c r="D9084" s="466">
        <v>46.07</v>
      </c>
    </row>
    <row r="9085" spans="1:4" ht="28.5">
      <c r="A9085" s="463">
        <v>38872</v>
      </c>
      <c r="B9085" s="464" t="s">
        <v>5783</v>
      </c>
      <c r="C9085" s="463" t="s">
        <v>3519</v>
      </c>
      <c r="D9085" s="466">
        <v>71.33</v>
      </c>
    </row>
    <row r="9086" spans="1:4" ht="28.5">
      <c r="A9086" s="463">
        <v>38871</v>
      </c>
      <c r="B9086" s="464" t="s">
        <v>5784</v>
      </c>
      <c r="C9086" s="463" t="s">
        <v>3519</v>
      </c>
      <c r="D9086" s="466">
        <v>57.38</v>
      </c>
    </row>
    <row r="9087" spans="1:4" ht="28.5">
      <c r="A9087" s="463">
        <v>39283</v>
      </c>
      <c r="B9087" s="464" t="s">
        <v>5785</v>
      </c>
      <c r="C9087" s="463" t="s">
        <v>3519</v>
      </c>
      <c r="D9087" s="466">
        <v>178.73</v>
      </c>
    </row>
    <row r="9088" spans="1:4" ht="28.5">
      <c r="A9088" s="463">
        <v>39284</v>
      </c>
      <c r="B9088" s="464" t="s">
        <v>5786</v>
      </c>
      <c r="C9088" s="463" t="s">
        <v>3519</v>
      </c>
      <c r="D9088" s="466">
        <v>193.68</v>
      </c>
    </row>
    <row r="9089" spans="1:4" ht="28.5">
      <c r="A9089" s="463">
        <v>39285</v>
      </c>
      <c r="B9089" s="464" t="s">
        <v>5787</v>
      </c>
      <c r="C9089" s="463" t="s">
        <v>3519</v>
      </c>
      <c r="D9089" s="466">
        <v>196.48</v>
      </c>
    </row>
    <row r="9090" spans="1:4" ht="28.5">
      <c r="A9090" s="463">
        <v>39286</v>
      </c>
      <c r="B9090" s="464" t="s">
        <v>5788</v>
      </c>
      <c r="C9090" s="463" t="s">
        <v>3519</v>
      </c>
      <c r="D9090" s="466">
        <v>192.2</v>
      </c>
    </row>
    <row r="9091" spans="1:4" ht="28.5">
      <c r="A9091" s="463">
        <v>39287</v>
      </c>
      <c r="B9091" s="464" t="s">
        <v>5789</v>
      </c>
      <c r="C9091" s="463" t="s">
        <v>3519</v>
      </c>
      <c r="D9091" s="466">
        <v>225.68</v>
      </c>
    </row>
    <row r="9092" spans="1:4" ht="28.5">
      <c r="A9092" s="463">
        <v>39288</v>
      </c>
      <c r="B9092" s="464" t="s">
        <v>5790</v>
      </c>
      <c r="C9092" s="463" t="s">
        <v>3519</v>
      </c>
      <c r="D9092" s="466">
        <v>240.84</v>
      </c>
    </row>
    <row r="9093" spans="1:4" ht="28.5">
      <c r="A9093" s="463">
        <v>44476</v>
      </c>
      <c r="B9093" s="464" t="s">
        <v>13839</v>
      </c>
      <c r="C9093" s="463" t="s">
        <v>3520</v>
      </c>
      <c r="D9093" s="466">
        <v>644.08000000000004</v>
      </c>
    </row>
    <row r="9094" spans="1:4">
      <c r="A9094" s="463">
        <v>10629</v>
      </c>
      <c r="B9094" s="464" t="s">
        <v>5791</v>
      </c>
      <c r="C9094" s="463" t="s">
        <v>3520</v>
      </c>
      <c r="D9094" s="466">
        <v>613.53</v>
      </c>
    </row>
    <row r="9095" spans="1:4">
      <c r="A9095" s="463">
        <v>10698</v>
      </c>
      <c r="B9095" s="464" t="s">
        <v>5792</v>
      </c>
      <c r="C9095" s="463" t="s">
        <v>3520</v>
      </c>
      <c r="D9095" s="466">
        <v>151.13</v>
      </c>
    </row>
    <row r="9096" spans="1:4" ht="28.5">
      <c r="A9096" s="463">
        <v>40521</v>
      </c>
      <c r="B9096" s="464" t="s">
        <v>5793</v>
      </c>
      <c r="C9096" s="463" t="s">
        <v>3519</v>
      </c>
      <c r="D9096" s="466">
        <v>140018.82</v>
      </c>
    </row>
    <row r="9097" spans="1:4" ht="28.5">
      <c r="A9097" s="463">
        <v>2432</v>
      </c>
      <c r="B9097" s="464" t="s">
        <v>5794</v>
      </c>
      <c r="C9097" s="463" t="s">
        <v>3519</v>
      </c>
      <c r="D9097" s="466">
        <v>21.12</v>
      </c>
    </row>
    <row r="9098" spans="1:4" ht="28.5">
      <c r="A9098" s="463">
        <v>2433</v>
      </c>
      <c r="B9098" s="464" t="s">
        <v>5795</v>
      </c>
      <c r="C9098" s="463" t="s">
        <v>3519</v>
      </c>
      <c r="D9098" s="466">
        <v>7.15</v>
      </c>
    </row>
    <row r="9099" spans="1:4" ht="28.5">
      <c r="A9099" s="463">
        <v>2420</v>
      </c>
      <c r="B9099" s="464" t="s">
        <v>5796</v>
      </c>
      <c r="C9099" s="463" t="s">
        <v>3519</v>
      </c>
      <c r="D9099" s="466">
        <v>12.29</v>
      </c>
    </row>
    <row r="9100" spans="1:4" ht="28.5">
      <c r="A9100" s="463">
        <v>11447</v>
      </c>
      <c r="B9100" s="464" t="s">
        <v>5797</v>
      </c>
      <c r="C9100" s="463" t="s">
        <v>3519</v>
      </c>
      <c r="D9100" s="466">
        <v>24.29</v>
      </c>
    </row>
    <row r="9101" spans="1:4">
      <c r="A9101" s="463">
        <v>11451</v>
      </c>
      <c r="B9101" s="464" t="s">
        <v>5798</v>
      </c>
      <c r="C9101" s="463" t="s">
        <v>3519</v>
      </c>
      <c r="D9101" s="466">
        <v>65.12</v>
      </c>
    </row>
    <row r="9102" spans="1:4">
      <c r="A9102" s="463">
        <v>11116</v>
      </c>
      <c r="B9102" s="464" t="s">
        <v>5799</v>
      </c>
      <c r="C9102" s="463" t="s">
        <v>3519</v>
      </c>
      <c r="D9102" s="466">
        <v>569.80999999999995</v>
      </c>
    </row>
    <row r="9103" spans="1:4">
      <c r="A9103" s="463">
        <v>38411</v>
      </c>
      <c r="B9103" s="464" t="s">
        <v>5800</v>
      </c>
      <c r="C9103" s="463" t="s">
        <v>3519</v>
      </c>
      <c r="D9103" s="466">
        <v>1712.87</v>
      </c>
    </row>
    <row r="9104" spans="1:4" ht="28.5">
      <c r="A9104" s="463">
        <v>38189</v>
      </c>
      <c r="B9104" s="464" t="s">
        <v>13840</v>
      </c>
      <c r="C9104" s="463" t="s">
        <v>3519</v>
      </c>
      <c r="D9104" s="466">
        <v>142.44999999999999</v>
      </c>
    </row>
    <row r="9105" spans="1:4" ht="28.5">
      <c r="A9105" s="463">
        <v>38190</v>
      </c>
      <c r="B9105" s="464" t="s">
        <v>13841</v>
      </c>
      <c r="C9105" s="463" t="s">
        <v>3519</v>
      </c>
      <c r="D9105" s="466">
        <v>300.10000000000002</v>
      </c>
    </row>
    <row r="9106" spans="1:4" ht="28.5">
      <c r="A9106" s="463">
        <v>7608</v>
      </c>
      <c r="B9106" s="464" t="s">
        <v>13842</v>
      </c>
      <c r="C9106" s="463" t="s">
        <v>3519</v>
      </c>
      <c r="D9106" s="466">
        <v>10.36</v>
      </c>
    </row>
    <row r="9107" spans="1:4">
      <c r="A9107" s="463">
        <v>1370</v>
      </c>
      <c r="B9107" s="464" t="s">
        <v>5801</v>
      </c>
      <c r="C9107" s="463" t="s">
        <v>3519</v>
      </c>
      <c r="D9107" s="466">
        <v>98.66</v>
      </c>
    </row>
    <row r="9108" spans="1:4" ht="28.5">
      <c r="A9108" s="463">
        <v>36516</v>
      </c>
      <c r="B9108" s="464" t="s">
        <v>5802</v>
      </c>
      <c r="C9108" s="463" t="s">
        <v>3519</v>
      </c>
      <c r="D9108" s="466">
        <v>126200.91</v>
      </c>
    </row>
    <row r="9109" spans="1:4">
      <c r="A9109" s="463">
        <v>34777</v>
      </c>
      <c r="B9109" s="464" t="s">
        <v>8734</v>
      </c>
      <c r="C9109" s="463" t="s">
        <v>3519</v>
      </c>
      <c r="D9109" s="466">
        <v>3.31</v>
      </c>
    </row>
    <row r="9110" spans="1:4" ht="28.5">
      <c r="A9110" s="463">
        <v>7272</v>
      </c>
      <c r="B9110" s="464" t="s">
        <v>13843</v>
      </c>
      <c r="C9110" s="463" t="s">
        <v>3519</v>
      </c>
      <c r="D9110" s="466">
        <v>2.79</v>
      </c>
    </row>
    <row r="9111" spans="1:4">
      <c r="A9111" s="463">
        <v>10605</v>
      </c>
      <c r="B9111" s="464" t="s">
        <v>5803</v>
      </c>
      <c r="C9111" s="463" t="s">
        <v>3519</v>
      </c>
      <c r="D9111" s="466">
        <v>4.72</v>
      </c>
    </row>
    <row r="9112" spans="1:4">
      <c r="A9112" s="463">
        <v>10604</v>
      </c>
      <c r="B9112" s="464" t="s">
        <v>5804</v>
      </c>
      <c r="C9112" s="463" t="s">
        <v>3519</v>
      </c>
      <c r="D9112" s="466">
        <v>11.02</v>
      </c>
    </row>
    <row r="9113" spans="1:4">
      <c r="A9113" s="463">
        <v>672</v>
      </c>
      <c r="B9113" s="464" t="s">
        <v>5805</v>
      </c>
      <c r="C9113" s="463" t="s">
        <v>3519</v>
      </c>
      <c r="D9113" s="466">
        <v>15.15</v>
      </c>
    </row>
    <row r="9114" spans="1:4">
      <c r="A9114" s="463">
        <v>668</v>
      </c>
      <c r="B9114" s="464" t="s">
        <v>5806</v>
      </c>
      <c r="C9114" s="463" t="s">
        <v>3519</v>
      </c>
      <c r="D9114" s="466">
        <v>18.29</v>
      </c>
    </row>
    <row r="9115" spans="1:4">
      <c r="A9115" s="463">
        <v>10578</v>
      </c>
      <c r="B9115" s="464" t="s">
        <v>5807</v>
      </c>
      <c r="C9115" s="463" t="s">
        <v>3519</v>
      </c>
      <c r="D9115" s="466">
        <v>21.3</v>
      </c>
    </row>
    <row r="9116" spans="1:4">
      <c r="A9116" s="463">
        <v>666</v>
      </c>
      <c r="B9116" s="464" t="s">
        <v>5808</v>
      </c>
      <c r="C9116" s="463" t="s">
        <v>3519</v>
      </c>
      <c r="D9116" s="466">
        <v>23.69</v>
      </c>
    </row>
    <row r="9117" spans="1:4">
      <c r="A9117" s="463">
        <v>665</v>
      </c>
      <c r="B9117" s="464" t="s">
        <v>5809</v>
      </c>
      <c r="C9117" s="463" t="s">
        <v>3519</v>
      </c>
      <c r="D9117" s="466">
        <v>31.68</v>
      </c>
    </row>
    <row r="9118" spans="1:4">
      <c r="A9118" s="463">
        <v>10577</v>
      </c>
      <c r="B9118" s="464" t="s">
        <v>5810</v>
      </c>
      <c r="C9118" s="463" t="s">
        <v>3519</v>
      </c>
      <c r="D9118" s="466">
        <v>28.1</v>
      </c>
    </row>
    <row r="9119" spans="1:4">
      <c r="A9119" s="463">
        <v>10583</v>
      </c>
      <c r="B9119" s="464" t="s">
        <v>5811</v>
      </c>
      <c r="C9119" s="463" t="s">
        <v>3519</v>
      </c>
      <c r="D9119" s="466">
        <v>14.6</v>
      </c>
    </row>
    <row r="9120" spans="1:4">
      <c r="A9120" s="463">
        <v>10579</v>
      </c>
      <c r="B9120" s="464" t="s">
        <v>5812</v>
      </c>
      <c r="C9120" s="463" t="s">
        <v>3519</v>
      </c>
      <c r="D9120" s="466">
        <v>25.44</v>
      </c>
    </row>
    <row r="9121" spans="1:4">
      <c r="A9121" s="463">
        <v>10582</v>
      </c>
      <c r="B9121" s="464" t="s">
        <v>5813</v>
      </c>
      <c r="C9121" s="463" t="s">
        <v>3519</v>
      </c>
      <c r="D9121" s="466">
        <v>12.85</v>
      </c>
    </row>
    <row r="9122" spans="1:4">
      <c r="A9122" s="463">
        <v>2436</v>
      </c>
      <c r="B9122" s="464" t="s">
        <v>5814</v>
      </c>
      <c r="C9122" s="463" t="s">
        <v>3521</v>
      </c>
      <c r="D9122" s="466">
        <v>14.19</v>
      </c>
    </row>
    <row r="9123" spans="1:4">
      <c r="A9123" s="463">
        <v>40918</v>
      </c>
      <c r="B9123" s="464" t="s">
        <v>5815</v>
      </c>
      <c r="C9123" s="463" t="s">
        <v>3526</v>
      </c>
      <c r="D9123" s="466">
        <v>2506.0100000000002</v>
      </c>
    </row>
    <row r="9124" spans="1:4">
      <c r="A9124" s="463">
        <v>2439</v>
      </c>
      <c r="B9124" s="464" t="s">
        <v>5816</v>
      </c>
      <c r="C9124" s="463" t="s">
        <v>3521</v>
      </c>
      <c r="D9124" s="466">
        <v>14.19</v>
      </c>
    </row>
    <row r="9125" spans="1:4">
      <c r="A9125" s="463">
        <v>40923</v>
      </c>
      <c r="B9125" s="464" t="s">
        <v>5817</v>
      </c>
      <c r="C9125" s="463" t="s">
        <v>3526</v>
      </c>
      <c r="D9125" s="466">
        <v>2506.0100000000002</v>
      </c>
    </row>
    <row r="9126" spans="1:4">
      <c r="A9126" s="463">
        <v>10998</v>
      </c>
      <c r="B9126" s="464" t="s">
        <v>5818</v>
      </c>
      <c r="C9126" s="463" t="s">
        <v>3523</v>
      </c>
      <c r="D9126" s="466">
        <v>28.67</v>
      </c>
    </row>
    <row r="9127" spans="1:4">
      <c r="A9127" s="463">
        <v>11002</v>
      </c>
      <c r="B9127" s="464" t="s">
        <v>5819</v>
      </c>
      <c r="C9127" s="463" t="s">
        <v>3523</v>
      </c>
      <c r="D9127" s="466">
        <v>26.26</v>
      </c>
    </row>
    <row r="9128" spans="1:4">
      <c r="A9128" s="463">
        <v>10999</v>
      </c>
      <c r="B9128" s="464" t="s">
        <v>5820</v>
      </c>
      <c r="C9128" s="463" t="s">
        <v>3523</v>
      </c>
      <c r="D9128" s="466">
        <v>25.23</v>
      </c>
    </row>
    <row r="9129" spans="1:4">
      <c r="A9129" s="463">
        <v>10997</v>
      </c>
      <c r="B9129" s="464" t="s">
        <v>5821</v>
      </c>
      <c r="C9129" s="463" t="s">
        <v>3523</v>
      </c>
      <c r="D9129" s="466">
        <v>27.35</v>
      </c>
    </row>
    <row r="9130" spans="1:4">
      <c r="A9130" s="463">
        <v>2685</v>
      </c>
      <c r="B9130" s="464" t="s">
        <v>5822</v>
      </c>
      <c r="C9130" s="463" t="s">
        <v>3522</v>
      </c>
      <c r="D9130" s="466">
        <v>6.42</v>
      </c>
    </row>
    <row r="9131" spans="1:4">
      <c r="A9131" s="463">
        <v>2680</v>
      </c>
      <c r="B9131" s="464" t="s">
        <v>5823</v>
      </c>
      <c r="C9131" s="463" t="s">
        <v>3522</v>
      </c>
      <c r="D9131" s="466">
        <v>9.39</v>
      </c>
    </row>
    <row r="9132" spans="1:4">
      <c r="A9132" s="463">
        <v>2684</v>
      </c>
      <c r="B9132" s="464" t="s">
        <v>5824</v>
      </c>
      <c r="C9132" s="463" t="s">
        <v>3522</v>
      </c>
      <c r="D9132" s="466">
        <v>8.5500000000000007</v>
      </c>
    </row>
    <row r="9133" spans="1:4">
      <c r="A9133" s="463">
        <v>2673</v>
      </c>
      <c r="B9133" s="464" t="s">
        <v>5825</v>
      </c>
      <c r="C9133" s="463" t="s">
        <v>3522</v>
      </c>
      <c r="D9133" s="466">
        <v>3.3</v>
      </c>
    </row>
    <row r="9134" spans="1:4">
      <c r="A9134" s="463">
        <v>2681</v>
      </c>
      <c r="B9134" s="464" t="s">
        <v>5826</v>
      </c>
      <c r="C9134" s="463" t="s">
        <v>3522</v>
      </c>
      <c r="D9134" s="466">
        <v>15.35</v>
      </c>
    </row>
    <row r="9135" spans="1:4">
      <c r="A9135" s="463">
        <v>2682</v>
      </c>
      <c r="B9135" s="464" t="s">
        <v>5827</v>
      </c>
      <c r="C9135" s="463" t="s">
        <v>3522</v>
      </c>
      <c r="D9135" s="466">
        <v>22.4</v>
      </c>
    </row>
    <row r="9136" spans="1:4">
      <c r="A9136" s="463">
        <v>2686</v>
      </c>
      <c r="B9136" s="464" t="s">
        <v>5828</v>
      </c>
      <c r="C9136" s="463" t="s">
        <v>3522</v>
      </c>
      <c r="D9136" s="466">
        <v>28.09</v>
      </c>
    </row>
    <row r="9137" spans="1:4">
      <c r="A9137" s="463">
        <v>2674</v>
      </c>
      <c r="B9137" s="464" t="s">
        <v>5829</v>
      </c>
      <c r="C9137" s="463" t="s">
        <v>3522</v>
      </c>
      <c r="D9137" s="466">
        <v>4.1100000000000003</v>
      </c>
    </row>
    <row r="9138" spans="1:4">
      <c r="A9138" s="463">
        <v>2683</v>
      </c>
      <c r="B9138" s="464" t="s">
        <v>5830</v>
      </c>
      <c r="C9138" s="463" t="s">
        <v>3522</v>
      </c>
      <c r="D9138" s="466">
        <v>44.27</v>
      </c>
    </row>
    <row r="9139" spans="1:4">
      <c r="A9139" s="463">
        <v>2676</v>
      </c>
      <c r="B9139" s="464" t="s">
        <v>5831</v>
      </c>
      <c r="C9139" s="463" t="s">
        <v>3522</v>
      </c>
      <c r="D9139" s="466">
        <v>1.92</v>
      </c>
    </row>
    <row r="9140" spans="1:4">
      <c r="A9140" s="463">
        <v>2678</v>
      </c>
      <c r="B9140" s="464" t="s">
        <v>5832</v>
      </c>
      <c r="C9140" s="463" t="s">
        <v>3522</v>
      </c>
      <c r="D9140" s="466">
        <v>2.4</v>
      </c>
    </row>
    <row r="9141" spans="1:4">
      <c r="A9141" s="463">
        <v>2679</v>
      </c>
      <c r="B9141" s="464" t="s">
        <v>5833</v>
      </c>
      <c r="C9141" s="463" t="s">
        <v>3522</v>
      </c>
      <c r="D9141" s="466">
        <v>3.7</v>
      </c>
    </row>
    <row r="9142" spans="1:4">
      <c r="A9142" s="463">
        <v>12070</v>
      </c>
      <c r="B9142" s="464" t="s">
        <v>5834</v>
      </c>
      <c r="C9142" s="463" t="s">
        <v>3522</v>
      </c>
      <c r="D9142" s="466">
        <v>5.15</v>
      </c>
    </row>
    <row r="9143" spans="1:4">
      <c r="A9143" s="463">
        <v>2675</v>
      </c>
      <c r="B9143" s="464" t="s">
        <v>5835</v>
      </c>
      <c r="C9143" s="463" t="s">
        <v>3522</v>
      </c>
      <c r="D9143" s="466">
        <v>6.7</v>
      </c>
    </row>
    <row r="9144" spans="1:4">
      <c r="A9144" s="463">
        <v>12067</v>
      </c>
      <c r="B9144" s="464" t="s">
        <v>5836</v>
      </c>
      <c r="C9144" s="463" t="s">
        <v>3522</v>
      </c>
      <c r="D9144" s="466">
        <v>9.09</v>
      </c>
    </row>
    <row r="9145" spans="1:4">
      <c r="A9145" s="463">
        <v>40401</v>
      </c>
      <c r="B9145" s="464" t="s">
        <v>5837</v>
      </c>
      <c r="C9145" s="463" t="s">
        <v>3522</v>
      </c>
      <c r="D9145" s="466">
        <v>2.0099999999999998</v>
      </c>
    </row>
    <row r="9146" spans="1:4">
      <c r="A9146" s="463">
        <v>40402</v>
      </c>
      <c r="B9146" s="464" t="s">
        <v>5838</v>
      </c>
      <c r="C9146" s="463" t="s">
        <v>3522</v>
      </c>
      <c r="D9146" s="466">
        <v>2.57</v>
      </c>
    </row>
    <row r="9147" spans="1:4">
      <c r="A9147" s="463">
        <v>40400</v>
      </c>
      <c r="B9147" s="464" t="s">
        <v>5839</v>
      </c>
      <c r="C9147" s="463" t="s">
        <v>3522</v>
      </c>
      <c r="D9147" s="466">
        <v>1.36</v>
      </c>
    </row>
    <row r="9148" spans="1:4" ht="28.5">
      <c r="A9148" s="463">
        <v>2504</v>
      </c>
      <c r="B9148" s="464" t="s">
        <v>5840</v>
      </c>
      <c r="C9148" s="463" t="s">
        <v>3522</v>
      </c>
      <c r="D9148" s="466">
        <v>12.27</v>
      </c>
    </row>
    <row r="9149" spans="1:4" ht="28.5">
      <c r="A9149" s="463">
        <v>2501</v>
      </c>
      <c r="B9149" s="464" t="s">
        <v>5841</v>
      </c>
      <c r="C9149" s="463" t="s">
        <v>3522</v>
      </c>
      <c r="D9149" s="466">
        <v>16.09</v>
      </c>
    </row>
    <row r="9150" spans="1:4" ht="28.5">
      <c r="A9150" s="463">
        <v>2502</v>
      </c>
      <c r="B9150" s="464" t="s">
        <v>5842</v>
      </c>
      <c r="C9150" s="463" t="s">
        <v>3522</v>
      </c>
      <c r="D9150" s="466">
        <v>24.28</v>
      </c>
    </row>
    <row r="9151" spans="1:4" ht="28.5">
      <c r="A9151" s="463">
        <v>2503</v>
      </c>
      <c r="B9151" s="464" t="s">
        <v>5843</v>
      </c>
      <c r="C9151" s="463" t="s">
        <v>3522</v>
      </c>
      <c r="D9151" s="466">
        <v>31.25</v>
      </c>
    </row>
    <row r="9152" spans="1:4" ht="28.5">
      <c r="A9152" s="463">
        <v>2500</v>
      </c>
      <c r="B9152" s="464" t="s">
        <v>5844</v>
      </c>
      <c r="C9152" s="463" t="s">
        <v>3522</v>
      </c>
      <c r="D9152" s="466">
        <v>41.63</v>
      </c>
    </row>
    <row r="9153" spans="1:4" ht="28.5">
      <c r="A9153" s="463">
        <v>2505</v>
      </c>
      <c r="B9153" s="464" t="s">
        <v>5845</v>
      </c>
      <c r="C9153" s="463" t="s">
        <v>3522</v>
      </c>
      <c r="D9153" s="466">
        <v>64.87</v>
      </c>
    </row>
    <row r="9154" spans="1:4">
      <c r="A9154" s="463">
        <v>12056</v>
      </c>
      <c r="B9154" s="464" t="s">
        <v>5846</v>
      </c>
      <c r="C9154" s="463" t="s">
        <v>3522</v>
      </c>
      <c r="D9154" s="466">
        <v>26.21</v>
      </c>
    </row>
    <row r="9155" spans="1:4">
      <c r="A9155" s="463">
        <v>12057</v>
      </c>
      <c r="B9155" s="464" t="s">
        <v>5847</v>
      </c>
      <c r="C9155" s="463" t="s">
        <v>3522</v>
      </c>
      <c r="D9155" s="466">
        <v>22.26</v>
      </c>
    </row>
    <row r="9156" spans="1:4">
      <c r="A9156" s="463">
        <v>12059</v>
      </c>
      <c r="B9156" s="464" t="s">
        <v>5848</v>
      </c>
      <c r="C9156" s="463" t="s">
        <v>3522</v>
      </c>
      <c r="D9156" s="466">
        <v>7.81</v>
      </c>
    </row>
    <row r="9157" spans="1:4">
      <c r="A9157" s="463">
        <v>12058</v>
      </c>
      <c r="B9157" s="464" t="s">
        <v>5849</v>
      </c>
      <c r="C9157" s="463" t="s">
        <v>3522</v>
      </c>
      <c r="D9157" s="466">
        <v>13.88</v>
      </c>
    </row>
    <row r="9158" spans="1:4">
      <c r="A9158" s="463">
        <v>12060</v>
      </c>
      <c r="B9158" s="464" t="s">
        <v>5850</v>
      </c>
      <c r="C9158" s="463" t="s">
        <v>3522</v>
      </c>
      <c r="D9158" s="466">
        <v>57.85</v>
      </c>
    </row>
    <row r="9159" spans="1:4">
      <c r="A9159" s="463">
        <v>12061</v>
      </c>
      <c r="B9159" s="464" t="s">
        <v>5851</v>
      </c>
      <c r="C9159" s="463" t="s">
        <v>3522</v>
      </c>
      <c r="D9159" s="466">
        <v>35.32</v>
      </c>
    </row>
    <row r="9160" spans="1:4">
      <c r="A9160" s="463">
        <v>12062</v>
      </c>
      <c r="B9160" s="464" t="s">
        <v>5852</v>
      </c>
      <c r="C9160" s="463" t="s">
        <v>3522</v>
      </c>
      <c r="D9160" s="466">
        <v>65.14</v>
      </c>
    </row>
    <row r="9161" spans="1:4" ht="28.5">
      <c r="A9161" s="463">
        <v>21137</v>
      </c>
      <c r="B9161" s="464" t="s">
        <v>5853</v>
      </c>
      <c r="C9161" s="463" t="s">
        <v>3522</v>
      </c>
      <c r="D9161" s="466">
        <v>11.32</v>
      </c>
    </row>
    <row r="9162" spans="1:4">
      <c r="A9162" s="463">
        <v>2687</v>
      </c>
      <c r="B9162" s="464" t="s">
        <v>5854</v>
      </c>
      <c r="C9162" s="463" t="s">
        <v>3522</v>
      </c>
      <c r="D9162" s="466">
        <v>1.67</v>
      </c>
    </row>
    <row r="9163" spans="1:4">
      <c r="A9163" s="463">
        <v>2689</v>
      </c>
      <c r="B9163" s="464" t="s">
        <v>5855</v>
      </c>
      <c r="C9163" s="463" t="s">
        <v>3522</v>
      </c>
      <c r="D9163" s="466">
        <v>1.99</v>
      </c>
    </row>
    <row r="9164" spans="1:4">
      <c r="A9164" s="463">
        <v>2688</v>
      </c>
      <c r="B9164" s="464" t="s">
        <v>5856</v>
      </c>
      <c r="C9164" s="463" t="s">
        <v>3522</v>
      </c>
      <c r="D9164" s="466">
        <v>2.16</v>
      </c>
    </row>
    <row r="9165" spans="1:4">
      <c r="A9165" s="463">
        <v>2690</v>
      </c>
      <c r="B9165" s="464" t="s">
        <v>5857</v>
      </c>
      <c r="C9165" s="463" t="s">
        <v>3522</v>
      </c>
      <c r="D9165" s="466">
        <v>3.69</v>
      </c>
    </row>
    <row r="9166" spans="1:4" ht="28.5">
      <c r="A9166" s="463">
        <v>39243</v>
      </c>
      <c r="B9166" s="464" t="s">
        <v>5858</v>
      </c>
      <c r="C9166" s="463" t="s">
        <v>3522</v>
      </c>
      <c r="D9166" s="466">
        <v>2.4300000000000002</v>
      </c>
    </row>
    <row r="9167" spans="1:4" ht="28.5">
      <c r="A9167" s="463">
        <v>39244</v>
      </c>
      <c r="B9167" s="464" t="s">
        <v>5859</v>
      </c>
      <c r="C9167" s="463" t="s">
        <v>3522</v>
      </c>
      <c r="D9167" s="466">
        <v>3.29</v>
      </c>
    </row>
    <row r="9168" spans="1:4" ht="28.5">
      <c r="A9168" s="463">
        <v>39245</v>
      </c>
      <c r="B9168" s="464" t="s">
        <v>5860</v>
      </c>
      <c r="C9168" s="463" t="s">
        <v>3522</v>
      </c>
      <c r="D9168" s="466">
        <v>6.33</v>
      </c>
    </row>
    <row r="9169" spans="1:4" ht="28.5">
      <c r="A9169" s="463">
        <v>39254</v>
      </c>
      <c r="B9169" s="464" t="s">
        <v>5861</v>
      </c>
      <c r="C9169" s="463" t="s">
        <v>3522</v>
      </c>
      <c r="D9169" s="466">
        <v>9.48</v>
      </c>
    </row>
    <row r="9170" spans="1:4" ht="28.5">
      <c r="A9170" s="463">
        <v>39255</v>
      </c>
      <c r="B9170" s="464" t="s">
        <v>5862</v>
      </c>
      <c r="C9170" s="463" t="s">
        <v>3522</v>
      </c>
      <c r="D9170" s="466">
        <v>17.54</v>
      </c>
    </row>
    <row r="9171" spans="1:4" ht="28.5">
      <c r="A9171" s="463">
        <v>39253</v>
      </c>
      <c r="B9171" s="464" t="s">
        <v>5863</v>
      </c>
      <c r="C9171" s="463" t="s">
        <v>3522</v>
      </c>
      <c r="D9171" s="466">
        <v>12.08</v>
      </c>
    </row>
    <row r="9172" spans="1:4" ht="28.5">
      <c r="A9172" s="463">
        <v>39246</v>
      </c>
      <c r="B9172" s="464" t="s">
        <v>13844</v>
      </c>
      <c r="C9172" s="463" t="s">
        <v>3522</v>
      </c>
      <c r="D9172" s="466">
        <v>3.49</v>
      </c>
    </row>
    <row r="9173" spans="1:4" ht="28.5">
      <c r="A9173" s="463">
        <v>39247</v>
      </c>
      <c r="B9173" s="464" t="s">
        <v>13845</v>
      </c>
      <c r="C9173" s="463" t="s">
        <v>3522</v>
      </c>
      <c r="D9173" s="466">
        <v>3.04</v>
      </c>
    </row>
    <row r="9174" spans="1:4" ht="28.5">
      <c r="A9174" s="463">
        <v>2446</v>
      </c>
      <c r="B9174" s="464" t="s">
        <v>5864</v>
      </c>
      <c r="C9174" s="463" t="s">
        <v>3522</v>
      </c>
      <c r="D9174" s="466">
        <v>5.01</v>
      </c>
    </row>
    <row r="9175" spans="1:4" ht="28.5">
      <c r="A9175" s="463">
        <v>2442</v>
      </c>
      <c r="B9175" s="464" t="s">
        <v>5865</v>
      </c>
      <c r="C9175" s="463" t="s">
        <v>3522</v>
      </c>
      <c r="D9175" s="466">
        <v>7.02</v>
      </c>
    </row>
    <row r="9176" spans="1:4" ht="28.5">
      <c r="A9176" s="463">
        <v>39248</v>
      </c>
      <c r="B9176" s="464" t="s">
        <v>13846</v>
      </c>
      <c r="C9176" s="463" t="s">
        <v>3522</v>
      </c>
      <c r="D9176" s="466">
        <v>9.7799999999999994</v>
      </c>
    </row>
    <row r="9177" spans="1:4">
      <c r="A9177" s="463">
        <v>2438</v>
      </c>
      <c r="B9177" s="464" t="s">
        <v>5866</v>
      </c>
      <c r="C9177" s="463" t="s">
        <v>3521</v>
      </c>
      <c r="D9177" s="466">
        <v>14.34</v>
      </c>
    </row>
    <row r="9178" spans="1:4">
      <c r="A9178" s="463">
        <v>40922</v>
      </c>
      <c r="B9178" s="464" t="s">
        <v>5867</v>
      </c>
      <c r="C9178" s="463" t="s">
        <v>3526</v>
      </c>
      <c r="D9178" s="466">
        <v>2533.86</v>
      </c>
    </row>
    <row r="9179" spans="1:4" ht="42.75">
      <c r="A9179" s="463">
        <v>36486</v>
      </c>
      <c r="B9179" s="464" t="s">
        <v>5868</v>
      </c>
      <c r="C9179" s="463" t="s">
        <v>3519</v>
      </c>
      <c r="D9179" s="466">
        <v>61475.87</v>
      </c>
    </row>
    <row r="9180" spans="1:4" ht="42.75">
      <c r="A9180" s="463">
        <v>37777</v>
      </c>
      <c r="B9180" s="464" t="s">
        <v>5869</v>
      </c>
      <c r="C9180" s="463" t="s">
        <v>3519</v>
      </c>
      <c r="D9180" s="466">
        <v>289427.23</v>
      </c>
    </row>
    <row r="9181" spans="1:4" ht="28.5">
      <c r="A9181" s="463">
        <v>12624</v>
      </c>
      <c r="B9181" s="464" t="s">
        <v>5870</v>
      </c>
      <c r="C9181" s="463" t="s">
        <v>3519</v>
      </c>
      <c r="D9181" s="466">
        <v>11.07</v>
      </c>
    </row>
    <row r="9182" spans="1:4">
      <c r="A9182" s="463">
        <v>517</v>
      </c>
      <c r="B9182" s="464" t="s">
        <v>5871</v>
      </c>
      <c r="C9182" s="463" t="s">
        <v>3524</v>
      </c>
      <c r="D9182" s="466">
        <v>9.43</v>
      </c>
    </row>
    <row r="9183" spans="1:4" ht="28.5">
      <c r="A9183" s="463">
        <v>41904</v>
      </c>
      <c r="B9183" s="464" t="s">
        <v>5872</v>
      </c>
      <c r="C9183" s="463" t="s">
        <v>3530</v>
      </c>
      <c r="D9183" s="466">
        <v>2774.34</v>
      </c>
    </row>
    <row r="9184" spans="1:4" ht="28.5">
      <c r="A9184" s="463">
        <v>41903</v>
      </c>
      <c r="B9184" s="464" t="s">
        <v>5873</v>
      </c>
      <c r="C9184" s="463" t="s">
        <v>3523</v>
      </c>
      <c r="D9184" s="466">
        <v>3.88</v>
      </c>
    </row>
    <row r="9185" spans="1:4" ht="28.5">
      <c r="A9185" s="463">
        <v>37534</v>
      </c>
      <c r="B9185" s="464" t="s">
        <v>5874</v>
      </c>
      <c r="C9185" s="463" t="s">
        <v>3523</v>
      </c>
      <c r="D9185" s="466">
        <v>26.03</v>
      </c>
    </row>
    <row r="9186" spans="1:4" ht="28.5">
      <c r="A9186" s="463">
        <v>37535</v>
      </c>
      <c r="B9186" s="464" t="s">
        <v>5875</v>
      </c>
      <c r="C9186" s="463" t="s">
        <v>3523</v>
      </c>
      <c r="D9186" s="466">
        <v>26.03</v>
      </c>
    </row>
    <row r="9187" spans="1:4" ht="28.5">
      <c r="A9187" s="463">
        <v>37533</v>
      </c>
      <c r="B9187" s="464" t="s">
        <v>5876</v>
      </c>
      <c r="C9187" s="463" t="s">
        <v>3523</v>
      </c>
      <c r="D9187" s="466">
        <v>26.03</v>
      </c>
    </row>
    <row r="9188" spans="1:4" ht="28.5">
      <c r="A9188" s="463">
        <v>37537</v>
      </c>
      <c r="B9188" s="464" t="s">
        <v>5877</v>
      </c>
      <c r="C9188" s="463" t="s">
        <v>3523</v>
      </c>
      <c r="D9188" s="466">
        <v>19.7</v>
      </c>
    </row>
    <row r="9189" spans="1:4" ht="28.5">
      <c r="A9189" s="463">
        <v>37536</v>
      </c>
      <c r="B9189" s="464" t="s">
        <v>5878</v>
      </c>
      <c r="C9189" s="463" t="s">
        <v>3523</v>
      </c>
      <c r="D9189" s="466">
        <v>19.7</v>
      </c>
    </row>
    <row r="9190" spans="1:4" ht="28.5">
      <c r="A9190" s="463">
        <v>37532</v>
      </c>
      <c r="B9190" s="464" t="s">
        <v>5879</v>
      </c>
      <c r="C9190" s="463" t="s">
        <v>3523</v>
      </c>
      <c r="D9190" s="466">
        <v>19.7</v>
      </c>
    </row>
    <row r="9191" spans="1:4">
      <c r="A9191" s="463">
        <v>2696</v>
      </c>
      <c r="B9191" s="464" t="s">
        <v>5880</v>
      </c>
      <c r="C9191" s="463" t="s">
        <v>3521</v>
      </c>
      <c r="D9191" s="466">
        <v>14.19</v>
      </c>
    </row>
    <row r="9192" spans="1:4">
      <c r="A9192" s="463">
        <v>40928</v>
      </c>
      <c r="B9192" s="464" t="s">
        <v>5881</v>
      </c>
      <c r="C9192" s="463" t="s">
        <v>3526</v>
      </c>
      <c r="D9192" s="466">
        <v>2506.0100000000002</v>
      </c>
    </row>
    <row r="9193" spans="1:4">
      <c r="A9193" s="463">
        <v>4083</v>
      </c>
      <c r="B9193" s="464" t="s">
        <v>5882</v>
      </c>
      <c r="C9193" s="463" t="s">
        <v>3521</v>
      </c>
      <c r="D9193" s="466">
        <v>18.36</v>
      </c>
    </row>
    <row r="9194" spans="1:4">
      <c r="A9194" s="463">
        <v>40818</v>
      </c>
      <c r="B9194" s="464" t="s">
        <v>5883</v>
      </c>
      <c r="C9194" s="463" t="s">
        <v>3526</v>
      </c>
      <c r="D9194" s="466">
        <v>3243.46</v>
      </c>
    </row>
    <row r="9195" spans="1:4">
      <c r="A9195" s="463">
        <v>43146</v>
      </c>
      <c r="B9195" s="464" t="s">
        <v>8733</v>
      </c>
      <c r="C9195" s="463" t="s">
        <v>3523</v>
      </c>
      <c r="D9195" s="466">
        <v>6.72</v>
      </c>
    </row>
    <row r="9196" spans="1:4">
      <c r="A9196" s="463">
        <v>2705</v>
      </c>
      <c r="B9196" s="464" t="s">
        <v>5884</v>
      </c>
      <c r="C9196" s="463" t="s">
        <v>3533</v>
      </c>
      <c r="D9196" s="466">
        <v>0.91</v>
      </c>
    </row>
    <row r="9197" spans="1:4" ht="28.5">
      <c r="A9197" s="463">
        <v>14250</v>
      </c>
      <c r="B9197" s="464" t="s">
        <v>5885</v>
      </c>
      <c r="C9197" s="463" t="s">
        <v>3533</v>
      </c>
      <c r="D9197" s="466">
        <v>0.93</v>
      </c>
    </row>
    <row r="9198" spans="1:4">
      <c r="A9198" s="463">
        <v>11683</v>
      </c>
      <c r="B9198" s="464" t="s">
        <v>5886</v>
      </c>
      <c r="C9198" s="463" t="s">
        <v>3519</v>
      </c>
      <c r="D9198" s="466">
        <v>34.11</v>
      </c>
    </row>
    <row r="9199" spans="1:4">
      <c r="A9199" s="463">
        <v>11684</v>
      </c>
      <c r="B9199" s="464" t="s">
        <v>5887</v>
      </c>
      <c r="C9199" s="463" t="s">
        <v>3519</v>
      </c>
      <c r="D9199" s="466">
        <v>37.33</v>
      </c>
    </row>
    <row r="9200" spans="1:4">
      <c r="A9200" s="463">
        <v>6141</v>
      </c>
      <c r="B9200" s="464" t="s">
        <v>5888</v>
      </c>
      <c r="C9200" s="463" t="s">
        <v>3519</v>
      </c>
      <c r="D9200" s="466">
        <v>6.07</v>
      </c>
    </row>
    <row r="9201" spans="1:4">
      <c r="A9201" s="463">
        <v>11681</v>
      </c>
      <c r="B9201" s="464" t="s">
        <v>5889</v>
      </c>
      <c r="C9201" s="463" t="s">
        <v>3519</v>
      </c>
      <c r="D9201" s="466">
        <v>10.15</v>
      </c>
    </row>
    <row r="9202" spans="1:4">
      <c r="A9202" s="463">
        <v>2706</v>
      </c>
      <c r="B9202" s="464" t="s">
        <v>5890</v>
      </c>
      <c r="C9202" s="463" t="s">
        <v>3521</v>
      </c>
      <c r="D9202" s="466">
        <v>78.540000000000006</v>
      </c>
    </row>
    <row r="9203" spans="1:4">
      <c r="A9203" s="463">
        <v>40811</v>
      </c>
      <c r="B9203" s="464" t="s">
        <v>5891</v>
      </c>
      <c r="C9203" s="463" t="s">
        <v>3526</v>
      </c>
      <c r="D9203" s="466">
        <v>13867.92</v>
      </c>
    </row>
    <row r="9204" spans="1:4">
      <c r="A9204" s="463">
        <v>2707</v>
      </c>
      <c r="B9204" s="464" t="s">
        <v>5892</v>
      </c>
      <c r="C9204" s="463" t="s">
        <v>3521</v>
      </c>
      <c r="D9204" s="466">
        <v>89.38</v>
      </c>
    </row>
    <row r="9205" spans="1:4">
      <c r="A9205" s="463">
        <v>40813</v>
      </c>
      <c r="B9205" s="464" t="s">
        <v>5893</v>
      </c>
      <c r="C9205" s="463" t="s">
        <v>3526</v>
      </c>
      <c r="D9205" s="466">
        <v>15784.54</v>
      </c>
    </row>
    <row r="9206" spans="1:4">
      <c r="A9206" s="463">
        <v>2708</v>
      </c>
      <c r="B9206" s="464" t="s">
        <v>5894</v>
      </c>
      <c r="C9206" s="463" t="s">
        <v>3521</v>
      </c>
      <c r="D9206" s="466">
        <v>122.18</v>
      </c>
    </row>
    <row r="9207" spans="1:4">
      <c r="A9207" s="463">
        <v>40814</v>
      </c>
      <c r="B9207" s="464" t="s">
        <v>5895</v>
      </c>
      <c r="C9207" s="463" t="s">
        <v>3526</v>
      </c>
      <c r="D9207" s="466">
        <v>21577.040000000001</v>
      </c>
    </row>
    <row r="9208" spans="1:4">
      <c r="A9208" s="463">
        <v>34779</v>
      </c>
      <c r="B9208" s="464" t="s">
        <v>5896</v>
      </c>
      <c r="C9208" s="463" t="s">
        <v>3521</v>
      </c>
      <c r="D9208" s="466">
        <v>79.680000000000007</v>
      </c>
    </row>
    <row r="9209" spans="1:4">
      <c r="A9209" s="463">
        <v>40936</v>
      </c>
      <c r="B9209" s="464" t="s">
        <v>5897</v>
      </c>
      <c r="C9209" s="463" t="s">
        <v>3526</v>
      </c>
      <c r="D9209" s="466">
        <v>14070.22</v>
      </c>
    </row>
    <row r="9210" spans="1:4">
      <c r="A9210" s="463">
        <v>34780</v>
      </c>
      <c r="B9210" s="464" t="s">
        <v>5898</v>
      </c>
      <c r="C9210" s="463" t="s">
        <v>3521</v>
      </c>
      <c r="D9210" s="466">
        <v>89.88</v>
      </c>
    </row>
    <row r="9211" spans="1:4">
      <c r="A9211" s="463">
        <v>40937</v>
      </c>
      <c r="B9211" s="464" t="s">
        <v>5899</v>
      </c>
      <c r="C9211" s="463" t="s">
        <v>3526</v>
      </c>
      <c r="D9211" s="466">
        <v>15873.99</v>
      </c>
    </row>
    <row r="9212" spans="1:4">
      <c r="A9212" s="463">
        <v>34782</v>
      </c>
      <c r="B9212" s="464" t="s">
        <v>5900</v>
      </c>
      <c r="C9212" s="463" t="s">
        <v>3521</v>
      </c>
      <c r="D9212" s="466">
        <v>123.18</v>
      </c>
    </row>
    <row r="9213" spans="1:4">
      <c r="A9213" s="463">
        <v>40938</v>
      </c>
      <c r="B9213" s="464" t="s">
        <v>5901</v>
      </c>
      <c r="C9213" s="463" t="s">
        <v>3526</v>
      </c>
      <c r="D9213" s="466">
        <v>21753.79</v>
      </c>
    </row>
    <row r="9214" spans="1:4">
      <c r="A9214" s="463">
        <v>34783</v>
      </c>
      <c r="B9214" s="464" t="s">
        <v>5902</v>
      </c>
      <c r="C9214" s="463" t="s">
        <v>3521</v>
      </c>
      <c r="D9214" s="466">
        <v>74.89</v>
      </c>
    </row>
    <row r="9215" spans="1:4">
      <c r="A9215" s="463">
        <v>40939</v>
      </c>
      <c r="B9215" s="464" t="s">
        <v>5903</v>
      </c>
      <c r="C9215" s="463" t="s">
        <v>3526</v>
      </c>
      <c r="D9215" s="466">
        <v>13227.74</v>
      </c>
    </row>
    <row r="9216" spans="1:4">
      <c r="A9216" s="463">
        <v>34785</v>
      </c>
      <c r="B9216" s="464" t="s">
        <v>5904</v>
      </c>
      <c r="C9216" s="463" t="s">
        <v>3521</v>
      </c>
      <c r="D9216" s="466">
        <v>74.16</v>
      </c>
    </row>
    <row r="9217" spans="1:4">
      <c r="A9217" s="463">
        <v>40940</v>
      </c>
      <c r="B9217" s="464" t="s">
        <v>5905</v>
      </c>
      <c r="C9217" s="463" t="s">
        <v>3526</v>
      </c>
      <c r="D9217" s="466">
        <v>13097.47</v>
      </c>
    </row>
    <row r="9218" spans="1:4">
      <c r="A9218" s="463">
        <v>38403</v>
      </c>
      <c r="B9218" s="464" t="s">
        <v>5906</v>
      </c>
      <c r="C9218" s="463" t="s">
        <v>3519</v>
      </c>
      <c r="D9218" s="466">
        <v>45.94</v>
      </c>
    </row>
    <row r="9219" spans="1:4">
      <c r="A9219" s="463">
        <v>43482</v>
      </c>
      <c r="B9219" s="464" t="s">
        <v>8732</v>
      </c>
      <c r="C9219" s="463" t="s">
        <v>3521</v>
      </c>
      <c r="D9219" s="466">
        <v>0.69</v>
      </c>
    </row>
    <row r="9220" spans="1:4">
      <c r="A9220" s="463">
        <v>43494</v>
      </c>
      <c r="B9220" s="464" t="s">
        <v>8731</v>
      </c>
      <c r="C9220" s="463" t="s">
        <v>3526</v>
      </c>
      <c r="D9220" s="466">
        <v>130.43</v>
      </c>
    </row>
    <row r="9221" spans="1:4" ht="28.5">
      <c r="A9221" s="463">
        <v>43483</v>
      </c>
      <c r="B9221" s="464" t="s">
        <v>8730</v>
      </c>
      <c r="C9221" s="463" t="s">
        <v>3521</v>
      </c>
      <c r="D9221" s="466">
        <v>1.26</v>
      </c>
    </row>
    <row r="9222" spans="1:4" ht="28.5">
      <c r="A9222" s="463">
        <v>43495</v>
      </c>
      <c r="B9222" s="464" t="s">
        <v>8729</v>
      </c>
      <c r="C9222" s="463" t="s">
        <v>3526</v>
      </c>
      <c r="D9222" s="466">
        <v>238.17</v>
      </c>
    </row>
    <row r="9223" spans="1:4">
      <c r="A9223" s="463">
        <v>43484</v>
      </c>
      <c r="B9223" s="464" t="s">
        <v>8728</v>
      </c>
      <c r="C9223" s="463" t="s">
        <v>3521</v>
      </c>
      <c r="D9223" s="466">
        <v>1.07</v>
      </c>
    </row>
    <row r="9224" spans="1:4">
      <c r="A9224" s="463">
        <v>43496</v>
      </c>
      <c r="B9224" s="464" t="s">
        <v>8727</v>
      </c>
      <c r="C9224" s="463" t="s">
        <v>3526</v>
      </c>
      <c r="D9224" s="466">
        <v>201.65</v>
      </c>
    </row>
    <row r="9225" spans="1:4">
      <c r="A9225" s="463">
        <v>43485</v>
      </c>
      <c r="B9225" s="464" t="s">
        <v>8726</v>
      </c>
      <c r="C9225" s="463" t="s">
        <v>3521</v>
      </c>
      <c r="D9225" s="466">
        <v>0.94</v>
      </c>
    </row>
    <row r="9226" spans="1:4">
      <c r="A9226" s="463">
        <v>43497</v>
      </c>
      <c r="B9226" s="464" t="s">
        <v>8725</v>
      </c>
      <c r="C9226" s="463" t="s">
        <v>3526</v>
      </c>
      <c r="D9226" s="466">
        <v>177.43</v>
      </c>
    </row>
    <row r="9227" spans="1:4" ht="28.5">
      <c r="A9227" s="463">
        <v>43487</v>
      </c>
      <c r="B9227" s="464" t="s">
        <v>8724</v>
      </c>
      <c r="C9227" s="463" t="s">
        <v>3521</v>
      </c>
      <c r="D9227" s="466">
        <v>1.08</v>
      </c>
    </row>
    <row r="9228" spans="1:4" ht="28.5">
      <c r="A9228" s="463">
        <v>43499</v>
      </c>
      <c r="B9228" s="464" t="s">
        <v>8723</v>
      </c>
      <c r="C9228" s="463" t="s">
        <v>3526</v>
      </c>
      <c r="D9228" s="466">
        <v>202.94</v>
      </c>
    </row>
    <row r="9229" spans="1:4" ht="28.5">
      <c r="A9229" s="463">
        <v>43486</v>
      </c>
      <c r="B9229" s="464" t="s">
        <v>8722</v>
      </c>
      <c r="C9229" s="463" t="s">
        <v>3521</v>
      </c>
      <c r="D9229" s="466">
        <v>0.66</v>
      </c>
    </row>
    <row r="9230" spans="1:4" ht="28.5">
      <c r="A9230" s="463">
        <v>43498</v>
      </c>
      <c r="B9230" s="464" t="s">
        <v>8721</v>
      </c>
      <c r="C9230" s="463" t="s">
        <v>3526</v>
      </c>
      <c r="D9230" s="466">
        <v>123.54</v>
      </c>
    </row>
    <row r="9231" spans="1:4" ht="28.5">
      <c r="A9231" s="463">
        <v>43488</v>
      </c>
      <c r="B9231" s="464" t="s">
        <v>8720</v>
      </c>
      <c r="C9231" s="463" t="s">
        <v>3521</v>
      </c>
      <c r="D9231" s="466">
        <v>0.76</v>
      </c>
    </row>
    <row r="9232" spans="1:4" ht="28.5">
      <c r="A9232" s="463">
        <v>43500</v>
      </c>
      <c r="B9232" s="464" t="s">
        <v>8719</v>
      </c>
      <c r="C9232" s="463" t="s">
        <v>3526</v>
      </c>
      <c r="D9232" s="466">
        <v>143.59</v>
      </c>
    </row>
    <row r="9233" spans="1:4">
      <c r="A9233" s="463">
        <v>43489</v>
      </c>
      <c r="B9233" s="464" t="s">
        <v>8718</v>
      </c>
      <c r="C9233" s="463" t="s">
        <v>3521</v>
      </c>
      <c r="D9233" s="466">
        <v>1.0900000000000001</v>
      </c>
    </row>
    <row r="9234" spans="1:4">
      <c r="A9234" s="463">
        <v>43501</v>
      </c>
      <c r="B9234" s="464" t="s">
        <v>8717</v>
      </c>
      <c r="C9234" s="463" t="s">
        <v>3526</v>
      </c>
      <c r="D9234" s="466">
        <v>204.95</v>
      </c>
    </row>
    <row r="9235" spans="1:4">
      <c r="A9235" s="463">
        <v>43490</v>
      </c>
      <c r="B9235" s="464" t="s">
        <v>8716</v>
      </c>
      <c r="C9235" s="463" t="s">
        <v>3521</v>
      </c>
      <c r="D9235" s="466">
        <v>1.5</v>
      </c>
    </row>
    <row r="9236" spans="1:4">
      <c r="A9236" s="463">
        <v>43502</v>
      </c>
      <c r="B9236" s="464" t="s">
        <v>8715</v>
      </c>
      <c r="C9236" s="463" t="s">
        <v>3526</v>
      </c>
      <c r="D9236" s="466">
        <v>283.14999999999998</v>
      </c>
    </row>
    <row r="9237" spans="1:4">
      <c r="A9237" s="463">
        <v>43491</v>
      </c>
      <c r="B9237" s="464" t="s">
        <v>8714</v>
      </c>
      <c r="C9237" s="463" t="s">
        <v>3521</v>
      </c>
      <c r="D9237" s="466">
        <v>1.1499999999999999</v>
      </c>
    </row>
    <row r="9238" spans="1:4">
      <c r="A9238" s="463">
        <v>43503</v>
      </c>
      <c r="B9238" s="464" t="s">
        <v>8713</v>
      </c>
      <c r="C9238" s="463" t="s">
        <v>3526</v>
      </c>
      <c r="D9238" s="466">
        <v>216.6</v>
      </c>
    </row>
    <row r="9239" spans="1:4">
      <c r="A9239" s="463">
        <v>43492</v>
      </c>
      <c r="B9239" s="464" t="s">
        <v>8712</v>
      </c>
      <c r="C9239" s="463" t="s">
        <v>3521</v>
      </c>
      <c r="D9239" s="466">
        <v>1.58</v>
      </c>
    </row>
    <row r="9240" spans="1:4">
      <c r="A9240" s="463">
        <v>43504</v>
      </c>
      <c r="B9240" s="464" t="s">
        <v>8711</v>
      </c>
      <c r="C9240" s="463" t="s">
        <v>3526</v>
      </c>
      <c r="D9240" s="466">
        <v>297.7</v>
      </c>
    </row>
    <row r="9241" spans="1:4">
      <c r="A9241" s="463">
        <v>43493</v>
      </c>
      <c r="B9241" s="464" t="s">
        <v>8710</v>
      </c>
      <c r="C9241" s="463" t="s">
        <v>3521</v>
      </c>
      <c r="D9241" s="466">
        <v>0.62</v>
      </c>
    </row>
    <row r="9242" spans="1:4" ht="28.5">
      <c r="A9242" s="463">
        <v>43505</v>
      </c>
      <c r="B9242" s="464" t="s">
        <v>8709</v>
      </c>
      <c r="C9242" s="463" t="s">
        <v>3526</v>
      </c>
      <c r="D9242" s="466">
        <v>117.12</v>
      </c>
    </row>
    <row r="9243" spans="1:4" ht="42.75">
      <c r="A9243" s="463">
        <v>37774</v>
      </c>
      <c r="B9243" s="464" t="s">
        <v>5907</v>
      </c>
      <c r="C9243" s="463" t="s">
        <v>3519</v>
      </c>
      <c r="D9243" s="466">
        <v>414744.07</v>
      </c>
    </row>
    <row r="9244" spans="1:4" ht="42.75">
      <c r="A9244" s="463">
        <v>38630</v>
      </c>
      <c r="B9244" s="464" t="s">
        <v>5908</v>
      </c>
      <c r="C9244" s="463" t="s">
        <v>3519</v>
      </c>
      <c r="D9244" s="466">
        <v>1779511.16</v>
      </c>
    </row>
    <row r="9245" spans="1:4" ht="57">
      <c r="A9245" s="463">
        <v>38629</v>
      </c>
      <c r="B9245" s="464" t="s">
        <v>5909</v>
      </c>
      <c r="C9245" s="463" t="s">
        <v>3519</v>
      </c>
      <c r="D9245" s="466">
        <v>2648890.66</v>
      </c>
    </row>
    <row r="9246" spans="1:4">
      <c r="A9246" s="463">
        <v>38476</v>
      </c>
      <c r="B9246" s="464" t="s">
        <v>5910</v>
      </c>
      <c r="C9246" s="463" t="s">
        <v>3519</v>
      </c>
      <c r="D9246" s="466">
        <v>345.28</v>
      </c>
    </row>
    <row r="9247" spans="1:4">
      <c r="A9247" s="463">
        <v>38477</v>
      </c>
      <c r="B9247" s="464" t="s">
        <v>5911</v>
      </c>
      <c r="C9247" s="463" t="s">
        <v>3519</v>
      </c>
      <c r="D9247" s="466">
        <v>977.83</v>
      </c>
    </row>
    <row r="9248" spans="1:4" ht="28.5">
      <c r="A9248" s="463">
        <v>40635</v>
      </c>
      <c r="B9248" s="464" t="s">
        <v>5912</v>
      </c>
      <c r="C9248" s="463" t="s">
        <v>3519</v>
      </c>
      <c r="D9248" s="466">
        <v>938024</v>
      </c>
    </row>
    <row r="9249" spans="1:4" ht="28.5">
      <c r="A9249" s="463">
        <v>36483</v>
      </c>
      <c r="B9249" s="464" t="s">
        <v>5913</v>
      </c>
      <c r="C9249" s="463" t="s">
        <v>3519</v>
      </c>
      <c r="D9249" s="466">
        <v>850000</v>
      </c>
    </row>
    <row r="9250" spans="1:4" ht="28.5">
      <c r="A9250" s="463">
        <v>14525</v>
      </c>
      <c r="B9250" s="464" t="s">
        <v>5914</v>
      </c>
      <c r="C9250" s="463" t="s">
        <v>3519</v>
      </c>
      <c r="D9250" s="466">
        <v>890000</v>
      </c>
    </row>
    <row r="9251" spans="1:4" ht="28.5">
      <c r="A9251" s="463">
        <v>36482</v>
      </c>
      <c r="B9251" s="464" t="s">
        <v>5915</v>
      </c>
      <c r="C9251" s="463" t="s">
        <v>3519</v>
      </c>
      <c r="D9251" s="466">
        <v>763298.96</v>
      </c>
    </row>
    <row r="9252" spans="1:4" ht="28.5">
      <c r="A9252" s="463">
        <v>36408</v>
      </c>
      <c r="B9252" s="464" t="s">
        <v>5916</v>
      </c>
      <c r="C9252" s="463" t="s">
        <v>3519</v>
      </c>
      <c r="D9252" s="466">
        <v>912000</v>
      </c>
    </row>
    <row r="9253" spans="1:4" ht="28.5">
      <c r="A9253" s="463">
        <v>2723</v>
      </c>
      <c r="B9253" s="464" t="s">
        <v>5917</v>
      </c>
      <c r="C9253" s="463" t="s">
        <v>3519</v>
      </c>
      <c r="D9253" s="466">
        <v>700000</v>
      </c>
    </row>
    <row r="9254" spans="1:4" ht="28.5">
      <c r="A9254" s="463">
        <v>36481</v>
      </c>
      <c r="B9254" s="464" t="s">
        <v>5918</v>
      </c>
      <c r="C9254" s="463" t="s">
        <v>3519</v>
      </c>
      <c r="D9254" s="466">
        <v>835000</v>
      </c>
    </row>
    <row r="9255" spans="1:4" ht="28.5">
      <c r="A9255" s="463">
        <v>10685</v>
      </c>
      <c r="B9255" s="464" t="s">
        <v>5919</v>
      </c>
      <c r="C9255" s="463" t="s">
        <v>3519</v>
      </c>
      <c r="D9255" s="466">
        <v>800000</v>
      </c>
    </row>
    <row r="9256" spans="1:4" ht="42.75">
      <c r="A9256" s="463">
        <v>40636</v>
      </c>
      <c r="B9256" s="464" t="s">
        <v>5920</v>
      </c>
      <c r="C9256" s="463" t="s">
        <v>3519</v>
      </c>
      <c r="D9256" s="466">
        <v>903024</v>
      </c>
    </row>
    <row r="9257" spans="1:4">
      <c r="A9257" s="463">
        <v>4111</v>
      </c>
      <c r="B9257" s="464" t="s">
        <v>5921</v>
      </c>
      <c r="C9257" s="463" t="s">
        <v>3519</v>
      </c>
      <c r="D9257" s="466">
        <v>49.49</v>
      </c>
    </row>
    <row r="9258" spans="1:4" ht="28.5">
      <c r="A9258" s="463">
        <v>44538</v>
      </c>
      <c r="B9258" s="464" t="s">
        <v>13847</v>
      </c>
      <c r="C9258" s="463" t="s">
        <v>3519</v>
      </c>
      <c r="D9258" s="466">
        <v>68.16</v>
      </c>
    </row>
    <row r="9259" spans="1:4">
      <c r="A9259" s="463">
        <v>12</v>
      </c>
      <c r="B9259" s="464" t="s">
        <v>5922</v>
      </c>
      <c r="C9259" s="463" t="s">
        <v>3519</v>
      </c>
      <c r="D9259" s="466">
        <v>16.38</v>
      </c>
    </row>
    <row r="9260" spans="1:4" ht="28.5">
      <c r="A9260" s="463">
        <v>37554</v>
      </c>
      <c r="B9260" s="464" t="s">
        <v>5923</v>
      </c>
      <c r="C9260" s="463" t="s">
        <v>3519</v>
      </c>
      <c r="D9260" s="466">
        <v>180.79</v>
      </c>
    </row>
    <row r="9261" spans="1:4" ht="28.5">
      <c r="A9261" s="463">
        <v>37555</v>
      </c>
      <c r="B9261" s="464" t="s">
        <v>5924</v>
      </c>
      <c r="C9261" s="463" t="s">
        <v>3519</v>
      </c>
      <c r="D9261" s="466">
        <v>219.92</v>
      </c>
    </row>
    <row r="9262" spans="1:4" ht="28.5">
      <c r="A9262" s="463">
        <v>10902</v>
      </c>
      <c r="B9262" s="464" t="s">
        <v>5925</v>
      </c>
      <c r="C9262" s="463" t="s">
        <v>3519</v>
      </c>
      <c r="D9262" s="466">
        <v>55.18</v>
      </c>
    </row>
    <row r="9263" spans="1:4" ht="28.5">
      <c r="A9263" s="463">
        <v>20965</v>
      </c>
      <c r="B9263" s="464" t="s">
        <v>5926</v>
      </c>
      <c r="C9263" s="463" t="s">
        <v>3519</v>
      </c>
      <c r="D9263" s="466">
        <v>55.7</v>
      </c>
    </row>
    <row r="9264" spans="1:4" ht="28.5">
      <c r="A9264" s="463">
        <v>20966</v>
      </c>
      <c r="B9264" s="464" t="s">
        <v>5927</v>
      </c>
      <c r="C9264" s="463" t="s">
        <v>3519</v>
      </c>
      <c r="D9264" s="466">
        <v>59.97</v>
      </c>
    </row>
    <row r="9265" spans="1:4" ht="28.5">
      <c r="A9265" s="463">
        <v>10903</v>
      </c>
      <c r="B9265" s="464" t="s">
        <v>5928</v>
      </c>
      <c r="C9265" s="463" t="s">
        <v>3519</v>
      </c>
      <c r="D9265" s="466">
        <v>90.9</v>
      </c>
    </row>
    <row r="9266" spans="1:4" ht="28.5">
      <c r="A9266" s="463">
        <v>20967</v>
      </c>
      <c r="B9266" s="464" t="s">
        <v>5929</v>
      </c>
      <c r="C9266" s="463" t="s">
        <v>3519</v>
      </c>
      <c r="D9266" s="466">
        <v>90.9</v>
      </c>
    </row>
    <row r="9267" spans="1:4" ht="28.5">
      <c r="A9267" s="463">
        <v>20968</v>
      </c>
      <c r="B9267" s="464" t="s">
        <v>5930</v>
      </c>
      <c r="C9267" s="463" t="s">
        <v>3519</v>
      </c>
      <c r="D9267" s="466">
        <v>99.7</v>
      </c>
    </row>
    <row r="9268" spans="1:4" ht="28.5">
      <c r="A9268" s="463">
        <v>11359</v>
      </c>
      <c r="B9268" s="464" t="s">
        <v>5931</v>
      </c>
      <c r="C9268" s="463" t="s">
        <v>3519</v>
      </c>
      <c r="D9268" s="466">
        <v>1160</v>
      </c>
    </row>
    <row r="9269" spans="1:4" ht="28.5">
      <c r="A9269" s="463">
        <v>39017</v>
      </c>
      <c r="B9269" s="464" t="s">
        <v>5932</v>
      </c>
      <c r="C9269" s="463" t="s">
        <v>3519</v>
      </c>
      <c r="D9269" s="466">
        <v>0.22</v>
      </c>
    </row>
    <row r="9270" spans="1:4" ht="28.5">
      <c r="A9270" s="463">
        <v>39315</v>
      </c>
      <c r="B9270" s="464" t="s">
        <v>5933</v>
      </c>
      <c r="C9270" s="463" t="s">
        <v>3519</v>
      </c>
      <c r="D9270" s="466">
        <v>0.35</v>
      </c>
    </row>
    <row r="9271" spans="1:4" ht="28.5">
      <c r="A9271" s="463">
        <v>39016</v>
      </c>
      <c r="B9271" s="464" t="s">
        <v>5934</v>
      </c>
      <c r="C9271" s="463" t="s">
        <v>3519</v>
      </c>
      <c r="D9271" s="466">
        <v>0.36</v>
      </c>
    </row>
    <row r="9272" spans="1:4" ht="28.5">
      <c r="A9272" s="463">
        <v>40432</v>
      </c>
      <c r="B9272" s="464" t="s">
        <v>5935</v>
      </c>
      <c r="C9272" s="463" t="s">
        <v>3519</v>
      </c>
      <c r="D9272" s="466">
        <v>2.77</v>
      </c>
    </row>
    <row r="9273" spans="1:4" ht="28.5">
      <c r="A9273" s="463">
        <v>39481</v>
      </c>
      <c r="B9273" s="464" t="s">
        <v>5936</v>
      </c>
      <c r="C9273" s="463" t="s">
        <v>3519</v>
      </c>
      <c r="D9273" s="466">
        <v>1.74</v>
      </c>
    </row>
    <row r="9274" spans="1:4">
      <c r="A9274" s="463">
        <v>40433</v>
      </c>
      <c r="B9274" s="464" t="s">
        <v>5937</v>
      </c>
      <c r="C9274" s="463" t="s">
        <v>3519</v>
      </c>
      <c r="D9274" s="466">
        <v>1.53</v>
      </c>
    </row>
    <row r="9275" spans="1:4" ht="28.5">
      <c r="A9275" s="463">
        <v>20219</v>
      </c>
      <c r="B9275" s="464" t="s">
        <v>5938</v>
      </c>
      <c r="C9275" s="463" t="s">
        <v>3519</v>
      </c>
      <c r="D9275" s="466">
        <v>108800</v>
      </c>
    </row>
    <row r="9276" spans="1:4" ht="42.75">
      <c r="A9276" s="463">
        <v>36484</v>
      </c>
      <c r="B9276" s="464" t="s">
        <v>5939</v>
      </c>
      <c r="C9276" s="463" t="s">
        <v>3519</v>
      </c>
      <c r="D9276" s="466">
        <v>230962.58</v>
      </c>
    </row>
    <row r="9277" spans="1:4">
      <c r="A9277" s="463">
        <v>38367</v>
      </c>
      <c r="B9277" s="464" t="s">
        <v>5940</v>
      </c>
      <c r="C9277" s="463" t="s">
        <v>3519</v>
      </c>
      <c r="D9277" s="466">
        <v>18.55</v>
      </c>
    </row>
    <row r="9278" spans="1:4">
      <c r="A9278" s="463">
        <v>38368</v>
      </c>
      <c r="B9278" s="464" t="s">
        <v>5941</v>
      </c>
      <c r="C9278" s="463" t="s">
        <v>3519</v>
      </c>
      <c r="D9278" s="466">
        <v>7.89</v>
      </c>
    </row>
    <row r="9279" spans="1:4">
      <c r="A9279" s="463">
        <v>38091</v>
      </c>
      <c r="B9279" s="464" t="s">
        <v>5942</v>
      </c>
      <c r="C9279" s="463" t="s">
        <v>3519</v>
      </c>
      <c r="D9279" s="466">
        <v>2.11</v>
      </c>
    </row>
    <row r="9280" spans="1:4">
      <c r="A9280" s="463">
        <v>38095</v>
      </c>
      <c r="B9280" s="464" t="s">
        <v>5943</v>
      </c>
      <c r="C9280" s="463" t="s">
        <v>3519</v>
      </c>
      <c r="D9280" s="466">
        <v>4.46</v>
      </c>
    </row>
    <row r="9281" spans="1:4">
      <c r="A9281" s="463">
        <v>38092</v>
      </c>
      <c r="B9281" s="464" t="s">
        <v>5944</v>
      </c>
      <c r="C9281" s="463" t="s">
        <v>3519</v>
      </c>
      <c r="D9281" s="466">
        <v>2</v>
      </c>
    </row>
    <row r="9282" spans="1:4">
      <c r="A9282" s="463">
        <v>38093</v>
      </c>
      <c r="B9282" s="464" t="s">
        <v>5945</v>
      </c>
      <c r="C9282" s="463" t="s">
        <v>3519</v>
      </c>
      <c r="D9282" s="466">
        <v>2.06</v>
      </c>
    </row>
    <row r="9283" spans="1:4">
      <c r="A9283" s="463">
        <v>38096</v>
      </c>
      <c r="B9283" s="464" t="s">
        <v>5946</v>
      </c>
      <c r="C9283" s="463" t="s">
        <v>3519</v>
      </c>
      <c r="D9283" s="466">
        <v>4.8</v>
      </c>
    </row>
    <row r="9284" spans="1:4">
      <c r="A9284" s="463">
        <v>38094</v>
      </c>
      <c r="B9284" s="464" t="s">
        <v>5947</v>
      </c>
      <c r="C9284" s="463" t="s">
        <v>3519</v>
      </c>
      <c r="D9284" s="466">
        <v>2.5299999999999998</v>
      </c>
    </row>
    <row r="9285" spans="1:4">
      <c r="A9285" s="463">
        <v>38097</v>
      </c>
      <c r="B9285" s="464" t="s">
        <v>5948</v>
      </c>
      <c r="C9285" s="463" t="s">
        <v>3519</v>
      </c>
      <c r="D9285" s="466">
        <v>5.14</v>
      </c>
    </row>
    <row r="9286" spans="1:4">
      <c r="A9286" s="463">
        <v>38098</v>
      </c>
      <c r="B9286" s="464" t="s">
        <v>5949</v>
      </c>
      <c r="C9286" s="463" t="s">
        <v>3519</v>
      </c>
      <c r="D9286" s="466">
        <v>5.14</v>
      </c>
    </row>
    <row r="9287" spans="1:4">
      <c r="A9287" s="463">
        <v>11186</v>
      </c>
      <c r="B9287" s="464" t="s">
        <v>5950</v>
      </c>
      <c r="C9287" s="463" t="s">
        <v>3520</v>
      </c>
      <c r="D9287" s="466">
        <v>677.6</v>
      </c>
    </row>
    <row r="9288" spans="1:4" ht="28.5">
      <c r="A9288" s="463">
        <v>11558</v>
      </c>
      <c r="B9288" s="464" t="s">
        <v>5951</v>
      </c>
      <c r="C9288" s="463" t="s">
        <v>3527</v>
      </c>
      <c r="D9288" s="466">
        <v>15.4</v>
      </c>
    </row>
    <row r="9289" spans="1:4" ht="28.5">
      <c r="A9289" s="463">
        <v>11557</v>
      </c>
      <c r="B9289" s="464" t="s">
        <v>5952</v>
      </c>
      <c r="C9289" s="463" t="s">
        <v>3527</v>
      </c>
      <c r="D9289" s="466">
        <v>39</v>
      </c>
    </row>
    <row r="9290" spans="1:4">
      <c r="A9290" s="463">
        <v>2759</v>
      </c>
      <c r="B9290" s="464" t="s">
        <v>5953</v>
      </c>
      <c r="C9290" s="463" t="s">
        <v>3519</v>
      </c>
      <c r="D9290" s="466">
        <v>11.42</v>
      </c>
    </row>
    <row r="9291" spans="1:4">
      <c r="A9291" s="463">
        <v>38124</v>
      </c>
      <c r="B9291" s="464" t="s">
        <v>5954</v>
      </c>
      <c r="C9291" s="463" t="s">
        <v>3519</v>
      </c>
      <c r="D9291" s="466">
        <v>29.95</v>
      </c>
    </row>
    <row r="9292" spans="1:4">
      <c r="A9292" s="463">
        <v>38380</v>
      </c>
      <c r="B9292" s="464" t="s">
        <v>5955</v>
      </c>
      <c r="C9292" s="463" t="s">
        <v>3519</v>
      </c>
      <c r="D9292" s="466">
        <v>29.47</v>
      </c>
    </row>
    <row r="9293" spans="1:4" ht="28.5">
      <c r="A9293" s="463">
        <v>20059</v>
      </c>
      <c r="B9293" s="464" t="s">
        <v>5956</v>
      </c>
      <c r="C9293" s="463" t="s">
        <v>3519</v>
      </c>
      <c r="D9293" s="466">
        <v>15.71</v>
      </c>
    </row>
    <row r="9294" spans="1:4" ht="42.75">
      <c r="A9294" s="463">
        <v>42429</v>
      </c>
      <c r="B9294" s="464" t="s">
        <v>5957</v>
      </c>
      <c r="C9294" s="463" t="s">
        <v>3519</v>
      </c>
      <c r="D9294" s="466">
        <v>5290.2</v>
      </c>
    </row>
    <row r="9295" spans="1:4">
      <c r="A9295" s="463">
        <v>39616</v>
      </c>
      <c r="B9295" s="464" t="s">
        <v>8708</v>
      </c>
      <c r="C9295" s="463" t="s">
        <v>3519</v>
      </c>
      <c r="D9295" s="466">
        <v>306.89999999999998</v>
      </c>
    </row>
    <row r="9296" spans="1:4">
      <c r="A9296" s="463">
        <v>39618</v>
      </c>
      <c r="B9296" s="464" t="s">
        <v>8707</v>
      </c>
      <c r="C9296" s="463" t="s">
        <v>3519</v>
      </c>
      <c r="D9296" s="466">
        <v>556.66</v>
      </c>
    </row>
    <row r="9297" spans="1:4">
      <c r="A9297" s="463">
        <v>39619</v>
      </c>
      <c r="B9297" s="464" t="s">
        <v>8706</v>
      </c>
      <c r="C9297" s="463" t="s">
        <v>3519</v>
      </c>
      <c r="D9297" s="466">
        <v>762.4</v>
      </c>
    </row>
    <row r="9298" spans="1:4">
      <c r="A9298" s="463">
        <v>39613</v>
      </c>
      <c r="B9298" s="464" t="s">
        <v>8705</v>
      </c>
      <c r="C9298" s="463" t="s">
        <v>3519</v>
      </c>
      <c r="D9298" s="466">
        <v>121.9</v>
      </c>
    </row>
    <row r="9299" spans="1:4">
      <c r="A9299" s="463">
        <v>39614</v>
      </c>
      <c r="B9299" s="464" t="s">
        <v>8704</v>
      </c>
      <c r="C9299" s="463" t="s">
        <v>3519</v>
      </c>
      <c r="D9299" s="466">
        <v>177.85</v>
      </c>
    </row>
    <row r="9300" spans="1:4" ht="42.75">
      <c r="A9300" s="463">
        <v>38538</v>
      </c>
      <c r="B9300" s="464" t="s">
        <v>5958</v>
      </c>
      <c r="C9300" s="463" t="s">
        <v>3522</v>
      </c>
      <c r="D9300" s="466">
        <v>44.9</v>
      </c>
    </row>
    <row r="9301" spans="1:4" ht="42.75">
      <c r="A9301" s="463">
        <v>38539</v>
      </c>
      <c r="B9301" s="464" t="s">
        <v>5959</v>
      </c>
      <c r="C9301" s="463" t="s">
        <v>3522</v>
      </c>
      <c r="D9301" s="466">
        <v>61.05</v>
      </c>
    </row>
    <row r="9302" spans="1:4" ht="28.5">
      <c r="A9302" s="463">
        <v>38540</v>
      </c>
      <c r="B9302" s="464" t="s">
        <v>5960</v>
      </c>
      <c r="C9302" s="463" t="s">
        <v>3522</v>
      </c>
      <c r="D9302" s="466">
        <v>156.47</v>
      </c>
    </row>
    <row r="9303" spans="1:4">
      <c r="A9303" s="463">
        <v>38384</v>
      </c>
      <c r="B9303" s="464" t="s">
        <v>5961</v>
      </c>
      <c r="C9303" s="463" t="s">
        <v>3519</v>
      </c>
      <c r="D9303" s="466">
        <v>20.440000000000001</v>
      </c>
    </row>
    <row r="9304" spans="1:4">
      <c r="A9304" s="463">
        <v>13</v>
      </c>
      <c r="B9304" s="464" t="s">
        <v>5962</v>
      </c>
      <c r="C9304" s="463" t="s">
        <v>3523</v>
      </c>
      <c r="D9304" s="466">
        <v>25.22</v>
      </c>
    </row>
    <row r="9305" spans="1:4">
      <c r="A9305" s="463">
        <v>2762</v>
      </c>
      <c r="B9305" s="464" t="s">
        <v>5963</v>
      </c>
      <c r="C9305" s="463" t="s">
        <v>3522</v>
      </c>
      <c r="D9305" s="466">
        <v>14.27</v>
      </c>
    </row>
    <row r="9306" spans="1:4" ht="28.5">
      <c r="A9306" s="463">
        <v>21142</v>
      </c>
      <c r="B9306" s="464" t="s">
        <v>5964</v>
      </c>
      <c r="C9306" s="463" t="s">
        <v>3519</v>
      </c>
      <c r="D9306" s="466">
        <v>31.35</v>
      </c>
    </row>
    <row r="9307" spans="1:4">
      <c r="A9307" s="463">
        <v>4223</v>
      </c>
      <c r="B9307" s="464" t="s">
        <v>5965</v>
      </c>
      <c r="C9307" s="463" t="s">
        <v>3524</v>
      </c>
      <c r="D9307" s="466">
        <v>4.75</v>
      </c>
    </row>
    <row r="9308" spans="1:4">
      <c r="A9308" s="463">
        <v>37372</v>
      </c>
      <c r="B9308" s="464" t="s">
        <v>5966</v>
      </c>
      <c r="C9308" s="463" t="s">
        <v>3521</v>
      </c>
      <c r="D9308" s="466">
        <v>0.81</v>
      </c>
    </row>
    <row r="9309" spans="1:4">
      <c r="A9309" s="463">
        <v>40863</v>
      </c>
      <c r="B9309" s="464" t="s">
        <v>5967</v>
      </c>
      <c r="C9309" s="463" t="s">
        <v>3526</v>
      </c>
      <c r="D9309" s="466">
        <v>152.35</v>
      </c>
    </row>
    <row r="9310" spans="1:4">
      <c r="A9310" s="463">
        <v>38475</v>
      </c>
      <c r="B9310" s="464" t="s">
        <v>5968</v>
      </c>
      <c r="C9310" s="463" t="s">
        <v>3519</v>
      </c>
      <c r="D9310" s="466">
        <v>28.57</v>
      </c>
    </row>
    <row r="9311" spans="1:4">
      <c r="A9311" s="463">
        <v>38474</v>
      </c>
      <c r="B9311" s="464" t="s">
        <v>5969</v>
      </c>
      <c r="C9311" s="463" t="s">
        <v>3519</v>
      </c>
      <c r="D9311" s="466">
        <v>35.32</v>
      </c>
    </row>
    <row r="9312" spans="1:4">
      <c r="A9312" s="463">
        <v>10886</v>
      </c>
      <c r="B9312" s="464" t="s">
        <v>5970</v>
      </c>
      <c r="C9312" s="463" t="s">
        <v>3519</v>
      </c>
      <c r="D9312" s="466">
        <v>160.87</v>
      </c>
    </row>
    <row r="9313" spans="1:4" ht="28.5">
      <c r="A9313" s="463">
        <v>10888</v>
      </c>
      <c r="B9313" s="464" t="s">
        <v>5971</v>
      </c>
      <c r="C9313" s="463" t="s">
        <v>3519</v>
      </c>
      <c r="D9313" s="466">
        <v>509.15</v>
      </c>
    </row>
    <row r="9314" spans="1:4" ht="28.5">
      <c r="A9314" s="463">
        <v>10889</v>
      </c>
      <c r="B9314" s="464" t="s">
        <v>5972</v>
      </c>
      <c r="C9314" s="463" t="s">
        <v>3519</v>
      </c>
      <c r="D9314" s="466">
        <v>551.58000000000004</v>
      </c>
    </row>
    <row r="9315" spans="1:4" ht="28.5">
      <c r="A9315" s="463">
        <v>10890</v>
      </c>
      <c r="B9315" s="464" t="s">
        <v>5973</v>
      </c>
      <c r="C9315" s="463" t="s">
        <v>3519</v>
      </c>
      <c r="D9315" s="466">
        <v>254.57</v>
      </c>
    </row>
    <row r="9316" spans="1:4" ht="28.5">
      <c r="A9316" s="463">
        <v>10891</v>
      </c>
      <c r="B9316" s="464" t="s">
        <v>5974</v>
      </c>
      <c r="C9316" s="463" t="s">
        <v>3519</v>
      </c>
      <c r="D9316" s="466">
        <v>155.57</v>
      </c>
    </row>
    <row r="9317" spans="1:4" ht="28.5">
      <c r="A9317" s="463">
        <v>10892</v>
      </c>
      <c r="B9317" s="464" t="s">
        <v>5975</v>
      </c>
      <c r="C9317" s="463" t="s">
        <v>3519</v>
      </c>
      <c r="D9317" s="466">
        <v>183.86</v>
      </c>
    </row>
    <row r="9318" spans="1:4" ht="28.5">
      <c r="A9318" s="463">
        <v>20977</v>
      </c>
      <c r="B9318" s="464" t="s">
        <v>5976</v>
      </c>
      <c r="C9318" s="463" t="s">
        <v>3519</v>
      </c>
      <c r="D9318" s="466">
        <v>219.21</v>
      </c>
    </row>
    <row r="9319" spans="1:4">
      <c r="A9319" s="463">
        <v>3073</v>
      </c>
      <c r="B9319" s="464" t="s">
        <v>5977</v>
      </c>
      <c r="C9319" s="463" t="s">
        <v>3519</v>
      </c>
      <c r="D9319" s="466">
        <v>270.64</v>
      </c>
    </row>
    <row r="9320" spans="1:4">
      <c r="A9320" s="463">
        <v>3068</v>
      </c>
      <c r="B9320" s="464" t="s">
        <v>5978</v>
      </c>
      <c r="C9320" s="463" t="s">
        <v>3519</v>
      </c>
      <c r="D9320" s="466">
        <v>54.1</v>
      </c>
    </row>
    <row r="9321" spans="1:4">
      <c r="A9321" s="463">
        <v>3074</v>
      </c>
      <c r="B9321" s="464" t="s">
        <v>5979</v>
      </c>
      <c r="C9321" s="463" t="s">
        <v>3519</v>
      </c>
      <c r="D9321" s="466">
        <v>170.86</v>
      </c>
    </row>
    <row r="9322" spans="1:4">
      <c r="A9322" s="463">
        <v>3076</v>
      </c>
      <c r="B9322" s="464" t="s">
        <v>5980</v>
      </c>
      <c r="C9322" s="463" t="s">
        <v>3519</v>
      </c>
      <c r="D9322" s="466">
        <v>222.49</v>
      </c>
    </row>
    <row r="9323" spans="1:4">
      <c r="A9323" s="463">
        <v>3072</v>
      </c>
      <c r="B9323" s="464" t="s">
        <v>5981</v>
      </c>
      <c r="C9323" s="463" t="s">
        <v>3519</v>
      </c>
      <c r="D9323" s="466">
        <v>56.05</v>
      </c>
    </row>
    <row r="9324" spans="1:4">
      <c r="A9324" s="463">
        <v>3075</v>
      </c>
      <c r="B9324" s="464" t="s">
        <v>5982</v>
      </c>
      <c r="C9324" s="463" t="s">
        <v>3519</v>
      </c>
      <c r="D9324" s="466">
        <v>140.6</v>
      </c>
    </row>
    <row r="9325" spans="1:4" ht="28.5">
      <c r="A9325" s="463">
        <v>10780</v>
      </c>
      <c r="B9325" s="464" t="s">
        <v>5983</v>
      </c>
      <c r="C9325" s="463" t="s">
        <v>3519</v>
      </c>
      <c r="D9325" s="466">
        <v>11.88</v>
      </c>
    </row>
    <row r="9326" spans="1:4" ht="28.5">
      <c r="A9326" s="463">
        <v>10781</v>
      </c>
      <c r="B9326" s="464" t="s">
        <v>5984</v>
      </c>
      <c r="C9326" s="463" t="s">
        <v>3519</v>
      </c>
      <c r="D9326" s="466">
        <v>19.07</v>
      </c>
    </row>
    <row r="9327" spans="1:4" ht="28.5">
      <c r="A9327" s="463">
        <v>20106</v>
      </c>
      <c r="B9327" s="464" t="s">
        <v>5985</v>
      </c>
      <c r="C9327" s="463" t="s">
        <v>3519</v>
      </c>
      <c r="D9327" s="466">
        <v>6.28</v>
      </c>
    </row>
    <row r="9328" spans="1:4" ht="28.5">
      <c r="A9328" s="463">
        <v>20107</v>
      </c>
      <c r="B9328" s="464" t="s">
        <v>5986</v>
      </c>
      <c r="C9328" s="463" t="s">
        <v>3519</v>
      </c>
      <c r="D9328" s="466">
        <v>7.2</v>
      </c>
    </row>
    <row r="9329" spans="1:4" ht="28.5">
      <c r="A9329" s="463">
        <v>20108</v>
      </c>
      <c r="B9329" s="464" t="s">
        <v>5987</v>
      </c>
      <c r="C9329" s="463" t="s">
        <v>3519</v>
      </c>
      <c r="D9329" s="466">
        <v>9.5</v>
      </c>
    </row>
    <row r="9330" spans="1:4" ht="28.5">
      <c r="A9330" s="463">
        <v>20109</v>
      </c>
      <c r="B9330" s="464" t="s">
        <v>5988</v>
      </c>
      <c r="C9330" s="463" t="s">
        <v>3519</v>
      </c>
      <c r="D9330" s="466">
        <v>11.88</v>
      </c>
    </row>
    <row r="9331" spans="1:4" ht="28.5">
      <c r="A9331" s="463">
        <v>43612</v>
      </c>
      <c r="B9331" s="464" t="s">
        <v>8703</v>
      </c>
      <c r="C9331" s="463" t="s">
        <v>3531</v>
      </c>
      <c r="D9331" s="466">
        <v>87.33</v>
      </c>
    </row>
    <row r="9332" spans="1:4" ht="28.5">
      <c r="A9332" s="463">
        <v>43613</v>
      </c>
      <c r="B9332" s="464" t="s">
        <v>8702</v>
      </c>
      <c r="C9332" s="463" t="s">
        <v>3531</v>
      </c>
      <c r="D9332" s="466">
        <v>72.3</v>
      </c>
    </row>
    <row r="9333" spans="1:4" ht="28.5">
      <c r="A9333" s="463">
        <v>11480</v>
      </c>
      <c r="B9333" s="464" t="s">
        <v>13848</v>
      </c>
      <c r="C9333" s="463" t="s">
        <v>3531</v>
      </c>
      <c r="D9333" s="466">
        <v>110.96</v>
      </c>
    </row>
    <row r="9334" spans="1:4" ht="42.75">
      <c r="A9334" s="463">
        <v>11469</v>
      </c>
      <c r="B9334" s="464" t="s">
        <v>8701</v>
      </c>
      <c r="C9334" s="463" t="s">
        <v>3519</v>
      </c>
      <c r="D9334" s="466">
        <v>11.84</v>
      </c>
    </row>
    <row r="9335" spans="1:4" ht="28.5">
      <c r="A9335" s="463">
        <v>11468</v>
      </c>
      <c r="B9335" s="464" t="s">
        <v>8700</v>
      </c>
      <c r="C9335" s="463" t="s">
        <v>3519</v>
      </c>
      <c r="D9335" s="466">
        <v>11.85</v>
      </c>
    </row>
    <row r="9336" spans="1:4" ht="28.5">
      <c r="A9336" s="463">
        <v>11484</v>
      </c>
      <c r="B9336" s="464" t="s">
        <v>8699</v>
      </c>
      <c r="C9336" s="463" t="s">
        <v>3519</v>
      </c>
      <c r="D9336" s="466">
        <v>52.05</v>
      </c>
    </row>
    <row r="9337" spans="1:4" ht="28.5">
      <c r="A9337" s="463">
        <v>38155</v>
      </c>
      <c r="B9337" s="464" t="s">
        <v>8698</v>
      </c>
      <c r="C9337" s="463" t="s">
        <v>3519</v>
      </c>
      <c r="D9337" s="466">
        <v>80.819999999999993</v>
      </c>
    </row>
    <row r="9338" spans="1:4" ht="28.5">
      <c r="A9338" s="463">
        <v>11467</v>
      </c>
      <c r="B9338" s="464" t="s">
        <v>8697</v>
      </c>
      <c r="C9338" s="463" t="s">
        <v>3519</v>
      </c>
      <c r="D9338" s="466">
        <v>18.46</v>
      </c>
    </row>
    <row r="9339" spans="1:4" ht="42.75">
      <c r="A9339" s="463">
        <v>38153</v>
      </c>
      <c r="B9339" s="464" t="s">
        <v>8696</v>
      </c>
      <c r="C9339" s="463" t="s">
        <v>3531</v>
      </c>
      <c r="D9339" s="466">
        <v>47.17</v>
      </c>
    </row>
    <row r="9340" spans="1:4" ht="57">
      <c r="A9340" s="463">
        <v>43607</v>
      </c>
      <c r="B9340" s="464" t="s">
        <v>13849</v>
      </c>
      <c r="C9340" s="463" t="s">
        <v>3531</v>
      </c>
      <c r="D9340" s="466">
        <v>89.22</v>
      </c>
    </row>
    <row r="9341" spans="1:4" ht="42.75">
      <c r="A9341" s="463">
        <v>3080</v>
      </c>
      <c r="B9341" s="464" t="s">
        <v>8695</v>
      </c>
      <c r="C9341" s="463" t="s">
        <v>3531</v>
      </c>
      <c r="D9341" s="466">
        <v>59.99</v>
      </c>
    </row>
    <row r="9342" spans="1:4" ht="42.75">
      <c r="A9342" s="463">
        <v>3081</v>
      </c>
      <c r="B9342" s="464" t="s">
        <v>8694</v>
      </c>
      <c r="C9342" s="463" t="s">
        <v>3531</v>
      </c>
      <c r="D9342" s="466">
        <v>118.69</v>
      </c>
    </row>
    <row r="9343" spans="1:4" ht="42.75">
      <c r="A9343" s="463">
        <v>3090</v>
      </c>
      <c r="B9343" s="464" t="s">
        <v>8693</v>
      </c>
      <c r="C9343" s="463" t="s">
        <v>3531</v>
      </c>
      <c r="D9343" s="466">
        <v>53.54</v>
      </c>
    </row>
    <row r="9344" spans="1:4" ht="42.75">
      <c r="A9344" s="463">
        <v>43611</v>
      </c>
      <c r="B9344" s="464" t="s">
        <v>8692</v>
      </c>
      <c r="C9344" s="463" t="s">
        <v>3531</v>
      </c>
      <c r="D9344" s="466">
        <v>88.85</v>
      </c>
    </row>
    <row r="9345" spans="1:4" ht="42.75">
      <c r="A9345" s="463">
        <v>3103</v>
      </c>
      <c r="B9345" s="464" t="s">
        <v>8691</v>
      </c>
      <c r="C9345" s="463" t="s">
        <v>3519</v>
      </c>
      <c r="D9345" s="466">
        <v>44.39</v>
      </c>
    </row>
    <row r="9346" spans="1:4" ht="42.75">
      <c r="A9346" s="463">
        <v>3097</v>
      </c>
      <c r="B9346" s="464" t="s">
        <v>8690</v>
      </c>
      <c r="C9346" s="463" t="s">
        <v>3531</v>
      </c>
      <c r="D9346" s="466">
        <v>67.17</v>
      </c>
    </row>
    <row r="9347" spans="1:4" ht="42.75">
      <c r="A9347" s="463">
        <v>3099</v>
      </c>
      <c r="B9347" s="464" t="s">
        <v>8689</v>
      </c>
      <c r="C9347" s="463" t="s">
        <v>3531</v>
      </c>
      <c r="D9347" s="466">
        <v>107.55</v>
      </c>
    </row>
    <row r="9348" spans="1:4" ht="42.75">
      <c r="A9348" s="463">
        <v>38151</v>
      </c>
      <c r="B9348" s="464" t="s">
        <v>8688</v>
      </c>
      <c r="C9348" s="463" t="s">
        <v>3531</v>
      </c>
      <c r="D9348" s="466">
        <v>77.97</v>
      </c>
    </row>
    <row r="9349" spans="1:4" ht="42.75">
      <c r="A9349" s="463">
        <v>38152</v>
      </c>
      <c r="B9349" s="464" t="s">
        <v>8687</v>
      </c>
      <c r="C9349" s="463" t="s">
        <v>3531</v>
      </c>
      <c r="D9349" s="466">
        <v>125.77</v>
      </c>
    </row>
    <row r="9350" spans="1:4" ht="57">
      <c r="A9350" s="463">
        <v>43610</v>
      </c>
      <c r="B9350" s="464" t="s">
        <v>13850</v>
      </c>
      <c r="C9350" s="463" t="s">
        <v>3531</v>
      </c>
      <c r="D9350" s="466">
        <v>66.64</v>
      </c>
    </row>
    <row r="9351" spans="1:4" ht="42.75">
      <c r="A9351" s="463">
        <v>3093</v>
      </c>
      <c r="B9351" s="464" t="s">
        <v>8686</v>
      </c>
      <c r="C9351" s="463" t="s">
        <v>3531</v>
      </c>
      <c r="D9351" s="466">
        <v>107.55</v>
      </c>
    </row>
    <row r="9352" spans="1:4" ht="28.5">
      <c r="A9352" s="463">
        <v>38165</v>
      </c>
      <c r="B9352" s="464" t="s">
        <v>5989</v>
      </c>
      <c r="C9352" s="463" t="s">
        <v>3531</v>
      </c>
      <c r="D9352" s="466">
        <v>74.11</v>
      </c>
    </row>
    <row r="9353" spans="1:4" ht="28.5">
      <c r="A9353" s="463">
        <v>38177</v>
      </c>
      <c r="B9353" s="464" t="s">
        <v>8685</v>
      </c>
      <c r="C9353" s="463" t="s">
        <v>3519</v>
      </c>
      <c r="D9353" s="466">
        <v>22.02</v>
      </c>
    </row>
    <row r="9354" spans="1:4" ht="28.5">
      <c r="A9354" s="463">
        <v>11458</v>
      </c>
      <c r="B9354" s="464" t="s">
        <v>5990</v>
      </c>
      <c r="C9354" s="463" t="s">
        <v>3519</v>
      </c>
      <c r="D9354" s="466">
        <v>26.29</v>
      </c>
    </row>
    <row r="9355" spans="1:4" ht="42.75">
      <c r="A9355" s="463">
        <v>3108</v>
      </c>
      <c r="B9355" s="464" t="s">
        <v>8684</v>
      </c>
      <c r="C9355" s="463" t="s">
        <v>3519</v>
      </c>
      <c r="D9355" s="466">
        <v>111.76</v>
      </c>
    </row>
    <row r="9356" spans="1:4" ht="42.75">
      <c r="A9356" s="463">
        <v>3105</v>
      </c>
      <c r="B9356" s="464" t="s">
        <v>8683</v>
      </c>
      <c r="C9356" s="463" t="s">
        <v>3519</v>
      </c>
      <c r="D9356" s="466">
        <v>146.18</v>
      </c>
    </row>
    <row r="9357" spans="1:4" ht="42.75">
      <c r="A9357" s="463">
        <v>38178</v>
      </c>
      <c r="B9357" s="464" t="s">
        <v>8682</v>
      </c>
      <c r="C9357" s="463" t="s">
        <v>3519</v>
      </c>
      <c r="D9357" s="466">
        <v>24.23</v>
      </c>
    </row>
    <row r="9358" spans="1:4" ht="42.75">
      <c r="A9358" s="463">
        <v>43575</v>
      </c>
      <c r="B9358" s="464" t="s">
        <v>8681</v>
      </c>
      <c r="C9358" s="463" t="s">
        <v>3519</v>
      </c>
      <c r="D9358" s="466">
        <v>52.5</v>
      </c>
    </row>
    <row r="9359" spans="1:4" ht="42.75">
      <c r="A9359" s="463">
        <v>43577</v>
      </c>
      <c r="B9359" s="464" t="s">
        <v>8680</v>
      </c>
      <c r="C9359" s="463" t="s">
        <v>3519</v>
      </c>
      <c r="D9359" s="466">
        <v>91.27</v>
      </c>
    </row>
    <row r="9360" spans="1:4" ht="28.5">
      <c r="A9360" s="463">
        <v>43458</v>
      </c>
      <c r="B9360" s="464" t="s">
        <v>8679</v>
      </c>
      <c r="C9360" s="463" t="s">
        <v>3521</v>
      </c>
      <c r="D9360" s="466">
        <v>0.05</v>
      </c>
    </row>
    <row r="9361" spans="1:4" ht="28.5">
      <c r="A9361" s="463">
        <v>43470</v>
      </c>
      <c r="B9361" s="464" t="s">
        <v>8678</v>
      </c>
      <c r="C9361" s="463" t="s">
        <v>3526</v>
      </c>
      <c r="D9361" s="466">
        <v>9.2100000000000009</v>
      </c>
    </row>
    <row r="9362" spans="1:4" ht="28.5">
      <c r="A9362" s="463">
        <v>43459</v>
      </c>
      <c r="B9362" s="464" t="s">
        <v>8677</v>
      </c>
      <c r="C9362" s="463" t="s">
        <v>3521</v>
      </c>
      <c r="D9362" s="466">
        <v>0.45</v>
      </c>
    </row>
    <row r="9363" spans="1:4" ht="28.5">
      <c r="A9363" s="463">
        <v>43471</v>
      </c>
      <c r="B9363" s="464" t="s">
        <v>8676</v>
      </c>
      <c r="C9363" s="463" t="s">
        <v>3526</v>
      </c>
      <c r="D9363" s="466">
        <v>84.46</v>
      </c>
    </row>
    <row r="9364" spans="1:4" ht="28.5">
      <c r="A9364" s="463">
        <v>43460</v>
      </c>
      <c r="B9364" s="464" t="s">
        <v>8675</v>
      </c>
      <c r="C9364" s="463" t="s">
        <v>3521</v>
      </c>
      <c r="D9364" s="466">
        <v>0.78</v>
      </c>
    </row>
    <row r="9365" spans="1:4" ht="28.5">
      <c r="A9365" s="463">
        <v>43472</v>
      </c>
      <c r="B9365" s="464" t="s">
        <v>8674</v>
      </c>
      <c r="C9365" s="463" t="s">
        <v>3526</v>
      </c>
      <c r="D9365" s="466">
        <v>147.22999999999999</v>
      </c>
    </row>
    <row r="9366" spans="1:4" ht="28.5">
      <c r="A9366" s="463">
        <v>43461</v>
      </c>
      <c r="B9366" s="464" t="s">
        <v>8673</v>
      </c>
      <c r="C9366" s="463" t="s">
        <v>3521</v>
      </c>
      <c r="D9366" s="466">
        <v>0.32</v>
      </c>
    </row>
    <row r="9367" spans="1:4" ht="28.5">
      <c r="A9367" s="463">
        <v>43473</v>
      </c>
      <c r="B9367" s="464" t="s">
        <v>8672</v>
      </c>
      <c r="C9367" s="463" t="s">
        <v>3526</v>
      </c>
      <c r="D9367" s="466">
        <v>60.93</v>
      </c>
    </row>
    <row r="9368" spans="1:4" ht="28.5">
      <c r="A9368" s="463">
        <v>43463</v>
      </c>
      <c r="B9368" s="464" t="s">
        <v>8671</v>
      </c>
      <c r="C9368" s="463" t="s">
        <v>3521</v>
      </c>
      <c r="D9368" s="466">
        <v>0.1</v>
      </c>
    </row>
    <row r="9369" spans="1:4" ht="28.5">
      <c r="A9369" s="463">
        <v>43475</v>
      </c>
      <c r="B9369" s="464" t="s">
        <v>8670</v>
      </c>
      <c r="C9369" s="463" t="s">
        <v>3526</v>
      </c>
      <c r="D9369" s="466">
        <v>18.579999999999998</v>
      </c>
    </row>
    <row r="9370" spans="1:4" ht="28.5">
      <c r="A9370" s="463">
        <v>43462</v>
      </c>
      <c r="B9370" s="464" t="s">
        <v>8669</v>
      </c>
      <c r="C9370" s="463" t="s">
        <v>3521</v>
      </c>
      <c r="D9370" s="466">
        <v>0.01</v>
      </c>
    </row>
    <row r="9371" spans="1:4" ht="28.5">
      <c r="A9371" s="463">
        <v>43474</v>
      </c>
      <c r="B9371" s="464" t="s">
        <v>8668</v>
      </c>
      <c r="C9371" s="463" t="s">
        <v>3526</v>
      </c>
      <c r="D9371" s="466">
        <v>1.9</v>
      </c>
    </row>
    <row r="9372" spans="1:4" ht="28.5">
      <c r="A9372" s="463">
        <v>43464</v>
      </c>
      <c r="B9372" s="464" t="s">
        <v>8667</v>
      </c>
      <c r="C9372" s="463" t="s">
        <v>3521</v>
      </c>
      <c r="D9372" s="466">
        <v>0.01</v>
      </c>
    </row>
    <row r="9373" spans="1:4" ht="28.5">
      <c r="A9373" s="463">
        <v>43476</v>
      </c>
      <c r="B9373" s="464" t="s">
        <v>8666</v>
      </c>
      <c r="C9373" s="463" t="s">
        <v>3526</v>
      </c>
      <c r="D9373" s="466">
        <v>0.01</v>
      </c>
    </row>
    <row r="9374" spans="1:4" ht="28.5">
      <c r="A9374" s="463">
        <v>43465</v>
      </c>
      <c r="B9374" s="464" t="s">
        <v>8665</v>
      </c>
      <c r="C9374" s="463" t="s">
        <v>3521</v>
      </c>
      <c r="D9374" s="466">
        <v>0.74</v>
      </c>
    </row>
    <row r="9375" spans="1:4" ht="28.5">
      <c r="A9375" s="463">
        <v>43477</v>
      </c>
      <c r="B9375" s="464" t="s">
        <v>8664</v>
      </c>
      <c r="C9375" s="463" t="s">
        <v>3526</v>
      </c>
      <c r="D9375" s="466">
        <v>139.44</v>
      </c>
    </row>
    <row r="9376" spans="1:4" ht="28.5">
      <c r="A9376" s="463">
        <v>43466</v>
      </c>
      <c r="B9376" s="464" t="s">
        <v>8663</v>
      </c>
      <c r="C9376" s="463" t="s">
        <v>3521</v>
      </c>
      <c r="D9376" s="466">
        <v>1.48</v>
      </c>
    </row>
    <row r="9377" spans="1:4" ht="28.5">
      <c r="A9377" s="463">
        <v>43478</v>
      </c>
      <c r="B9377" s="464" t="s">
        <v>8662</v>
      </c>
      <c r="C9377" s="463" t="s">
        <v>3526</v>
      </c>
      <c r="D9377" s="466">
        <v>279.08999999999997</v>
      </c>
    </row>
    <row r="9378" spans="1:4" ht="28.5">
      <c r="A9378" s="463">
        <v>43467</v>
      </c>
      <c r="B9378" s="464" t="s">
        <v>8661</v>
      </c>
      <c r="C9378" s="463" t="s">
        <v>3521</v>
      </c>
      <c r="D9378" s="466">
        <v>0.56000000000000005</v>
      </c>
    </row>
    <row r="9379" spans="1:4" ht="28.5">
      <c r="A9379" s="463">
        <v>43479</v>
      </c>
      <c r="B9379" s="464" t="s">
        <v>8660</v>
      </c>
      <c r="C9379" s="463" t="s">
        <v>3526</v>
      </c>
      <c r="D9379" s="466">
        <v>106.33</v>
      </c>
    </row>
    <row r="9380" spans="1:4" ht="28.5">
      <c r="A9380" s="463">
        <v>43468</v>
      </c>
      <c r="B9380" s="464" t="s">
        <v>8659</v>
      </c>
      <c r="C9380" s="463" t="s">
        <v>3521</v>
      </c>
      <c r="D9380" s="466">
        <v>1.07</v>
      </c>
    </row>
    <row r="9381" spans="1:4" ht="28.5">
      <c r="A9381" s="463">
        <v>43480</v>
      </c>
      <c r="B9381" s="464" t="s">
        <v>8658</v>
      </c>
      <c r="C9381" s="463" t="s">
        <v>3526</v>
      </c>
      <c r="D9381" s="466">
        <v>201.56</v>
      </c>
    </row>
    <row r="9382" spans="1:4" ht="28.5">
      <c r="A9382" s="463">
        <v>43469</v>
      </c>
      <c r="B9382" s="464" t="s">
        <v>8657</v>
      </c>
      <c r="C9382" s="463" t="s">
        <v>3521</v>
      </c>
      <c r="D9382" s="466">
        <v>7.0000000000000007E-2</v>
      </c>
    </row>
    <row r="9383" spans="1:4" ht="28.5">
      <c r="A9383" s="463">
        <v>43481</v>
      </c>
      <c r="B9383" s="464" t="s">
        <v>8656</v>
      </c>
      <c r="C9383" s="463" t="s">
        <v>3526</v>
      </c>
      <c r="D9383" s="466">
        <v>13.21</v>
      </c>
    </row>
    <row r="9384" spans="1:4" ht="42.75">
      <c r="A9384" s="463">
        <v>3119</v>
      </c>
      <c r="B9384" s="464" t="s">
        <v>8655</v>
      </c>
      <c r="C9384" s="463" t="s">
        <v>3519</v>
      </c>
      <c r="D9384" s="466">
        <v>2.84</v>
      </c>
    </row>
    <row r="9385" spans="1:4" ht="28.5">
      <c r="A9385" s="463">
        <v>3122</v>
      </c>
      <c r="B9385" s="464" t="s">
        <v>8654</v>
      </c>
      <c r="C9385" s="463" t="s">
        <v>3519</v>
      </c>
      <c r="D9385" s="466">
        <v>5.79</v>
      </c>
    </row>
    <row r="9386" spans="1:4" ht="28.5">
      <c r="A9386" s="463">
        <v>3121</v>
      </c>
      <c r="B9386" s="464" t="s">
        <v>8653</v>
      </c>
      <c r="C9386" s="463" t="s">
        <v>3519</v>
      </c>
      <c r="D9386" s="466">
        <v>6.56</v>
      </c>
    </row>
    <row r="9387" spans="1:4" ht="28.5">
      <c r="A9387" s="463">
        <v>3120</v>
      </c>
      <c r="B9387" s="464" t="s">
        <v>8652</v>
      </c>
      <c r="C9387" s="463" t="s">
        <v>3519</v>
      </c>
      <c r="D9387" s="466">
        <v>12.44</v>
      </c>
    </row>
    <row r="9388" spans="1:4" ht="28.5">
      <c r="A9388" s="463">
        <v>11455</v>
      </c>
      <c r="B9388" s="464" t="s">
        <v>8651</v>
      </c>
      <c r="C9388" s="463" t="s">
        <v>3519</v>
      </c>
      <c r="D9388" s="466">
        <v>18</v>
      </c>
    </row>
    <row r="9389" spans="1:4" ht="28.5">
      <c r="A9389" s="463">
        <v>11456</v>
      </c>
      <c r="B9389" s="464" t="s">
        <v>8650</v>
      </c>
      <c r="C9389" s="463" t="s">
        <v>3519</v>
      </c>
      <c r="D9389" s="466">
        <v>21.51</v>
      </c>
    </row>
    <row r="9390" spans="1:4" ht="42.75">
      <c r="A9390" s="463">
        <v>3107</v>
      </c>
      <c r="B9390" s="464" t="s">
        <v>8649</v>
      </c>
      <c r="C9390" s="463" t="s">
        <v>3519</v>
      </c>
      <c r="D9390" s="466">
        <v>9.07</v>
      </c>
    </row>
    <row r="9391" spans="1:4" ht="42.75">
      <c r="A9391" s="463">
        <v>43583</v>
      </c>
      <c r="B9391" s="464" t="s">
        <v>8648</v>
      </c>
      <c r="C9391" s="463" t="s">
        <v>3519</v>
      </c>
      <c r="D9391" s="466">
        <v>10.23</v>
      </c>
    </row>
    <row r="9392" spans="1:4" ht="42.75">
      <c r="A9392" s="463">
        <v>43586</v>
      </c>
      <c r="B9392" s="464" t="s">
        <v>8647</v>
      </c>
      <c r="C9392" s="463" t="s">
        <v>3519</v>
      </c>
      <c r="D9392" s="466">
        <v>10.49</v>
      </c>
    </row>
    <row r="9393" spans="1:4" ht="42.75">
      <c r="A9393" s="463">
        <v>11461</v>
      </c>
      <c r="B9393" s="464" t="s">
        <v>8646</v>
      </c>
      <c r="C9393" s="463" t="s">
        <v>3519</v>
      </c>
      <c r="D9393" s="466">
        <v>11.43</v>
      </c>
    </row>
    <row r="9394" spans="1:4" ht="42.75">
      <c r="A9394" s="463">
        <v>43587</v>
      </c>
      <c r="B9394" s="464" t="s">
        <v>8645</v>
      </c>
      <c r="C9394" s="463" t="s">
        <v>3519</v>
      </c>
      <c r="D9394" s="466">
        <v>13.19</v>
      </c>
    </row>
    <row r="9395" spans="1:4" ht="42.75">
      <c r="A9395" s="463">
        <v>3106</v>
      </c>
      <c r="B9395" s="464" t="s">
        <v>8644</v>
      </c>
      <c r="C9395" s="463" t="s">
        <v>3519</v>
      </c>
      <c r="D9395" s="466">
        <v>16.73</v>
      </c>
    </row>
    <row r="9396" spans="1:4">
      <c r="A9396" s="463">
        <v>44539</v>
      </c>
      <c r="B9396" s="464" t="s">
        <v>13851</v>
      </c>
      <c r="C9396" s="463" t="s">
        <v>3523</v>
      </c>
      <c r="D9396" s="466">
        <v>3.75</v>
      </c>
    </row>
    <row r="9397" spans="1:4">
      <c r="A9397" s="463">
        <v>3123</v>
      </c>
      <c r="B9397" s="464" t="s">
        <v>5991</v>
      </c>
      <c r="C9397" s="463" t="s">
        <v>3523</v>
      </c>
      <c r="D9397" s="466">
        <v>3.5</v>
      </c>
    </row>
    <row r="9398" spans="1:4">
      <c r="A9398" s="463">
        <v>38125</v>
      </c>
      <c r="B9398" s="464" t="s">
        <v>5992</v>
      </c>
      <c r="C9398" s="463" t="s">
        <v>3523</v>
      </c>
      <c r="D9398" s="466">
        <v>1.1399999999999999</v>
      </c>
    </row>
    <row r="9399" spans="1:4" ht="28.5">
      <c r="A9399" s="463">
        <v>39014</v>
      </c>
      <c r="B9399" s="464" t="s">
        <v>5993</v>
      </c>
      <c r="C9399" s="463" t="s">
        <v>3523</v>
      </c>
      <c r="D9399" s="466">
        <v>10.210000000000001</v>
      </c>
    </row>
    <row r="9400" spans="1:4" ht="28.5">
      <c r="A9400" s="463">
        <v>39365</v>
      </c>
      <c r="B9400" s="464" t="s">
        <v>5994</v>
      </c>
      <c r="C9400" s="463" t="s">
        <v>3519</v>
      </c>
      <c r="D9400" s="466">
        <v>1161.3800000000001</v>
      </c>
    </row>
    <row r="9401" spans="1:4" ht="28.5">
      <c r="A9401" s="463">
        <v>39366</v>
      </c>
      <c r="B9401" s="464" t="s">
        <v>5995</v>
      </c>
      <c r="C9401" s="463" t="s">
        <v>3519</v>
      </c>
      <c r="D9401" s="466">
        <v>2973.62</v>
      </c>
    </row>
    <row r="9402" spans="1:4" ht="28.5">
      <c r="A9402" s="463">
        <v>39367</v>
      </c>
      <c r="B9402" s="464" t="s">
        <v>5996</v>
      </c>
      <c r="C9402" s="463" t="s">
        <v>3519</v>
      </c>
      <c r="D9402" s="466">
        <v>4064.4</v>
      </c>
    </row>
    <row r="9403" spans="1:4">
      <c r="A9403" s="463">
        <v>37394</v>
      </c>
      <c r="B9403" s="464" t="s">
        <v>5997</v>
      </c>
      <c r="C9403" s="463" t="s">
        <v>3534</v>
      </c>
      <c r="D9403" s="466">
        <v>42.12</v>
      </c>
    </row>
    <row r="9404" spans="1:4">
      <c r="A9404" s="463">
        <v>14146</v>
      </c>
      <c r="B9404" s="464" t="s">
        <v>5998</v>
      </c>
      <c r="C9404" s="463" t="s">
        <v>3534</v>
      </c>
      <c r="D9404" s="466">
        <v>67.739999999999995</v>
      </c>
    </row>
    <row r="9405" spans="1:4">
      <c r="A9405" s="463">
        <v>38134</v>
      </c>
      <c r="B9405" s="464" t="s">
        <v>5999</v>
      </c>
      <c r="C9405" s="463" t="s">
        <v>3523</v>
      </c>
      <c r="D9405" s="466">
        <v>90.98</v>
      </c>
    </row>
    <row r="9406" spans="1:4">
      <c r="A9406" s="463">
        <v>38132</v>
      </c>
      <c r="B9406" s="464" t="s">
        <v>6000</v>
      </c>
      <c r="C9406" s="463" t="s">
        <v>3523</v>
      </c>
      <c r="D9406" s="466">
        <v>92.8</v>
      </c>
    </row>
    <row r="9407" spans="1:4">
      <c r="A9407" s="463">
        <v>38133</v>
      </c>
      <c r="B9407" s="464" t="s">
        <v>6001</v>
      </c>
      <c r="C9407" s="463" t="s">
        <v>3523</v>
      </c>
      <c r="D9407" s="466">
        <v>89.76</v>
      </c>
    </row>
    <row r="9408" spans="1:4" ht="28.5">
      <c r="A9408" s="463">
        <v>938</v>
      </c>
      <c r="B9408" s="464" t="s">
        <v>6002</v>
      </c>
      <c r="C9408" s="463" t="s">
        <v>3522</v>
      </c>
      <c r="D9408" s="466">
        <v>1.58</v>
      </c>
    </row>
    <row r="9409" spans="1:4" ht="28.5">
      <c r="A9409" s="463">
        <v>937</v>
      </c>
      <c r="B9409" s="464" t="s">
        <v>6003</v>
      </c>
      <c r="C9409" s="463" t="s">
        <v>3522</v>
      </c>
      <c r="D9409" s="466">
        <v>9.7799999999999994</v>
      </c>
    </row>
    <row r="9410" spans="1:4" ht="28.5">
      <c r="A9410" s="463">
        <v>939</v>
      </c>
      <c r="B9410" s="464" t="s">
        <v>6004</v>
      </c>
      <c r="C9410" s="463" t="s">
        <v>3522</v>
      </c>
      <c r="D9410" s="466">
        <v>2.5299999999999998</v>
      </c>
    </row>
    <row r="9411" spans="1:4" ht="28.5">
      <c r="A9411" s="463">
        <v>944</v>
      </c>
      <c r="B9411" s="464" t="s">
        <v>6005</v>
      </c>
      <c r="C9411" s="463" t="s">
        <v>3522</v>
      </c>
      <c r="D9411" s="466">
        <v>4.32</v>
      </c>
    </row>
    <row r="9412" spans="1:4" ht="28.5">
      <c r="A9412" s="463">
        <v>940</v>
      </c>
      <c r="B9412" s="464" t="s">
        <v>6006</v>
      </c>
      <c r="C9412" s="463" t="s">
        <v>3522</v>
      </c>
      <c r="D9412" s="466">
        <v>5.98</v>
      </c>
    </row>
    <row r="9413" spans="1:4" ht="28.5">
      <c r="A9413" s="463">
        <v>936</v>
      </c>
      <c r="B9413" s="464" t="s">
        <v>6007</v>
      </c>
      <c r="C9413" s="463" t="s">
        <v>3522</v>
      </c>
      <c r="D9413" s="466">
        <v>2.31</v>
      </c>
    </row>
    <row r="9414" spans="1:4" ht="28.5">
      <c r="A9414" s="463">
        <v>935</v>
      </c>
      <c r="B9414" s="464" t="s">
        <v>6008</v>
      </c>
      <c r="C9414" s="463" t="s">
        <v>3522</v>
      </c>
      <c r="D9414" s="466">
        <v>1.76</v>
      </c>
    </row>
    <row r="9415" spans="1:4">
      <c r="A9415" s="463">
        <v>44397</v>
      </c>
      <c r="B9415" s="464" t="s">
        <v>13852</v>
      </c>
      <c r="C9415" s="463" t="s">
        <v>3522</v>
      </c>
      <c r="D9415" s="466">
        <v>1.46</v>
      </c>
    </row>
    <row r="9416" spans="1:4">
      <c r="A9416" s="463">
        <v>406</v>
      </c>
      <c r="B9416" s="464" t="s">
        <v>6009</v>
      </c>
      <c r="C9416" s="463" t="s">
        <v>3519</v>
      </c>
      <c r="D9416" s="466">
        <v>90.48</v>
      </c>
    </row>
    <row r="9417" spans="1:4">
      <c r="A9417" s="463">
        <v>42529</v>
      </c>
      <c r="B9417" s="464" t="s">
        <v>6010</v>
      </c>
      <c r="C9417" s="463" t="s">
        <v>3522</v>
      </c>
      <c r="D9417" s="466">
        <v>1.33</v>
      </c>
    </row>
    <row r="9418" spans="1:4" ht="28.5">
      <c r="A9418" s="463">
        <v>39634</v>
      </c>
      <c r="B9418" s="464" t="s">
        <v>6011</v>
      </c>
      <c r="C9418" s="463" t="s">
        <v>3522</v>
      </c>
      <c r="D9418" s="466">
        <v>9.74</v>
      </c>
    </row>
    <row r="9419" spans="1:4">
      <c r="A9419" s="463">
        <v>39701</v>
      </c>
      <c r="B9419" s="464" t="s">
        <v>6012</v>
      </c>
      <c r="C9419" s="463" t="s">
        <v>3519</v>
      </c>
      <c r="D9419" s="466">
        <v>91.95</v>
      </c>
    </row>
    <row r="9420" spans="1:4">
      <c r="A9420" s="463">
        <v>12815</v>
      </c>
      <c r="B9420" s="464" t="s">
        <v>6013</v>
      </c>
      <c r="C9420" s="463" t="s">
        <v>3519</v>
      </c>
      <c r="D9420" s="466">
        <v>9</v>
      </c>
    </row>
    <row r="9421" spans="1:4">
      <c r="A9421" s="463">
        <v>407</v>
      </c>
      <c r="B9421" s="464" t="s">
        <v>6014</v>
      </c>
      <c r="C9421" s="463" t="s">
        <v>3523</v>
      </c>
      <c r="D9421" s="466">
        <v>60.48</v>
      </c>
    </row>
    <row r="9422" spans="1:4" ht="28.5">
      <c r="A9422" s="463">
        <v>39431</v>
      </c>
      <c r="B9422" s="464" t="s">
        <v>6015</v>
      </c>
      <c r="C9422" s="463" t="s">
        <v>3522</v>
      </c>
      <c r="D9422" s="466">
        <v>0.31</v>
      </c>
    </row>
    <row r="9423" spans="1:4" ht="28.5">
      <c r="A9423" s="463">
        <v>39432</v>
      </c>
      <c r="B9423" s="464" t="s">
        <v>6016</v>
      </c>
      <c r="C9423" s="463" t="s">
        <v>3522</v>
      </c>
      <c r="D9423" s="466">
        <v>2.8</v>
      </c>
    </row>
    <row r="9424" spans="1:4">
      <c r="A9424" s="463">
        <v>20111</v>
      </c>
      <c r="B9424" s="464" t="s">
        <v>6017</v>
      </c>
      <c r="C9424" s="463" t="s">
        <v>3519</v>
      </c>
      <c r="D9424" s="466">
        <v>9.99</v>
      </c>
    </row>
    <row r="9425" spans="1:4">
      <c r="A9425" s="463">
        <v>21127</v>
      </c>
      <c r="B9425" s="464" t="s">
        <v>6018</v>
      </c>
      <c r="C9425" s="463" t="s">
        <v>3519</v>
      </c>
      <c r="D9425" s="466">
        <v>3.77</v>
      </c>
    </row>
    <row r="9426" spans="1:4">
      <c r="A9426" s="463">
        <v>404</v>
      </c>
      <c r="B9426" s="464" t="s">
        <v>6019</v>
      </c>
      <c r="C9426" s="463" t="s">
        <v>3522</v>
      </c>
      <c r="D9426" s="466">
        <v>1.36</v>
      </c>
    </row>
    <row r="9427" spans="1:4">
      <c r="A9427" s="463">
        <v>14151</v>
      </c>
      <c r="B9427" s="464" t="s">
        <v>6020</v>
      </c>
      <c r="C9427" s="463" t="s">
        <v>3519</v>
      </c>
      <c r="D9427" s="466">
        <v>48.68</v>
      </c>
    </row>
    <row r="9428" spans="1:4">
      <c r="A9428" s="463">
        <v>14153</v>
      </c>
      <c r="B9428" s="464" t="s">
        <v>6021</v>
      </c>
      <c r="C9428" s="463" t="s">
        <v>3519</v>
      </c>
      <c r="D9428" s="466">
        <v>55.03</v>
      </c>
    </row>
    <row r="9429" spans="1:4">
      <c r="A9429" s="463">
        <v>14152</v>
      </c>
      <c r="B9429" s="464" t="s">
        <v>6022</v>
      </c>
      <c r="C9429" s="463" t="s">
        <v>3519</v>
      </c>
      <c r="D9429" s="466">
        <v>42.25</v>
      </c>
    </row>
    <row r="9430" spans="1:4">
      <c r="A9430" s="463">
        <v>14154</v>
      </c>
      <c r="B9430" s="464" t="s">
        <v>6023</v>
      </c>
      <c r="C9430" s="463" t="s">
        <v>3519</v>
      </c>
      <c r="D9430" s="466">
        <v>147.88</v>
      </c>
    </row>
    <row r="9431" spans="1:4">
      <c r="A9431" s="463">
        <v>3146</v>
      </c>
      <c r="B9431" s="464" t="s">
        <v>6024</v>
      </c>
      <c r="C9431" s="463" t="s">
        <v>3519</v>
      </c>
      <c r="D9431" s="466">
        <v>5</v>
      </c>
    </row>
    <row r="9432" spans="1:4">
      <c r="A9432" s="463">
        <v>3143</v>
      </c>
      <c r="B9432" s="464" t="s">
        <v>6025</v>
      </c>
      <c r="C9432" s="463" t="s">
        <v>3519</v>
      </c>
      <c r="D9432" s="466">
        <v>11.37</v>
      </c>
    </row>
    <row r="9433" spans="1:4">
      <c r="A9433" s="463">
        <v>3148</v>
      </c>
      <c r="B9433" s="464" t="s">
        <v>6026</v>
      </c>
      <c r="C9433" s="463" t="s">
        <v>3519</v>
      </c>
      <c r="D9433" s="466">
        <v>18.440000000000001</v>
      </c>
    </row>
    <row r="9434" spans="1:4" ht="28.5">
      <c r="A9434" s="463">
        <v>4310</v>
      </c>
      <c r="B9434" s="464" t="s">
        <v>6027</v>
      </c>
      <c r="C9434" s="463" t="s">
        <v>3519</v>
      </c>
      <c r="D9434" s="466">
        <v>2.99</v>
      </c>
    </row>
    <row r="9435" spans="1:4">
      <c r="A9435" s="463">
        <v>4311</v>
      </c>
      <c r="B9435" s="464" t="s">
        <v>6028</v>
      </c>
      <c r="C9435" s="463" t="s">
        <v>3519</v>
      </c>
      <c r="D9435" s="466">
        <v>2.11</v>
      </c>
    </row>
    <row r="9436" spans="1:4">
      <c r="A9436" s="463">
        <v>4312</v>
      </c>
      <c r="B9436" s="464" t="s">
        <v>6029</v>
      </c>
      <c r="C9436" s="463" t="s">
        <v>3519</v>
      </c>
      <c r="D9436" s="466">
        <v>2.95</v>
      </c>
    </row>
    <row r="9437" spans="1:4">
      <c r="A9437" s="463">
        <v>13261</v>
      </c>
      <c r="B9437" s="464" t="s">
        <v>6030</v>
      </c>
      <c r="C9437" s="463" t="s">
        <v>3519</v>
      </c>
      <c r="D9437" s="466">
        <v>3.88</v>
      </c>
    </row>
    <row r="9438" spans="1:4">
      <c r="A9438" s="463">
        <v>3255</v>
      </c>
      <c r="B9438" s="464" t="s">
        <v>6031</v>
      </c>
      <c r="C9438" s="463" t="s">
        <v>3519</v>
      </c>
      <c r="D9438" s="466">
        <v>8.19</v>
      </c>
    </row>
    <row r="9439" spans="1:4">
      <c r="A9439" s="463">
        <v>3254</v>
      </c>
      <c r="B9439" s="464" t="s">
        <v>6032</v>
      </c>
      <c r="C9439" s="463" t="s">
        <v>3519</v>
      </c>
      <c r="D9439" s="466">
        <v>133.01</v>
      </c>
    </row>
    <row r="9440" spans="1:4">
      <c r="A9440" s="463">
        <v>3259</v>
      </c>
      <c r="B9440" s="464" t="s">
        <v>6033</v>
      </c>
      <c r="C9440" s="463" t="s">
        <v>3519</v>
      </c>
      <c r="D9440" s="466">
        <v>15.98</v>
      </c>
    </row>
    <row r="9441" spans="1:4">
      <c r="A9441" s="463">
        <v>3258</v>
      </c>
      <c r="B9441" s="464" t="s">
        <v>6034</v>
      </c>
      <c r="C9441" s="463" t="s">
        <v>3519</v>
      </c>
      <c r="D9441" s="466">
        <v>9.66</v>
      </c>
    </row>
    <row r="9442" spans="1:4">
      <c r="A9442" s="463">
        <v>3251</v>
      </c>
      <c r="B9442" s="464" t="s">
        <v>6035</v>
      </c>
      <c r="C9442" s="463" t="s">
        <v>3519</v>
      </c>
      <c r="D9442" s="466">
        <v>5.69</v>
      </c>
    </row>
    <row r="9443" spans="1:4">
      <c r="A9443" s="463">
        <v>3256</v>
      </c>
      <c r="B9443" s="464" t="s">
        <v>6036</v>
      </c>
      <c r="C9443" s="463" t="s">
        <v>3519</v>
      </c>
      <c r="D9443" s="466">
        <v>10.78</v>
      </c>
    </row>
    <row r="9444" spans="1:4">
      <c r="A9444" s="463">
        <v>3261</v>
      </c>
      <c r="B9444" s="464" t="s">
        <v>6037</v>
      </c>
      <c r="C9444" s="463" t="s">
        <v>3519</v>
      </c>
      <c r="D9444" s="466">
        <v>117.63</v>
      </c>
    </row>
    <row r="9445" spans="1:4">
      <c r="A9445" s="463">
        <v>3260</v>
      </c>
      <c r="B9445" s="464" t="s">
        <v>6038</v>
      </c>
      <c r="C9445" s="463" t="s">
        <v>3519</v>
      </c>
      <c r="D9445" s="466">
        <v>20.21</v>
      </c>
    </row>
    <row r="9446" spans="1:4">
      <c r="A9446" s="463">
        <v>3272</v>
      </c>
      <c r="B9446" s="464" t="s">
        <v>6039</v>
      </c>
      <c r="C9446" s="463" t="s">
        <v>3519</v>
      </c>
      <c r="D9446" s="466">
        <v>42.22</v>
      </c>
    </row>
    <row r="9447" spans="1:4">
      <c r="A9447" s="463">
        <v>3265</v>
      </c>
      <c r="B9447" s="464" t="s">
        <v>6040</v>
      </c>
      <c r="C9447" s="463" t="s">
        <v>3519</v>
      </c>
      <c r="D9447" s="466">
        <v>33.54</v>
      </c>
    </row>
    <row r="9448" spans="1:4">
      <c r="A9448" s="463">
        <v>3262</v>
      </c>
      <c r="B9448" s="464" t="s">
        <v>6041</v>
      </c>
      <c r="C9448" s="463" t="s">
        <v>3519</v>
      </c>
      <c r="D9448" s="466">
        <v>14.68</v>
      </c>
    </row>
    <row r="9449" spans="1:4">
      <c r="A9449" s="463">
        <v>3264</v>
      </c>
      <c r="B9449" s="464" t="s">
        <v>6042</v>
      </c>
      <c r="C9449" s="463" t="s">
        <v>3519</v>
      </c>
      <c r="D9449" s="466">
        <v>24.12</v>
      </c>
    </row>
    <row r="9450" spans="1:4">
      <c r="A9450" s="463">
        <v>3267</v>
      </c>
      <c r="B9450" s="464" t="s">
        <v>6043</v>
      </c>
      <c r="C9450" s="463" t="s">
        <v>3519</v>
      </c>
      <c r="D9450" s="466">
        <v>78.78</v>
      </c>
    </row>
    <row r="9451" spans="1:4">
      <c r="A9451" s="463">
        <v>3266</v>
      </c>
      <c r="B9451" s="464" t="s">
        <v>6044</v>
      </c>
      <c r="C9451" s="463" t="s">
        <v>3519</v>
      </c>
      <c r="D9451" s="466">
        <v>50.12</v>
      </c>
    </row>
    <row r="9452" spans="1:4">
      <c r="A9452" s="463">
        <v>3263</v>
      </c>
      <c r="B9452" s="464" t="s">
        <v>6045</v>
      </c>
      <c r="C9452" s="463" t="s">
        <v>3519</v>
      </c>
      <c r="D9452" s="466">
        <v>20.059999999999999</v>
      </c>
    </row>
    <row r="9453" spans="1:4">
      <c r="A9453" s="463">
        <v>3268</v>
      </c>
      <c r="B9453" s="464" t="s">
        <v>6046</v>
      </c>
      <c r="C9453" s="463" t="s">
        <v>3519</v>
      </c>
      <c r="D9453" s="466">
        <v>106.51</v>
      </c>
    </row>
    <row r="9454" spans="1:4">
      <c r="A9454" s="463">
        <v>3271</v>
      </c>
      <c r="B9454" s="464" t="s">
        <v>6047</v>
      </c>
      <c r="C9454" s="463" t="s">
        <v>3519</v>
      </c>
      <c r="D9454" s="466">
        <v>157.47</v>
      </c>
    </row>
    <row r="9455" spans="1:4">
      <c r="A9455" s="463">
        <v>3270</v>
      </c>
      <c r="B9455" s="464" t="s">
        <v>6048</v>
      </c>
      <c r="C9455" s="463" t="s">
        <v>3519</v>
      </c>
      <c r="D9455" s="466">
        <v>264.56</v>
      </c>
    </row>
    <row r="9456" spans="1:4" ht="28.5">
      <c r="A9456" s="463">
        <v>3275</v>
      </c>
      <c r="B9456" s="464" t="s">
        <v>6049</v>
      </c>
      <c r="C9456" s="463" t="s">
        <v>3520</v>
      </c>
      <c r="D9456" s="466">
        <v>149.22999999999999</v>
      </c>
    </row>
    <row r="9457" spans="1:4" ht="42.75">
      <c r="A9457" s="463">
        <v>39512</v>
      </c>
      <c r="B9457" s="464" t="s">
        <v>6050</v>
      </c>
      <c r="C9457" s="463" t="s">
        <v>3520</v>
      </c>
      <c r="D9457" s="466">
        <v>135.12</v>
      </c>
    </row>
    <row r="9458" spans="1:4" ht="42.75">
      <c r="A9458" s="463">
        <v>39511</v>
      </c>
      <c r="B9458" s="464" t="s">
        <v>6051</v>
      </c>
      <c r="C9458" s="463" t="s">
        <v>3520</v>
      </c>
      <c r="D9458" s="466">
        <v>147.38</v>
      </c>
    </row>
    <row r="9459" spans="1:4" ht="42.75">
      <c r="A9459" s="463">
        <v>39513</v>
      </c>
      <c r="B9459" s="464" t="s">
        <v>6052</v>
      </c>
      <c r="C9459" s="463" t="s">
        <v>3520</v>
      </c>
      <c r="D9459" s="466">
        <v>158.08000000000001</v>
      </c>
    </row>
    <row r="9460" spans="1:4" ht="28.5">
      <c r="A9460" s="463">
        <v>3286</v>
      </c>
      <c r="B9460" s="464" t="s">
        <v>6053</v>
      </c>
      <c r="C9460" s="463" t="s">
        <v>3520</v>
      </c>
      <c r="D9460" s="466">
        <v>79.41</v>
      </c>
    </row>
    <row r="9461" spans="1:4" ht="28.5">
      <c r="A9461" s="463">
        <v>3287</v>
      </c>
      <c r="B9461" s="464" t="s">
        <v>6054</v>
      </c>
      <c r="C9461" s="463" t="s">
        <v>3520</v>
      </c>
      <c r="D9461" s="466">
        <v>120</v>
      </c>
    </row>
    <row r="9462" spans="1:4" ht="28.5">
      <c r="A9462" s="463">
        <v>3283</v>
      </c>
      <c r="B9462" s="464" t="s">
        <v>6055</v>
      </c>
      <c r="C9462" s="463" t="s">
        <v>3520</v>
      </c>
      <c r="D9462" s="466">
        <v>25.2</v>
      </c>
    </row>
    <row r="9463" spans="1:4" ht="28.5">
      <c r="A9463" s="463">
        <v>11587</v>
      </c>
      <c r="B9463" s="464" t="s">
        <v>6056</v>
      </c>
      <c r="C9463" s="463" t="s">
        <v>3520</v>
      </c>
      <c r="D9463" s="466">
        <v>102.33</v>
      </c>
    </row>
    <row r="9464" spans="1:4" ht="28.5">
      <c r="A9464" s="463">
        <v>36225</v>
      </c>
      <c r="B9464" s="464" t="s">
        <v>6057</v>
      </c>
      <c r="C9464" s="463" t="s">
        <v>3520</v>
      </c>
      <c r="D9464" s="466">
        <v>41.57</v>
      </c>
    </row>
    <row r="9465" spans="1:4" ht="28.5">
      <c r="A9465" s="463">
        <v>36230</v>
      </c>
      <c r="B9465" s="464" t="s">
        <v>6058</v>
      </c>
      <c r="C9465" s="463" t="s">
        <v>3520</v>
      </c>
      <c r="D9465" s="466">
        <v>30.54</v>
      </c>
    </row>
    <row r="9466" spans="1:4" ht="28.5">
      <c r="A9466" s="463">
        <v>36238</v>
      </c>
      <c r="B9466" s="464" t="s">
        <v>6059</v>
      </c>
      <c r="C9466" s="463" t="s">
        <v>3520</v>
      </c>
      <c r="D9466" s="466">
        <v>29.84</v>
      </c>
    </row>
    <row r="9467" spans="1:4" ht="42.75">
      <c r="A9467" s="463">
        <v>39363</v>
      </c>
      <c r="B9467" s="464" t="s">
        <v>6060</v>
      </c>
      <c r="C9467" s="463" t="s">
        <v>3519</v>
      </c>
      <c r="D9467" s="466">
        <v>4730.76</v>
      </c>
    </row>
    <row r="9468" spans="1:4" ht="42.75">
      <c r="A9468" s="463">
        <v>39361</v>
      </c>
      <c r="B9468" s="464" t="s">
        <v>6061</v>
      </c>
      <c r="C9468" s="463" t="s">
        <v>3519</v>
      </c>
      <c r="D9468" s="466">
        <v>1216.48</v>
      </c>
    </row>
    <row r="9469" spans="1:4" ht="42.75">
      <c r="A9469" s="463">
        <v>39362</v>
      </c>
      <c r="B9469" s="464" t="s">
        <v>6062</v>
      </c>
      <c r="C9469" s="463" t="s">
        <v>3519</v>
      </c>
      <c r="D9469" s="466">
        <v>3743.42</v>
      </c>
    </row>
    <row r="9470" spans="1:4" ht="42.75">
      <c r="A9470" s="463">
        <v>39364</v>
      </c>
      <c r="B9470" s="464" t="s">
        <v>6063</v>
      </c>
      <c r="C9470" s="463" t="s">
        <v>3519</v>
      </c>
      <c r="D9470" s="466">
        <v>10813.17</v>
      </c>
    </row>
    <row r="9471" spans="1:4" ht="28.5">
      <c r="A9471" s="463">
        <v>14576</v>
      </c>
      <c r="B9471" s="464" t="s">
        <v>6064</v>
      </c>
      <c r="C9471" s="463" t="s">
        <v>3519</v>
      </c>
      <c r="D9471" s="466">
        <v>7703087.96</v>
      </c>
    </row>
    <row r="9472" spans="1:4" ht="28.5">
      <c r="A9472" s="463">
        <v>13877</v>
      </c>
      <c r="B9472" s="464" t="s">
        <v>6065</v>
      </c>
      <c r="C9472" s="463" t="s">
        <v>3519</v>
      </c>
      <c r="D9472" s="466">
        <v>3297577.06</v>
      </c>
    </row>
    <row r="9473" spans="1:4">
      <c r="A9473" s="463">
        <v>7307</v>
      </c>
      <c r="B9473" s="464" t="s">
        <v>6066</v>
      </c>
      <c r="C9473" s="463" t="s">
        <v>3524</v>
      </c>
      <c r="D9473" s="466">
        <v>29.66</v>
      </c>
    </row>
    <row r="9474" spans="1:4">
      <c r="A9474" s="463">
        <v>38122</v>
      </c>
      <c r="B9474" s="464" t="s">
        <v>6067</v>
      </c>
      <c r="C9474" s="463" t="s">
        <v>3524</v>
      </c>
      <c r="D9474" s="466">
        <v>7.66</v>
      </c>
    </row>
    <row r="9475" spans="1:4">
      <c r="A9475" s="463">
        <v>43653</v>
      </c>
      <c r="B9475" s="464" t="s">
        <v>13853</v>
      </c>
      <c r="C9475" s="463" t="s">
        <v>3524</v>
      </c>
      <c r="D9475" s="466">
        <v>32.76</v>
      </c>
    </row>
    <row r="9476" spans="1:4" ht="28.5">
      <c r="A9476" s="463">
        <v>38633</v>
      </c>
      <c r="B9476" s="464" t="s">
        <v>6068</v>
      </c>
      <c r="C9476" s="463" t="s">
        <v>3519</v>
      </c>
      <c r="D9476" s="466">
        <v>21.45</v>
      </c>
    </row>
    <row r="9477" spans="1:4" ht="28.5">
      <c r="A9477" s="463">
        <v>12344</v>
      </c>
      <c r="B9477" s="464" t="s">
        <v>6069</v>
      </c>
      <c r="C9477" s="463" t="s">
        <v>3519</v>
      </c>
      <c r="D9477" s="466">
        <v>5.2</v>
      </c>
    </row>
    <row r="9478" spans="1:4" ht="28.5">
      <c r="A9478" s="463">
        <v>12343</v>
      </c>
      <c r="B9478" s="464" t="s">
        <v>6070</v>
      </c>
      <c r="C9478" s="463" t="s">
        <v>3519</v>
      </c>
      <c r="D9478" s="466">
        <v>8.07</v>
      </c>
    </row>
    <row r="9479" spans="1:4" ht="28.5">
      <c r="A9479" s="463">
        <v>3295</v>
      </c>
      <c r="B9479" s="464" t="s">
        <v>6071</v>
      </c>
      <c r="C9479" s="463" t="s">
        <v>3519</v>
      </c>
      <c r="D9479" s="466">
        <v>28.18</v>
      </c>
    </row>
    <row r="9480" spans="1:4" ht="28.5">
      <c r="A9480" s="463">
        <v>3302</v>
      </c>
      <c r="B9480" s="464" t="s">
        <v>6072</v>
      </c>
      <c r="C9480" s="463" t="s">
        <v>3519</v>
      </c>
      <c r="D9480" s="466">
        <v>29.46</v>
      </c>
    </row>
    <row r="9481" spans="1:4" ht="28.5">
      <c r="A9481" s="463">
        <v>3297</v>
      </c>
      <c r="B9481" s="464" t="s">
        <v>6073</v>
      </c>
      <c r="C9481" s="463" t="s">
        <v>3519</v>
      </c>
      <c r="D9481" s="466">
        <v>31.45</v>
      </c>
    </row>
    <row r="9482" spans="1:4" ht="28.5">
      <c r="A9482" s="463">
        <v>3294</v>
      </c>
      <c r="B9482" s="464" t="s">
        <v>6074</v>
      </c>
      <c r="C9482" s="463" t="s">
        <v>3519</v>
      </c>
      <c r="D9482" s="466">
        <v>31.93</v>
      </c>
    </row>
    <row r="9483" spans="1:4" ht="28.5">
      <c r="A9483" s="463">
        <v>3292</v>
      </c>
      <c r="B9483" s="464" t="s">
        <v>6075</v>
      </c>
      <c r="C9483" s="463" t="s">
        <v>3519</v>
      </c>
      <c r="D9483" s="466">
        <v>30</v>
      </c>
    </row>
    <row r="9484" spans="1:4" ht="28.5">
      <c r="A9484" s="463">
        <v>3298</v>
      </c>
      <c r="B9484" s="464" t="s">
        <v>6076</v>
      </c>
      <c r="C9484" s="463" t="s">
        <v>3519</v>
      </c>
      <c r="D9484" s="466">
        <v>70.31</v>
      </c>
    </row>
    <row r="9485" spans="1:4" ht="28.5">
      <c r="A9485" s="463">
        <v>11596</v>
      </c>
      <c r="B9485" s="464" t="s">
        <v>6077</v>
      </c>
      <c r="C9485" s="463" t="s">
        <v>3519</v>
      </c>
      <c r="D9485" s="466">
        <v>471.02</v>
      </c>
    </row>
    <row r="9486" spans="1:4" ht="28.5">
      <c r="A9486" s="463">
        <v>34802</v>
      </c>
      <c r="B9486" s="464" t="s">
        <v>6078</v>
      </c>
      <c r="C9486" s="463" t="s">
        <v>3519</v>
      </c>
      <c r="D9486" s="466">
        <v>1293.57</v>
      </c>
    </row>
    <row r="9487" spans="1:4" ht="28.5">
      <c r="A9487" s="463">
        <v>11588</v>
      </c>
      <c r="B9487" s="464" t="s">
        <v>6079</v>
      </c>
      <c r="C9487" s="463" t="s">
        <v>3519</v>
      </c>
      <c r="D9487" s="466">
        <v>1395.55</v>
      </c>
    </row>
    <row r="9488" spans="1:4" ht="28.5">
      <c r="A9488" s="463">
        <v>34383</v>
      </c>
      <c r="B9488" s="464" t="s">
        <v>6080</v>
      </c>
      <c r="C9488" s="463" t="s">
        <v>3519</v>
      </c>
      <c r="D9488" s="466">
        <v>1535.21</v>
      </c>
    </row>
    <row r="9489" spans="1:4" ht="28.5">
      <c r="A9489" s="463">
        <v>40451</v>
      </c>
      <c r="B9489" s="464" t="s">
        <v>6081</v>
      </c>
      <c r="C9489" s="463" t="s">
        <v>3520</v>
      </c>
      <c r="D9489" s="466">
        <v>124.1</v>
      </c>
    </row>
    <row r="9490" spans="1:4" ht="28.5">
      <c r="A9490" s="463">
        <v>40453</v>
      </c>
      <c r="B9490" s="464" t="s">
        <v>6082</v>
      </c>
      <c r="C9490" s="463" t="s">
        <v>3520</v>
      </c>
      <c r="D9490" s="466">
        <v>134.27000000000001</v>
      </c>
    </row>
    <row r="9491" spans="1:4" ht="28.5">
      <c r="A9491" s="463">
        <v>40452</v>
      </c>
      <c r="B9491" s="464" t="s">
        <v>6083</v>
      </c>
      <c r="C9491" s="463" t="s">
        <v>3520</v>
      </c>
      <c r="D9491" s="466">
        <v>147.28</v>
      </c>
    </row>
    <row r="9492" spans="1:4" ht="28.5">
      <c r="A9492" s="463">
        <v>11594</v>
      </c>
      <c r="B9492" s="464" t="s">
        <v>6084</v>
      </c>
      <c r="C9492" s="463" t="s">
        <v>3519</v>
      </c>
      <c r="D9492" s="466">
        <v>444.8</v>
      </c>
    </row>
    <row r="9493" spans="1:4" ht="28.5">
      <c r="A9493" s="463">
        <v>3311</v>
      </c>
      <c r="B9493" s="464" t="s">
        <v>6085</v>
      </c>
      <c r="C9493" s="463" t="s">
        <v>3525</v>
      </c>
      <c r="D9493" s="466">
        <v>444.8</v>
      </c>
    </row>
    <row r="9494" spans="1:4">
      <c r="A9494" s="463">
        <v>11599</v>
      </c>
      <c r="B9494" s="464" t="s">
        <v>6086</v>
      </c>
      <c r="C9494" s="463" t="s">
        <v>3519</v>
      </c>
      <c r="D9494" s="466">
        <v>591.54</v>
      </c>
    </row>
    <row r="9495" spans="1:4" ht="28.5">
      <c r="A9495" s="463">
        <v>11593</v>
      </c>
      <c r="B9495" s="464" t="s">
        <v>6087</v>
      </c>
      <c r="C9495" s="463" t="s">
        <v>3519</v>
      </c>
      <c r="D9495" s="466">
        <v>829.3</v>
      </c>
    </row>
    <row r="9496" spans="1:4" ht="28.5">
      <c r="A9496" s="463">
        <v>3314</v>
      </c>
      <c r="B9496" s="464" t="s">
        <v>6088</v>
      </c>
      <c r="C9496" s="463" t="s">
        <v>3525</v>
      </c>
      <c r="D9496" s="466">
        <v>593.12</v>
      </c>
    </row>
    <row r="9497" spans="1:4" ht="28.5">
      <c r="A9497" s="463">
        <v>11597</v>
      </c>
      <c r="B9497" s="464" t="s">
        <v>6089</v>
      </c>
      <c r="C9497" s="463" t="s">
        <v>3519</v>
      </c>
      <c r="D9497" s="466">
        <v>689.72</v>
      </c>
    </row>
    <row r="9498" spans="1:4">
      <c r="A9498" s="463">
        <v>3309</v>
      </c>
      <c r="B9498" s="464" t="s">
        <v>6090</v>
      </c>
      <c r="C9498" s="463" t="s">
        <v>3525</v>
      </c>
      <c r="D9498" s="466">
        <v>471.02</v>
      </c>
    </row>
    <row r="9499" spans="1:4" ht="42.75">
      <c r="A9499" s="463">
        <v>34612</v>
      </c>
      <c r="B9499" s="464" t="s">
        <v>6091</v>
      </c>
      <c r="C9499" s="463" t="s">
        <v>3519</v>
      </c>
      <c r="D9499" s="466">
        <v>853.07</v>
      </c>
    </row>
    <row r="9500" spans="1:4" ht="42.75">
      <c r="A9500" s="463">
        <v>34635</v>
      </c>
      <c r="B9500" s="464" t="s">
        <v>6092</v>
      </c>
      <c r="C9500" s="463" t="s">
        <v>3519</v>
      </c>
      <c r="D9500" s="466">
        <v>1097</v>
      </c>
    </row>
    <row r="9501" spans="1:4" ht="42.75">
      <c r="A9501" s="463">
        <v>34633</v>
      </c>
      <c r="B9501" s="464" t="s">
        <v>6093</v>
      </c>
      <c r="C9501" s="463" t="s">
        <v>3519</v>
      </c>
      <c r="D9501" s="466">
        <v>1209.18</v>
      </c>
    </row>
    <row r="9502" spans="1:4" ht="28.5">
      <c r="A9502" s="463">
        <v>40440</v>
      </c>
      <c r="B9502" s="464" t="s">
        <v>6094</v>
      </c>
      <c r="C9502" s="463" t="s">
        <v>3525</v>
      </c>
      <c r="D9502" s="466">
        <v>617.79</v>
      </c>
    </row>
    <row r="9503" spans="1:4" ht="28.5">
      <c r="A9503" s="463">
        <v>40441</v>
      </c>
      <c r="B9503" s="464" t="s">
        <v>6095</v>
      </c>
      <c r="C9503" s="463" t="s">
        <v>3525</v>
      </c>
      <c r="D9503" s="466">
        <v>394.42</v>
      </c>
    </row>
    <row r="9504" spans="1:4" ht="42.75">
      <c r="A9504" s="463">
        <v>40449</v>
      </c>
      <c r="B9504" s="464" t="s">
        <v>6096</v>
      </c>
      <c r="C9504" s="463" t="s">
        <v>3525</v>
      </c>
      <c r="D9504" s="466">
        <v>331.58</v>
      </c>
    </row>
    <row r="9505" spans="1:4" ht="28.5">
      <c r="A9505" s="463">
        <v>34800</v>
      </c>
      <c r="B9505" s="464" t="s">
        <v>6097</v>
      </c>
      <c r="C9505" s="463" t="s">
        <v>3525</v>
      </c>
      <c r="D9505" s="466">
        <v>414.65</v>
      </c>
    </row>
    <row r="9506" spans="1:4" ht="28.5">
      <c r="A9506" s="463">
        <v>11592</v>
      </c>
      <c r="B9506" s="464" t="s">
        <v>6098</v>
      </c>
      <c r="C9506" s="463" t="s">
        <v>3519</v>
      </c>
      <c r="D9506" s="466">
        <v>593.12</v>
      </c>
    </row>
    <row r="9507" spans="1:4" ht="28.5">
      <c r="A9507" s="463">
        <v>40438</v>
      </c>
      <c r="B9507" s="464" t="s">
        <v>6099</v>
      </c>
      <c r="C9507" s="463" t="s">
        <v>3525</v>
      </c>
      <c r="D9507" s="466">
        <v>276.24</v>
      </c>
    </row>
    <row r="9508" spans="1:4" ht="28.5">
      <c r="A9508" s="463">
        <v>40436</v>
      </c>
      <c r="B9508" s="464" t="s">
        <v>6100</v>
      </c>
      <c r="C9508" s="463" t="s">
        <v>3525</v>
      </c>
      <c r="D9508" s="466">
        <v>344.45</v>
      </c>
    </row>
    <row r="9509" spans="1:4" ht="28.5">
      <c r="A9509" s="463">
        <v>4315</v>
      </c>
      <c r="B9509" s="464" t="s">
        <v>6101</v>
      </c>
      <c r="C9509" s="463" t="s">
        <v>3519</v>
      </c>
      <c r="D9509" s="466">
        <v>2.17</v>
      </c>
    </row>
    <row r="9510" spans="1:4">
      <c r="A9510" s="463">
        <v>402</v>
      </c>
      <c r="B9510" s="464" t="s">
        <v>6102</v>
      </c>
      <c r="C9510" s="463" t="s">
        <v>3519</v>
      </c>
      <c r="D9510" s="466">
        <v>17.760000000000002</v>
      </c>
    </row>
    <row r="9511" spans="1:4">
      <c r="A9511" s="463">
        <v>4226</v>
      </c>
      <c r="B9511" s="464" t="s">
        <v>6103</v>
      </c>
      <c r="C9511" s="463" t="s">
        <v>3523</v>
      </c>
      <c r="D9511" s="466">
        <v>9.51</v>
      </c>
    </row>
    <row r="9512" spans="1:4">
      <c r="A9512" s="463">
        <v>4222</v>
      </c>
      <c r="B9512" s="464" t="s">
        <v>6104</v>
      </c>
      <c r="C9512" s="463" t="s">
        <v>3524</v>
      </c>
      <c r="D9512" s="466">
        <v>6.56</v>
      </c>
    </row>
    <row r="9513" spans="1:4" ht="28.5">
      <c r="A9513" s="463">
        <v>34804</v>
      </c>
      <c r="B9513" s="464" t="s">
        <v>6105</v>
      </c>
      <c r="C9513" s="463" t="s">
        <v>3520</v>
      </c>
      <c r="D9513" s="466">
        <v>50.07</v>
      </c>
    </row>
    <row r="9514" spans="1:4" ht="28.5">
      <c r="A9514" s="463">
        <v>4013</v>
      </c>
      <c r="B9514" s="464" t="s">
        <v>6106</v>
      </c>
      <c r="C9514" s="463" t="s">
        <v>3520</v>
      </c>
      <c r="D9514" s="466">
        <v>6.48</v>
      </c>
    </row>
    <row r="9515" spans="1:4" ht="28.5">
      <c r="A9515" s="463">
        <v>4011</v>
      </c>
      <c r="B9515" s="464" t="s">
        <v>6107</v>
      </c>
      <c r="C9515" s="463" t="s">
        <v>3520</v>
      </c>
      <c r="D9515" s="466">
        <v>7.24</v>
      </c>
    </row>
    <row r="9516" spans="1:4" ht="28.5">
      <c r="A9516" s="463">
        <v>4021</v>
      </c>
      <c r="B9516" s="464" t="s">
        <v>6108</v>
      </c>
      <c r="C9516" s="463" t="s">
        <v>3520</v>
      </c>
      <c r="D9516" s="466">
        <v>9.0299999999999994</v>
      </c>
    </row>
    <row r="9517" spans="1:4" ht="28.5">
      <c r="A9517" s="463">
        <v>4019</v>
      </c>
      <c r="B9517" s="464" t="s">
        <v>6109</v>
      </c>
      <c r="C9517" s="463" t="s">
        <v>3520</v>
      </c>
      <c r="D9517" s="466">
        <v>10.84</v>
      </c>
    </row>
    <row r="9518" spans="1:4" ht="28.5">
      <c r="A9518" s="463">
        <v>4012</v>
      </c>
      <c r="B9518" s="464" t="s">
        <v>6110</v>
      </c>
      <c r="C9518" s="463" t="s">
        <v>3520</v>
      </c>
      <c r="D9518" s="466">
        <v>14.53</v>
      </c>
    </row>
    <row r="9519" spans="1:4" ht="28.5">
      <c r="A9519" s="463">
        <v>4020</v>
      </c>
      <c r="B9519" s="464" t="s">
        <v>6111</v>
      </c>
      <c r="C9519" s="463" t="s">
        <v>3520</v>
      </c>
      <c r="D9519" s="466">
        <v>18.2</v>
      </c>
    </row>
    <row r="9520" spans="1:4" ht="28.5">
      <c r="A9520" s="463">
        <v>4018</v>
      </c>
      <c r="B9520" s="464" t="s">
        <v>6112</v>
      </c>
      <c r="C9520" s="463" t="s">
        <v>3520</v>
      </c>
      <c r="D9520" s="466">
        <v>21.8</v>
      </c>
    </row>
    <row r="9521" spans="1:4" ht="28.5">
      <c r="A9521" s="463">
        <v>36498</v>
      </c>
      <c r="B9521" s="464" t="s">
        <v>6113</v>
      </c>
      <c r="C9521" s="463" t="s">
        <v>3519</v>
      </c>
      <c r="D9521" s="466">
        <v>6439.45</v>
      </c>
    </row>
    <row r="9522" spans="1:4">
      <c r="A9522" s="463">
        <v>12872</v>
      </c>
      <c r="B9522" s="464" t="s">
        <v>13854</v>
      </c>
      <c r="C9522" s="463" t="s">
        <v>3521</v>
      </c>
      <c r="D9522" s="466">
        <v>13.12</v>
      </c>
    </row>
    <row r="9523" spans="1:4">
      <c r="A9523" s="463">
        <v>41075</v>
      </c>
      <c r="B9523" s="464" t="s">
        <v>6114</v>
      </c>
      <c r="C9523" s="463" t="s">
        <v>3526</v>
      </c>
      <c r="D9523" s="466">
        <v>2317.36</v>
      </c>
    </row>
    <row r="9524" spans="1:4">
      <c r="A9524" s="463">
        <v>44324</v>
      </c>
      <c r="B9524" s="464" t="s">
        <v>13855</v>
      </c>
      <c r="C9524" s="463" t="s">
        <v>3523</v>
      </c>
      <c r="D9524" s="466">
        <v>2.78</v>
      </c>
    </row>
    <row r="9525" spans="1:4">
      <c r="A9525" s="463">
        <v>3315</v>
      </c>
      <c r="B9525" s="464" t="s">
        <v>8643</v>
      </c>
      <c r="C9525" s="463" t="s">
        <v>3523</v>
      </c>
      <c r="D9525" s="466">
        <v>0.8</v>
      </c>
    </row>
    <row r="9526" spans="1:4">
      <c r="A9526" s="463">
        <v>36870</v>
      </c>
      <c r="B9526" s="464" t="s">
        <v>6115</v>
      </c>
      <c r="C9526" s="463" t="s">
        <v>3523</v>
      </c>
      <c r="D9526" s="466">
        <v>0.62</v>
      </c>
    </row>
    <row r="9527" spans="1:4" ht="28.5">
      <c r="A9527" s="463">
        <v>5092</v>
      </c>
      <c r="B9527" s="464" t="s">
        <v>13856</v>
      </c>
      <c r="C9527" s="463" t="s">
        <v>3527</v>
      </c>
      <c r="D9527" s="466">
        <v>18.850000000000001</v>
      </c>
    </row>
    <row r="9528" spans="1:4">
      <c r="A9528" s="463">
        <v>11462</v>
      </c>
      <c r="B9528" s="464" t="s">
        <v>6116</v>
      </c>
      <c r="C9528" s="463" t="s">
        <v>3527</v>
      </c>
      <c r="D9528" s="466">
        <v>19.28</v>
      </c>
    </row>
    <row r="9529" spans="1:4" ht="28.5">
      <c r="A9529" s="463">
        <v>36529</v>
      </c>
      <c r="B9529" s="464" t="s">
        <v>6117</v>
      </c>
      <c r="C9529" s="463" t="s">
        <v>3519</v>
      </c>
      <c r="D9529" s="466">
        <v>78443.87</v>
      </c>
    </row>
    <row r="9530" spans="1:4" ht="28.5">
      <c r="A9530" s="463">
        <v>3318</v>
      </c>
      <c r="B9530" s="464" t="s">
        <v>6118</v>
      </c>
      <c r="C9530" s="463" t="s">
        <v>3519</v>
      </c>
      <c r="D9530" s="466">
        <v>61500</v>
      </c>
    </row>
    <row r="9531" spans="1:4">
      <c r="A9531" s="463">
        <v>3324</v>
      </c>
      <c r="B9531" s="464" t="s">
        <v>6119</v>
      </c>
      <c r="C9531" s="463" t="s">
        <v>3520</v>
      </c>
      <c r="D9531" s="466">
        <v>9.2799999999999994</v>
      </c>
    </row>
    <row r="9532" spans="1:4">
      <c r="A9532" s="463">
        <v>3322</v>
      </c>
      <c r="B9532" s="464" t="s">
        <v>6120</v>
      </c>
      <c r="C9532" s="463" t="s">
        <v>3520</v>
      </c>
      <c r="D9532" s="466">
        <v>13</v>
      </c>
    </row>
    <row r="9533" spans="1:4">
      <c r="A9533" s="463">
        <v>5076</v>
      </c>
      <c r="B9533" s="464" t="s">
        <v>6121</v>
      </c>
      <c r="C9533" s="463" t="s">
        <v>3523</v>
      </c>
      <c r="D9533" s="466">
        <v>24.28</v>
      </c>
    </row>
    <row r="9534" spans="1:4">
      <c r="A9534" s="463">
        <v>5077</v>
      </c>
      <c r="B9534" s="464" t="s">
        <v>6122</v>
      </c>
      <c r="C9534" s="463" t="s">
        <v>3523</v>
      </c>
      <c r="D9534" s="466">
        <v>26.83</v>
      </c>
    </row>
    <row r="9535" spans="1:4" ht="28.5">
      <c r="A9535" s="463">
        <v>11837</v>
      </c>
      <c r="B9535" s="464" t="s">
        <v>6123</v>
      </c>
      <c r="C9535" s="463" t="s">
        <v>3519</v>
      </c>
      <c r="D9535" s="466">
        <v>48.45</v>
      </c>
    </row>
    <row r="9536" spans="1:4" ht="28.5">
      <c r="A9536" s="463">
        <v>38055</v>
      </c>
      <c r="B9536" s="464" t="s">
        <v>6124</v>
      </c>
      <c r="C9536" s="463" t="s">
        <v>3519</v>
      </c>
      <c r="D9536" s="466">
        <v>4.3899999999999997</v>
      </c>
    </row>
    <row r="9537" spans="1:4" ht="28.5">
      <c r="A9537" s="463">
        <v>415</v>
      </c>
      <c r="B9537" s="464" t="s">
        <v>6125</v>
      </c>
      <c r="C9537" s="463" t="s">
        <v>3519</v>
      </c>
      <c r="D9537" s="466">
        <v>19.86</v>
      </c>
    </row>
    <row r="9538" spans="1:4" ht="28.5">
      <c r="A9538" s="463">
        <v>416</v>
      </c>
      <c r="B9538" s="464" t="s">
        <v>6126</v>
      </c>
      <c r="C9538" s="463" t="s">
        <v>3519</v>
      </c>
      <c r="D9538" s="466">
        <v>7.27</v>
      </c>
    </row>
    <row r="9539" spans="1:4" ht="28.5">
      <c r="A9539" s="463">
        <v>425</v>
      </c>
      <c r="B9539" s="464" t="s">
        <v>6127</v>
      </c>
      <c r="C9539" s="463" t="s">
        <v>3519</v>
      </c>
      <c r="D9539" s="466">
        <v>4.51</v>
      </c>
    </row>
    <row r="9540" spans="1:4" ht="28.5">
      <c r="A9540" s="463">
        <v>426</v>
      </c>
      <c r="B9540" s="464" t="s">
        <v>6128</v>
      </c>
      <c r="C9540" s="463" t="s">
        <v>3519</v>
      </c>
      <c r="D9540" s="466">
        <v>24.83</v>
      </c>
    </row>
    <row r="9541" spans="1:4" ht="28.5">
      <c r="A9541" s="463">
        <v>38056</v>
      </c>
      <c r="B9541" s="464" t="s">
        <v>6129</v>
      </c>
      <c r="C9541" s="463" t="s">
        <v>3519</v>
      </c>
      <c r="D9541" s="466">
        <v>24.25</v>
      </c>
    </row>
    <row r="9542" spans="1:4">
      <c r="A9542" s="463">
        <v>1564</v>
      </c>
      <c r="B9542" s="464" t="s">
        <v>6130</v>
      </c>
      <c r="C9542" s="463" t="s">
        <v>3519</v>
      </c>
      <c r="D9542" s="466">
        <v>9.25</v>
      </c>
    </row>
    <row r="9543" spans="1:4">
      <c r="A9543" s="463">
        <v>11032</v>
      </c>
      <c r="B9543" s="464" t="s">
        <v>6131</v>
      </c>
      <c r="C9543" s="463" t="s">
        <v>3519</v>
      </c>
      <c r="D9543" s="466">
        <v>12.24</v>
      </c>
    </row>
    <row r="9544" spans="1:4" ht="28.5">
      <c r="A9544" s="463">
        <v>36786</v>
      </c>
      <c r="B9544" s="464" t="s">
        <v>6132</v>
      </c>
      <c r="C9544" s="463" t="s">
        <v>3535</v>
      </c>
      <c r="D9544" s="466">
        <v>150.97999999999999</v>
      </c>
    </row>
    <row r="9545" spans="1:4">
      <c r="A9545" s="463">
        <v>36785</v>
      </c>
      <c r="B9545" s="464" t="s">
        <v>6133</v>
      </c>
      <c r="C9545" s="463" t="s">
        <v>3535</v>
      </c>
      <c r="D9545" s="466">
        <v>131.19</v>
      </c>
    </row>
    <row r="9546" spans="1:4" ht="28.5">
      <c r="A9546" s="463">
        <v>36782</v>
      </c>
      <c r="B9546" s="464" t="s">
        <v>6134</v>
      </c>
      <c r="C9546" s="463" t="s">
        <v>3535</v>
      </c>
      <c r="D9546" s="466">
        <v>156.6</v>
      </c>
    </row>
    <row r="9547" spans="1:4" ht="28.5">
      <c r="A9547" s="463">
        <v>44481</v>
      </c>
      <c r="B9547" s="464" t="s">
        <v>13857</v>
      </c>
      <c r="C9547" s="463" t="s">
        <v>3535</v>
      </c>
      <c r="D9547" s="466">
        <v>176.4</v>
      </c>
    </row>
    <row r="9548" spans="1:4" ht="28.5">
      <c r="A9548" s="463">
        <v>4824</v>
      </c>
      <c r="B9548" s="464" t="s">
        <v>6135</v>
      </c>
      <c r="C9548" s="463" t="s">
        <v>3523</v>
      </c>
      <c r="D9548" s="466">
        <v>0.56999999999999995</v>
      </c>
    </row>
    <row r="9549" spans="1:4" ht="28.5">
      <c r="A9549" s="463">
        <v>11795</v>
      </c>
      <c r="B9549" s="464" t="s">
        <v>6136</v>
      </c>
      <c r="C9549" s="463" t="s">
        <v>3520</v>
      </c>
      <c r="D9549" s="466">
        <v>581.13</v>
      </c>
    </row>
    <row r="9550" spans="1:4">
      <c r="A9550" s="463">
        <v>134</v>
      </c>
      <c r="B9550" s="464" t="s">
        <v>6137</v>
      </c>
      <c r="C9550" s="463" t="s">
        <v>3523</v>
      </c>
      <c r="D9550" s="466">
        <v>1.28</v>
      </c>
    </row>
    <row r="9551" spans="1:4">
      <c r="A9551" s="463">
        <v>4229</v>
      </c>
      <c r="B9551" s="464" t="s">
        <v>6138</v>
      </c>
      <c r="C9551" s="463" t="s">
        <v>3523</v>
      </c>
      <c r="D9551" s="466">
        <v>32.409999999999997</v>
      </c>
    </row>
    <row r="9552" spans="1:4">
      <c r="A9552" s="463">
        <v>11731</v>
      </c>
      <c r="B9552" s="464" t="s">
        <v>13858</v>
      </c>
      <c r="C9552" s="463" t="s">
        <v>3519</v>
      </c>
      <c r="D9552" s="466">
        <v>8.65</v>
      </c>
    </row>
    <row r="9553" spans="1:4">
      <c r="A9553" s="463">
        <v>11732</v>
      </c>
      <c r="B9553" s="464" t="s">
        <v>13859</v>
      </c>
      <c r="C9553" s="463" t="s">
        <v>3519</v>
      </c>
      <c r="D9553" s="466">
        <v>22.68</v>
      </c>
    </row>
    <row r="9554" spans="1:4">
      <c r="A9554" s="463">
        <v>11244</v>
      </c>
      <c r="B9554" s="464" t="s">
        <v>6139</v>
      </c>
      <c r="C9554" s="463" t="s">
        <v>3519</v>
      </c>
      <c r="D9554" s="466">
        <v>292.55</v>
      </c>
    </row>
    <row r="9555" spans="1:4" ht="28.5">
      <c r="A9555" s="463">
        <v>11245</v>
      </c>
      <c r="B9555" s="464" t="s">
        <v>6140</v>
      </c>
      <c r="C9555" s="463" t="s">
        <v>3519</v>
      </c>
      <c r="D9555" s="466">
        <v>404.65</v>
      </c>
    </row>
    <row r="9556" spans="1:4">
      <c r="A9556" s="463">
        <v>11235</v>
      </c>
      <c r="B9556" s="464" t="s">
        <v>6141</v>
      </c>
      <c r="C9556" s="463" t="s">
        <v>3519</v>
      </c>
      <c r="D9556" s="466">
        <v>223.25</v>
      </c>
    </row>
    <row r="9557" spans="1:4">
      <c r="A9557" s="463">
        <v>11236</v>
      </c>
      <c r="B9557" s="464" t="s">
        <v>6142</v>
      </c>
      <c r="C9557" s="463" t="s">
        <v>3519</v>
      </c>
      <c r="D9557" s="466">
        <v>283.72000000000003</v>
      </c>
    </row>
    <row r="9558" spans="1:4">
      <c r="A9558" s="463">
        <v>36494</v>
      </c>
      <c r="B9558" s="464" t="s">
        <v>6143</v>
      </c>
      <c r="C9558" s="463" t="s">
        <v>3519</v>
      </c>
      <c r="D9558" s="466">
        <v>630742.5</v>
      </c>
    </row>
    <row r="9559" spans="1:4">
      <c r="A9559" s="463">
        <v>36493</v>
      </c>
      <c r="B9559" s="464" t="s">
        <v>6144</v>
      </c>
      <c r="C9559" s="463" t="s">
        <v>3519</v>
      </c>
      <c r="D9559" s="466">
        <v>714605.63</v>
      </c>
    </row>
    <row r="9560" spans="1:4">
      <c r="A9560" s="463">
        <v>36492</v>
      </c>
      <c r="B9560" s="464" t="s">
        <v>6145</v>
      </c>
      <c r="C9560" s="463" t="s">
        <v>3519</v>
      </c>
      <c r="D9560" s="466">
        <v>1327466.25</v>
      </c>
    </row>
    <row r="9561" spans="1:4" ht="28.5">
      <c r="A9561" s="463">
        <v>13333</v>
      </c>
      <c r="B9561" s="464" t="s">
        <v>6146</v>
      </c>
      <c r="C9561" s="463" t="s">
        <v>3519</v>
      </c>
      <c r="D9561" s="466">
        <v>178323.18</v>
      </c>
    </row>
    <row r="9562" spans="1:4" ht="28.5">
      <c r="A9562" s="463">
        <v>13533</v>
      </c>
      <c r="B9562" s="464" t="s">
        <v>6147</v>
      </c>
      <c r="C9562" s="463" t="s">
        <v>3519</v>
      </c>
      <c r="D9562" s="466">
        <v>159401.10999999999</v>
      </c>
    </row>
    <row r="9563" spans="1:4" ht="28.5">
      <c r="A9563" s="463">
        <v>36499</v>
      </c>
      <c r="B9563" s="464" t="s">
        <v>6148</v>
      </c>
      <c r="C9563" s="463" t="s">
        <v>3519</v>
      </c>
      <c r="D9563" s="466">
        <v>3477.3</v>
      </c>
    </row>
    <row r="9564" spans="1:4" ht="28.5">
      <c r="A9564" s="463">
        <v>39585</v>
      </c>
      <c r="B9564" s="464" t="s">
        <v>6149</v>
      </c>
      <c r="C9564" s="463" t="s">
        <v>3519</v>
      </c>
      <c r="D9564" s="466">
        <v>115143.27</v>
      </c>
    </row>
    <row r="9565" spans="1:4" ht="28.5">
      <c r="A9565" s="463">
        <v>39586</v>
      </c>
      <c r="B9565" s="464" t="s">
        <v>6150</v>
      </c>
      <c r="C9565" s="463" t="s">
        <v>3519</v>
      </c>
      <c r="D9565" s="466">
        <v>135055.26</v>
      </c>
    </row>
    <row r="9566" spans="1:4" ht="28.5">
      <c r="A9566" s="463">
        <v>39587</v>
      </c>
      <c r="B9566" s="464" t="s">
        <v>6151</v>
      </c>
      <c r="C9566" s="463" t="s">
        <v>3519</v>
      </c>
      <c r="D9566" s="466">
        <v>164490.39000000001</v>
      </c>
    </row>
    <row r="9567" spans="1:4" ht="28.5">
      <c r="A9567" s="463">
        <v>39588</v>
      </c>
      <c r="B9567" s="464" t="s">
        <v>6152</v>
      </c>
      <c r="C9567" s="463" t="s">
        <v>3519</v>
      </c>
      <c r="D9567" s="466">
        <v>190462.55</v>
      </c>
    </row>
    <row r="9568" spans="1:4" ht="28.5">
      <c r="A9568" s="463">
        <v>39584</v>
      </c>
      <c r="B9568" s="464" t="s">
        <v>6153</v>
      </c>
      <c r="C9568" s="463" t="s">
        <v>3519</v>
      </c>
      <c r="D9568" s="466">
        <v>102538.11</v>
      </c>
    </row>
    <row r="9569" spans="1:4" ht="28.5">
      <c r="A9569" s="463">
        <v>39590</v>
      </c>
      <c r="B9569" s="464" t="s">
        <v>6154</v>
      </c>
      <c r="C9569" s="463" t="s">
        <v>3519</v>
      </c>
      <c r="D9569" s="466">
        <v>100079.41</v>
      </c>
    </row>
    <row r="9570" spans="1:4" ht="28.5">
      <c r="A9570" s="463">
        <v>39592</v>
      </c>
      <c r="B9570" s="464" t="s">
        <v>6155</v>
      </c>
      <c r="C9570" s="463" t="s">
        <v>3519</v>
      </c>
      <c r="D9570" s="466">
        <v>143816.53</v>
      </c>
    </row>
    <row r="9571" spans="1:4" ht="28.5">
      <c r="A9571" s="463">
        <v>39593</v>
      </c>
      <c r="B9571" s="464" t="s">
        <v>6156</v>
      </c>
      <c r="C9571" s="463" t="s">
        <v>3519</v>
      </c>
      <c r="D9571" s="466">
        <v>164490.39000000001</v>
      </c>
    </row>
    <row r="9572" spans="1:4" ht="28.5">
      <c r="A9572" s="463">
        <v>14254</v>
      </c>
      <c r="B9572" s="464" t="s">
        <v>6157</v>
      </c>
      <c r="C9572" s="463" t="s">
        <v>3519</v>
      </c>
      <c r="D9572" s="466">
        <v>93499.8</v>
      </c>
    </row>
    <row r="9573" spans="1:4">
      <c r="A9573" s="463">
        <v>44494</v>
      </c>
      <c r="B9573" s="464" t="s">
        <v>13860</v>
      </c>
      <c r="C9573" s="463" t="s">
        <v>3519</v>
      </c>
      <c r="D9573" s="466">
        <v>78079.789999999994</v>
      </c>
    </row>
    <row r="9574" spans="1:4">
      <c r="A9574" s="463">
        <v>25019</v>
      </c>
      <c r="B9574" s="464" t="s">
        <v>6158</v>
      </c>
      <c r="C9574" s="463" t="s">
        <v>3519</v>
      </c>
      <c r="D9574" s="466">
        <v>133837.49</v>
      </c>
    </row>
    <row r="9575" spans="1:4">
      <c r="A9575" s="463">
        <v>36501</v>
      </c>
      <c r="B9575" s="464" t="s">
        <v>6159</v>
      </c>
      <c r="C9575" s="463" t="s">
        <v>3519</v>
      </c>
      <c r="D9575" s="466">
        <v>119161.49</v>
      </c>
    </row>
    <row r="9576" spans="1:4">
      <c r="A9576" s="463">
        <v>44493</v>
      </c>
      <c r="B9576" s="464" t="s">
        <v>13861</v>
      </c>
      <c r="C9576" s="463" t="s">
        <v>3519</v>
      </c>
      <c r="D9576" s="466">
        <v>143254.94</v>
      </c>
    </row>
    <row r="9577" spans="1:4">
      <c r="A9577" s="463">
        <v>36500</v>
      </c>
      <c r="B9577" s="464" t="s">
        <v>6160</v>
      </c>
      <c r="C9577" s="463" t="s">
        <v>3519</v>
      </c>
      <c r="D9577" s="466">
        <v>84208.17</v>
      </c>
    </row>
    <row r="9578" spans="1:4" ht="42.75">
      <c r="A9578" s="463">
        <v>20017</v>
      </c>
      <c r="B9578" s="464" t="s">
        <v>13862</v>
      </c>
      <c r="C9578" s="463" t="s">
        <v>3522</v>
      </c>
      <c r="D9578" s="466">
        <v>4.43</v>
      </c>
    </row>
    <row r="9579" spans="1:4" ht="28.5">
      <c r="A9579" s="463">
        <v>20007</v>
      </c>
      <c r="B9579" s="464" t="s">
        <v>13863</v>
      </c>
      <c r="C9579" s="463" t="s">
        <v>3522</v>
      </c>
      <c r="D9579" s="466">
        <v>2.64</v>
      </c>
    </row>
    <row r="9580" spans="1:4" ht="28.5">
      <c r="A9580" s="463">
        <v>39831</v>
      </c>
      <c r="B9580" s="464" t="s">
        <v>13864</v>
      </c>
      <c r="C9580" s="463" t="s">
        <v>3528</v>
      </c>
      <c r="D9580" s="466">
        <v>273.31</v>
      </c>
    </row>
    <row r="9581" spans="1:4" ht="28.5">
      <c r="A9581" s="463">
        <v>36888</v>
      </c>
      <c r="B9581" s="464" t="s">
        <v>13865</v>
      </c>
      <c r="C9581" s="463" t="s">
        <v>3522</v>
      </c>
      <c r="D9581" s="466">
        <v>39.229999999999997</v>
      </c>
    </row>
    <row r="9582" spans="1:4" ht="42.75">
      <c r="A9582" s="463">
        <v>39836</v>
      </c>
      <c r="B9582" s="464" t="s">
        <v>13866</v>
      </c>
      <c r="C9582" s="463" t="s">
        <v>3528</v>
      </c>
      <c r="D9582" s="466">
        <v>240.15</v>
      </c>
    </row>
    <row r="9583" spans="1:4" ht="28.5">
      <c r="A9583" s="463">
        <v>39830</v>
      </c>
      <c r="B9583" s="464" t="s">
        <v>13867</v>
      </c>
      <c r="C9583" s="463" t="s">
        <v>3528</v>
      </c>
      <c r="D9583" s="466">
        <v>273.89</v>
      </c>
    </row>
    <row r="9584" spans="1:4" ht="28.5">
      <c r="A9584" s="463">
        <v>40527</v>
      </c>
      <c r="B9584" s="464" t="s">
        <v>6161</v>
      </c>
      <c r="C9584" s="463" t="s">
        <v>3519</v>
      </c>
      <c r="D9584" s="466">
        <v>2638.34</v>
      </c>
    </row>
    <row r="9585" spans="1:4" ht="28.5">
      <c r="A9585" s="463">
        <v>36497</v>
      </c>
      <c r="B9585" s="464" t="s">
        <v>6162</v>
      </c>
      <c r="C9585" s="463" t="s">
        <v>3519</v>
      </c>
      <c r="D9585" s="466">
        <v>3011.95</v>
      </c>
    </row>
    <row r="9586" spans="1:4" ht="28.5">
      <c r="A9586" s="463">
        <v>36487</v>
      </c>
      <c r="B9586" s="464" t="s">
        <v>6163</v>
      </c>
      <c r="C9586" s="463" t="s">
        <v>3519</v>
      </c>
      <c r="D9586" s="466">
        <v>5244.27</v>
      </c>
    </row>
    <row r="9587" spans="1:4" ht="28.5">
      <c r="A9587" s="463">
        <v>44475</v>
      </c>
      <c r="B9587" s="464" t="s">
        <v>13868</v>
      </c>
      <c r="C9587" s="463" t="s">
        <v>3519</v>
      </c>
      <c r="D9587" s="466">
        <v>1102950.23</v>
      </c>
    </row>
    <row r="9588" spans="1:4" ht="28.5">
      <c r="A9588" s="463">
        <v>44474</v>
      </c>
      <c r="B9588" s="464" t="s">
        <v>13869</v>
      </c>
      <c r="C9588" s="463" t="s">
        <v>3519</v>
      </c>
      <c r="D9588" s="466">
        <v>2121058.13</v>
      </c>
    </row>
    <row r="9589" spans="1:4" ht="28.5">
      <c r="A9589" s="463">
        <v>44490</v>
      </c>
      <c r="B9589" s="464" t="s">
        <v>13870</v>
      </c>
      <c r="C9589" s="463" t="s">
        <v>3519</v>
      </c>
      <c r="D9589" s="466">
        <v>3605798.8</v>
      </c>
    </row>
    <row r="9590" spans="1:4" ht="42.75">
      <c r="A9590" s="463">
        <v>37776</v>
      </c>
      <c r="B9590" s="464" t="s">
        <v>6164</v>
      </c>
      <c r="C9590" s="463" t="s">
        <v>3519</v>
      </c>
      <c r="D9590" s="466">
        <v>220989.38</v>
      </c>
    </row>
    <row r="9591" spans="1:4" ht="42.75">
      <c r="A9591" s="463">
        <v>37775</v>
      </c>
      <c r="B9591" s="464" t="s">
        <v>6165</v>
      </c>
      <c r="C9591" s="463" t="s">
        <v>3519</v>
      </c>
      <c r="D9591" s="466">
        <v>348075</v>
      </c>
    </row>
    <row r="9592" spans="1:4" ht="42.75">
      <c r="A9592" s="463">
        <v>36491</v>
      </c>
      <c r="B9592" s="464" t="s">
        <v>6166</v>
      </c>
      <c r="C9592" s="463" t="s">
        <v>3519</v>
      </c>
      <c r="D9592" s="466">
        <v>1289025</v>
      </c>
    </row>
    <row r="9593" spans="1:4" ht="42.75">
      <c r="A9593" s="463">
        <v>10712</v>
      </c>
      <c r="B9593" s="464" t="s">
        <v>6167</v>
      </c>
      <c r="C9593" s="463" t="s">
        <v>3519</v>
      </c>
      <c r="D9593" s="466">
        <v>87018.75</v>
      </c>
    </row>
    <row r="9594" spans="1:4" ht="42.75">
      <c r="A9594" s="463">
        <v>3363</v>
      </c>
      <c r="B9594" s="464" t="s">
        <v>6168</v>
      </c>
      <c r="C9594" s="463" t="s">
        <v>3519</v>
      </c>
      <c r="D9594" s="466">
        <v>122400</v>
      </c>
    </row>
    <row r="9595" spans="1:4" ht="42.75">
      <c r="A9595" s="463">
        <v>3365</v>
      </c>
      <c r="B9595" s="464" t="s">
        <v>6169</v>
      </c>
      <c r="C9595" s="463" t="s">
        <v>3519</v>
      </c>
      <c r="D9595" s="466">
        <v>286110</v>
      </c>
    </row>
    <row r="9596" spans="1:4">
      <c r="A9596" s="463">
        <v>7569</v>
      </c>
      <c r="B9596" s="464" t="s">
        <v>6170</v>
      </c>
      <c r="C9596" s="463" t="s">
        <v>3519</v>
      </c>
      <c r="D9596" s="466">
        <v>82.93</v>
      </c>
    </row>
    <row r="9597" spans="1:4">
      <c r="A9597" s="463">
        <v>34349</v>
      </c>
      <c r="B9597" s="464" t="s">
        <v>6171</v>
      </c>
      <c r="C9597" s="463" t="s">
        <v>3519</v>
      </c>
      <c r="D9597" s="466">
        <v>25.63</v>
      </c>
    </row>
    <row r="9598" spans="1:4" ht="28.5">
      <c r="A9598" s="463">
        <v>11991</v>
      </c>
      <c r="B9598" s="464" t="s">
        <v>6172</v>
      </c>
      <c r="C9598" s="463" t="s">
        <v>3519</v>
      </c>
      <c r="D9598" s="466">
        <v>55.18</v>
      </c>
    </row>
    <row r="9599" spans="1:4">
      <c r="A9599" s="463">
        <v>20062</v>
      </c>
      <c r="B9599" s="464" t="s">
        <v>6173</v>
      </c>
      <c r="C9599" s="463" t="s">
        <v>3519</v>
      </c>
      <c r="D9599" s="466">
        <v>13.75</v>
      </c>
    </row>
    <row r="9600" spans="1:4" ht="28.5">
      <c r="A9600" s="463">
        <v>11029</v>
      </c>
      <c r="B9600" s="464" t="s">
        <v>6174</v>
      </c>
      <c r="C9600" s="463" t="s">
        <v>3531</v>
      </c>
      <c r="D9600" s="466">
        <v>1.87</v>
      </c>
    </row>
    <row r="9601" spans="1:4" ht="28.5">
      <c r="A9601" s="463">
        <v>4316</v>
      </c>
      <c r="B9601" s="464" t="s">
        <v>6175</v>
      </c>
      <c r="C9601" s="463" t="s">
        <v>3519</v>
      </c>
      <c r="D9601" s="466">
        <v>1.89</v>
      </c>
    </row>
    <row r="9602" spans="1:4" ht="28.5">
      <c r="A9602" s="463">
        <v>4313</v>
      </c>
      <c r="B9602" s="464" t="s">
        <v>6176</v>
      </c>
      <c r="C9602" s="463" t="s">
        <v>3531</v>
      </c>
      <c r="D9602" s="466">
        <v>2.72</v>
      </c>
    </row>
    <row r="9603" spans="1:4" ht="28.5">
      <c r="A9603" s="463">
        <v>4317</v>
      </c>
      <c r="B9603" s="464" t="s">
        <v>6177</v>
      </c>
      <c r="C9603" s="463" t="s">
        <v>3519</v>
      </c>
      <c r="D9603" s="466">
        <v>3.1</v>
      </c>
    </row>
    <row r="9604" spans="1:4" ht="28.5">
      <c r="A9604" s="463">
        <v>4314</v>
      </c>
      <c r="B9604" s="464" t="s">
        <v>6178</v>
      </c>
      <c r="C9604" s="463" t="s">
        <v>3531</v>
      </c>
      <c r="D9604" s="466">
        <v>3.63</v>
      </c>
    </row>
    <row r="9605" spans="1:4" ht="28.5">
      <c r="A9605" s="463">
        <v>10921</v>
      </c>
      <c r="B9605" s="464" t="s">
        <v>6179</v>
      </c>
      <c r="C9605" s="463" t="s">
        <v>3519</v>
      </c>
      <c r="D9605" s="466">
        <v>4915.55</v>
      </c>
    </row>
    <row r="9606" spans="1:4" ht="28.5">
      <c r="A9606" s="463">
        <v>10922</v>
      </c>
      <c r="B9606" s="464" t="s">
        <v>6180</v>
      </c>
      <c r="C9606" s="463" t="s">
        <v>3519</v>
      </c>
      <c r="D9606" s="466">
        <v>4452.38</v>
      </c>
    </row>
    <row r="9607" spans="1:4">
      <c r="A9607" s="463">
        <v>10923</v>
      </c>
      <c r="B9607" s="464" t="s">
        <v>6181</v>
      </c>
      <c r="C9607" s="463" t="s">
        <v>3519</v>
      </c>
      <c r="D9607" s="466">
        <v>2631.55</v>
      </c>
    </row>
    <row r="9608" spans="1:4">
      <c r="A9608" s="463">
        <v>10924</v>
      </c>
      <c r="B9608" s="464" t="s">
        <v>6182</v>
      </c>
      <c r="C9608" s="463" t="s">
        <v>3519</v>
      </c>
      <c r="D9608" s="466">
        <v>2771.53</v>
      </c>
    </row>
    <row r="9609" spans="1:4" ht="28.5">
      <c r="A9609" s="463">
        <v>37772</v>
      </c>
      <c r="B9609" s="464" t="s">
        <v>6183</v>
      </c>
      <c r="C9609" s="463" t="s">
        <v>3519</v>
      </c>
      <c r="D9609" s="466">
        <v>251726.23</v>
      </c>
    </row>
    <row r="9610" spans="1:4" ht="42.75">
      <c r="A9610" s="463">
        <v>37771</v>
      </c>
      <c r="B9610" s="464" t="s">
        <v>6184</v>
      </c>
      <c r="C9610" s="463" t="s">
        <v>3519</v>
      </c>
      <c r="D9610" s="466">
        <v>267796.62</v>
      </c>
    </row>
    <row r="9611" spans="1:4" ht="28.5">
      <c r="A9611" s="463">
        <v>12772</v>
      </c>
      <c r="B9611" s="464" t="s">
        <v>13871</v>
      </c>
      <c r="C9611" s="463" t="s">
        <v>3519</v>
      </c>
      <c r="D9611" s="466">
        <v>945.73</v>
      </c>
    </row>
    <row r="9612" spans="1:4" ht="28.5">
      <c r="A9612" s="463">
        <v>12770</v>
      </c>
      <c r="B9612" s="464" t="s">
        <v>13872</v>
      </c>
      <c r="C9612" s="463" t="s">
        <v>3519</v>
      </c>
      <c r="D9612" s="466">
        <v>569.04</v>
      </c>
    </row>
    <row r="9613" spans="1:4" ht="28.5">
      <c r="A9613" s="463">
        <v>12775</v>
      </c>
      <c r="B9613" s="464" t="s">
        <v>13873</v>
      </c>
      <c r="C9613" s="463" t="s">
        <v>3519</v>
      </c>
      <c r="D9613" s="466">
        <v>416.76</v>
      </c>
    </row>
    <row r="9614" spans="1:4" ht="28.5">
      <c r="A9614" s="463">
        <v>12768</v>
      </c>
      <c r="B9614" s="464" t="s">
        <v>13874</v>
      </c>
      <c r="C9614" s="463" t="s">
        <v>3519</v>
      </c>
      <c r="D9614" s="466">
        <v>1330.44</v>
      </c>
    </row>
    <row r="9615" spans="1:4" ht="28.5">
      <c r="A9615" s="463">
        <v>12769</v>
      </c>
      <c r="B9615" s="464" t="s">
        <v>13875</v>
      </c>
      <c r="C9615" s="463" t="s">
        <v>3519</v>
      </c>
      <c r="D9615" s="466">
        <v>109</v>
      </c>
    </row>
    <row r="9616" spans="1:4" ht="28.5">
      <c r="A9616" s="463">
        <v>12773</v>
      </c>
      <c r="B9616" s="464" t="s">
        <v>13876</v>
      </c>
      <c r="C9616" s="463" t="s">
        <v>3519</v>
      </c>
      <c r="D9616" s="466">
        <v>117.01</v>
      </c>
    </row>
    <row r="9617" spans="1:4" ht="28.5">
      <c r="A9617" s="463">
        <v>12774</v>
      </c>
      <c r="B9617" s="464" t="s">
        <v>13877</v>
      </c>
      <c r="C9617" s="463" t="s">
        <v>3519</v>
      </c>
      <c r="D9617" s="466">
        <v>144.26</v>
      </c>
    </row>
    <row r="9618" spans="1:4" ht="28.5">
      <c r="A9618" s="463">
        <v>12776</v>
      </c>
      <c r="B9618" s="464" t="s">
        <v>13878</v>
      </c>
      <c r="C9618" s="463" t="s">
        <v>3519</v>
      </c>
      <c r="D9618" s="466">
        <v>2147.94</v>
      </c>
    </row>
    <row r="9619" spans="1:4" ht="28.5">
      <c r="A9619" s="463">
        <v>12777</v>
      </c>
      <c r="B9619" s="464" t="s">
        <v>13879</v>
      </c>
      <c r="C9619" s="463" t="s">
        <v>3519</v>
      </c>
      <c r="D9619" s="466">
        <v>2805.14</v>
      </c>
    </row>
    <row r="9620" spans="1:4" ht="28.5">
      <c r="A9620" s="463">
        <v>3391</v>
      </c>
      <c r="B9620" s="464" t="s">
        <v>6185</v>
      </c>
      <c r="C9620" s="463" t="s">
        <v>3519</v>
      </c>
      <c r="D9620" s="466">
        <v>36.369999999999997</v>
      </c>
    </row>
    <row r="9621" spans="1:4" ht="28.5">
      <c r="A9621" s="463">
        <v>3389</v>
      </c>
      <c r="B9621" s="464" t="s">
        <v>6186</v>
      </c>
      <c r="C9621" s="463" t="s">
        <v>3519</v>
      </c>
      <c r="D9621" s="466">
        <v>18.87</v>
      </c>
    </row>
    <row r="9622" spans="1:4" ht="28.5">
      <c r="A9622" s="463">
        <v>3390</v>
      </c>
      <c r="B9622" s="464" t="s">
        <v>6187</v>
      </c>
      <c r="C9622" s="463" t="s">
        <v>3519</v>
      </c>
      <c r="D9622" s="466">
        <v>21.23</v>
      </c>
    </row>
    <row r="9623" spans="1:4">
      <c r="A9623" s="463">
        <v>12873</v>
      </c>
      <c r="B9623" s="464" t="s">
        <v>13880</v>
      </c>
      <c r="C9623" s="463" t="s">
        <v>3521</v>
      </c>
      <c r="D9623" s="466">
        <v>12.04</v>
      </c>
    </row>
    <row r="9624" spans="1:4">
      <c r="A9624" s="463">
        <v>41076</v>
      </c>
      <c r="B9624" s="464" t="s">
        <v>6188</v>
      </c>
      <c r="C9624" s="463" t="s">
        <v>3526</v>
      </c>
      <c r="D9624" s="466">
        <v>2128.7600000000002</v>
      </c>
    </row>
    <row r="9625" spans="1:4">
      <c r="A9625" s="463">
        <v>140</v>
      </c>
      <c r="B9625" s="464" t="s">
        <v>6189</v>
      </c>
      <c r="C9625" s="463" t="s">
        <v>3523</v>
      </c>
      <c r="D9625" s="466">
        <v>14.35</v>
      </c>
    </row>
    <row r="9626" spans="1:4" ht="28.5">
      <c r="A9626" s="463">
        <v>151</v>
      </c>
      <c r="B9626" s="464" t="s">
        <v>13881</v>
      </c>
      <c r="C9626" s="463" t="s">
        <v>3524</v>
      </c>
      <c r="D9626" s="466">
        <v>21.18</v>
      </c>
    </row>
    <row r="9627" spans="1:4">
      <c r="A9627" s="463">
        <v>7340</v>
      </c>
      <c r="B9627" s="464" t="s">
        <v>6190</v>
      </c>
      <c r="C9627" s="463" t="s">
        <v>3524</v>
      </c>
      <c r="D9627" s="466">
        <v>49.65</v>
      </c>
    </row>
    <row r="9628" spans="1:4">
      <c r="A9628" s="463">
        <v>2701</v>
      </c>
      <c r="B9628" s="464" t="s">
        <v>6191</v>
      </c>
      <c r="C9628" s="463" t="s">
        <v>3521</v>
      </c>
      <c r="D9628" s="466">
        <v>10.53</v>
      </c>
    </row>
    <row r="9629" spans="1:4">
      <c r="A9629" s="463">
        <v>40929</v>
      </c>
      <c r="B9629" s="464" t="s">
        <v>6192</v>
      </c>
      <c r="C9629" s="463" t="s">
        <v>3526</v>
      </c>
      <c r="D9629" s="466">
        <v>1862.69</v>
      </c>
    </row>
    <row r="9630" spans="1:4">
      <c r="A9630" s="463">
        <v>38114</v>
      </c>
      <c r="B9630" s="464" t="s">
        <v>6193</v>
      </c>
      <c r="C9630" s="463" t="s">
        <v>3519</v>
      </c>
      <c r="D9630" s="466">
        <v>15.48</v>
      </c>
    </row>
    <row r="9631" spans="1:4" ht="28.5">
      <c r="A9631" s="463">
        <v>38064</v>
      </c>
      <c r="B9631" s="464" t="s">
        <v>6194</v>
      </c>
      <c r="C9631" s="463" t="s">
        <v>3519</v>
      </c>
      <c r="D9631" s="466">
        <v>17.309999999999999</v>
      </c>
    </row>
    <row r="9632" spans="1:4">
      <c r="A9632" s="463">
        <v>38115</v>
      </c>
      <c r="B9632" s="464" t="s">
        <v>6195</v>
      </c>
      <c r="C9632" s="463" t="s">
        <v>3519</v>
      </c>
      <c r="D9632" s="466">
        <v>16.53</v>
      </c>
    </row>
    <row r="9633" spans="1:4" ht="28.5">
      <c r="A9633" s="463">
        <v>38065</v>
      </c>
      <c r="B9633" s="464" t="s">
        <v>6196</v>
      </c>
      <c r="C9633" s="463" t="s">
        <v>3519</v>
      </c>
      <c r="D9633" s="466">
        <v>24.56</v>
      </c>
    </row>
    <row r="9634" spans="1:4" ht="28.5">
      <c r="A9634" s="463">
        <v>38078</v>
      </c>
      <c r="B9634" s="464" t="s">
        <v>6197</v>
      </c>
      <c r="C9634" s="463" t="s">
        <v>3519</v>
      </c>
      <c r="D9634" s="466">
        <v>14.33</v>
      </c>
    </row>
    <row r="9635" spans="1:4">
      <c r="A9635" s="463">
        <v>38113</v>
      </c>
      <c r="B9635" s="464" t="s">
        <v>6198</v>
      </c>
      <c r="C9635" s="463" t="s">
        <v>3519</v>
      </c>
      <c r="D9635" s="466">
        <v>7.78</v>
      </c>
    </row>
    <row r="9636" spans="1:4" ht="28.5">
      <c r="A9636" s="463">
        <v>38063</v>
      </c>
      <c r="B9636" s="464" t="s">
        <v>6199</v>
      </c>
      <c r="C9636" s="463" t="s">
        <v>3519</v>
      </c>
      <c r="D9636" s="466">
        <v>8.35</v>
      </c>
    </row>
    <row r="9637" spans="1:4" ht="28.5">
      <c r="A9637" s="463">
        <v>38080</v>
      </c>
      <c r="B9637" s="464" t="s">
        <v>6200</v>
      </c>
      <c r="C9637" s="463" t="s">
        <v>3519</v>
      </c>
      <c r="D9637" s="466">
        <v>24.88</v>
      </c>
    </row>
    <row r="9638" spans="1:4" ht="28.5">
      <c r="A9638" s="463">
        <v>38069</v>
      </c>
      <c r="B9638" s="464" t="s">
        <v>6201</v>
      </c>
      <c r="C9638" s="463" t="s">
        <v>3519</v>
      </c>
      <c r="D9638" s="466">
        <v>13.61</v>
      </c>
    </row>
    <row r="9639" spans="1:4" ht="28.5">
      <c r="A9639" s="463">
        <v>38077</v>
      </c>
      <c r="B9639" s="464" t="s">
        <v>6202</v>
      </c>
      <c r="C9639" s="463" t="s">
        <v>3519</v>
      </c>
      <c r="D9639" s="466">
        <v>13.3</v>
      </c>
    </row>
    <row r="9640" spans="1:4" ht="28.5">
      <c r="A9640" s="463">
        <v>38073</v>
      </c>
      <c r="B9640" s="464" t="s">
        <v>6203</v>
      </c>
      <c r="C9640" s="463" t="s">
        <v>3519</v>
      </c>
      <c r="D9640" s="466">
        <v>20.260000000000002</v>
      </c>
    </row>
    <row r="9641" spans="1:4">
      <c r="A9641" s="463">
        <v>38112</v>
      </c>
      <c r="B9641" s="464" t="s">
        <v>6204</v>
      </c>
      <c r="C9641" s="463" t="s">
        <v>3519</v>
      </c>
      <c r="D9641" s="466">
        <v>5.97</v>
      </c>
    </row>
    <row r="9642" spans="1:4" ht="28.5">
      <c r="A9642" s="463">
        <v>38062</v>
      </c>
      <c r="B9642" s="464" t="s">
        <v>6205</v>
      </c>
      <c r="C9642" s="463" t="s">
        <v>3519</v>
      </c>
      <c r="D9642" s="466">
        <v>6.13</v>
      </c>
    </row>
    <row r="9643" spans="1:4" ht="28.5">
      <c r="A9643" s="463">
        <v>12128</v>
      </c>
      <c r="B9643" s="464" t="s">
        <v>6206</v>
      </c>
      <c r="C9643" s="463" t="s">
        <v>3519</v>
      </c>
      <c r="D9643" s="466">
        <v>8.1999999999999993</v>
      </c>
    </row>
    <row r="9644" spans="1:4" ht="28.5">
      <c r="A9644" s="463">
        <v>12129</v>
      </c>
      <c r="B9644" s="464" t="s">
        <v>6207</v>
      </c>
      <c r="C9644" s="463" t="s">
        <v>3519</v>
      </c>
      <c r="D9644" s="466">
        <v>10.83</v>
      </c>
    </row>
    <row r="9645" spans="1:4" ht="28.5">
      <c r="A9645" s="463">
        <v>38081</v>
      </c>
      <c r="B9645" s="464" t="s">
        <v>6208</v>
      </c>
      <c r="C9645" s="463" t="s">
        <v>3519</v>
      </c>
      <c r="D9645" s="466">
        <v>21.1</v>
      </c>
    </row>
    <row r="9646" spans="1:4" ht="28.5">
      <c r="A9646" s="463">
        <v>38070</v>
      </c>
      <c r="B9646" s="464" t="s">
        <v>6209</v>
      </c>
      <c r="C9646" s="463" t="s">
        <v>3519</v>
      </c>
      <c r="D9646" s="466">
        <v>14.54</v>
      </c>
    </row>
    <row r="9647" spans="1:4" ht="28.5">
      <c r="A9647" s="463">
        <v>38074</v>
      </c>
      <c r="B9647" s="464" t="s">
        <v>6210</v>
      </c>
      <c r="C9647" s="463" t="s">
        <v>3519</v>
      </c>
      <c r="D9647" s="466">
        <v>22.11</v>
      </c>
    </row>
    <row r="9648" spans="1:4" ht="28.5">
      <c r="A9648" s="463">
        <v>38079</v>
      </c>
      <c r="B9648" s="464" t="s">
        <v>6211</v>
      </c>
      <c r="C9648" s="463" t="s">
        <v>3519</v>
      </c>
      <c r="D9648" s="466">
        <v>18.98</v>
      </c>
    </row>
    <row r="9649" spans="1:4" ht="28.5">
      <c r="A9649" s="463">
        <v>38072</v>
      </c>
      <c r="B9649" s="464" t="s">
        <v>6212</v>
      </c>
      <c r="C9649" s="463" t="s">
        <v>3519</v>
      </c>
      <c r="D9649" s="466">
        <v>18.239999999999998</v>
      </c>
    </row>
    <row r="9650" spans="1:4" ht="28.5">
      <c r="A9650" s="463">
        <v>38068</v>
      </c>
      <c r="B9650" s="464" t="s">
        <v>6213</v>
      </c>
      <c r="C9650" s="463" t="s">
        <v>3519</v>
      </c>
      <c r="D9650" s="466">
        <v>12.59</v>
      </c>
    </row>
    <row r="9651" spans="1:4" ht="28.5">
      <c r="A9651" s="463">
        <v>38071</v>
      </c>
      <c r="B9651" s="464" t="s">
        <v>6214</v>
      </c>
      <c r="C9651" s="463" t="s">
        <v>3519</v>
      </c>
      <c r="D9651" s="466">
        <v>15.05</v>
      </c>
    </row>
    <row r="9652" spans="1:4" ht="28.5">
      <c r="A9652" s="463">
        <v>38412</v>
      </c>
      <c r="B9652" s="464" t="s">
        <v>6215</v>
      </c>
      <c r="C9652" s="463" t="s">
        <v>3519</v>
      </c>
      <c r="D9652" s="466">
        <v>1590.2</v>
      </c>
    </row>
    <row r="9653" spans="1:4" ht="28.5">
      <c r="A9653" s="463">
        <v>3405</v>
      </c>
      <c r="B9653" s="464" t="s">
        <v>6216</v>
      </c>
      <c r="C9653" s="463" t="s">
        <v>3519</v>
      </c>
      <c r="D9653" s="466">
        <v>101.27</v>
      </c>
    </row>
    <row r="9654" spans="1:4">
      <c r="A9654" s="463">
        <v>3394</v>
      </c>
      <c r="B9654" s="464" t="s">
        <v>6217</v>
      </c>
      <c r="C9654" s="463" t="s">
        <v>3519</v>
      </c>
      <c r="D9654" s="466">
        <v>534.61</v>
      </c>
    </row>
    <row r="9655" spans="1:4">
      <c r="A9655" s="463">
        <v>3393</v>
      </c>
      <c r="B9655" s="464" t="s">
        <v>6218</v>
      </c>
      <c r="C9655" s="463" t="s">
        <v>3519</v>
      </c>
      <c r="D9655" s="466">
        <v>910.23</v>
      </c>
    </row>
    <row r="9656" spans="1:4">
      <c r="A9656" s="463">
        <v>3406</v>
      </c>
      <c r="B9656" s="464" t="s">
        <v>6219</v>
      </c>
      <c r="C9656" s="463" t="s">
        <v>3519</v>
      </c>
      <c r="D9656" s="466">
        <v>31</v>
      </c>
    </row>
    <row r="9657" spans="1:4">
      <c r="A9657" s="463">
        <v>3395</v>
      </c>
      <c r="B9657" s="464" t="s">
        <v>6220</v>
      </c>
      <c r="C9657" s="463" t="s">
        <v>3519</v>
      </c>
      <c r="D9657" s="466">
        <v>130.77000000000001</v>
      </c>
    </row>
    <row r="9658" spans="1:4" ht="28.5">
      <c r="A9658" s="463">
        <v>3398</v>
      </c>
      <c r="B9658" s="464" t="s">
        <v>6221</v>
      </c>
      <c r="C9658" s="463" t="s">
        <v>3519</v>
      </c>
      <c r="D9658" s="466">
        <v>6.21</v>
      </c>
    </row>
    <row r="9659" spans="1:4" ht="42.75">
      <c r="A9659" s="463">
        <v>40662</v>
      </c>
      <c r="B9659" s="464" t="s">
        <v>6222</v>
      </c>
      <c r="C9659" s="463" t="s">
        <v>3519</v>
      </c>
      <c r="D9659" s="466">
        <v>246.87</v>
      </c>
    </row>
    <row r="9660" spans="1:4" ht="42.75">
      <c r="A9660" s="463">
        <v>3437</v>
      </c>
      <c r="B9660" s="464" t="s">
        <v>6223</v>
      </c>
      <c r="C9660" s="463" t="s">
        <v>3520</v>
      </c>
      <c r="D9660" s="466">
        <v>685.76</v>
      </c>
    </row>
    <row r="9661" spans="1:4">
      <c r="A9661" s="463">
        <v>11190</v>
      </c>
      <c r="B9661" s="464" t="s">
        <v>6224</v>
      </c>
      <c r="C9661" s="463" t="s">
        <v>3519</v>
      </c>
      <c r="D9661" s="466">
        <v>204.5</v>
      </c>
    </row>
    <row r="9662" spans="1:4" ht="28.5">
      <c r="A9662" s="463">
        <v>34377</v>
      </c>
      <c r="B9662" s="464" t="s">
        <v>13882</v>
      </c>
      <c r="C9662" s="463" t="s">
        <v>3519</v>
      </c>
      <c r="D9662" s="466">
        <v>276.23</v>
      </c>
    </row>
    <row r="9663" spans="1:4" ht="57">
      <c r="A9663" s="463">
        <v>3428</v>
      </c>
      <c r="B9663" s="464" t="s">
        <v>6225</v>
      </c>
      <c r="C9663" s="463" t="s">
        <v>3520</v>
      </c>
      <c r="D9663" s="466">
        <v>1017.21</v>
      </c>
    </row>
    <row r="9664" spans="1:4" ht="57">
      <c r="A9664" s="463">
        <v>3429</v>
      </c>
      <c r="B9664" s="464" t="s">
        <v>6226</v>
      </c>
      <c r="C9664" s="463" t="s">
        <v>3520</v>
      </c>
      <c r="D9664" s="466">
        <v>581.17999999999995</v>
      </c>
    </row>
    <row r="9665" spans="1:4" ht="42.75">
      <c r="A9665" s="463">
        <v>34364</v>
      </c>
      <c r="B9665" s="464" t="s">
        <v>13883</v>
      </c>
      <c r="C9665" s="463" t="s">
        <v>3519</v>
      </c>
      <c r="D9665" s="466">
        <v>906.37</v>
      </c>
    </row>
    <row r="9666" spans="1:4" ht="42.75">
      <c r="A9666" s="463">
        <v>34369</v>
      </c>
      <c r="B9666" s="464" t="s">
        <v>13884</v>
      </c>
      <c r="C9666" s="463" t="s">
        <v>3519</v>
      </c>
      <c r="D9666" s="466">
        <v>960.76</v>
      </c>
    </row>
    <row r="9667" spans="1:4" ht="42.75">
      <c r="A9667" s="463">
        <v>36896</v>
      </c>
      <c r="B9667" s="464" t="s">
        <v>13885</v>
      </c>
      <c r="C9667" s="463" t="s">
        <v>3519</v>
      </c>
      <c r="D9667" s="466">
        <v>535</v>
      </c>
    </row>
    <row r="9668" spans="1:4" ht="42.75">
      <c r="A9668" s="463">
        <v>34367</v>
      </c>
      <c r="B9668" s="464" t="s">
        <v>13886</v>
      </c>
      <c r="C9668" s="463" t="s">
        <v>3519</v>
      </c>
      <c r="D9668" s="466">
        <v>689.53</v>
      </c>
    </row>
    <row r="9669" spans="1:4" ht="42.75">
      <c r="A9669" s="463">
        <v>36897</v>
      </c>
      <c r="B9669" s="464" t="s">
        <v>13887</v>
      </c>
      <c r="C9669" s="463" t="s">
        <v>3519</v>
      </c>
      <c r="D9669" s="466">
        <v>834.85</v>
      </c>
    </row>
    <row r="9670" spans="1:4" ht="57">
      <c r="A9670" s="463">
        <v>40659</v>
      </c>
      <c r="B9670" s="464" t="s">
        <v>6227</v>
      </c>
      <c r="C9670" s="463" t="s">
        <v>3520</v>
      </c>
      <c r="D9670" s="466">
        <v>970.25</v>
      </c>
    </row>
    <row r="9671" spans="1:4" ht="57">
      <c r="A9671" s="463">
        <v>40660</v>
      </c>
      <c r="B9671" s="464" t="s">
        <v>6228</v>
      </c>
      <c r="C9671" s="463" t="s">
        <v>3520</v>
      </c>
      <c r="D9671" s="466">
        <v>1229.68</v>
      </c>
    </row>
    <row r="9672" spans="1:4" ht="57">
      <c r="A9672" s="463">
        <v>40661</v>
      </c>
      <c r="B9672" s="464" t="s">
        <v>6229</v>
      </c>
      <c r="C9672" s="463" t="s">
        <v>3520</v>
      </c>
      <c r="D9672" s="466">
        <v>756.04</v>
      </c>
    </row>
    <row r="9673" spans="1:4" ht="57">
      <c r="A9673" s="463">
        <v>3421</v>
      </c>
      <c r="B9673" s="464" t="s">
        <v>6230</v>
      </c>
      <c r="C9673" s="463" t="s">
        <v>3520</v>
      </c>
      <c r="D9673" s="466">
        <v>761.82</v>
      </c>
    </row>
    <row r="9674" spans="1:4" ht="28.5">
      <c r="A9674" s="463">
        <v>599</v>
      </c>
      <c r="B9674" s="464" t="s">
        <v>13888</v>
      </c>
      <c r="C9674" s="463" t="s">
        <v>3520</v>
      </c>
      <c r="D9674" s="466">
        <v>975.72</v>
      </c>
    </row>
    <row r="9675" spans="1:4" ht="42.75">
      <c r="A9675" s="463">
        <v>44053</v>
      </c>
      <c r="B9675" s="464" t="s">
        <v>13889</v>
      </c>
      <c r="C9675" s="463" t="s">
        <v>3519</v>
      </c>
      <c r="D9675" s="466">
        <v>2165.65</v>
      </c>
    </row>
    <row r="9676" spans="1:4" ht="42.75">
      <c r="A9676" s="463">
        <v>3423</v>
      </c>
      <c r="B9676" s="464" t="s">
        <v>6231</v>
      </c>
      <c r="C9676" s="463" t="s">
        <v>3520</v>
      </c>
      <c r="D9676" s="466">
        <v>1074.3599999999999</v>
      </c>
    </row>
    <row r="9677" spans="1:4" ht="28.5">
      <c r="A9677" s="463">
        <v>34381</v>
      </c>
      <c r="B9677" s="464" t="s">
        <v>13890</v>
      </c>
      <c r="C9677" s="463" t="s">
        <v>3519</v>
      </c>
      <c r="D9677" s="466">
        <v>393.98</v>
      </c>
    </row>
    <row r="9678" spans="1:4" ht="28.5">
      <c r="A9678" s="463">
        <v>34797</v>
      </c>
      <c r="B9678" s="464" t="s">
        <v>6232</v>
      </c>
      <c r="C9678" s="463" t="s">
        <v>3519</v>
      </c>
      <c r="D9678" s="466">
        <v>445.43</v>
      </c>
    </row>
    <row r="9679" spans="1:4" ht="42.75">
      <c r="A9679" s="463">
        <v>44054</v>
      </c>
      <c r="B9679" s="464" t="s">
        <v>13891</v>
      </c>
      <c r="C9679" s="463" t="s">
        <v>3519</v>
      </c>
      <c r="D9679" s="466">
        <v>776.9</v>
      </c>
    </row>
    <row r="9680" spans="1:4" ht="42.75">
      <c r="A9680" s="463">
        <v>44399</v>
      </c>
      <c r="B9680" s="464" t="s">
        <v>13892</v>
      </c>
      <c r="C9680" s="463" t="s">
        <v>3519</v>
      </c>
      <c r="D9680" s="466">
        <v>1061.5</v>
      </c>
    </row>
    <row r="9681" spans="1:4">
      <c r="A9681" s="463">
        <v>44503</v>
      </c>
      <c r="B9681" s="464" t="s">
        <v>13893</v>
      </c>
      <c r="C9681" s="463" t="s">
        <v>3521</v>
      </c>
      <c r="D9681" s="466">
        <v>11.47</v>
      </c>
    </row>
    <row r="9682" spans="1:4">
      <c r="A9682" s="463">
        <v>41077</v>
      </c>
      <c r="B9682" s="464" t="s">
        <v>6233</v>
      </c>
      <c r="C9682" s="463" t="s">
        <v>3526</v>
      </c>
      <c r="D9682" s="466">
        <v>2029.24</v>
      </c>
    </row>
    <row r="9683" spans="1:4" ht="28.5">
      <c r="A9683" s="463">
        <v>20159</v>
      </c>
      <c r="B9683" s="464" t="s">
        <v>11547</v>
      </c>
      <c r="C9683" s="463" t="s">
        <v>3519</v>
      </c>
      <c r="D9683" s="466">
        <v>67.87</v>
      </c>
    </row>
    <row r="9684" spans="1:4">
      <c r="A9684" s="463">
        <v>37963</v>
      </c>
      <c r="B9684" s="464" t="s">
        <v>6234</v>
      </c>
      <c r="C9684" s="463" t="s">
        <v>3519</v>
      </c>
      <c r="D9684" s="466">
        <v>5.28</v>
      </c>
    </row>
    <row r="9685" spans="1:4">
      <c r="A9685" s="463">
        <v>37964</v>
      </c>
      <c r="B9685" s="464" t="s">
        <v>6235</v>
      </c>
      <c r="C9685" s="463" t="s">
        <v>3519</v>
      </c>
      <c r="D9685" s="466">
        <v>8.8000000000000007</v>
      </c>
    </row>
    <row r="9686" spans="1:4">
      <c r="A9686" s="463">
        <v>37965</v>
      </c>
      <c r="B9686" s="464" t="s">
        <v>6236</v>
      </c>
      <c r="C9686" s="463" t="s">
        <v>3519</v>
      </c>
      <c r="D9686" s="466">
        <v>12.76</v>
      </c>
    </row>
    <row r="9687" spans="1:4">
      <c r="A9687" s="463">
        <v>37966</v>
      </c>
      <c r="B9687" s="464" t="s">
        <v>6237</v>
      </c>
      <c r="C9687" s="463" t="s">
        <v>3519</v>
      </c>
      <c r="D9687" s="466">
        <v>23.11</v>
      </c>
    </row>
    <row r="9688" spans="1:4">
      <c r="A9688" s="463">
        <v>37967</v>
      </c>
      <c r="B9688" s="464" t="s">
        <v>6238</v>
      </c>
      <c r="C9688" s="463" t="s">
        <v>3519</v>
      </c>
      <c r="D9688" s="466">
        <v>37.06</v>
      </c>
    </row>
    <row r="9689" spans="1:4">
      <c r="A9689" s="463">
        <v>37968</v>
      </c>
      <c r="B9689" s="464" t="s">
        <v>6239</v>
      </c>
      <c r="C9689" s="463" t="s">
        <v>3519</v>
      </c>
      <c r="D9689" s="466">
        <v>81.27</v>
      </c>
    </row>
    <row r="9690" spans="1:4">
      <c r="A9690" s="463">
        <v>37969</v>
      </c>
      <c r="B9690" s="464" t="s">
        <v>6240</v>
      </c>
      <c r="C9690" s="463" t="s">
        <v>3519</v>
      </c>
      <c r="D9690" s="466">
        <v>217.11</v>
      </c>
    </row>
    <row r="9691" spans="1:4">
      <c r="A9691" s="463">
        <v>37970</v>
      </c>
      <c r="B9691" s="464" t="s">
        <v>6241</v>
      </c>
      <c r="C9691" s="463" t="s">
        <v>3519</v>
      </c>
      <c r="D9691" s="466">
        <v>253.27</v>
      </c>
    </row>
    <row r="9692" spans="1:4">
      <c r="A9692" s="463">
        <v>21118</v>
      </c>
      <c r="B9692" s="464" t="s">
        <v>6242</v>
      </c>
      <c r="C9692" s="463" t="s">
        <v>3519</v>
      </c>
      <c r="D9692" s="466">
        <v>3.99</v>
      </c>
    </row>
    <row r="9693" spans="1:4">
      <c r="A9693" s="463">
        <v>37956</v>
      </c>
      <c r="B9693" s="464" t="s">
        <v>6243</v>
      </c>
      <c r="C9693" s="463" t="s">
        <v>3519</v>
      </c>
      <c r="D9693" s="466">
        <v>6.32</v>
      </c>
    </row>
    <row r="9694" spans="1:4">
      <c r="A9694" s="463">
        <v>37957</v>
      </c>
      <c r="B9694" s="464" t="s">
        <v>6244</v>
      </c>
      <c r="C9694" s="463" t="s">
        <v>3519</v>
      </c>
      <c r="D9694" s="466">
        <v>13.33</v>
      </c>
    </row>
    <row r="9695" spans="1:4">
      <c r="A9695" s="463">
        <v>37958</v>
      </c>
      <c r="B9695" s="464" t="s">
        <v>6245</v>
      </c>
      <c r="C9695" s="463" t="s">
        <v>3519</v>
      </c>
      <c r="D9695" s="466">
        <v>23.11</v>
      </c>
    </row>
    <row r="9696" spans="1:4">
      <c r="A9696" s="463">
        <v>37959</v>
      </c>
      <c r="B9696" s="464" t="s">
        <v>6246</v>
      </c>
      <c r="C9696" s="463" t="s">
        <v>3519</v>
      </c>
      <c r="D9696" s="466">
        <v>37.06</v>
      </c>
    </row>
    <row r="9697" spans="1:4">
      <c r="A9697" s="463">
        <v>37960</v>
      </c>
      <c r="B9697" s="464" t="s">
        <v>6247</v>
      </c>
      <c r="C9697" s="463" t="s">
        <v>3519</v>
      </c>
      <c r="D9697" s="466">
        <v>79.8</v>
      </c>
    </row>
    <row r="9698" spans="1:4">
      <c r="A9698" s="463">
        <v>37961</v>
      </c>
      <c r="B9698" s="464" t="s">
        <v>6248</v>
      </c>
      <c r="C9698" s="463" t="s">
        <v>3519</v>
      </c>
      <c r="D9698" s="466">
        <v>211.72</v>
      </c>
    </row>
    <row r="9699" spans="1:4">
      <c r="A9699" s="463">
        <v>37962</v>
      </c>
      <c r="B9699" s="464" t="s">
        <v>6249</v>
      </c>
      <c r="C9699" s="463" t="s">
        <v>3519</v>
      </c>
      <c r="D9699" s="466">
        <v>246.01</v>
      </c>
    </row>
    <row r="9700" spans="1:4">
      <c r="A9700" s="463">
        <v>3533</v>
      </c>
      <c r="B9700" s="464" t="s">
        <v>6250</v>
      </c>
      <c r="C9700" s="463" t="s">
        <v>3519</v>
      </c>
      <c r="D9700" s="466">
        <v>2.4500000000000002</v>
      </c>
    </row>
    <row r="9701" spans="1:4">
      <c r="A9701" s="463">
        <v>3538</v>
      </c>
      <c r="B9701" s="464" t="s">
        <v>6251</v>
      </c>
      <c r="C9701" s="463" t="s">
        <v>3519</v>
      </c>
      <c r="D9701" s="466">
        <v>4.2300000000000004</v>
      </c>
    </row>
    <row r="9702" spans="1:4" ht="28.5">
      <c r="A9702" s="463">
        <v>3497</v>
      </c>
      <c r="B9702" s="464" t="s">
        <v>6252</v>
      </c>
      <c r="C9702" s="463" t="s">
        <v>3519</v>
      </c>
      <c r="D9702" s="466">
        <v>15.81</v>
      </c>
    </row>
    <row r="9703" spans="1:4">
      <c r="A9703" s="463">
        <v>3498</v>
      </c>
      <c r="B9703" s="464" t="s">
        <v>6253</v>
      </c>
      <c r="C9703" s="463" t="s">
        <v>3519</v>
      </c>
      <c r="D9703" s="466">
        <v>5.0199999999999996</v>
      </c>
    </row>
    <row r="9704" spans="1:4">
      <c r="A9704" s="463">
        <v>3496</v>
      </c>
      <c r="B9704" s="464" t="s">
        <v>6254</v>
      </c>
      <c r="C9704" s="463" t="s">
        <v>3519</v>
      </c>
      <c r="D9704" s="466">
        <v>4.05</v>
      </c>
    </row>
    <row r="9705" spans="1:4">
      <c r="A9705" s="463">
        <v>38429</v>
      </c>
      <c r="B9705" s="464" t="s">
        <v>6255</v>
      </c>
      <c r="C9705" s="463" t="s">
        <v>3519</v>
      </c>
      <c r="D9705" s="466">
        <v>13.47</v>
      </c>
    </row>
    <row r="9706" spans="1:4">
      <c r="A9706" s="463">
        <v>38431</v>
      </c>
      <c r="B9706" s="464" t="s">
        <v>6256</v>
      </c>
      <c r="C9706" s="463" t="s">
        <v>3519</v>
      </c>
      <c r="D9706" s="466">
        <v>21.35</v>
      </c>
    </row>
    <row r="9707" spans="1:4">
      <c r="A9707" s="463">
        <v>38430</v>
      </c>
      <c r="B9707" s="464" t="s">
        <v>6257</v>
      </c>
      <c r="C9707" s="463" t="s">
        <v>3519</v>
      </c>
      <c r="D9707" s="466">
        <v>27.28</v>
      </c>
    </row>
    <row r="9708" spans="1:4">
      <c r="A9708" s="463">
        <v>36348</v>
      </c>
      <c r="B9708" s="464" t="s">
        <v>6258</v>
      </c>
      <c r="C9708" s="463" t="s">
        <v>3519</v>
      </c>
      <c r="D9708" s="466">
        <v>2.04</v>
      </c>
    </row>
    <row r="9709" spans="1:4">
      <c r="A9709" s="463">
        <v>36349</v>
      </c>
      <c r="B9709" s="464" t="s">
        <v>6259</v>
      </c>
      <c r="C9709" s="463" t="s">
        <v>3519</v>
      </c>
      <c r="D9709" s="466">
        <v>3.06</v>
      </c>
    </row>
    <row r="9710" spans="1:4">
      <c r="A9710" s="463">
        <v>38433</v>
      </c>
      <c r="B9710" s="464" t="s">
        <v>6260</v>
      </c>
      <c r="C9710" s="463" t="s">
        <v>3519</v>
      </c>
      <c r="D9710" s="466">
        <v>5.68</v>
      </c>
    </row>
    <row r="9711" spans="1:4">
      <c r="A9711" s="463">
        <v>38440</v>
      </c>
      <c r="B9711" s="464" t="s">
        <v>6261</v>
      </c>
      <c r="C9711" s="463" t="s">
        <v>3519</v>
      </c>
      <c r="D9711" s="466">
        <v>195.77</v>
      </c>
    </row>
    <row r="9712" spans="1:4">
      <c r="A9712" s="463">
        <v>36359</v>
      </c>
      <c r="B9712" s="464" t="s">
        <v>6262</v>
      </c>
      <c r="C9712" s="463" t="s">
        <v>3519</v>
      </c>
      <c r="D9712" s="466">
        <v>2.4300000000000002</v>
      </c>
    </row>
    <row r="9713" spans="1:4">
      <c r="A9713" s="463">
        <v>36360</v>
      </c>
      <c r="B9713" s="464" t="s">
        <v>6263</v>
      </c>
      <c r="C9713" s="463" t="s">
        <v>3519</v>
      </c>
      <c r="D9713" s="466">
        <v>3.75</v>
      </c>
    </row>
    <row r="9714" spans="1:4">
      <c r="A9714" s="463">
        <v>38434</v>
      </c>
      <c r="B9714" s="464" t="s">
        <v>6264</v>
      </c>
      <c r="C9714" s="463" t="s">
        <v>3519</v>
      </c>
      <c r="D9714" s="466">
        <v>5.75</v>
      </c>
    </row>
    <row r="9715" spans="1:4">
      <c r="A9715" s="463">
        <v>38435</v>
      </c>
      <c r="B9715" s="464" t="s">
        <v>6265</v>
      </c>
      <c r="C9715" s="463" t="s">
        <v>3519</v>
      </c>
      <c r="D9715" s="466">
        <v>10.92</v>
      </c>
    </row>
    <row r="9716" spans="1:4">
      <c r="A9716" s="463">
        <v>38436</v>
      </c>
      <c r="B9716" s="464" t="s">
        <v>6266</v>
      </c>
      <c r="C9716" s="463" t="s">
        <v>3519</v>
      </c>
      <c r="D9716" s="466">
        <v>22.57</v>
      </c>
    </row>
    <row r="9717" spans="1:4">
      <c r="A9717" s="463">
        <v>38437</v>
      </c>
      <c r="B9717" s="464" t="s">
        <v>6267</v>
      </c>
      <c r="C9717" s="463" t="s">
        <v>3519</v>
      </c>
      <c r="D9717" s="466">
        <v>33.89</v>
      </c>
    </row>
    <row r="9718" spans="1:4">
      <c r="A9718" s="463">
        <v>38438</v>
      </c>
      <c r="B9718" s="464" t="s">
        <v>6268</v>
      </c>
      <c r="C9718" s="463" t="s">
        <v>3519</v>
      </c>
      <c r="D9718" s="466">
        <v>85.64</v>
      </c>
    </row>
    <row r="9719" spans="1:4">
      <c r="A9719" s="463">
        <v>38439</v>
      </c>
      <c r="B9719" s="464" t="s">
        <v>6269</v>
      </c>
      <c r="C9719" s="463" t="s">
        <v>3519</v>
      </c>
      <c r="D9719" s="466">
        <v>130.54</v>
      </c>
    </row>
    <row r="9720" spans="1:4">
      <c r="A9720" s="463">
        <v>10836</v>
      </c>
      <c r="B9720" s="464" t="s">
        <v>6270</v>
      </c>
      <c r="C9720" s="463" t="s">
        <v>3519</v>
      </c>
      <c r="D9720" s="466">
        <v>23.79</v>
      </c>
    </row>
    <row r="9721" spans="1:4">
      <c r="A9721" s="463">
        <v>20128</v>
      </c>
      <c r="B9721" s="464" t="s">
        <v>6271</v>
      </c>
      <c r="C9721" s="463" t="s">
        <v>3519</v>
      </c>
      <c r="D9721" s="466">
        <v>69.73</v>
      </c>
    </row>
    <row r="9722" spans="1:4">
      <c r="A9722" s="463">
        <v>20131</v>
      </c>
      <c r="B9722" s="464" t="s">
        <v>6272</v>
      </c>
      <c r="C9722" s="463" t="s">
        <v>3519</v>
      </c>
      <c r="D9722" s="466">
        <v>63.64</v>
      </c>
    </row>
    <row r="9723" spans="1:4">
      <c r="A9723" s="463">
        <v>3521</v>
      </c>
      <c r="B9723" s="464" t="s">
        <v>6273</v>
      </c>
      <c r="C9723" s="463" t="s">
        <v>3519</v>
      </c>
      <c r="D9723" s="466">
        <v>2.13</v>
      </c>
    </row>
    <row r="9724" spans="1:4">
      <c r="A9724" s="463">
        <v>3531</v>
      </c>
      <c r="B9724" s="464" t="s">
        <v>6274</v>
      </c>
      <c r="C9724" s="463" t="s">
        <v>3519</v>
      </c>
      <c r="D9724" s="466">
        <v>2.41</v>
      </c>
    </row>
    <row r="9725" spans="1:4">
      <c r="A9725" s="463">
        <v>3522</v>
      </c>
      <c r="B9725" s="464" t="s">
        <v>6275</v>
      </c>
      <c r="C9725" s="463" t="s">
        <v>3519</v>
      </c>
      <c r="D9725" s="466">
        <v>3.59</v>
      </c>
    </row>
    <row r="9726" spans="1:4">
      <c r="A9726" s="463">
        <v>3527</v>
      </c>
      <c r="B9726" s="464" t="s">
        <v>6276</v>
      </c>
      <c r="C9726" s="463" t="s">
        <v>3519</v>
      </c>
      <c r="D9726" s="466">
        <v>12.34</v>
      </c>
    </row>
    <row r="9727" spans="1:4" ht="28.5">
      <c r="A9727" s="463">
        <v>10835</v>
      </c>
      <c r="B9727" s="464" t="s">
        <v>6277</v>
      </c>
      <c r="C9727" s="463" t="s">
        <v>3519</v>
      </c>
      <c r="D9727" s="466">
        <v>4.9800000000000004</v>
      </c>
    </row>
    <row r="9728" spans="1:4">
      <c r="A9728" s="463">
        <v>3475</v>
      </c>
      <c r="B9728" s="464" t="s">
        <v>6278</v>
      </c>
      <c r="C9728" s="463" t="s">
        <v>3519</v>
      </c>
      <c r="D9728" s="466">
        <v>4.1500000000000004</v>
      </c>
    </row>
    <row r="9729" spans="1:4">
      <c r="A9729" s="463">
        <v>3485</v>
      </c>
      <c r="B9729" s="464" t="s">
        <v>6279</v>
      </c>
      <c r="C9729" s="463" t="s">
        <v>3519</v>
      </c>
      <c r="D9729" s="466">
        <v>13.25</v>
      </c>
    </row>
    <row r="9730" spans="1:4">
      <c r="A9730" s="463">
        <v>3534</v>
      </c>
      <c r="B9730" s="464" t="s">
        <v>6280</v>
      </c>
      <c r="C9730" s="463" t="s">
        <v>3519</v>
      </c>
      <c r="D9730" s="466">
        <v>5.24</v>
      </c>
    </row>
    <row r="9731" spans="1:4">
      <c r="A9731" s="463">
        <v>3543</v>
      </c>
      <c r="B9731" s="464" t="s">
        <v>6281</v>
      </c>
      <c r="C9731" s="463" t="s">
        <v>3519</v>
      </c>
      <c r="D9731" s="466">
        <v>2.63</v>
      </c>
    </row>
    <row r="9732" spans="1:4">
      <c r="A9732" s="463">
        <v>3482</v>
      </c>
      <c r="B9732" s="464" t="s">
        <v>6282</v>
      </c>
      <c r="C9732" s="463" t="s">
        <v>3519</v>
      </c>
      <c r="D9732" s="466">
        <v>6.66</v>
      </c>
    </row>
    <row r="9733" spans="1:4">
      <c r="A9733" s="463">
        <v>3505</v>
      </c>
      <c r="B9733" s="464" t="s">
        <v>6283</v>
      </c>
      <c r="C9733" s="463" t="s">
        <v>3519</v>
      </c>
      <c r="D9733" s="466">
        <v>3.78</v>
      </c>
    </row>
    <row r="9734" spans="1:4">
      <c r="A9734" s="463">
        <v>3516</v>
      </c>
      <c r="B9734" s="464" t="s">
        <v>6284</v>
      </c>
      <c r="C9734" s="463" t="s">
        <v>3519</v>
      </c>
      <c r="D9734" s="466">
        <v>1.3</v>
      </c>
    </row>
    <row r="9735" spans="1:4">
      <c r="A9735" s="463">
        <v>3517</v>
      </c>
      <c r="B9735" s="464" t="s">
        <v>6285</v>
      </c>
      <c r="C9735" s="463" t="s">
        <v>3519</v>
      </c>
      <c r="D9735" s="466">
        <v>4.54</v>
      </c>
    </row>
    <row r="9736" spans="1:4" ht="28.5">
      <c r="A9736" s="463">
        <v>3515</v>
      </c>
      <c r="B9736" s="464" t="s">
        <v>6286</v>
      </c>
      <c r="C9736" s="463" t="s">
        <v>3519</v>
      </c>
      <c r="D9736" s="466">
        <v>6.12</v>
      </c>
    </row>
    <row r="9737" spans="1:4" ht="28.5">
      <c r="A9737" s="463">
        <v>20147</v>
      </c>
      <c r="B9737" s="464" t="s">
        <v>6287</v>
      </c>
      <c r="C9737" s="463" t="s">
        <v>3519</v>
      </c>
      <c r="D9737" s="466">
        <v>6.58</v>
      </c>
    </row>
    <row r="9738" spans="1:4" ht="28.5">
      <c r="A9738" s="463">
        <v>3524</v>
      </c>
      <c r="B9738" s="464" t="s">
        <v>6288</v>
      </c>
      <c r="C9738" s="463" t="s">
        <v>3519</v>
      </c>
      <c r="D9738" s="466">
        <v>7.81</v>
      </c>
    </row>
    <row r="9739" spans="1:4" ht="28.5">
      <c r="A9739" s="463">
        <v>3532</v>
      </c>
      <c r="B9739" s="464" t="s">
        <v>6289</v>
      </c>
      <c r="C9739" s="463" t="s">
        <v>3519</v>
      </c>
      <c r="D9739" s="466">
        <v>14.29</v>
      </c>
    </row>
    <row r="9740" spans="1:4">
      <c r="A9740" s="463">
        <v>3528</v>
      </c>
      <c r="B9740" s="464" t="s">
        <v>6290</v>
      </c>
      <c r="C9740" s="463" t="s">
        <v>3519</v>
      </c>
      <c r="D9740" s="466">
        <v>10.26</v>
      </c>
    </row>
    <row r="9741" spans="1:4">
      <c r="A9741" s="463">
        <v>37952</v>
      </c>
      <c r="B9741" s="464" t="s">
        <v>6291</v>
      </c>
      <c r="C9741" s="463" t="s">
        <v>3519</v>
      </c>
      <c r="D9741" s="466">
        <v>73.099999999999994</v>
      </c>
    </row>
    <row r="9742" spans="1:4">
      <c r="A9742" s="463">
        <v>37951</v>
      </c>
      <c r="B9742" s="464" t="s">
        <v>6292</v>
      </c>
      <c r="C9742" s="463" t="s">
        <v>3519</v>
      </c>
      <c r="D9742" s="466">
        <v>2.66</v>
      </c>
    </row>
    <row r="9743" spans="1:4">
      <c r="A9743" s="463">
        <v>3518</v>
      </c>
      <c r="B9743" s="464" t="s">
        <v>6293</v>
      </c>
      <c r="C9743" s="463" t="s">
        <v>3519</v>
      </c>
      <c r="D9743" s="466">
        <v>3.89</v>
      </c>
    </row>
    <row r="9744" spans="1:4">
      <c r="A9744" s="463">
        <v>3519</v>
      </c>
      <c r="B9744" s="464" t="s">
        <v>6294</v>
      </c>
      <c r="C9744" s="463" t="s">
        <v>3519</v>
      </c>
      <c r="D9744" s="466">
        <v>9.2200000000000006</v>
      </c>
    </row>
    <row r="9745" spans="1:4">
      <c r="A9745" s="463">
        <v>3520</v>
      </c>
      <c r="B9745" s="464" t="s">
        <v>6295</v>
      </c>
      <c r="C9745" s="463" t="s">
        <v>3519</v>
      </c>
      <c r="D9745" s="466">
        <v>10.33</v>
      </c>
    </row>
    <row r="9746" spans="1:4">
      <c r="A9746" s="463">
        <v>37950</v>
      </c>
      <c r="B9746" s="464" t="s">
        <v>6296</v>
      </c>
      <c r="C9746" s="463" t="s">
        <v>3519</v>
      </c>
      <c r="D9746" s="466">
        <v>63.64</v>
      </c>
    </row>
    <row r="9747" spans="1:4">
      <c r="A9747" s="463">
        <v>37949</v>
      </c>
      <c r="B9747" s="464" t="s">
        <v>6297</v>
      </c>
      <c r="C9747" s="463" t="s">
        <v>3519</v>
      </c>
      <c r="D9747" s="466">
        <v>2.33</v>
      </c>
    </row>
    <row r="9748" spans="1:4">
      <c r="A9748" s="463">
        <v>3526</v>
      </c>
      <c r="B9748" s="464" t="s">
        <v>6298</v>
      </c>
      <c r="C9748" s="463" t="s">
        <v>3519</v>
      </c>
      <c r="D9748" s="466">
        <v>3.12</v>
      </c>
    </row>
    <row r="9749" spans="1:4">
      <c r="A9749" s="463">
        <v>3509</v>
      </c>
      <c r="B9749" s="464" t="s">
        <v>6299</v>
      </c>
      <c r="C9749" s="463" t="s">
        <v>3519</v>
      </c>
      <c r="D9749" s="466">
        <v>8.1199999999999992</v>
      </c>
    </row>
    <row r="9750" spans="1:4">
      <c r="A9750" s="463">
        <v>3530</v>
      </c>
      <c r="B9750" s="464" t="s">
        <v>6300</v>
      </c>
      <c r="C9750" s="463" t="s">
        <v>3519</v>
      </c>
      <c r="D9750" s="466">
        <v>245.95</v>
      </c>
    </row>
    <row r="9751" spans="1:4">
      <c r="A9751" s="463">
        <v>3542</v>
      </c>
      <c r="B9751" s="464" t="s">
        <v>6301</v>
      </c>
      <c r="C9751" s="463" t="s">
        <v>3519</v>
      </c>
      <c r="D9751" s="466">
        <v>0.56999999999999995</v>
      </c>
    </row>
    <row r="9752" spans="1:4">
      <c r="A9752" s="463">
        <v>3529</v>
      </c>
      <c r="B9752" s="464" t="s">
        <v>6302</v>
      </c>
      <c r="C9752" s="463" t="s">
        <v>3519</v>
      </c>
      <c r="D9752" s="466">
        <v>0.79</v>
      </c>
    </row>
    <row r="9753" spans="1:4">
      <c r="A9753" s="463">
        <v>3536</v>
      </c>
      <c r="B9753" s="464" t="s">
        <v>6303</v>
      </c>
      <c r="C9753" s="463" t="s">
        <v>3519</v>
      </c>
      <c r="D9753" s="466">
        <v>2.35</v>
      </c>
    </row>
    <row r="9754" spans="1:4">
      <c r="A9754" s="463">
        <v>3535</v>
      </c>
      <c r="B9754" s="464" t="s">
        <v>6304</v>
      </c>
      <c r="C9754" s="463" t="s">
        <v>3519</v>
      </c>
      <c r="D9754" s="466">
        <v>5.58</v>
      </c>
    </row>
    <row r="9755" spans="1:4">
      <c r="A9755" s="463">
        <v>3540</v>
      </c>
      <c r="B9755" s="464" t="s">
        <v>6305</v>
      </c>
      <c r="C9755" s="463" t="s">
        <v>3519</v>
      </c>
      <c r="D9755" s="466">
        <v>6.04</v>
      </c>
    </row>
    <row r="9756" spans="1:4">
      <c r="A9756" s="463">
        <v>3539</v>
      </c>
      <c r="B9756" s="464" t="s">
        <v>6306</v>
      </c>
      <c r="C9756" s="463" t="s">
        <v>3519</v>
      </c>
      <c r="D9756" s="466">
        <v>26.23</v>
      </c>
    </row>
    <row r="9757" spans="1:4">
      <c r="A9757" s="463">
        <v>3513</v>
      </c>
      <c r="B9757" s="464" t="s">
        <v>6307</v>
      </c>
      <c r="C9757" s="463" t="s">
        <v>3519</v>
      </c>
      <c r="D9757" s="466">
        <v>116.59</v>
      </c>
    </row>
    <row r="9758" spans="1:4">
      <c r="A9758" s="463">
        <v>3492</v>
      </c>
      <c r="B9758" s="464" t="s">
        <v>6308</v>
      </c>
      <c r="C9758" s="463" t="s">
        <v>3519</v>
      </c>
      <c r="D9758" s="466">
        <v>22.44</v>
      </c>
    </row>
    <row r="9759" spans="1:4">
      <c r="A9759" s="463">
        <v>3491</v>
      </c>
      <c r="B9759" s="464" t="s">
        <v>6309</v>
      </c>
      <c r="C9759" s="463" t="s">
        <v>3519</v>
      </c>
      <c r="D9759" s="466">
        <v>12.8</v>
      </c>
    </row>
    <row r="9760" spans="1:4">
      <c r="A9760" s="463">
        <v>3493</v>
      </c>
      <c r="B9760" s="464" t="s">
        <v>6310</v>
      </c>
      <c r="C9760" s="463" t="s">
        <v>3519</v>
      </c>
      <c r="D9760" s="466">
        <v>30.68</v>
      </c>
    </row>
    <row r="9761" spans="1:4">
      <c r="A9761" s="463">
        <v>12628</v>
      </c>
      <c r="B9761" s="464" t="s">
        <v>6311</v>
      </c>
      <c r="C9761" s="463" t="s">
        <v>3519</v>
      </c>
      <c r="D9761" s="466">
        <v>6.97</v>
      </c>
    </row>
    <row r="9762" spans="1:4">
      <c r="A9762" s="463">
        <v>12629</v>
      </c>
      <c r="B9762" s="464" t="s">
        <v>6312</v>
      </c>
      <c r="C9762" s="463" t="s">
        <v>3519</v>
      </c>
      <c r="D9762" s="466">
        <v>7.56</v>
      </c>
    </row>
    <row r="9763" spans="1:4">
      <c r="A9763" s="463">
        <v>3481</v>
      </c>
      <c r="B9763" s="464" t="s">
        <v>6313</v>
      </c>
      <c r="C9763" s="463" t="s">
        <v>3519</v>
      </c>
      <c r="D9763" s="466">
        <v>15.54</v>
      </c>
    </row>
    <row r="9764" spans="1:4">
      <c r="A9764" s="463">
        <v>3510</v>
      </c>
      <c r="B9764" s="464" t="s">
        <v>6314</v>
      </c>
      <c r="C9764" s="463" t="s">
        <v>3519</v>
      </c>
      <c r="D9764" s="466">
        <v>14.52</v>
      </c>
    </row>
    <row r="9765" spans="1:4">
      <c r="A9765" s="463">
        <v>3508</v>
      </c>
      <c r="B9765" s="464" t="s">
        <v>6315</v>
      </c>
      <c r="C9765" s="463" t="s">
        <v>3519</v>
      </c>
      <c r="D9765" s="466">
        <v>37.97</v>
      </c>
    </row>
    <row r="9766" spans="1:4" ht="28.5">
      <c r="A9766" s="463">
        <v>38939</v>
      </c>
      <c r="B9766" s="464" t="s">
        <v>6316</v>
      </c>
      <c r="C9766" s="463" t="s">
        <v>3519</v>
      </c>
      <c r="D9766" s="466">
        <v>18.489999999999998</v>
      </c>
    </row>
    <row r="9767" spans="1:4" ht="28.5">
      <c r="A9767" s="463">
        <v>38940</v>
      </c>
      <c r="B9767" s="464" t="s">
        <v>6317</v>
      </c>
      <c r="C9767" s="463" t="s">
        <v>3519</v>
      </c>
      <c r="D9767" s="466">
        <v>28.23</v>
      </c>
    </row>
    <row r="9768" spans="1:4" ht="28.5">
      <c r="A9768" s="463">
        <v>38941</v>
      </c>
      <c r="B9768" s="464" t="s">
        <v>6318</v>
      </c>
      <c r="C9768" s="463" t="s">
        <v>3519</v>
      </c>
      <c r="D9768" s="466">
        <v>33.35</v>
      </c>
    </row>
    <row r="9769" spans="1:4" ht="28.5">
      <c r="A9769" s="463">
        <v>38942</v>
      </c>
      <c r="B9769" s="464" t="s">
        <v>6319</v>
      </c>
      <c r="C9769" s="463" t="s">
        <v>3519</v>
      </c>
      <c r="D9769" s="466">
        <v>37.36</v>
      </c>
    </row>
    <row r="9770" spans="1:4">
      <c r="A9770" s="463">
        <v>38987</v>
      </c>
      <c r="B9770" s="464" t="s">
        <v>6320</v>
      </c>
      <c r="C9770" s="463" t="s">
        <v>3519</v>
      </c>
      <c r="D9770" s="466">
        <v>10.16</v>
      </c>
    </row>
    <row r="9771" spans="1:4">
      <c r="A9771" s="463">
        <v>38988</v>
      </c>
      <c r="B9771" s="464" t="s">
        <v>6321</v>
      </c>
      <c r="C9771" s="463" t="s">
        <v>3519</v>
      </c>
      <c r="D9771" s="466">
        <v>23.6</v>
      </c>
    </row>
    <row r="9772" spans="1:4">
      <c r="A9772" s="463">
        <v>38989</v>
      </c>
      <c r="B9772" s="464" t="s">
        <v>6322</v>
      </c>
      <c r="C9772" s="463" t="s">
        <v>3519</v>
      </c>
      <c r="D9772" s="466">
        <v>31.36</v>
      </c>
    </row>
    <row r="9773" spans="1:4">
      <c r="A9773" s="463">
        <v>38990</v>
      </c>
      <c r="B9773" s="464" t="s">
        <v>6323</v>
      </c>
      <c r="C9773" s="463" t="s">
        <v>3519</v>
      </c>
      <c r="D9773" s="466">
        <v>82.67</v>
      </c>
    </row>
    <row r="9774" spans="1:4">
      <c r="A9774" s="463">
        <v>38991</v>
      </c>
      <c r="B9774" s="464" t="s">
        <v>6324</v>
      </c>
      <c r="C9774" s="463" t="s">
        <v>3519</v>
      </c>
      <c r="D9774" s="466">
        <v>167.03</v>
      </c>
    </row>
    <row r="9775" spans="1:4" ht="28.5">
      <c r="A9775" s="463">
        <v>38913</v>
      </c>
      <c r="B9775" s="464" t="s">
        <v>6325</v>
      </c>
      <c r="C9775" s="463" t="s">
        <v>3519</v>
      </c>
      <c r="D9775" s="466">
        <v>17.16</v>
      </c>
    </row>
    <row r="9776" spans="1:4" ht="28.5">
      <c r="A9776" s="463">
        <v>38914</v>
      </c>
      <c r="B9776" s="464" t="s">
        <v>6326</v>
      </c>
      <c r="C9776" s="463" t="s">
        <v>3519</v>
      </c>
      <c r="D9776" s="466">
        <v>19.899999999999999</v>
      </c>
    </row>
    <row r="9777" spans="1:4" ht="28.5">
      <c r="A9777" s="463">
        <v>38915</v>
      </c>
      <c r="B9777" s="464" t="s">
        <v>6327</v>
      </c>
      <c r="C9777" s="463" t="s">
        <v>3519</v>
      </c>
      <c r="D9777" s="466">
        <v>34.56</v>
      </c>
    </row>
    <row r="9778" spans="1:4" ht="28.5">
      <c r="A9778" s="463">
        <v>38916</v>
      </c>
      <c r="B9778" s="464" t="s">
        <v>6328</v>
      </c>
      <c r="C9778" s="463" t="s">
        <v>3519</v>
      </c>
      <c r="D9778" s="466">
        <v>45.59</v>
      </c>
    </row>
    <row r="9779" spans="1:4">
      <c r="A9779" s="463">
        <v>39300</v>
      </c>
      <c r="B9779" s="464" t="s">
        <v>6329</v>
      </c>
      <c r="C9779" s="463" t="s">
        <v>3519</v>
      </c>
      <c r="D9779" s="466">
        <v>15.5</v>
      </c>
    </row>
    <row r="9780" spans="1:4">
      <c r="A9780" s="463">
        <v>39301</v>
      </c>
      <c r="B9780" s="464" t="s">
        <v>6330</v>
      </c>
      <c r="C9780" s="463" t="s">
        <v>3519</v>
      </c>
      <c r="D9780" s="466">
        <v>21.51</v>
      </c>
    </row>
    <row r="9781" spans="1:4">
      <c r="A9781" s="463">
        <v>39302</v>
      </c>
      <c r="B9781" s="464" t="s">
        <v>6331</v>
      </c>
      <c r="C9781" s="463" t="s">
        <v>3519</v>
      </c>
      <c r="D9781" s="466">
        <v>27.02</v>
      </c>
    </row>
    <row r="9782" spans="1:4">
      <c r="A9782" s="463">
        <v>39303</v>
      </c>
      <c r="B9782" s="464" t="s">
        <v>6332</v>
      </c>
      <c r="C9782" s="463" t="s">
        <v>3519</v>
      </c>
      <c r="D9782" s="466">
        <v>47.51</v>
      </c>
    </row>
    <row r="9783" spans="1:4" ht="28.5">
      <c r="A9783" s="463">
        <v>38923</v>
      </c>
      <c r="B9783" s="464" t="s">
        <v>6333</v>
      </c>
      <c r="C9783" s="463" t="s">
        <v>3519</v>
      </c>
      <c r="D9783" s="466">
        <v>15.13</v>
      </c>
    </row>
    <row r="9784" spans="1:4" ht="28.5">
      <c r="A9784" s="463">
        <v>38925</v>
      </c>
      <c r="B9784" s="464" t="s">
        <v>6334</v>
      </c>
      <c r="C9784" s="463" t="s">
        <v>3519</v>
      </c>
      <c r="D9784" s="466">
        <v>16.260000000000002</v>
      </c>
    </row>
    <row r="9785" spans="1:4" ht="28.5">
      <c r="A9785" s="463">
        <v>38926</v>
      </c>
      <c r="B9785" s="464" t="s">
        <v>6335</v>
      </c>
      <c r="C9785" s="463" t="s">
        <v>3519</v>
      </c>
      <c r="D9785" s="466">
        <v>23.23</v>
      </c>
    </row>
    <row r="9786" spans="1:4" ht="28.5">
      <c r="A9786" s="463">
        <v>38927</v>
      </c>
      <c r="B9786" s="464" t="s">
        <v>6336</v>
      </c>
      <c r="C9786" s="463" t="s">
        <v>3519</v>
      </c>
      <c r="D9786" s="466">
        <v>24.84</v>
      </c>
    </row>
    <row r="9787" spans="1:4" ht="28.5">
      <c r="A9787" s="463">
        <v>39304</v>
      </c>
      <c r="B9787" s="464" t="s">
        <v>6337</v>
      </c>
      <c r="C9787" s="463" t="s">
        <v>3519</v>
      </c>
      <c r="D9787" s="466">
        <v>19.14</v>
      </c>
    </row>
    <row r="9788" spans="1:4" ht="28.5">
      <c r="A9788" s="463">
        <v>38924</v>
      </c>
      <c r="B9788" s="464" t="s">
        <v>6338</v>
      </c>
      <c r="C9788" s="463" t="s">
        <v>3519</v>
      </c>
      <c r="D9788" s="466">
        <v>27.28</v>
      </c>
    </row>
    <row r="9789" spans="1:4" ht="28.5">
      <c r="A9789" s="463">
        <v>39305</v>
      </c>
      <c r="B9789" s="464" t="s">
        <v>6339</v>
      </c>
      <c r="C9789" s="463" t="s">
        <v>3519</v>
      </c>
      <c r="D9789" s="466">
        <v>25.06</v>
      </c>
    </row>
    <row r="9790" spans="1:4" ht="28.5">
      <c r="A9790" s="463">
        <v>39306</v>
      </c>
      <c r="B9790" s="464" t="s">
        <v>6340</v>
      </c>
      <c r="C9790" s="463" t="s">
        <v>3519</v>
      </c>
      <c r="D9790" s="466">
        <v>31.35</v>
      </c>
    </row>
    <row r="9791" spans="1:4" ht="28.5">
      <c r="A9791" s="463">
        <v>38928</v>
      </c>
      <c r="B9791" s="464" t="s">
        <v>6341</v>
      </c>
      <c r="C9791" s="463" t="s">
        <v>3519</v>
      </c>
      <c r="D9791" s="466">
        <v>27.54</v>
      </c>
    </row>
    <row r="9792" spans="1:4" ht="28.5">
      <c r="A9792" s="463">
        <v>38929</v>
      </c>
      <c r="B9792" s="464" t="s">
        <v>6342</v>
      </c>
      <c r="C9792" s="463" t="s">
        <v>3519</v>
      </c>
      <c r="D9792" s="466">
        <v>48.83</v>
      </c>
    </row>
    <row r="9793" spans="1:4" ht="28.5">
      <c r="A9793" s="463">
        <v>39307</v>
      </c>
      <c r="B9793" s="464" t="s">
        <v>6343</v>
      </c>
      <c r="C9793" s="463" t="s">
        <v>3519</v>
      </c>
      <c r="D9793" s="466">
        <v>36.08</v>
      </c>
    </row>
    <row r="9794" spans="1:4" ht="28.5">
      <c r="A9794" s="463">
        <v>38930</v>
      </c>
      <c r="B9794" s="464" t="s">
        <v>6344</v>
      </c>
      <c r="C9794" s="463" t="s">
        <v>3519</v>
      </c>
      <c r="D9794" s="466">
        <v>61.34</v>
      </c>
    </row>
    <row r="9795" spans="1:4" ht="28.5">
      <c r="A9795" s="463">
        <v>38931</v>
      </c>
      <c r="B9795" s="464" t="s">
        <v>6345</v>
      </c>
      <c r="C9795" s="463" t="s">
        <v>3519</v>
      </c>
      <c r="D9795" s="466">
        <v>15.45</v>
      </c>
    </row>
    <row r="9796" spans="1:4" ht="28.5">
      <c r="A9796" s="463">
        <v>38932</v>
      </c>
      <c r="B9796" s="464" t="s">
        <v>6346</v>
      </c>
      <c r="C9796" s="463" t="s">
        <v>3519</v>
      </c>
      <c r="D9796" s="466">
        <v>15.6</v>
      </c>
    </row>
    <row r="9797" spans="1:4" ht="28.5">
      <c r="A9797" s="463">
        <v>38934</v>
      </c>
      <c r="B9797" s="464" t="s">
        <v>6347</v>
      </c>
      <c r="C9797" s="463" t="s">
        <v>3519</v>
      </c>
      <c r="D9797" s="466">
        <v>23.05</v>
      </c>
    </row>
    <row r="9798" spans="1:4" ht="28.5">
      <c r="A9798" s="463">
        <v>38935</v>
      </c>
      <c r="B9798" s="464" t="s">
        <v>6348</v>
      </c>
      <c r="C9798" s="463" t="s">
        <v>3519</v>
      </c>
      <c r="D9798" s="466">
        <v>24.67</v>
      </c>
    </row>
    <row r="9799" spans="1:4" ht="28.5">
      <c r="A9799" s="463">
        <v>38936</v>
      </c>
      <c r="B9799" s="464" t="s">
        <v>6349</v>
      </c>
      <c r="C9799" s="463" t="s">
        <v>3519</v>
      </c>
      <c r="D9799" s="466">
        <v>26.42</v>
      </c>
    </row>
    <row r="9800" spans="1:4" ht="28.5">
      <c r="A9800" s="463">
        <v>38937</v>
      </c>
      <c r="B9800" s="464" t="s">
        <v>6350</v>
      </c>
      <c r="C9800" s="463" t="s">
        <v>3519</v>
      </c>
      <c r="D9800" s="466">
        <v>32.200000000000003</v>
      </c>
    </row>
    <row r="9801" spans="1:4" ht="28.5">
      <c r="A9801" s="463">
        <v>38938</v>
      </c>
      <c r="B9801" s="464" t="s">
        <v>6351</v>
      </c>
      <c r="C9801" s="463" t="s">
        <v>3519</v>
      </c>
      <c r="D9801" s="466">
        <v>47.88</v>
      </c>
    </row>
    <row r="9802" spans="1:4">
      <c r="A9802" s="463">
        <v>3489</v>
      </c>
      <c r="B9802" s="464" t="s">
        <v>6352</v>
      </c>
      <c r="C9802" s="463" t="s">
        <v>3519</v>
      </c>
      <c r="D9802" s="466">
        <v>14.35</v>
      </c>
    </row>
    <row r="9803" spans="1:4">
      <c r="A9803" s="463">
        <v>20151</v>
      </c>
      <c r="B9803" s="464" t="s">
        <v>11548</v>
      </c>
      <c r="C9803" s="463" t="s">
        <v>3519</v>
      </c>
      <c r="D9803" s="466">
        <v>28.66</v>
      </c>
    </row>
    <row r="9804" spans="1:4">
      <c r="A9804" s="463">
        <v>20152</v>
      </c>
      <c r="B9804" s="464" t="s">
        <v>11549</v>
      </c>
      <c r="C9804" s="463" t="s">
        <v>3519</v>
      </c>
      <c r="D9804" s="466">
        <v>99.73</v>
      </c>
    </row>
    <row r="9805" spans="1:4">
      <c r="A9805" s="463">
        <v>20148</v>
      </c>
      <c r="B9805" s="464" t="s">
        <v>11550</v>
      </c>
      <c r="C9805" s="463" t="s">
        <v>3519</v>
      </c>
      <c r="D9805" s="466">
        <v>5.7</v>
      </c>
    </row>
    <row r="9806" spans="1:4">
      <c r="A9806" s="463">
        <v>20149</v>
      </c>
      <c r="B9806" s="464" t="s">
        <v>11551</v>
      </c>
      <c r="C9806" s="463" t="s">
        <v>3519</v>
      </c>
      <c r="D9806" s="466">
        <v>8.82</v>
      </c>
    </row>
    <row r="9807" spans="1:4">
      <c r="A9807" s="463">
        <v>20150</v>
      </c>
      <c r="B9807" s="464" t="s">
        <v>11552</v>
      </c>
      <c r="C9807" s="463" t="s">
        <v>3519</v>
      </c>
      <c r="D9807" s="466">
        <v>20.58</v>
      </c>
    </row>
    <row r="9808" spans="1:4">
      <c r="A9808" s="463">
        <v>20157</v>
      </c>
      <c r="B9808" s="464" t="s">
        <v>11553</v>
      </c>
      <c r="C9808" s="463" t="s">
        <v>3519</v>
      </c>
      <c r="D9808" s="466">
        <v>38.67</v>
      </c>
    </row>
    <row r="9809" spans="1:4">
      <c r="A9809" s="463">
        <v>20158</v>
      </c>
      <c r="B9809" s="464" t="s">
        <v>11554</v>
      </c>
      <c r="C9809" s="463" t="s">
        <v>3519</v>
      </c>
      <c r="D9809" s="466">
        <v>128.47</v>
      </c>
    </row>
    <row r="9810" spans="1:4">
      <c r="A9810" s="463">
        <v>20154</v>
      </c>
      <c r="B9810" s="464" t="s">
        <v>11555</v>
      </c>
      <c r="C9810" s="463" t="s">
        <v>3519</v>
      </c>
      <c r="D9810" s="466">
        <v>7.33</v>
      </c>
    </row>
    <row r="9811" spans="1:4">
      <c r="A9811" s="463">
        <v>20155</v>
      </c>
      <c r="B9811" s="464" t="s">
        <v>11556</v>
      </c>
      <c r="C9811" s="463" t="s">
        <v>3519</v>
      </c>
      <c r="D9811" s="466">
        <v>10.97</v>
      </c>
    </row>
    <row r="9812" spans="1:4">
      <c r="A9812" s="463">
        <v>20156</v>
      </c>
      <c r="B9812" s="464" t="s">
        <v>11557</v>
      </c>
      <c r="C9812" s="463" t="s">
        <v>3519</v>
      </c>
      <c r="D9812" s="466">
        <v>24.69</v>
      </c>
    </row>
    <row r="9813" spans="1:4">
      <c r="A9813" s="463">
        <v>3512</v>
      </c>
      <c r="B9813" s="464" t="s">
        <v>6353</v>
      </c>
      <c r="C9813" s="463" t="s">
        <v>3519</v>
      </c>
      <c r="D9813" s="466">
        <v>224.92</v>
      </c>
    </row>
    <row r="9814" spans="1:4">
      <c r="A9814" s="463">
        <v>3499</v>
      </c>
      <c r="B9814" s="464" t="s">
        <v>6354</v>
      </c>
      <c r="C9814" s="463" t="s">
        <v>3519</v>
      </c>
      <c r="D9814" s="466">
        <v>0.95</v>
      </c>
    </row>
    <row r="9815" spans="1:4">
      <c r="A9815" s="463">
        <v>3500</v>
      </c>
      <c r="B9815" s="464" t="s">
        <v>6355</v>
      </c>
      <c r="C9815" s="463" t="s">
        <v>3519</v>
      </c>
      <c r="D9815" s="466">
        <v>1.61</v>
      </c>
    </row>
    <row r="9816" spans="1:4">
      <c r="A9816" s="463">
        <v>3501</v>
      </c>
      <c r="B9816" s="464" t="s">
        <v>6356</v>
      </c>
      <c r="C9816" s="463" t="s">
        <v>3519</v>
      </c>
      <c r="D9816" s="466">
        <v>4.66</v>
      </c>
    </row>
    <row r="9817" spans="1:4">
      <c r="A9817" s="463">
        <v>3502</v>
      </c>
      <c r="B9817" s="464" t="s">
        <v>6357</v>
      </c>
      <c r="C9817" s="463" t="s">
        <v>3519</v>
      </c>
      <c r="D9817" s="466">
        <v>6.64</v>
      </c>
    </row>
    <row r="9818" spans="1:4">
      <c r="A9818" s="463">
        <v>3503</v>
      </c>
      <c r="B9818" s="464" t="s">
        <v>6358</v>
      </c>
      <c r="C9818" s="463" t="s">
        <v>3519</v>
      </c>
      <c r="D9818" s="466">
        <v>7.95</v>
      </c>
    </row>
    <row r="9819" spans="1:4">
      <c r="A9819" s="463">
        <v>3477</v>
      </c>
      <c r="B9819" s="464" t="s">
        <v>6359</v>
      </c>
      <c r="C9819" s="463" t="s">
        <v>3519</v>
      </c>
      <c r="D9819" s="466">
        <v>30.79</v>
      </c>
    </row>
    <row r="9820" spans="1:4">
      <c r="A9820" s="463">
        <v>3478</v>
      </c>
      <c r="B9820" s="464" t="s">
        <v>6360</v>
      </c>
      <c r="C9820" s="463" t="s">
        <v>3519</v>
      </c>
      <c r="D9820" s="466">
        <v>70.739999999999995</v>
      </c>
    </row>
    <row r="9821" spans="1:4">
      <c r="A9821" s="463">
        <v>3525</v>
      </c>
      <c r="B9821" s="464" t="s">
        <v>6361</v>
      </c>
      <c r="C9821" s="463" t="s">
        <v>3519</v>
      </c>
      <c r="D9821" s="466">
        <v>83.93</v>
      </c>
    </row>
    <row r="9822" spans="1:4">
      <c r="A9822" s="463">
        <v>3511</v>
      </c>
      <c r="B9822" s="464" t="s">
        <v>6362</v>
      </c>
      <c r="C9822" s="463" t="s">
        <v>3519</v>
      </c>
      <c r="D9822" s="466">
        <v>98.48</v>
      </c>
    </row>
    <row r="9823" spans="1:4" ht="28.5">
      <c r="A9823" s="463">
        <v>38917</v>
      </c>
      <c r="B9823" s="464" t="s">
        <v>6363</v>
      </c>
      <c r="C9823" s="463" t="s">
        <v>3519</v>
      </c>
      <c r="D9823" s="466">
        <v>14.77</v>
      </c>
    </row>
    <row r="9824" spans="1:4" ht="28.5">
      <c r="A9824" s="463">
        <v>38919</v>
      </c>
      <c r="B9824" s="464" t="s">
        <v>6364</v>
      </c>
      <c r="C9824" s="463" t="s">
        <v>3519</v>
      </c>
      <c r="D9824" s="466">
        <v>21.98</v>
      </c>
    </row>
    <row r="9825" spans="1:4" ht="28.5">
      <c r="A9825" s="463">
        <v>38922</v>
      </c>
      <c r="B9825" s="464" t="s">
        <v>6365</v>
      </c>
      <c r="C9825" s="463" t="s">
        <v>3519</v>
      </c>
      <c r="D9825" s="466">
        <v>28.41</v>
      </c>
    </row>
    <row r="9826" spans="1:4" ht="28.5">
      <c r="A9826" s="463">
        <v>38921</v>
      </c>
      <c r="B9826" s="464" t="s">
        <v>6366</v>
      </c>
      <c r="C9826" s="463" t="s">
        <v>3519</v>
      </c>
      <c r="D9826" s="466">
        <v>35.119999999999997</v>
      </c>
    </row>
    <row r="9827" spans="1:4" ht="28.5">
      <c r="A9827" s="463">
        <v>38918</v>
      </c>
      <c r="B9827" s="464" t="s">
        <v>6367</v>
      </c>
      <c r="C9827" s="463" t="s">
        <v>3519</v>
      </c>
      <c r="D9827" s="466">
        <v>33.380000000000003</v>
      </c>
    </row>
    <row r="9828" spans="1:4" ht="28.5">
      <c r="A9828" s="463">
        <v>38920</v>
      </c>
      <c r="B9828" s="464" t="s">
        <v>6368</v>
      </c>
      <c r="C9828" s="463" t="s">
        <v>3519</v>
      </c>
      <c r="D9828" s="466">
        <v>41.73</v>
      </c>
    </row>
    <row r="9829" spans="1:4" ht="28.5">
      <c r="A9829" s="463">
        <v>12032</v>
      </c>
      <c r="B9829" s="464" t="s">
        <v>6369</v>
      </c>
      <c r="C9829" s="463" t="s">
        <v>3528</v>
      </c>
      <c r="D9829" s="466">
        <v>58.68</v>
      </c>
    </row>
    <row r="9830" spans="1:4" ht="28.5">
      <c r="A9830" s="463">
        <v>12030</v>
      </c>
      <c r="B9830" s="464" t="s">
        <v>6370</v>
      </c>
      <c r="C9830" s="463" t="s">
        <v>3528</v>
      </c>
      <c r="D9830" s="466">
        <v>55.14</v>
      </c>
    </row>
    <row r="9831" spans="1:4" ht="28.5">
      <c r="A9831" s="463">
        <v>10908</v>
      </c>
      <c r="B9831" s="464" t="s">
        <v>6371</v>
      </c>
      <c r="C9831" s="463" t="s">
        <v>3519</v>
      </c>
      <c r="D9831" s="466">
        <v>21.65</v>
      </c>
    </row>
    <row r="9832" spans="1:4" ht="28.5">
      <c r="A9832" s="463">
        <v>10909</v>
      </c>
      <c r="B9832" s="464" t="s">
        <v>6372</v>
      </c>
      <c r="C9832" s="463" t="s">
        <v>3519</v>
      </c>
      <c r="D9832" s="466">
        <v>34.53</v>
      </c>
    </row>
    <row r="9833" spans="1:4" ht="28.5">
      <c r="A9833" s="463">
        <v>3669</v>
      </c>
      <c r="B9833" s="464" t="s">
        <v>6373</v>
      </c>
      <c r="C9833" s="463" t="s">
        <v>3519</v>
      </c>
      <c r="D9833" s="466">
        <v>14.79</v>
      </c>
    </row>
    <row r="9834" spans="1:4" ht="28.5">
      <c r="A9834" s="463">
        <v>20138</v>
      </c>
      <c r="B9834" s="464" t="s">
        <v>6374</v>
      </c>
      <c r="C9834" s="463" t="s">
        <v>3519</v>
      </c>
      <c r="D9834" s="466">
        <v>73.510000000000005</v>
      </c>
    </row>
    <row r="9835" spans="1:4" ht="28.5">
      <c r="A9835" s="463">
        <v>20139</v>
      </c>
      <c r="B9835" s="464" t="s">
        <v>11558</v>
      </c>
      <c r="C9835" s="463" t="s">
        <v>3519</v>
      </c>
      <c r="D9835" s="466">
        <v>123.49</v>
      </c>
    </row>
    <row r="9836" spans="1:4" ht="28.5">
      <c r="A9836" s="463">
        <v>3668</v>
      </c>
      <c r="B9836" s="464" t="s">
        <v>6375</v>
      </c>
      <c r="C9836" s="463" t="s">
        <v>3519</v>
      </c>
      <c r="D9836" s="466">
        <v>48.96</v>
      </c>
    </row>
    <row r="9837" spans="1:4">
      <c r="A9837" s="463">
        <v>3656</v>
      </c>
      <c r="B9837" s="464" t="s">
        <v>6376</v>
      </c>
      <c r="C9837" s="463" t="s">
        <v>3519</v>
      </c>
      <c r="D9837" s="466">
        <v>24.27</v>
      </c>
    </row>
    <row r="9838" spans="1:4">
      <c r="A9838" s="463">
        <v>10911</v>
      </c>
      <c r="B9838" s="464" t="s">
        <v>6377</v>
      </c>
      <c r="C9838" s="463" t="s">
        <v>3519</v>
      </c>
      <c r="D9838" s="466">
        <v>26.93</v>
      </c>
    </row>
    <row r="9839" spans="1:4">
      <c r="A9839" s="463">
        <v>3654</v>
      </c>
      <c r="B9839" s="464" t="s">
        <v>6378</v>
      </c>
      <c r="C9839" s="463" t="s">
        <v>3519</v>
      </c>
      <c r="D9839" s="466">
        <v>4.99</v>
      </c>
    </row>
    <row r="9840" spans="1:4">
      <c r="A9840" s="463">
        <v>3664</v>
      </c>
      <c r="B9840" s="464" t="s">
        <v>6379</v>
      </c>
      <c r="C9840" s="463" t="s">
        <v>3519</v>
      </c>
      <c r="D9840" s="466">
        <v>6.2</v>
      </c>
    </row>
    <row r="9841" spans="1:4">
      <c r="A9841" s="463">
        <v>3657</v>
      </c>
      <c r="B9841" s="464" t="s">
        <v>6380</v>
      </c>
      <c r="C9841" s="463" t="s">
        <v>3519</v>
      </c>
      <c r="D9841" s="466">
        <v>6.68</v>
      </c>
    </row>
    <row r="9842" spans="1:4" ht="28.5">
      <c r="A9842" s="463">
        <v>12625</v>
      </c>
      <c r="B9842" s="464" t="s">
        <v>6381</v>
      </c>
      <c r="C9842" s="463" t="s">
        <v>3519</v>
      </c>
      <c r="D9842" s="466">
        <v>9.56</v>
      </c>
    </row>
    <row r="9843" spans="1:4">
      <c r="A9843" s="463">
        <v>20136</v>
      </c>
      <c r="B9843" s="464" t="s">
        <v>6382</v>
      </c>
      <c r="C9843" s="463" t="s">
        <v>3519</v>
      </c>
      <c r="D9843" s="466">
        <v>165.88</v>
      </c>
    </row>
    <row r="9844" spans="1:4" ht="28.5">
      <c r="A9844" s="463">
        <v>20144</v>
      </c>
      <c r="B9844" s="464" t="s">
        <v>11559</v>
      </c>
      <c r="C9844" s="463" t="s">
        <v>3519</v>
      </c>
      <c r="D9844" s="466">
        <v>72.86</v>
      </c>
    </row>
    <row r="9845" spans="1:4" ht="28.5">
      <c r="A9845" s="463">
        <v>20143</v>
      </c>
      <c r="B9845" s="464" t="s">
        <v>11560</v>
      </c>
      <c r="C9845" s="463" t="s">
        <v>3519</v>
      </c>
      <c r="D9845" s="466">
        <v>68.05</v>
      </c>
    </row>
    <row r="9846" spans="1:4" ht="28.5">
      <c r="A9846" s="463">
        <v>20145</v>
      </c>
      <c r="B9846" s="464" t="s">
        <v>11561</v>
      </c>
      <c r="C9846" s="463" t="s">
        <v>3519</v>
      </c>
      <c r="D9846" s="466">
        <v>193.11</v>
      </c>
    </row>
    <row r="9847" spans="1:4" ht="28.5">
      <c r="A9847" s="463">
        <v>20146</v>
      </c>
      <c r="B9847" s="464" t="s">
        <v>11562</v>
      </c>
      <c r="C9847" s="463" t="s">
        <v>3519</v>
      </c>
      <c r="D9847" s="466">
        <v>217.76</v>
      </c>
    </row>
    <row r="9848" spans="1:4">
      <c r="A9848" s="463">
        <v>20140</v>
      </c>
      <c r="B9848" s="464" t="s">
        <v>11563</v>
      </c>
      <c r="C9848" s="463" t="s">
        <v>3519</v>
      </c>
      <c r="D9848" s="466">
        <v>8.67</v>
      </c>
    </row>
    <row r="9849" spans="1:4">
      <c r="A9849" s="463">
        <v>20141</v>
      </c>
      <c r="B9849" s="464" t="s">
        <v>11564</v>
      </c>
      <c r="C9849" s="463" t="s">
        <v>3519</v>
      </c>
      <c r="D9849" s="466">
        <v>15.22</v>
      </c>
    </row>
    <row r="9850" spans="1:4">
      <c r="A9850" s="463">
        <v>20142</v>
      </c>
      <c r="B9850" s="464" t="s">
        <v>11565</v>
      </c>
      <c r="C9850" s="463" t="s">
        <v>3519</v>
      </c>
      <c r="D9850" s="466">
        <v>46.57</v>
      </c>
    </row>
    <row r="9851" spans="1:4">
      <c r="A9851" s="463">
        <v>3659</v>
      </c>
      <c r="B9851" s="464" t="s">
        <v>6383</v>
      </c>
      <c r="C9851" s="463" t="s">
        <v>3519</v>
      </c>
      <c r="D9851" s="466">
        <v>20.2</v>
      </c>
    </row>
    <row r="9852" spans="1:4">
      <c r="A9852" s="463">
        <v>3660</v>
      </c>
      <c r="B9852" s="464" t="s">
        <v>6384</v>
      </c>
      <c r="C9852" s="463" t="s">
        <v>3519</v>
      </c>
      <c r="D9852" s="466">
        <v>29.11</v>
      </c>
    </row>
    <row r="9853" spans="1:4">
      <c r="A9853" s="463">
        <v>3662</v>
      </c>
      <c r="B9853" s="464" t="s">
        <v>6385</v>
      </c>
      <c r="C9853" s="463" t="s">
        <v>3519</v>
      </c>
      <c r="D9853" s="466">
        <v>11</v>
      </c>
    </row>
    <row r="9854" spans="1:4">
      <c r="A9854" s="463">
        <v>3661</v>
      </c>
      <c r="B9854" s="464" t="s">
        <v>6386</v>
      </c>
      <c r="C9854" s="463" t="s">
        <v>3519</v>
      </c>
      <c r="D9854" s="466">
        <v>16.18</v>
      </c>
    </row>
    <row r="9855" spans="1:4">
      <c r="A9855" s="463">
        <v>3658</v>
      </c>
      <c r="B9855" s="464" t="s">
        <v>6387</v>
      </c>
      <c r="C9855" s="463" t="s">
        <v>3519</v>
      </c>
      <c r="D9855" s="466">
        <v>20.6</v>
      </c>
    </row>
    <row r="9856" spans="1:4">
      <c r="A9856" s="463">
        <v>3670</v>
      </c>
      <c r="B9856" s="464" t="s">
        <v>6388</v>
      </c>
      <c r="C9856" s="463" t="s">
        <v>3519</v>
      </c>
      <c r="D9856" s="466">
        <v>26.88</v>
      </c>
    </row>
    <row r="9857" spans="1:4">
      <c r="A9857" s="463">
        <v>3666</v>
      </c>
      <c r="B9857" s="464" t="s">
        <v>6389</v>
      </c>
      <c r="C9857" s="463" t="s">
        <v>3519</v>
      </c>
      <c r="D9857" s="466">
        <v>4.55</v>
      </c>
    </row>
    <row r="9858" spans="1:4">
      <c r="A9858" s="463">
        <v>14157</v>
      </c>
      <c r="B9858" s="464" t="s">
        <v>6390</v>
      </c>
      <c r="C9858" s="463" t="s">
        <v>3519</v>
      </c>
      <c r="D9858" s="466">
        <v>1.26</v>
      </c>
    </row>
    <row r="9859" spans="1:4" ht="28.5">
      <c r="A9859" s="463">
        <v>3653</v>
      </c>
      <c r="B9859" s="464" t="s">
        <v>6391</v>
      </c>
      <c r="C9859" s="463" t="s">
        <v>3519</v>
      </c>
      <c r="D9859" s="466">
        <v>132.86000000000001</v>
      </c>
    </row>
    <row r="9860" spans="1:4" ht="28.5">
      <c r="A9860" s="463">
        <v>3649</v>
      </c>
      <c r="B9860" s="464" t="s">
        <v>6392</v>
      </c>
      <c r="C9860" s="463" t="s">
        <v>3519</v>
      </c>
      <c r="D9860" s="466">
        <v>275.2</v>
      </c>
    </row>
    <row r="9861" spans="1:4" ht="28.5">
      <c r="A9861" s="463">
        <v>42696</v>
      </c>
      <c r="B9861" s="464" t="s">
        <v>6393</v>
      </c>
      <c r="C9861" s="463" t="s">
        <v>3519</v>
      </c>
      <c r="D9861" s="466">
        <v>769.97</v>
      </c>
    </row>
    <row r="9862" spans="1:4" ht="28.5">
      <c r="A9862" s="463">
        <v>42697</v>
      </c>
      <c r="B9862" s="464" t="s">
        <v>6394</v>
      </c>
      <c r="C9862" s="463" t="s">
        <v>3519</v>
      </c>
      <c r="D9862" s="466">
        <v>1159.5899999999999</v>
      </c>
    </row>
    <row r="9863" spans="1:4" ht="28.5">
      <c r="A9863" s="463">
        <v>42698</v>
      </c>
      <c r="B9863" s="464" t="s">
        <v>6395</v>
      </c>
      <c r="C9863" s="463" t="s">
        <v>3519</v>
      </c>
      <c r="D9863" s="466">
        <v>1615.27</v>
      </c>
    </row>
    <row r="9864" spans="1:4">
      <c r="A9864" s="463">
        <v>39875</v>
      </c>
      <c r="B9864" s="464" t="s">
        <v>6396</v>
      </c>
      <c r="C9864" s="463" t="s">
        <v>3519</v>
      </c>
      <c r="D9864" s="466">
        <v>745.93</v>
      </c>
    </row>
    <row r="9865" spans="1:4">
      <c r="A9865" s="463">
        <v>39876</v>
      </c>
      <c r="B9865" s="464" t="s">
        <v>6397</v>
      </c>
      <c r="C9865" s="463" t="s">
        <v>3519</v>
      </c>
      <c r="D9865" s="466">
        <v>933.9</v>
      </c>
    </row>
    <row r="9866" spans="1:4">
      <c r="A9866" s="463">
        <v>39877</v>
      </c>
      <c r="B9866" s="464" t="s">
        <v>6398</v>
      </c>
      <c r="C9866" s="463" t="s">
        <v>3519</v>
      </c>
      <c r="D9866" s="466">
        <v>1295.28</v>
      </c>
    </row>
    <row r="9867" spans="1:4">
      <c r="A9867" s="463">
        <v>39878</v>
      </c>
      <c r="B9867" s="464" t="s">
        <v>6399</v>
      </c>
      <c r="C9867" s="463" t="s">
        <v>3519</v>
      </c>
      <c r="D9867" s="466">
        <v>1710.86</v>
      </c>
    </row>
    <row r="9868" spans="1:4">
      <c r="A9868" s="463">
        <v>39872</v>
      </c>
      <c r="B9868" s="464" t="s">
        <v>6400</v>
      </c>
      <c r="C9868" s="463" t="s">
        <v>3519</v>
      </c>
      <c r="D9868" s="466">
        <v>511.54</v>
      </c>
    </row>
    <row r="9869" spans="1:4">
      <c r="A9869" s="463">
        <v>39873</v>
      </c>
      <c r="B9869" s="464" t="s">
        <v>6401</v>
      </c>
      <c r="C9869" s="463" t="s">
        <v>3519</v>
      </c>
      <c r="D9869" s="466">
        <v>593.36</v>
      </c>
    </row>
    <row r="9870" spans="1:4">
      <c r="A9870" s="463">
        <v>39874</v>
      </c>
      <c r="B9870" s="464" t="s">
        <v>6402</v>
      </c>
      <c r="C9870" s="463" t="s">
        <v>3519</v>
      </c>
      <c r="D9870" s="466">
        <v>651.72</v>
      </c>
    </row>
    <row r="9871" spans="1:4">
      <c r="A9871" s="463">
        <v>3674</v>
      </c>
      <c r="B9871" s="464" t="s">
        <v>6403</v>
      </c>
      <c r="C9871" s="463" t="s">
        <v>3522</v>
      </c>
      <c r="D9871" s="466">
        <v>73.81</v>
      </c>
    </row>
    <row r="9872" spans="1:4">
      <c r="A9872" s="463">
        <v>3681</v>
      </c>
      <c r="B9872" s="464" t="s">
        <v>6404</v>
      </c>
      <c r="C9872" s="463" t="s">
        <v>3522</v>
      </c>
      <c r="D9872" s="466">
        <v>109.82</v>
      </c>
    </row>
    <row r="9873" spans="1:4">
      <c r="A9873" s="463">
        <v>3676</v>
      </c>
      <c r="B9873" s="464" t="s">
        <v>6405</v>
      </c>
      <c r="C9873" s="463" t="s">
        <v>3522</v>
      </c>
      <c r="D9873" s="466">
        <v>413.28</v>
      </c>
    </row>
    <row r="9874" spans="1:4">
      <c r="A9874" s="463">
        <v>3679</v>
      </c>
      <c r="B9874" s="464" t="s">
        <v>6406</v>
      </c>
      <c r="C9874" s="463" t="s">
        <v>3522</v>
      </c>
      <c r="D9874" s="466">
        <v>341.92</v>
      </c>
    </row>
    <row r="9875" spans="1:4">
      <c r="A9875" s="463">
        <v>3672</v>
      </c>
      <c r="B9875" s="464" t="s">
        <v>6407</v>
      </c>
      <c r="C9875" s="463" t="s">
        <v>3522</v>
      </c>
      <c r="D9875" s="466">
        <v>1.1599999999999999</v>
      </c>
    </row>
    <row r="9876" spans="1:4">
      <c r="A9876" s="463">
        <v>3671</v>
      </c>
      <c r="B9876" s="464" t="s">
        <v>6408</v>
      </c>
      <c r="C9876" s="463" t="s">
        <v>3522</v>
      </c>
      <c r="D9876" s="466">
        <v>1.1000000000000001</v>
      </c>
    </row>
    <row r="9877" spans="1:4">
      <c r="A9877" s="463">
        <v>3673</v>
      </c>
      <c r="B9877" s="464" t="s">
        <v>6409</v>
      </c>
      <c r="C9877" s="463" t="s">
        <v>3522</v>
      </c>
      <c r="D9877" s="466">
        <v>1.72</v>
      </c>
    </row>
    <row r="9878" spans="1:4" ht="28.5">
      <c r="A9878" s="463">
        <v>38394</v>
      </c>
      <c r="B9878" s="464" t="s">
        <v>6410</v>
      </c>
      <c r="C9878" s="463" t="s">
        <v>3519</v>
      </c>
      <c r="D9878" s="466">
        <v>322.58</v>
      </c>
    </row>
    <row r="9879" spans="1:4">
      <c r="A9879" s="463">
        <v>3729</v>
      </c>
      <c r="B9879" s="464" t="s">
        <v>6411</v>
      </c>
      <c r="C9879" s="463" t="s">
        <v>3519</v>
      </c>
      <c r="D9879" s="466">
        <v>83.51</v>
      </c>
    </row>
    <row r="9880" spans="1:4" ht="71.25">
      <c r="A9880" s="463">
        <v>39357</v>
      </c>
      <c r="B9880" s="464" t="s">
        <v>6412</v>
      </c>
      <c r="C9880" s="463" t="s">
        <v>3519</v>
      </c>
      <c r="D9880" s="466">
        <v>134.25</v>
      </c>
    </row>
    <row r="9881" spans="1:4" ht="71.25">
      <c r="A9881" s="463">
        <v>39358</v>
      </c>
      <c r="B9881" s="464" t="s">
        <v>6413</v>
      </c>
      <c r="C9881" s="463" t="s">
        <v>3519</v>
      </c>
      <c r="D9881" s="466">
        <v>147.21</v>
      </c>
    </row>
    <row r="9882" spans="1:4" ht="71.25">
      <c r="A9882" s="463">
        <v>39356</v>
      </c>
      <c r="B9882" s="464" t="s">
        <v>6414</v>
      </c>
      <c r="C9882" s="463" t="s">
        <v>3519</v>
      </c>
      <c r="D9882" s="466">
        <v>251.14</v>
      </c>
    </row>
    <row r="9883" spans="1:4" ht="71.25">
      <c r="A9883" s="463">
        <v>39355</v>
      </c>
      <c r="B9883" s="464" t="s">
        <v>6415</v>
      </c>
      <c r="C9883" s="463" t="s">
        <v>3519</v>
      </c>
      <c r="D9883" s="466">
        <v>216.11</v>
      </c>
    </row>
    <row r="9884" spans="1:4" ht="71.25">
      <c r="A9884" s="463">
        <v>39353</v>
      </c>
      <c r="B9884" s="464" t="s">
        <v>6416</v>
      </c>
      <c r="C9884" s="463" t="s">
        <v>3519</v>
      </c>
      <c r="D9884" s="466">
        <v>296.36</v>
      </c>
    </row>
    <row r="9885" spans="1:4" ht="71.25">
      <c r="A9885" s="463">
        <v>39354</v>
      </c>
      <c r="B9885" s="464" t="s">
        <v>6417</v>
      </c>
      <c r="C9885" s="463" t="s">
        <v>3519</v>
      </c>
      <c r="D9885" s="466">
        <v>295.37</v>
      </c>
    </row>
    <row r="9886" spans="1:4">
      <c r="A9886" s="463">
        <v>39398</v>
      </c>
      <c r="B9886" s="464" t="s">
        <v>6418</v>
      </c>
      <c r="C9886" s="463" t="s">
        <v>3519</v>
      </c>
      <c r="D9886" s="466">
        <v>79.319999999999993</v>
      </c>
    </row>
    <row r="9887" spans="1:4" ht="28.5">
      <c r="A9887" s="463">
        <v>13343</v>
      </c>
      <c r="B9887" s="464" t="s">
        <v>6419</v>
      </c>
      <c r="C9887" s="463" t="s">
        <v>3519</v>
      </c>
      <c r="D9887" s="466">
        <v>46.36</v>
      </c>
    </row>
    <row r="9888" spans="1:4" ht="28.5">
      <c r="A9888" s="463">
        <v>12118</v>
      </c>
      <c r="B9888" s="464" t="s">
        <v>6420</v>
      </c>
      <c r="C9888" s="463" t="s">
        <v>3519</v>
      </c>
      <c r="D9888" s="466">
        <v>19.670000000000002</v>
      </c>
    </row>
    <row r="9889" spans="1:4" ht="57">
      <c r="A9889" s="463">
        <v>39482</v>
      </c>
      <c r="B9889" s="464" t="s">
        <v>8642</v>
      </c>
      <c r="C9889" s="463" t="s">
        <v>3519</v>
      </c>
      <c r="D9889" s="466">
        <v>574.38</v>
      </c>
    </row>
    <row r="9890" spans="1:4" ht="57">
      <c r="A9890" s="463">
        <v>39486</v>
      </c>
      <c r="B9890" s="464" t="s">
        <v>8641</v>
      </c>
      <c r="C9890" s="463" t="s">
        <v>3519</v>
      </c>
      <c r="D9890" s="466">
        <v>468.77</v>
      </c>
    </row>
    <row r="9891" spans="1:4" ht="42.75">
      <c r="A9891" s="463">
        <v>39484</v>
      </c>
      <c r="B9891" s="464" t="s">
        <v>8640</v>
      </c>
      <c r="C9891" s="463" t="s">
        <v>3519</v>
      </c>
      <c r="D9891" s="466">
        <v>574.38</v>
      </c>
    </row>
    <row r="9892" spans="1:4" ht="42.75">
      <c r="A9892" s="463">
        <v>39488</v>
      </c>
      <c r="B9892" s="464" t="s">
        <v>8639</v>
      </c>
      <c r="C9892" s="463" t="s">
        <v>3519</v>
      </c>
      <c r="D9892" s="466">
        <v>476.45</v>
      </c>
    </row>
    <row r="9893" spans="1:4" ht="42.75">
      <c r="A9893" s="463">
        <v>39485</v>
      </c>
      <c r="B9893" s="464" t="s">
        <v>8638</v>
      </c>
      <c r="C9893" s="463" t="s">
        <v>3519</v>
      </c>
      <c r="D9893" s="466">
        <v>574.38</v>
      </c>
    </row>
    <row r="9894" spans="1:4" ht="42.75">
      <c r="A9894" s="463">
        <v>39489</v>
      </c>
      <c r="B9894" s="464" t="s">
        <v>8637</v>
      </c>
      <c r="C9894" s="463" t="s">
        <v>3519</v>
      </c>
      <c r="D9894" s="466">
        <v>484.52</v>
      </c>
    </row>
    <row r="9895" spans="1:4" ht="57">
      <c r="A9895" s="463">
        <v>39490</v>
      </c>
      <c r="B9895" s="464" t="s">
        <v>8636</v>
      </c>
      <c r="C9895" s="463" t="s">
        <v>3519</v>
      </c>
      <c r="D9895" s="466">
        <v>722</v>
      </c>
    </row>
    <row r="9896" spans="1:4" ht="57">
      <c r="A9896" s="463">
        <v>39494</v>
      </c>
      <c r="B9896" s="464" t="s">
        <v>8635</v>
      </c>
      <c r="C9896" s="463" t="s">
        <v>3519</v>
      </c>
      <c r="D9896" s="466">
        <v>518.46</v>
      </c>
    </row>
    <row r="9897" spans="1:4" ht="57">
      <c r="A9897" s="463">
        <v>39495</v>
      </c>
      <c r="B9897" s="464" t="s">
        <v>8634</v>
      </c>
      <c r="C9897" s="463" t="s">
        <v>3519</v>
      </c>
      <c r="D9897" s="466">
        <v>584.24</v>
      </c>
    </row>
    <row r="9898" spans="1:4" ht="57">
      <c r="A9898" s="463">
        <v>39496</v>
      </c>
      <c r="B9898" s="464" t="s">
        <v>8633</v>
      </c>
      <c r="C9898" s="463" t="s">
        <v>3519</v>
      </c>
      <c r="D9898" s="466">
        <v>642.66</v>
      </c>
    </row>
    <row r="9899" spans="1:4" ht="57">
      <c r="A9899" s="463">
        <v>39492</v>
      </c>
      <c r="B9899" s="464" t="s">
        <v>8632</v>
      </c>
      <c r="C9899" s="463" t="s">
        <v>3519</v>
      </c>
      <c r="D9899" s="466">
        <v>744.02</v>
      </c>
    </row>
    <row r="9900" spans="1:4" ht="57">
      <c r="A9900" s="463">
        <v>39497</v>
      </c>
      <c r="B9900" s="464" t="s">
        <v>8631</v>
      </c>
      <c r="C9900" s="463" t="s">
        <v>3519</v>
      </c>
      <c r="D9900" s="466">
        <v>672.05</v>
      </c>
    </row>
    <row r="9901" spans="1:4" ht="57">
      <c r="A9901" s="463">
        <v>39493</v>
      </c>
      <c r="B9901" s="464" t="s">
        <v>8630</v>
      </c>
      <c r="C9901" s="463" t="s">
        <v>3519</v>
      </c>
      <c r="D9901" s="466">
        <v>798.03</v>
      </c>
    </row>
    <row r="9902" spans="1:4" ht="42.75">
      <c r="A9902" s="463">
        <v>39500</v>
      </c>
      <c r="B9902" s="464" t="s">
        <v>8629</v>
      </c>
      <c r="C9902" s="463" t="s">
        <v>3519</v>
      </c>
      <c r="D9902" s="466">
        <v>870.72</v>
      </c>
    </row>
    <row r="9903" spans="1:4" ht="57">
      <c r="A9903" s="463">
        <v>39498</v>
      </c>
      <c r="B9903" s="464" t="s">
        <v>8628</v>
      </c>
      <c r="C9903" s="463" t="s">
        <v>3519</v>
      </c>
      <c r="D9903" s="466">
        <v>1073.8900000000001</v>
      </c>
    </row>
    <row r="9904" spans="1:4" ht="42.75">
      <c r="A9904" s="463">
        <v>43628</v>
      </c>
      <c r="B9904" s="464" t="s">
        <v>8627</v>
      </c>
      <c r="C9904" s="463" t="s">
        <v>3519</v>
      </c>
      <c r="D9904" s="466">
        <v>846.45</v>
      </c>
    </row>
    <row r="9905" spans="1:4" ht="42.75">
      <c r="A9905" s="463">
        <v>39501</v>
      </c>
      <c r="B9905" s="464" t="s">
        <v>8626</v>
      </c>
      <c r="C9905" s="463" t="s">
        <v>3519</v>
      </c>
      <c r="D9905" s="466">
        <v>894.3</v>
      </c>
    </row>
    <row r="9906" spans="1:4" ht="57">
      <c r="A9906" s="463">
        <v>39499</v>
      </c>
      <c r="B9906" s="464" t="s">
        <v>8625</v>
      </c>
      <c r="C9906" s="463" t="s">
        <v>3519</v>
      </c>
      <c r="D9906" s="466">
        <v>1089.1400000000001</v>
      </c>
    </row>
    <row r="9907" spans="1:4" ht="42.75">
      <c r="A9907" s="463">
        <v>43621</v>
      </c>
      <c r="B9907" s="464" t="s">
        <v>8624</v>
      </c>
      <c r="C9907" s="463" t="s">
        <v>3519</v>
      </c>
      <c r="D9907" s="466">
        <v>899.36</v>
      </c>
    </row>
    <row r="9908" spans="1:4" ht="28.5">
      <c r="A9908" s="463">
        <v>3733</v>
      </c>
      <c r="B9908" s="464" t="s">
        <v>6421</v>
      </c>
      <c r="C9908" s="463" t="s">
        <v>3520</v>
      </c>
      <c r="D9908" s="466">
        <v>63.51</v>
      </c>
    </row>
    <row r="9909" spans="1:4">
      <c r="A9909" s="463">
        <v>3731</v>
      </c>
      <c r="B9909" s="464" t="s">
        <v>6422</v>
      </c>
      <c r="C9909" s="463" t="s">
        <v>3520</v>
      </c>
      <c r="D9909" s="466">
        <v>58.95</v>
      </c>
    </row>
    <row r="9910" spans="1:4">
      <c r="A9910" s="463">
        <v>38137</v>
      </c>
      <c r="B9910" s="464" t="s">
        <v>6423</v>
      </c>
      <c r="C9910" s="463" t="s">
        <v>3520</v>
      </c>
      <c r="D9910" s="466">
        <v>59.3</v>
      </c>
    </row>
    <row r="9911" spans="1:4">
      <c r="A9911" s="463">
        <v>38135</v>
      </c>
      <c r="B9911" s="464" t="s">
        <v>6424</v>
      </c>
      <c r="C9911" s="463" t="s">
        <v>3520</v>
      </c>
      <c r="D9911" s="466">
        <v>75.17</v>
      </c>
    </row>
    <row r="9912" spans="1:4">
      <c r="A9912" s="463">
        <v>38138</v>
      </c>
      <c r="B9912" s="464" t="s">
        <v>6425</v>
      </c>
      <c r="C9912" s="463" t="s">
        <v>3520</v>
      </c>
      <c r="D9912" s="466">
        <v>58.23</v>
      </c>
    </row>
    <row r="9913" spans="1:4" ht="28.5">
      <c r="A9913" s="463">
        <v>3736</v>
      </c>
      <c r="B9913" s="464" t="s">
        <v>6426</v>
      </c>
      <c r="C9913" s="463" t="s">
        <v>3520</v>
      </c>
      <c r="D9913" s="466">
        <v>76</v>
      </c>
    </row>
    <row r="9914" spans="1:4" ht="28.5">
      <c r="A9914" s="463">
        <v>3741</v>
      </c>
      <c r="B9914" s="464" t="s">
        <v>6427</v>
      </c>
      <c r="C9914" s="463" t="s">
        <v>3520</v>
      </c>
      <c r="D9914" s="466">
        <v>79.22</v>
      </c>
    </row>
    <row r="9915" spans="1:4" ht="28.5">
      <c r="A9915" s="463">
        <v>3745</v>
      </c>
      <c r="B9915" s="464" t="s">
        <v>6428</v>
      </c>
      <c r="C9915" s="463" t="s">
        <v>3520</v>
      </c>
      <c r="D9915" s="466">
        <v>85.42</v>
      </c>
    </row>
    <row r="9916" spans="1:4" ht="28.5">
      <c r="A9916" s="463">
        <v>3743</v>
      </c>
      <c r="B9916" s="464" t="s">
        <v>6429</v>
      </c>
      <c r="C9916" s="463" t="s">
        <v>3520</v>
      </c>
      <c r="D9916" s="466">
        <v>78.94</v>
      </c>
    </row>
    <row r="9917" spans="1:4" ht="28.5">
      <c r="A9917" s="463">
        <v>3744</v>
      </c>
      <c r="B9917" s="464" t="s">
        <v>6430</v>
      </c>
      <c r="C9917" s="463" t="s">
        <v>3520</v>
      </c>
      <c r="D9917" s="466">
        <v>86.89</v>
      </c>
    </row>
    <row r="9918" spans="1:4" ht="28.5">
      <c r="A9918" s="463">
        <v>3739</v>
      </c>
      <c r="B9918" s="464" t="s">
        <v>6431</v>
      </c>
      <c r="C9918" s="463" t="s">
        <v>3520</v>
      </c>
      <c r="D9918" s="466">
        <v>91.31</v>
      </c>
    </row>
    <row r="9919" spans="1:4" ht="28.5">
      <c r="A9919" s="463">
        <v>3737</v>
      </c>
      <c r="B9919" s="464" t="s">
        <v>6432</v>
      </c>
      <c r="C9919" s="463" t="s">
        <v>3520</v>
      </c>
      <c r="D9919" s="466">
        <v>95.73</v>
      </c>
    </row>
    <row r="9920" spans="1:4" ht="28.5">
      <c r="A9920" s="463">
        <v>3738</v>
      </c>
      <c r="B9920" s="464" t="s">
        <v>6433</v>
      </c>
      <c r="C9920" s="463" t="s">
        <v>3520</v>
      </c>
      <c r="D9920" s="466">
        <v>110.46</v>
      </c>
    </row>
    <row r="9921" spans="1:4" ht="28.5">
      <c r="A9921" s="463">
        <v>3747</v>
      </c>
      <c r="B9921" s="464" t="s">
        <v>6434</v>
      </c>
      <c r="C9921" s="463" t="s">
        <v>3520</v>
      </c>
      <c r="D9921" s="466">
        <v>86.89</v>
      </c>
    </row>
    <row r="9922" spans="1:4" ht="28.5">
      <c r="A9922" s="463">
        <v>11649</v>
      </c>
      <c r="B9922" s="464" t="s">
        <v>6435</v>
      </c>
      <c r="C9922" s="463" t="s">
        <v>3519</v>
      </c>
      <c r="D9922" s="466">
        <v>630.38</v>
      </c>
    </row>
    <row r="9923" spans="1:4" ht="28.5">
      <c r="A9923" s="463">
        <v>11650</v>
      </c>
      <c r="B9923" s="464" t="s">
        <v>6436</v>
      </c>
      <c r="C9923" s="463" t="s">
        <v>3519</v>
      </c>
      <c r="D9923" s="466">
        <v>1074.45</v>
      </c>
    </row>
    <row r="9924" spans="1:4" ht="28.5">
      <c r="A9924" s="463">
        <v>3742</v>
      </c>
      <c r="B9924" s="464" t="s">
        <v>6437</v>
      </c>
      <c r="C9924" s="463" t="s">
        <v>3520</v>
      </c>
      <c r="D9924" s="466">
        <v>114.58</v>
      </c>
    </row>
    <row r="9925" spans="1:4" ht="28.5">
      <c r="A9925" s="463">
        <v>3746</v>
      </c>
      <c r="B9925" s="464" t="s">
        <v>6438</v>
      </c>
      <c r="C9925" s="463" t="s">
        <v>3520</v>
      </c>
      <c r="D9925" s="466">
        <v>133.79</v>
      </c>
    </row>
    <row r="9926" spans="1:4" ht="28.5">
      <c r="A9926" s="463">
        <v>21106</v>
      </c>
      <c r="B9926" s="464" t="s">
        <v>8623</v>
      </c>
      <c r="C9926" s="463" t="s">
        <v>3523</v>
      </c>
      <c r="D9926" s="466">
        <v>45.61</v>
      </c>
    </row>
    <row r="9927" spans="1:4">
      <c r="A9927" s="463">
        <v>3755</v>
      </c>
      <c r="B9927" s="464" t="s">
        <v>6439</v>
      </c>
      <c r="C9927" s="463" t="s">
        <v>3519</v>
      </c>
      <c r="D9927" s="466">
        <v>16.98</v>
      </c>
    </row>
    <row r="9928" spans="1:4">
      <c r="A9928" s="463">
        <v>3750</v>
      </c>
      <c r="B9928" s="464" t="s">
        <v>6440</v>
      </c>
      <c r="C9928" s="463" t="s">
        <v>3519</v>
      </c>
      <c r="D9928" s="466">
        <v>22.84</v>
      </c>
    </row>
    <row r="9929" spans="1:4">
      <c r="A9929" s="463">
        <v>3756</v>
      </c>
      <c r="B9929" s="464" t="s">
        <v>6441</v>
      </c>
      <c r="C9929" s="463" t="s">
        <v>3519</v>
      </c>
      <c r="D9929" s="466">
        <v>42.68</v>
      </c>
    </row>
    <row r="9930" spans="1:4">
      <c r="A9930" s="463">
        <v>39377</v>
      </c>
      <c r="B9930" s="464" t="s">
        <v>6442</v>
      </c>
      <c r="C9930" s="463" t="s">
        <v>3519</v>
      </c>
      <c r="D9930" s="466">
        <v>126.43</v>
      </c>
    </row>
    <row r="9931" spans="1:4">
      <c r="A9931" s="463">
        <v>38191</v>
      </c>
      <c r="B9931" s="464" t="s">
        <v>6443</v>
      </c>
      <c r="C9931" s="463" t="s">
        <v>3519</v>
      </c>
      <c r="D9931" s="466">
        <v>9.41</v>
      </c>
    </row>
    <row r="9932" spans="1:4">
      <c r="A9932" s="463">
        <v>39381</v>
      </c>
      <c r="B9932" s="464" t="s">
        <v>6444</v>
      </c>
      <c r="C9932" s="463" t="s">
        <v>3519</v>
      </c>
      <c r="D9932" s="466">
        <v>8.7799999999999994</v>
      </c>
    </row>
    <row r="9933" spans="1:4">
      <c r="A9933" s="463">
        <v>38780</v>
      </c>
      <c r="B9933" s="464" t="s">
        <v>6445</v>
      </c>
      <c r="C9933" s="463" t="s">
        <v>3519</v>
      </c>
      <c r="D9933" s="466">
        <v>10.74</v>
      </c>
    </row>
    <row r="9934" spans="1:4">
      <c r="A9934" s="463">
        <v>38781</v>
      </c>
      <c r="B9934" s="464" t="s">
        <v>6446</v>
      </c>
      <c r="C9934" s="463" t="s">
        <v>3519</v>
      </c>
      <c r="D9934" s="466">
        <v>36.26</v>
      </c>
    </row>
    <row r="9935" spans="1:4">
      <c r="A9935" s="463">
        <v>38192</v>
      </c>
      <c r="B9935" s="464" t="s">
        <v>6447</v>
      </c>
      <c r="C9935" s="463" t="s">
        <v>3519</v>
      </c>
      <c r="D9935" s="466">
        <v>65.61</v>
      </c>
    </row>
    <row r="9936" spans="1:4">
      <c r="A9936" s="463">
        <v>3753</v>
      </c>
      <c r="B9936" s="464" t="s">
        <v>6448</v>
      </c>
      <c r="C9936" s="463" t="s">
        <v>3519</v>
      </c>
      <c r="D9936" s="466">
        <v>5.74</v>
      </c>
    </row>
    <row r="9937" spans="1:4">
      <c r="A9937" s="463">
        <v>38782</v>
      </c>
      <c r="B9937" s="464" t="s">
        <v>6449</v>
      </c>
      <c r="C9937" s="463" t="s">
        <v>3519</v>
      </c>
      <c r="D9937" s="466">
        <v>7.48</v>
      </c>
    </row>
    <row r="9938" spans="1:4">
      <c r="A9938" s="463">
        <v>38778</v>
      </c>
      <c r="B9938" s="464" t="s">
        <v>6450</v>
      </c>
      <c r="C9938" s="463" t="s">
        <v>3519</v>
      </c>
      <c r="D9938" s="466">
        <v>5.61</v>
      </c>
    </row>
    <row r="9939" spans="1:4">
      <c r="A9939" s="463">
        <v>38779</v>
      </c>
      <c r="B9939" s="464" t="s">
        <v>6451</v>
      </c>
      <c r="C9939" s="463" t="s">
        <v>3519</v>
      </c>
      <c r="D9939" s="466">
        <v>5.95</v>
      </c>
    </row>
    <row r="9940" spans="1:4">
      <c r="A9940" s="463">
        <v>39388</v>
      </c>
      <c r="B9940" s="464" t="s">
        <v>6452</v>
      </c>
      <c r="C9940" s="463" t="s">
        <v>3519</v>
      </c>
      <c r="D9940" s="466">
        <v>9.4700000000000006</v>
      </c>
    </row>
    <row r="9941" spans="1:4">
      <c r="A9941" s="463">
        <v>39387</v>
      </c>
      <c r="B9941" s="464" t="s">
        <v>6453</v>
      </c>
      <c r="C9941" s="463" t="s">
        <v>3519</v>
      </c>
      <c r="D9941" s="466">
        <v>14.76</v>
      </c>
    </row>
    <row r="9942" spans="1:4">
      <c r="A9942" s="463">
        <v>39386</v>
      </c>
      <c r="B9942" s="464" t="s">
        <v>6454</v>
      </c>
      <c r="C9942" s="463" t="s">
        <v>3519</v>
      </c>
      <c r="D9942" s="466">
        <v>10.29</v>
      </c>
    </row>
    <row r="9943" spans="1:4">
      <c r="A9943" s="463">
        <v>38194</v>
      </c>
      <c r="B9943" s="464" t="s">
        <v>6455</v>
      </c>
      <c r="C9943" s="463" t="s">
        <v>3519</v>
      </c>
      <c r="D9943" s="466">
        <v>7.7</v>
      </c>
    </row>
    <row r="9944" spans="1:4">
      <c r="A9944" s="463">
        <v>38193</v>
      </c>
      <c r="B9944" s="464" t="s">
        <v>6456</v>
      </c>
      <c r="C9944" s="463" t="s">
        <v>3519</v>
      </c>
      <c r="D9944" s="466">
        <v>6.69</v>
      </c>
    </row>
    <row r="9945" spans="1:4">
      <c r="A9945" s="463">
        <v>12216</v>
      </c>
      <c r="B9945" s="464" t="s">
        <v>6457</v>
      </c>
      <c r="C9945" s="463" t="s">
        <v>3519</v>
      </c>
      <c r="D9945" s="466">
        <v>32.81</v>
      </c>
    </row>
    <row r="9946" spans="1:4">
      <c r="A9946" s="463">
        <v>3757</v>
      </c>
      <c r="B9946" s="464" t="s">
        <v>6458</v>
      </c>
      <c r="C9946" s="463" t="s">
        <v>3519</v>
      </c>
      <c r="D9946" s="466">
        <v>37.94</v>
      </c>
    </row>
    <row r="9947" spans="1:4">
      <c r="A9947" s="463">
        <v>3758</v>
      </c>
      <c r="B9947" s="464" t="s">
        <v>6459</v>
      </c>
      <c r="C9947" s="463" t="s">
        <v>3519</v>
      </c>
      <c r="D9947" s="466">
        <v>44.24</v>
      </c>
    </row>
    <row r="9948" spans="1:4">
      <c r="A9948" s="463">
        <v>12214</v>
      </c>
      <c r="B9948" s="464" t="s">
        <v>6460</v>
      </c>
      <c r="C9948" s="463" t="s">
        <v>3519</v>
      </c>
      <c r="D9948" s="466">
        <v>15.15</v>
      </c>
    </row>
    <row r="9949" spans="1:4">
      <c r="A9949" s="463">
        <v>3749</v>
      </c>
      <c r="B9949" s="464" t="s">
        <v>6461</v>
      </c>
      <c r="C9949" s="463" t="s">
        <v>3519</v>
      </c>
      <c r="D9949" s="466">
        <v>27</v>
      </c>
    </row>
    <row r="9950" spans="1:4">
      <c r="A9950" s="463">
        <v>3751</v>
      </c>
      <c r="B9950" s="464" t="s">
        <v>6462</v>
      </c>
      <c r="C9950" s="463" t="s">
        <v>3519</v>
      </c>
      <c r="D9950" s="466">
        <v>36.840000000000003</v>
      </c>
    </row>
    <row r="9951" spans="1:4">
      <c r="A9951" s="463">
        <v>39376</v>
      </c>
      <c r="B9951" s="464" t="s">
        <v>6463</v>
      </c>
      <c r="C9951" s="463" t="s">
        <v>3519</v>
      </c>
      <c r="D9951" s="466">
        <v>31.06</v>
      </c>
    </row>
    <row r="9952" spans="1:4">
      <c r="A9952" s="463">
        <v>3752</v>
      </c>
      <c r="B9952" s="464" t="s">
        <v>6464</v>
      </c>
      <c r="C9952" s="463" t="s">
        <v>3519</v>
      </c>
      <c r="D9952" s="466">
        <v>60.78</v>
      </c>
    </row>
    <row r="9953" spans="1:4" ht="42.75">
      <c r="A9953" s="463">
        <v>746</v>
      </c>
      <c r="B9953" s="464" t="s">
        <v>13894</v>
      </c>
      <c r="C9953" s="463" t="s">
        <v>3519</v>
      </c>
      <c r="D9953" s="466">
        <v>3019</v>
      </c>
    </row>
    <row r="9954" spans="1:4" ht="28.5">
      <c r="A9954" s="463">
        <v>20269</v>
      </c>
      <c r="B9954" s="464" t="s">
        <v>13895</v>
      </c>
      <c r="C9954" s="463" t="s">
        <v>3519</v>
      </c>
      <c r="D9954" s="466">
        <v>83.48</v>
      </c>
    </row>
    <row r="9955" spans="1:4" ht="28.5">
      <c r="A9955" s="463">
        <v>20270</v>
      </c>
      <c r="B9955" s="464" t="s">
        <v>13896</v>
      </c>
      <c r="C9955" s="463" t="s">
        <v>3519</v>
      </c>
      <c r="D9955" s="466">
        <v>92.24</v>
      </c>
    </row>
    <row r="9956" spans="1:4" ht="28.5">
      <c r="A9956" s="463">
        <v>11696</v>
      </c>
      <c r="B9956" s="464" t="s">
        <v>13897</v>
      </c>
      <c r="C9956" s="463" t="s">
        <v>3519</v>
      </c>
      <c r="D9956" s="466">
        <v>147.66</v>
      </c>
    </row>
    <row r="9957" spans="1:4" ht="28.5">
      <c r="A9957" s="463">
        <v>10427</v>
      </c>
      <c r="B9957" s="464" t="s">
        <v>13898</v>
      </c>
      <c r="C9957" s="463" t="s">
        <v>3519</v>
      </c>
      <c r="D9957" s="466">
        <v>413.22</v>
      </c>
    </row>
    <row r="9958" spans="1:4" ht="28.5">
      <c r="A9958" s="463">
        <v>10428</v>
      </c>
      <c r="B9958" s="464" t="s">
        <v>13899</v>
      </c>
      <c r="C9958" s="463" t="s">
        <v>3519</v>
      </c>
      <c r="D9958" s="466">
        <v>425.75</v>
      </c>
    </row>
    <row r="9959" spans="1:4" ht="28.5">
      <c r="A9959" s="463">
        <v>36521</v>
      </c>
      <c r="B9959" s="464" t="s">
        <v>13900</v>
      </c>
      <c r="C9959" s="463" t="s">
        <v>3519</v>
      </c>
      <c r="D9959" s="466">
        <v>132.84</v>
      </c>
    </row>
    <row r="9960" spans="1:4">
      <c r="A9960" s="463">
        <v>36794</v>
      </c>
      <c r="B9960" s="464" t="s">
        <v>13901</v>
      </c>
      <c r="C9960" s="463" t="s">
        <v>3519</v>
      </c>
      <c r="D9960" s="466">
        <v>141.41999999999999</v>
      </c>
    </row>
    <row r="9961" spans="1:4">
      <c r="A9961" s="463">
        <v>10426</v>
      </c>
      <c r="B9961" s="464" t="s">
        <v>13902</v>
      </c>
      <c r="C9961" s="463" t="s">
        <v>3519</v>
      </c>
      <c r="D9961" s="466">
        <v>158.36000000000001</v>
      </c>
    </row>
    <row r="9962" spans="1:4">
      <c r="A9962" s="463">
        <v>10425</v>
      </c>
      <c r="B9962" s="464" t="s">
        <v>13903</v>
      </c>
      <c r="C9962" s="463" t="s">
        <v>3519</v>
      </c>
      <c r="D9962" s="466">
        <v>80.34</v>
      </c>
    </row>
    <row r="9963" spans="1:4">
      <c r="A9963" s="463">
        <v>10431</v>
      </c>
      <c r="B9963" s="464" t="s">
        <v>13904</v>
      </c>
      <c r="C9963" s="463" t="s">
        <v>3519</v>
      </c>
      <c r="D9963" s="466">
        <v>275.05</v>
      </c>
    </row>
    <row r="9964" spans="1:4" ht="28.5">
      <c r="A9964" s="463">
        <v>10429</v>
      </c>
      <c r="B9964" s="464" t="s">
        <v>13905</v>
      </c>
      <c r="C9964" s="463" t="s">
        <v>3519</v>
      </c>
      <c r="D9964" s="466">
        <v>135.68</v>
      </c>
    </row>
    <row r="9965" spans="1:4">
      <c r="A9965" s="463">
        <v>2354</v>
      </c>
      <c r="B9965" s="464" t="s">
        <v>6465</v>
      </c>
      <c r="C9965" s="463" t="s">
        <v>3521</v>
      </c>
      <c r="D9965" s="466">
        <v>9.09</v>
      </c>
    </row>
    <row r="9966" spans="1:4">
      <c r="A9966" s="463">
        <v>40932</v>
      </c>
      <c r="B9966" s="464" t="s">
        <v>6466</v>
      </c>
      <c r="C9966" s="463" t="s">
        <v>3526</v>
      </c>
      <c r="D9966" s="466">
        <v>1606.27</v>
      </c>
    </row>
    <row r="9967" spans="1:4">
      <c r="A9967" s="463">
        <v>10853</v>
      </c>
      <c r="B9967" s="464" t="s">
        <v>6467</v>
      </c>
      <c r="C9967" s="463" t="s">
        <v>3519</v>
      </c>
      <c r="D9967" s="466">
        <v>106.92</v>
      </c>
    </row>
    <row r="9968" spans="1:4">
      <c r="A9968" s="463">
        <v>5093</v>
      </c>
      <c r="B9968" s="464" t="s">
        <v>6468</v>
      </c>
      <c r="C9968" s="463" t="s">
        <v>3527</v>
      </c>
      <c r="D9968" s="466">
        <v>18.649999999999999</v>
      </c>
    </row>
    <row r="9969" spans="1:4">
      <c r="A9969" s="463">
        <v>44331</v>
      </c>
      <c r="B9969" s="464" t="s">
        <v>13906</v>
      </c>
      <c r="C9969" s="463" t="s">
        <v>3524</v>
      </c>
      <c r="D9969" s="466">
        <v>34.479999999999997</v>
      </c>
    </row>
    <row r="9970" spans="1:4" ht="28.5">
      <c r="A9970" s="463">
        <v>37768</v>
      </c>
      <c r="B9970" s="464" t="s">
        <v>6469</v>
      </c>
      <c r="C9970" s="463" t="s">
        <v>3519</v>
      </c>
      <c r="D9970" s="466">
        <v>216500</v>
      </c>
    </row>
    <row r="9971" spans="1:4" ht="28.5">
      <c r="A9971" s="463">
        <v>37773</v>
      </c>
      <c r="B9971" s="464" t="s">
        <v>6470</v>
      </c>
      <c r="C9971" s="463" t="s">
        <v>3519</v>
      </c>
      <c r="D9971" s="466">
        <v>183845</v>
      </c>
    </row>
    <row r="9972" spans="1:4" ht="28.5">
      <c r="A9972" s="463">
        <v>37769</v>
      </c>
      <c r="B9972" s="464" t="s">
        <v>6471</v>
      </c>
      <c r="C9972" s="463" t="s">
        <v>3519</v>
      </c>
      <c r="D9972" s="466">
        <v>307779.69</v>
      </c>
    </row>
    <row r="9973" spans="1:4" ht="28.5">
      <c r="A9973" s="463">
        <v>37770</v>
      </c>
      <c r="B9973" s="464" t="s">
        <v>6472</v>
      </c>
      <c r="C9973" s="463" t="s">
        <v>3519</v>
      </c>
      <c r="D9973" s="466">
        <v>522351.23</v>
      </c>
    </row>
    <row r="9974" spans="1:4">
      <c r="A9974" s="463">
        <v>38382</v>
      </c>
      <c r="B9974" s="464" t="s">
        <v>6473</v>
      </c>
      <c r="C9974" s="463" t="s">
        <v>3519</v>
      </c>
      <c r="D9974" s="466">
        <v>11.74</v>
      </c>
    </row>
    <row r="9975" spans="1:4">
      <c r="A9975" s="463">
        <v>38383</v>
      </c>
      <c r="B9975" s="464" t="s">
        <v>6474</v>
      </c>
      <c r="C9975" s="463" t="s">
        <v>3519</v>
      </c>
      <c r="D9975" s="466">
        <v>2.19</v>
      </c>
    </row>
    <row r="9976" spans="1:4">
      <c r="A9976" s="463">
        <v>3768</v>
      </c>
      <c r="B9976" s="464" t="s">
        <v>6475</v>
      </c>
      <c r="C9976" s="463" t="s">
        <v>3519</v>
      </c>
      <c r="D9976" s="466">
        <v>3.36</v>
      </c>
    </row>
    <row r="9977" spans="1:4">
      <c r="A9977" s="463">
        <v>3767</v>
      </c>
      <c r="B9977" s="464" t="s">
        <v>13907</v>
      </c>
      <c r="C9977" s="463" t="s">
        <v>3519</v>
      </c>
      <c r="D9977" s="466">
        <v>1.1200000000000001</v>
      </c>
    </row>
    <row r="9978" spans="1:4" ht="28.5">
      <c r="A9978" s="463">
        <v>13192</v>
      </c>
      <c r="B9978" s="464" t="s">
        <v>6476</v>
      </c>
      <c r="C9978" s="463" t="s">
        <v>3519</v>
      </c>
      <c r="D9978" s="466">
        <v>7231.29</v>
      </c>
    </row>
    <row r="9979" spans="1:4" ht="28.5">
      <c r="A9979" s="463">
        <v>38413</v>
      </c>
      <c r="B9979" s="464" t="s">
        <v>6477</v>
      </c>
      <c r="C9979" s="463" t="s">
        <v>3519</v>
      </c>
      <c r="D9979" s="466">
        <v>1195.95</v>
      </c>
    </row>
    <row r="9980" spans="1:4" ht="42.75">
      <c r="A9980" s="463">
        <v>42440</v>
      </c>
      <c r="B9980" s="464" t="s">
        <v>6478</v>
      </c>
      <c r="C9980" s="463" t="s">
        <v>3519</v>
      </c>
      <c r="D9980" s="466">
        <v>1085.17</v>
      </c>
    </row>
    <row r="9981" spans="1:4" ht="28.5">
      <c r="A9981" s="463">
        <v>20193</v>
      </c>
      <c r="B9981" s="464" t="s">
        <v>6479</v>
      </c>
      <c r="C9981" s="463" t="s">
        <v>3536</v>
      </c>
      <c r="D9981" s="466">
        <v>7.99</v>
      </c>
    </row>
    <row r="9982" spans="1:4" ht="28.5">
      <c r="A9982" s="463">
        <v>10527</v>
      </c>
      <c r="B9982" s="464" t="s">
        <v>8622</v>
      </c>
      <c r="C9982" s="463" t="s">
        <v>3537</v>
      </c>
      <c r="D9982" s="466">
        <v>24</v>
      </c>
    </row>
    <row r="9983" spans="1:4" ht="28.5">
      <c r="A9983" s="463">
        <v>41805</v>
      </c>
      <c r="B9983" s="464" t="s">
        <v>6480</v>
      </c>
      <c r="C9983" s="463" t="s">
        <v>3526</v>
      </c>
      <c r="D9983" s="466">
        <v>507.65</v>
      </c>
    </row>
    <row r="9984" spans="1:4" ht="28.5">
      <c r="A9984" s="463">
        <v>40271</v>
      </c>
      <c r="B9984" s="464" t="s">
        <v>6481</v>
      </c>
      <c r="C9984" s="463" t="s">
        <v>3526</v>
      </c>
      <c r="D9984" s="466">
        <v>15.6</v>
      </c>
    </row>
    <row r="9985" spans="1:4" ht="28.5">
      <c r="A9985" s="463">
        <v>40287</v>
      </c>
      <c r="B9985" s="464" t="s">
        <v>6482</v>
      </c>
      <c r="C9985" s="463" t="s">
        <v>3526</v>
      </c>
      <c r="D9985" s="466">
        <v>6</v>
      </c>
    </row>
    <row r="9986" spans="1:4" ht="42.75">
      <c r="A9986" s="463">
        <v>4084</v>
      </c>
      <c r="B9986" s="464" t="s">
        <v>13908</v>
      </c>
      <c r="C9986" s="463" t="s">
        <v>3521</v>
      </c>
      <c r="D9986" s="466">
        <v>2.54</v>
      </c>
    </row>
    <row r="9987" spans="1:4" ht="42.75">
      <c r="A9987" s="463">
        <v>743</v>
      </c>
      <c r="B9987" s="464" t="s">
        <v>13909</v>
      </c>
      <c r="C9987" s="463" t="s">
        <v>3521</v>
      </c>
      <c r="D9987" s="466">
        <v>2.54</v>
      </c>
    </row>
    <row r="9988" spans="1:4" ht="42.75">
      <c r="A9988" s="463">
        <v>40293</v>
      </c>
      <c r="B9988" s="464" t="s">
        <v>13910</v>
      </c>
      <c r="C9988" s="463" t="s">
        <v>3521</v>
      </c>
      <c r="D9988" s="466">
        <v>3.04</v>
      </c>
    </row>
    <row r="9989" spans="1:4" ht="42.75">
      <c r="A9989" s="463">
        <v>40294</v>
      </c>
      <c r="B9989" s="464" t="s">
        <v>13911</v>
      </c>
      <c r="C9989" s="463" t="s">
        <v>3521</v>
      </c>
      <c r="D9989" s="466">
        <v>2.54</v>
      </c>
    </row>
    <row r="9990" spans="1:4" ht="42.75">
      <c r="A9990" s="463">
        <v>4085</v>
      </c>
      <c r="B9990" s="464" t="s">
        <v>13912</v>
      </c>
      <c r="C9990" s="463" t="s">
        <v>3521</v>
      </c>
      <c r="D9990" s="466">
        <v>3.55</v>
      </c>
    </row>
    <row r="9991" spans="1:4" ht="28.5">
      <c r="A9991" s="463">
        <v>10775</v>
      </c>
      <c r="B9991" s="464" t="s">
        <v>6483</v>
      </c>
      <c r="C9991" s="463" t="s">
        <v>3526</v>
      </c>
      <c r="D9991" s="466">
        <v>650</v>
      </c>
    </row>
    <row r="9992" spans="1:4" ht="28.5">
      <c r="A9992" s="463">
        <v>10776</v>
      </c>
      <c r="B9992" s="464" t="s">
        <v>6484</v>
      </c>
      <c r="C9992" s="463" t="s">
        <v>3526</v>
      </c>
      <c r="D9992" s="466">
        <v>507.81</v>
      </c>
    </row>
    <row r="9993" spans="1:4" ht="28.5">
      <c r="A9993" s="463">
        <v>10779</v>
      </c>
      <c r="B9993" s="464" t="s">
        <v>6485</v>
      </c>
      <c r="C9993" s="463" t="s">
        <v>3526</v>
      </c>
      <c r="D9993" s="466">
        <v>812.5</v>
      </c>
    </row>
    <row r="9994" spans="1:4" ht="28.5">
      <c r="A9994" s="463">
        <v>10777</v>
      </c>
      <c r="B9994" s="464" t="s">
        <v>6486</v>
      </c>
      <c r="C9994" s="463" t="s">
        <v>3526</v>
      </c>
      <c r="D9994" s="466">
        <v>738.02</v>
      </c>
    </row>
    <row r="9995" spans="1:4" ht="28.5">
      <c r="A9995" s="463">
        <v>10778</v>
      </c>
      <c r="B9995" s="464" t="s">
        <v>6487</v>
      </c>
      <c r="C9995" s="463" t="s">
        <v>3526</v>
      </c>
      <c r="D9995" s="466">
        <v>812.5</v>
      </c>
    </row>
    <row r="9996" spans="1:4">
      <c r="A9996" s="463">
        <v>40339</v>
      </c>
      <c r="B9996" s="464" t="s">
        <v>6488</v>
      </c>
      <c r="C9996" s="463" t="s">
        <v>3526</v>
      </c>
      <c r="D9996" s="466">
        <v>6</v>
      </c>
    </row>
    <row r="9997" spans="1:4" ht="28.5">
      <c r="A9997" s="463">
        <v>10749</v>
      </c>
      <c r="B9997" s="464" t="s">
        <v>6489</v>
      </c>
      <c r="C9997" s="463" t="s">
        <v>3526</v>
      </c>
      <c r="D9997" s="466">
        <v>10.99</v>
      </c>
    </row>
    <row r="9998" spans="1:4">
      <c r="A9998" s="463">
        <v>40290</v>
      </c>
      <c r="B9998" s="464" t="s">
        <v>6490</v>
      </c>
      <c r="C9998" s="463" t="s">
        <v>3526</v>
      </c>
      <c r="D9998" s="466">
        <v>15.84</v>
      </c>
    </row>
    <row r="9999" spans="1:4" ht="28.5">
      <c r="A9999" s="463">
        <v>3346</v>
      </c>
      <c r="B9999" s="464" t="s">
        <v>11772</v>
      </c>
      <c r="C9999" s="463" t="s">
        <v>3521</v>
      </c>
      <c r="D9999" s="466">
        <v>15.32</v>
      </c>
    </row>
    <row r="10000" spans="1:4" ht="28.5">
      <c r="A10000" s="463">
        <v>3348</v>
      </c>
      <c r="B10000" s="464" t="s">
        <v>11773</v>
      </c>
      <c r="C10000" s="463" t="s">
        <v>3521</v>
      </c>
      <c r="D10000" s="466">
        <v>18.32</v>
      </c>
    </row>
    <row r="10001" spans="1:4">
      <c r="A10001" s="463">
        <v>39833</v>
      </c>
      <c r="B10001" s="464" t="s">
        <v>11774</v>
      </c>
      <c r="C10001" s="463" t="s">
        <v>3521</v>
      </c>
      <c r="D10001" s="466">
        <v>25.1</v>
      </c>
    </row>
    <row r="10002" spans="1:4">
      <c r="A10002" s="463">
        <v>7252</v>
      </c>
      <c r="B10002" s="464" t="s">
        <v>6491</v>
      </c>
      <c r="C10002" s="463" t="s">
        <v>3521</v>
      </c>
      <c r="D10002" s="466">
        <v>2.25</v>
      </c>
    </row>
    <row r="10003" spans="1:4" ht="28.5">
      <c r="A10003" s="463">
        <v>7247</v>
      </c>
      <c r="B10003" s="464" t="s">
        <v>6492</v>
      </c>
      <c r="C10003" s="463" t="s">
        <v>3521</v>
      </c>
      <c r="D10003" s="466">
        <v>2.25</v>
      </c>
    </row>
    <row r="10004" spans="1:4" ht="28.5">
      <c r="A10004" s="463">
        <v>40291</v>
      </c>
      <c r="B10004" s="464" t="s">
        <v>6493</v>
      </c>
      <c r="C10004" s="463" t="s">
        <v>3526</v>
      </c>
      <c r="D10004" s="466">
        <v>837.22</v>
      </c>
    </row>
    <row r="10005" spans="1:4" ht="28.5">
      <c r="A10005" s="463">
        <v>40275</v>
      </c>
      <c r="B10005" s="464" t="s">
        <v>6494</v>
      </c>
      <c r="C10005" s="463" t="s">
        <v>3526</v>
      </c>
      <c r="D10005" s="466">
        <v>24</v>
      </c>
    </row>
    <row r="10006" spans="1:4">
      <c r="A10006" s="463">
        <v>42408</v>
      </c>
      <c r="B10006" s="464" t="s">
        <v>8621</v>
      </c>
      <c r="C10006" s="463" t="s">
        <v>3520</v>
      </c>
      <c r="D10006" s="466">
        <v>1.84</v>
      </c>
    </row>
    <row r="10007" spans="1:4">
      <c r="A10007" s="463">
        <v>3777</v>
      </c>
      <c r="B10007" s="464" t="s">
        <v>8620</v>
      </c>
      <c r="C10007" s="463" t="s">
        <v>3520</v>
      </c>
      <c r="D10007" s="466">
        <v>1.33</v>
      </c>
    </row>
    <row r="10008" spans="1:4">
      <c r="A10008" s="463">
        <v>3798</v>
      </c>
      <c r="B10008" s="464" t="s">
        <v>6495</v>
      </c>
      <c r="C10008" s="463" t="s">
        <v>3519</v>
      </c>
      <c r="D10008" s="466">
        <v>114.66</v>
      </c>
    </row>
    <row r="10009" spans="1:4" ht="28.5">
      <c r="A10009" s="463">
        <v>38769</v>
      </c>
      <c r="B10009" s="464" t="s">
        <v>6496</v>
      </c>
      <c r="C10009" s="463" t="s">
        <v>3519</v>
      </c>
      <c r="D10009" s="466">
        <v>89.54</v>
      </c>
    </row>
    <row r="10010" spans="1:4" ht="28.5">
      <c r="A10010" s="463">
        <v>39510</v>
      </c>
      <c r="B10010" s="464" t="s">
        <v>6497</v>
      </c>
      <c r="C10010" s="463" t="s">
        <v>3519</v>
      </c>
      <c r="D10010" s="466">
        <v>362.39</v>
      </c>
    </row>
    <row r="10011" spans="1:4" ht="28.5">
      <c r="A10011" s="463">
        <v>38776</v>
      </c>
      <c r="B10011" s="464" t="s">
        <v>6498</v>
      </c>
      <c r="C10011" s="463" t="s">
        <v>3519</v>
      </c>
      <c r="D10011" s="466">
        <v>384.59</v>
      </c>
    </row>
    <row r="10012" spans="1:4" ht="28.5">
      <c r="A10012" s="463">
        <v>38774</v>
      </c>
      <c r="B10012" s="464" t="s">
        <v>6499</v>
      </c>
      <c r="C10012" s="463" t="s">
        <v>3519</v>
      </c>
      <c r="D10012" s="466">
        <v>19.34</v>
      </c>
    </row>
    <row r="10013" spans="1:4" ht="28.5">
      <c r="A10013" s="463">
        <v>42247</v>
      </c>
      <c r="B10013" s="464" t="s">
        <v>8619</v>
      </c>
      <c r="C10013" s="463" t="s">
        <v>3519</v>
      </c>
      <c r="D10013" s="466">
        <v>660.26</v>
      </c>
    </row>
    <row r="10014" spans="1:4" ht="28.5">
      <c r="A10014" s="463">
        <v>42248</v>
      </c>
      <c r="B10014" s="464" t="s">
        <v>8618</v>
      </c>
      <c r="C10014" s="463" t="s">
        <v>3519</v>
      </c>
      <c r="D10014" s="466">
        <v>766.95</v>
      </c>
    </row>
    <row r="10015" spans="1:4" ht="28.5">
      <c r="A10015" s="463">
        <v>42249</v>
      </c>
      <c r="B10015" s="464" t="s">
        <v>8617</v>
      </c>
      <c r="C10015" s="463" t="s">
        <v>3519</v>
      </c>
      <c r="D10015" s="466">
        <v>1270.56</v>
      </c>
    </row>
    <row r="10016" spans="1:4" ht="28.5">
      <c r="A10016" s="463">
        <v>42244</v>
      </c>
      <c r="B10016" s="464" t="s">
        <v>8616</v>
      </c>
      <c r="C10016" s="463" t="s">
        <v>3519</v>
      </c>
      <c r="D10016" s="466">
        <v>198.42</v>
      </c>
    </row>
    <row r="10017" spans="1:4" ht="28.5">
      <c r="A10017" s="463">
        <v>42245</v>
      </c>
      <c r="B10017" s="464" t="s">
        <v>8615</v>
      </c>
      <c r="C10017" s="463" t="s">
        <v>3519</v>
      </c>
      <c r="D10017" s="466">
        <v>366.15</v>
      </c>
    </row>
    <row r="10018" spans="1:4" ht="28.5">
      <c r="A10018" s="463">
        <v>42246</v>
      </c>
      <c r="B10018" s="464" t="s">
        <v>8614</v>
      </c>
      <c r="C10018" s="463" t="s">
        <v>3519</v>
      </c>
      <c r="D10018" s="466">
        <v>405.31</v>
      </c>
    </row>
    <row r="10019" spans="1:4" ht="28.5">
      <c r="A10019" s="463">
        <v>42243</v>
      </c>
      <c r="B10019" s="464" t="s">
        <v>8613</v>
      </c>
      <c r="C10019" s="463" t="s">
        <v>3519</v>
      </c>
      <c r="D10019" s="466">
        <v>488.73</v>
      </c>
    </row>
    <row r="10020" spans="1:4" ht="28.5">
      <c r="A10020" s="463">
        <v>38889</v>
      </c>
      <c r="B10020" s="464" t="s">
        <v>6500</v>
      </c>
      <c r="C10020" s="463" t="s">
        <v>3519</v>
      </c>
      <c r="D10020" s="466">
        <v>68.63</v>
      </c>
    </row>
    <row r="10021" spans="1:4" ht="28.5">
      <c r="A10021" s="463">
        <v>38784</v>
      </c>
      <c r="B10021" s="464" t="s">
        <v>6501</v>
      </c>
      <c r="C10021" s="463" t="s">
        <v>3519</v>
      </c>
      <c r="D10021" s="466">
        <v>91.81</v>
      </c>
    </row>
    <row r="10022" spans="1:4" ht="28.5">
      <c r="A10022" s="463">
        <v>3788</v>
      </c>
      <c r="B10022" s="464" t="s">
        <v>6502</v>
      </c>
      <c r="C10022" s="463" t="s">
        <v>3519</v>
      </c>
      <c r="D10022" s="466">
        <v>95.68</v>
      </c>
    </row>
    <row r="10023" spans="1:4" ht="28.5">
      <c r="A10023" s="463">
        <v>12230</v>
      </c>
      <c r="B10023" s="464" t="s">
        <v>6503</v>
      </c>
      <c r="C10023" s="463" t="s">
        <v>3519</v>
      </c>
      <c r="D10023" s="466">
        <v>24.61</v>
      </c>
    </row>
    <row r="10024" spans="1:4" ht="28.5">
      <c r="A10024" s="463">
        <v>3780</v>
      </c>
      <c r="B10024" s="464" t="s">
        <v>6504</v>
      </c>
      <c r="C10024" s="463" t="s">
        <v>3519</v>
      </c>
      <c r="D10024" s="466">
        <v>141.16999999999999</v>
      </c>
    </row>
    <row r="10025" spans="1:4" ht="28.5">
      <c r="A10025" s="463">
        <v>12231</v>
      </c>
      <c r="B10025" s="464" t="s">
        <v>6505</v>
      </c>
      <c r="C10025" s="463" t="s">
        <v>3519</v>
      </c>
      <c r="D10025" s="466">
        <v>40.93</v>
      </c>
    </row>
    <row r="10026" spans="1:4" ht="28.5">
      <c r="A10026" s="463">
        <v>3811</v>
      </c>
      <c r="B10026" s="464" t="s">
        <v>6506</v>
      </c>
      <c r="C10026" s="463" t="s">
        <v>3519</v>
      </c>
      <c r="D10026" s="466">
        <v>132.6</v>
      </c>
    </row>
    <row r="10027" spans="1:4" ht="28.5">
      <c r="A10027" s="463">
        <v>12232</v>
      </c>
      <c r="B10027" s="464" t="s">
        <v>6507</v>
      </c>
      <c r="C10027" s="463" t="s">
        <v>3519</v>
      </c>
      <c r="D10027" s="466">
        <v>42.88</v>
      </c>
    </row>
    <row r="10028" spans="1:4" ht="28.5">
      <c r="A10028" s="463">
        <v>3799</v>
      </c>
      <c r="B10028" s="464" t="s">
        <v>6508</v>
      </c>
      <c r="C10028" s="463" t="s">
        <v>3519</v>
      </c>
      <c r="D10028" s="466">
        <v>187.53</v>
      </c>
    </row>
    <row r="10029" spans="1:4" ht="28.5">
      <c r="A10029" s="463">
        <v>12239</v>
      </c>
      <c r="B10029" s="464" t="s">
        <v>6509</v>
      </c>
      <c r="C10029" s="463" t="s">
        <v>3519</v>
      </c>
      <c r="D10029" s="466">
        <v>56.14</v>
      </c>
    </row>
    <row r="10030" spans="1:4" ht="28.5">
      <c r="A10030" s="463">
        <v>38773</v>
      </c>
      <c r="B10030" s="464" t="s">
        <v>6510</v>
      </c>
      <c r="C10030" s="463" t="s">
        <v>3519</v>
      </c>
      <c r="D10030" s="466">
        <v>9</v>
      </c>
    </row>
    <row r="10031" spans="1:4">
      <c r="A10031" s="463">
        <v>12271</v>
      </c>
      <c r="B10031" s="464" t="s">
        <v>6511</v>
      </c>
      <c r="C10031" s="463" t="s">
        <v>3519</v>
      </c>
      <c r="D10031" s="466">
        <v>502.12</v>
      </c>
    </row>
    <row r="10032" spans="1:4" ht="28.5">
      <c r="A10032" s="463">
        <v>38785</v>
      </c>
      <c r="B10032" s="464" t="s">
        <v>6512</v>
      </c>
      <c r="C10032" s="463" t="s">
        <v>3519</v>
      </c>
      <c r="D10032" s="466">
        <v>237.72</v>
      </c>
    </row>
    <row r="10033" spans="1:4" ht="28.5">
      <c r="A10033" s="463">
        <v>38786</v>
      </c>
      <c r="B10033" s="464" t="s">
        <v>6513</v>
      </c>
      <c r="C10033" s="463" t="s">
        <v>3519</v>
      </c>
      <c r="D10033" s="466">
        <v>292.82</v>
      </c>
    </row>
    <row r="10034" spans="1:4">
      <c r="A10034" s="463">
        <v>39385</v>
      </c>
      <c r="B10034" s="464" t="s">
        <v>6514</v>
      </c>
      <c r="C10034" s="463" t="s">
        <v>3519</v>
      </c>
      <c r="D10034" s="466">
        <v>17.690000000000001</v>
      </c>
    </row>
    <row r="10035" spans="1:4">
      <c r="A10035" s="463">
        <v>39389</v>
      </c>
      <c r="B10035" s="464" t="s">
        <v>6515</v>
      </c>
      <c r="C10035" s="463" t="s">
        <v>3519</v>
      </c>
      <c r="D10035" s="466">
        <v>19.190000000000001</v>
      </c>
    </row>
    <row r="10036" spans="1:4">
      <c r="A10036" s="463">
        <v>39390</v>
      </c>
      <c r="B10036" s="464" t="s">
        <v>6516</v>
      </c>
      <c r="C10036" s="463" t="s">
        <v>3519</v>
      </c>
      <c r="D10036" s="466">
        <v>40.24</v>
      </c>
    </row>
    <row r="10037" spans="1:4">
      <c r="A10037" s="463">
        <v>39391</v>
      </c>
      <c r="B10037" s="464" t="s">
        <v>6517</v>
      </c>
      <c r="C10037" s="463" t="s">
        <v>3519</v>
      </c>
      <c r="D10037" s="466">
        <v>45.17</v>
      </c>
    </row>
    <row r="10038" spans="1:4" ht="28.5">
      <c r="A10038" s="463">
        <v>3803</v>
      </c>
      <c r="B10038" s="464" t="s">
        <v>6518</v>
      </c>
      <c r="C10038" s="463" t="s">
        <v>3519</v>
      </c>
      <c r="D10038" s="466">
        <v>84.9</v>
      </c>
    </row>
    <row r="10039" spans="1:4" ht="28.5">
      <c r="A10039" s="463">
        <v>38770</v>
      </c>
      <c r="B10039" s="464" t="s">
        <v>6519</v>
      </c>
      <c r="C10039" s="463" t="s">
        <v>3519</v>
      </c>
      <c r="D10039" s="466">
        <v>98.31</v>
      </c>
    </row>
    <row r="10040" spans="1:4">
      <c r="A10040" s="463">
        <v>12267</v>
      </c>
      <c r="B10040" s="464" t="s">
        <v>6520</v>
      </c>
      <c r="C10040" s="463" t="s">
        <v>3519</v>
      </c>
      <c r="D10040" s="466">
        <v>288.10000000000002</v>
      </c>
    </row>
    <row r="10041" spans="1:4" ht="57">
      <c r="A10041" s="463">
        <v>43265</v>
      </c>
      <c r="B10041" s="464" t="s">
        <v>8612</v>
      </c>
      <c r="C10041" s="463" t="s">
        <v>3519</v>
      </c>
      <c r="D10041" s="466">
        <v>55.33</v>
      </c>
    </row>
    <row r="10042" spans="1:4" ht="28.5">
      <c r="A10042" s="463">
        <v>12266</v>
      </c>
      <c r="B10042" s="464" t="s">
        <v>6521</v>
      </c>
      <c r="C10042" s="463" t="s">
        <v>3519</v>
      </c>
      <c r="D10042" s="466">
        <v>147.46</v>
      </c>
    </row>
    <row r="10043" spans="1:4" ht="28.5">
      <c r="A10043" s="463">
        <v>39378</v>
      </c>
      <c r="B10043" s="464" t="s">
        <v>6522</v>
      </c>
      <c r="C10043" s="463" t="s">
        <v>3519</v>
      </c>
      <c r="D10043" s="466">
        <v>104.54</v>
      </c>
    </row>
    <row r="10044" spans="1:4" ht="28.5">
      <c r="A10044" s="463">
        <v>43543</v>
      </c>
      <c r="B10044" s="464" t="s">
        <v>8611</v>
      </c>
      <c r="C10044" s="463" t="s">
        <v>3519</v>
      </c>
      <c r="D10044" s="466">
        <v>217.8</v>
      </c>
    </row>
    <row r="10045" spans="1:4" ht="28.5">
      <c r="A10045" s="463">
        <v>38775</v>
      </c>
      <c r="B10045" s="464" t="s">
        <v>6523</v>
      </c>
      <c r="C10045" s="463" t="s">
        <v>3519</v>
      </c>
      <c r="D10045" s="466">
        <v>110.83</v>
      </c>
    </row>
    <row r="10046" spans="1:4">
      <c r="A10046" s="463">
        <v>21119</v>
      </c>
      <c r="B10046" s="464" t="s">
        <v>6524</v>
      </c>
      <c r="C10046" s="463" t="s">
        <v>3519</v>
      </c>
      <c r="D10046" s="466">
        <v>2.37</v>
      </c>
    </row>
    <row r="10047" spans="1:4">
      <c r="A10047" s="463">
        <v>37974</v>
      </c>
      <c r="B10047" s="464" t="s">
        <v>6525</v>
      </c>
      <c r="C10047" s="463" t="s">
        <v>3519</v>
      </c>
      <c r="D10047" s="466">
        <v>3.52</v>
      </c>
    </row>
    <row r="10048" spans="1:4">
      <c r="A10048" s="463">
        <v>37975</v>
      </c>
      <c r="B10048" s="464" t="s">
        <v>6526</v>
      </c>
      <c r="C10048" s="463" t="s">
        <v>3519</v>
      </c>
      <c r="D10048" s="466">
        <v>7.15</v>
      </c>
    </row>
    <row r="10049" spans="1:4">
      <c r="A10049" s="463">
        <v>37976</v>
      </c>
      <c r="B10049" s="464" t="s">
        <v>6527</v>
      </c>
      <c r="C10049" s="463" t="s">
        <v>3519</v>
      </c>
      <c r="D10049" s="466">
        <v>14.66</v>
      </c>
    </row>
    <row r="10050" spans="1:4">
      <c r="A10050" s="463">
        <v>37977</v>
      </c>
      <c r="B10050" s="464" t="s">
        <v>6528</v>
      </c>
      <c r="C10050" s="463" t="s">
        <v>3519</v>
      </c>
      <c r="D10050" s="466">
        <v>20.16</v>
      </c>
    </row>
    <row r="10051" spans="1:4">
      <c r="A10051" s="463">
        <v>37978</v>
      </c>
      <c r="B10051" s="464" t="s">
        <v>6529</v>
      </c>
      <c r="C10051" s="463" t="s">
        <v>3519</v>
      </c>
      <c r="D10051" s="466">
        <v>40.869999999999997</v>
      </c>
    </row>
    <row r="10052" spans="1:4">
      <c r="A10052" s="463">
        <v>37979</v>
      </c>
      <c r="B10052" s="464" t="s">
        <v>6530</v>
      </c>
      <c r="C10052" s="463" t="s">
        <v>3519</v>
      </c>
      <c r="D10052" s="466">
        <v>175.56</v>
      </c>
    </row>
    <row r="10053" spans="1:4">
      <c r="A10053" s="463">
        <v>37980</v>
      </c>
      <c r="B10053" s="464" t="s">
        <v>6531</v>
      </c>
      <c r="C10053" s="463" t="s">
        <v>3519</v>
      </c>
      <c r="D10053" s="466">
        <v>197.3</v>
      </c>
    </row>
    <row r="10054" spans="1:4" ht="28.5">
      <c r="A10054" s="463">
        <v>36147</v>
      </c>
      <c r="B10054" s="464" t="s">
        <v>6532</v>
      </c>
      <c r="C10054" s="463" t="s">
        <v>3527</v>
      </c>
      <c r="D10054" s="466">
        <v>413.76</v>
      </c>
    </row>
    <row r="10055" spans="1:4">
      <c r="A10055" s="463">
        <v>12731</v>
      </c>
      <c r="B10055" s="464" t="s">
        <v>6533</v>
      </c>
      <c r="C10055" s="463" t="s">
        <v>3519</v>
      </c>
      <c r="D10055" s="466">
        <v>425.7</v>
      </c>
    </row>
    <row r="10056" spans="1:4">
      <c r="A10056" s="463">
        <v>12723</v>
      </c>
      <c r="B10056" s="464" t="s">
        <v>6534</v>
      </c>
      <c r="C10056" s="463" t="s">
        <v>3519</v>
      </c>
      <c r="D10056" s="466">
        <v>3.3</v>
      </c>
    </row>
    <row r="10057" spans="1:4">
      <c r="A10057" s="463">
        <v>12724</v>
      </c>
      <c r="B10057" s="464" t="s">
        <v>6535</v>
      </c>
      <c r="C10057" s="463" t="s">
        <v>3519</v>
      </c>
      <c r="D10057" s="466">
        <v>6.34</v>
      </c>
    </row>
    <row r="10058" spans="1:4">
      <c r="A10058" s="463">
        <v>12725</v>
      </c>
      <c r="B10058" s="464" t="s">
        <v>6536</v>
      </c>
      <c r="C10058" s="463" t="s">
        <v>3519</v>
      </c>
      <c r="D10058" s="466">
        <v>12.72</v>
      </c>
    </row>
    <row r="10059" spans="1:4">
      <c r="A10059" s="463">
        <v>12726</v>
      </c>
      <c r="B10059" s="464" t="s">
        <v>6537</v>
      </c>
      <c r="C10059" s="463" t="s">
        <v>3519</v>
      </c>
      <c r="D10059" s="466">
        <v>28.08</v>
      </c>
    </row>
    <row r="10060" spans="1:4">
      <c r="A10060" s="463">
        <v>12727</v>
      </c>
      <c r="B10060" s="464" t="s">
        <v>6538</v>
      </c>
      <c r="C10060" s="463" t="s">
        <v>3519</v>
      </c>
      <c r="D10060" s="466">
        <v>35.619999999999997</v>
      </c>
    </row>
    <row r="10061" spans="1:4">
      <c r="A10061" s="463">
        <v>12728</v>
      </c>
      <c r="B10061" s="464" t="s">
        <v>6539</v>
      </c>
      <c r="C10061" s="463" t="s">
        <v>3519</v>
      </c>
      <c r="D10061" s="466">
        <v>58.18</v>
      </c>
    </row>
    <row r="10062" spans="1:4">
      <c r="A10062" s="463">
        <v>12729</v>
      </c>
      <c r="B10062" s="464" t="s">
        <v>6540</v>
      </c>
      <c r="C10062" s="463" t="s">
        <v>3519</v>
      </c>
      <c r="D10062" s="466">
        <v>190.68</v>
      </c>
    </row>
    <row r="10063" spans="1:4">
      <c r="A10063" s="463">
        <v>12730</v>
      </c>
      <c r="B10063" s="464" t="s">
        <v>6541</v>
      </c>
      <c r="C10063" s="463" t="s">
        <v>3519</v>
      </c>
      <c r="D10063" s="466">
        <v>291.94</v>
      </c>
    </row>
    <row r="10064" spans="1:4">
      <c r="A10064" s="463">
        <v>3840</v>
      </c>
      <c r="B10064" s="464" t="s">
        <v>6542</v>
      </c>
      <c r="C10064" s="463" t="s">
        <v>3519</v>
      </c>
      <c r="D10064" s="466">
        <v>71.150000000000006</v>
      </c>
    </row>
    <row r="10065" spans="1:4">
      <c r="A10065" s="463">
        <v>3838</v>
      </c>
      <c r="B10065" s="464" t="s">
        <v>6543</v>
      </c>
      <c r="C10065" s="463" t="s">
        <v>3519</v>
      </c>
      <c r="D10065" s="466">
        <v>157.02000000000001</v>
      </c>
    </row>
    <row r="10066" spans="1:4">
      <c r="A10066" s="463">
        <v>3844</v>
      </c>
      <c r="B10066" s="464" t="s">
        <v>6544</v>
      </c>
      <c r="C10066" s="463" t="s">
        <v>3519</v>
      </c>
      <c r="D10066" s="466">
        <v>280.08</v>
      </c>
    </row>
    <row r="10067" spans="1:4">
      <c r="A10067" s="463">
        <v>3839</v>
      </c>
      <c r="B10067" s="464" t="s">
        <v>6545</v>
      </c>
      <c r="C10067" s="463" t="s">
        <v>3519</v>
      </c>
      <c r="D10067" s="466">
        <v>510.16</v>
      </c>
    </row>
    <row r="10068" spans="1:4">
      <c r="A10068" s="463">
        <v>3843</v>
      </c>
      <c r="B10068" s="464" t="s">
        <v>6546</v>
      </c>
      <c r="C10068" s="463" t="s">
        <v>3519</v>
      </c>
      <c r="D10068" s="466">
        <v>700.2</v>
      </c>
    </row>
    <row r="10069" spans="1:4">
      <c r="A10069" s="463">
        <v>3900</v>
      </c>
      <c r="B10069" s="464" t="s">
        <v>6547</v>
      </c>
      <c r="C10069" s="463" t="s">
        <v>3519</v>
      </c>
      <c r="D10069" s="466">
        <v>45.05</v>
      </c>
    </row>
    <row r="10070" spans="1:4">
      <c r="A10070" s="463">
        <v>3846</v>
      </c>
      <c r="B10070" s="464" t="s">
        <v>6548</v>
      </c>
      <c r="C10070" s="463" t="s">
        <v>3519</v>
      </c>
      <c r="D10070" s="466">
        <v>14.2</v>
      </c>
    </row>
    <row r="10071" spans="1:4">
      <c r="A10071" s="463">
        <v>3886</v>
      </c>
      <c r="B10071" s="464" t="s">
        <v>6549</v>
      </c>
      <c r="C10071" s="463" t="s">
        <v>3519</v>
      </c>
      <c r="D10071" s="466">
        <v>14.95</v>
      </c>
    </row>
    <row r="10072" spans="1:4">
      <c r="A10072" s="463">
        <v>3854</v>
      </c>
      <c r="B10072" s="464" t="s">
        <v>6550</v>
      </c>
      <c r="C10072" s="463" t="s">
        <v>3519</v>
      </c>
      <c r="D10072" s="466">
        <v>8.31</v>
      </c>
    </row>
    <row r="10073" spans="1:4">
      <c r="A10073" s="463">
        <v>3873</v>
      </c>
      <c r="B10073" s="464" t="s">
        <v>6551</v>
      </c>
      <c r="C10073" s="463" t="s">
        <v>3519</v>
      </c>
      <c r="D10073" s="466">
        <v>11</v>
      </c>
    </row>
    <row r="10074" spans="1:4">
      <c r="A10074" s="463">
        <v>38021</v>
      </c>
      <c r="B10074" s="464" t="s">
        <v>6552</v>
      </c>
      <c r="C10074" s="463" t="s">
        <v>3519</v>
      </c>
      <c r="D10074" s="466">
        <v>26.31</v>
      </c>
    </row>
    <row r="10075" spans="1:4">
      <c r="A10075" s="463">
        <v>3847</v>
      </c>
      <c r="B10075" s="464" t="s">
        <v>6553</v>
      </c>
      <c r="C10075" s="463" t="s">
        <v>3519</v>
      </c>
      <c r="D10075" s="466">
        <v>29.86</v>
      </c>
    </row>
    <row r="10076" spans="1:4">
      <c r="A10076" s="463">
        <v>38022</v>
      </c>
      <c r="B10076" s="464" t="s">
        <v>6554</v>
      </c>
      <c r="C10076" s="463" t="s">
        <v>3519</v>
      </c>
      <c r="D10076" s="466">
        <v>46.64</v>
      </c>
    </row>
    <row r="10077" spans="1:4">
      <c r="A10077" s="463">
        <v>3833</v>
      </c>
      <c r="B10077" s="464" t="s">
        <v>6555</v>
      </c>
      <c r="C10077" s="463" t="s">
        <v>3519</v>
      </c>
      <c r="D10077" s="466">
        <v>27.88</v>
      </c>
    </row>
    <row r="10078" spans="1:4">
      <c r="A10078" s="463">
        <v>3835</v>
      </c>
      <c r="B10078" s="464" t="s">
        <v>6556</v>
      </c>
      <c r="C10078" s="463" t="s">
        <v>3519</v>
      </c>
      <c r="D10078" s="466">
        <v>90.78</v>
      </c>
    </row>
    <row r="10079" spans="1:4">
      <c r="A10079" s="463">
        <v>3836</v>
      </c>
      <c r="B10079" s="464" t="s">
        <v>6557</v>
      </c>
      <c r="C10079" s="463" t="s">
        <v>3519</v>
      </c>
      <c r="D10079" s="466">
        <v>195.38</v>
      </c>
    </row>
    <row r="10080" spans="1:4">
      <c r="A10080" s="463">
        <v>3830</v>
      </c>
      <c r="B10080" s="464" t="s">
        <v>6558</v>
      </c>
      <c r="C10080" s="463" t="s">
        <v>3519</v>
      </c>
      <c r="D10080" s="466">
        <v>319.45</v>
      </c>
    </row>
    <row r="10081" spans="1:4">
      <c r="A10081" s="463">
        <v>3831</v>
      </c>
      <c r="B10081" s="464" t="s">
        <v>6559</v>
      </c>
      <c r="C10081" s="463" t="s">
        <v>3519</v>
      </c>
      <c r="D10081" s="466">
        <v>534.01</v>
      </c>
    </row>
    <row r="10082" spans="1:4">
      <c r="A10082" s="463">
        <v>37981</v>
      </c>
      <c r="B10082" s="464" t="s">
        <v>6560</v>
      </c>
      <c r="C10082" s="463" t="s">
        <v>3519</v>
      </c>
      <c r="D10082" s="466">
        <v>8.0500000000000007</v>
      </c>
    </row>
    <row r="10083" spans="1:4">
      <c r="A10083" s="463">
        <v>37982</v>
      </c>
      <c r="B10083" s="464" t="s">
        <v>6561</v>
      </c>
      <c r="C10083" s="463" t="s">
        <v>3519</v>
      </c>
      <c r="D10083" s="466">
        <v>12.22</v>
      </c>
    </row>
    <row r="10084" spans="1:4">
      <c r="A10084" s="463">
        <v>37983</v>
      </c>
      <c r="B10084" s="464" t="s">
        <v>6562</v>
      </c>
      <c r="C10084" s="463" t="s">
        <v>3519</v>
      </c>
      <c r="D10084" s="466">
        <v>17.11</v>
      </c>
    </row>
    <row r="10085" spans="1:4">
      <c r="A10085" s="463">
        <v>37984</v>
      </c>
      <c r="B10085" s="464" t="s">
        <v>6563</v>
      </c>
      <c r="C10085" s="463" t="s">
        <v>3519</v>
      </c>
      <c r="D10085" s="466">
        <v>29.54</v>
      </c>
    </row>
    <row r="10086" spans="1:4">
      <c r="A10086" s="463">
        <v>37985</v>
      </c>
      <c r="B10086" s="464" t="s">
        <v>6564</v>
      </c>
      <c r="C10086" s="463" t="s">
        <v>3519</v>
      </c>
      <c r="D10086" s="466">
        <v>41.37</v>
      </c>
    </row>
    <row r="10087" spans="1:4">
      <c r="A10087" s="463">
        <v>3826</v>
      </c>
      <c r="B10087" s="464" t="s">
        <v>6565</v>
      </c>
      <c r="C10087" s="463" t="s">
        <v>3519</v>
      </c>
      <c r="D10087" s="466">
        <v>70.599999999999994</v>
      </c>
    </row>
    <row r="10088" spans="1:4">
      <c r="A10088" s="463">
        <v>3825</v>
      </c>
      <c r="B10088" s="464" t="s">
        <v>6566</v>
      </c>
      <c r="C10088" s="463" t="s">
        <v>3519</v>
      </c>
      <c r="D10088" s="466">
        <v>20.3</v>
      </c>
    </row>
    <row r="10089" spans="1:4">
      <c r="A10089" s="463">
        <v>3827</v>
      </c>
      <c r="B10089" s="464" t="s">
        <v>6567</v>
      </c>
      <c r="C10089" s="463" t="s">
        <v>3519</v>
      </c>
      <c r="D10089" s="466">
        <v>44.36</v>
      </c>
    </row>
    <row r="10090" spans="1:4">
      <c r="A10090" s="463">
        <v>20165</v>
      </c>
      <c r="B10090" s="464" t="s">
        <v>11566</v>
      </c>
      <c r="C10090" s="463" t="s">
        <v>3519</v>
      </c>
      <c r="D10090" s="466">
        <v>32.04</v>
      </c>
    </row>
    <row r="10091" spans="1:4">
      <c r="A10091" s="463">
        <v>20166</v>
      </c>
      <c r="B10091" s="464" t="s">
        <v>11567</v>
      </c>
      <c r="C10091" s="463" t="s">
        <v>3519</v>
      </c>
      <c r="D10091" s="466">
        <v>103.54</v>
      </c>
    </row>
    <row r="10092" spans="1:4">
      <c r="A10092" s="463">
        <v>20164</v>
      </c>
      <c r="B10092" s="464" t="s">
        <v>11568</v>
      </c>
      <c r="C10092" s="463" t="s">
        <v>3519</v>
      </c>
      <c r="D10092" s="466">
        <v>16.920000000000002</v>
      </c>
    </row>
    <row r="10093" spans="1:4">
      <c r="A10093" s="463">
        <v>3893</v>
      </c>
      <c r="B10093" s="464" t="s">
        <v>6568</v>
      </c>
      <c r="C10093" s="463" t="s">
        <v>3519</v>
      </c>
      <c r="D10093" s="466">
        <v>21</v>
      </c>
    </row>
    <row r="10094" spans="1:4">
      <c r="A10094" s="463">
        <v>3848</v>
      </c>
      <c r="B10094" s="464" t="s">
        <v>6569</v>
      </c>
      <c r="C10094" s="463" t="s">
        <v>3519</v>
      </c>
      <c r="D10094" s="466">
        <v>12.76</v>
      </c>
    </row>
    <row r="10095" spans="1:4">
      <c r="A10095" s="463">
        <v>3895</v>
      </c>
      <c r="B10095" s="464" t="s">
        <v>6570</v>
      </c>
      <c r="C10095" s="463" t="s">
        <v>3519</v>
      </c>
      <c r="D10095" s="466">
        <v>13.88</v>
      </c>
    </row>
    <row r="10096" spans="1:4">
      <c r="A10096" s="463">
        <v>12404</v>
      </c>
      <c r="B10096" s="464" t="s">
        <v>6571</v>
      </c>
      <c r="C10096" s="463" t="s">
        <v>3519</v>
      </c>
      <c r="D10096" s="466">
        <v>8.89</v>
      </c>
    </row>
    <row r="10097" spans="1:4">
      <c r="A10097" s="463">
        <v>3939</v>
      </c>
      <c r="B10097" s="464" t="s">
        <v>6572</v>
      </c>
      <c r="C10097" s="463" t="s">
        <v>3519</v>
      </c>
      <c r="D10097" s="466">
        <v>18.309999999999999</v>
      </c>
    </row>
    <row r="10098" spans="1:4">
      <c r="A10098" s="463">
        <v>3911</v>
      </c>
      <c r="B10098" s="464" t="s">
        <v>6573</v>
      </c>
      <c r="C10098" s="463" t="s">
        <v>3519</v>
      </c>
      <c r="D10098" s="466">
        <v>14.96</v>
      </c>
    </row>
    <row r="10099" spans="1:4">
      <c r="A10099" s="463">
        <v>3908</v>
      </c>
      <c r="B10099" s="464" t="s">
        <v>6574</v>
      </c>
      <c r="C10099" s="463" t="s">
        <v>3519</v>
      </c>
      <c r="D10099" s="466">
        <v>4.84</v>
      </c>
    </row>
    <row r="10100" spans="1:4">
      <c r="A10100" s="463">
        <v>3910</v>
      </c>
      <c r="B10100" s="464" t="s">
        <v>6575</v>
      </c>
      <c r="C10100" s="463" t="s">
        <v>3519</v>
      </c>
      <c r="D10100" s="466">
        <v>10.7</v>
      </c>
    </row>
    <row r="10101" spans="1:4">
      <c r="A10101" s="463">
        <v>3913</v>
      </c>
      <c r="B10101" s="464" t="s">
        <v>6576</v>
      </c>
      <c r="C10101" s="463" t="s">
        <v>3519</v>
      </c>
      <c r="D10101" s="466">
        <v>51.17</v>
      </c>
    </row>
    <row r="10102" spans="1:4">
      <c r="A10102" s="463">
        <v>3912</v>
      </c>
      <c r="B10102" s="464" t="s">
        <v>6577</v>
      </c>
      <c r="C10102" s="463" t="s">
        <v>3519</v>
      </c>
      <c r="D10102" s="466">
        <v>28.05</v>
      </c>
    </row>
    <row r="10103" spans="1:4">
      <c r="A10103" s="463">
        <v>3909</v>
      </c>
      <c r="B10103" s="464" t="s">
        <v>6578</v>
      </c>
      <c r="C10103" s="463" t="s">
        <v>3519</v>
      </c>
      <c r="D10103" s="466">
        <v>6.58</v>
      </c>
    </row>
    <row r="10104" spans="1:4">
      <c r="A10104" s="463">
        <v>3914</v>
      </c>
      <c r="B10104" s="464" t="s">
        <v>6579</v>
      </c>
      <c r="C10104" s="463" t="s">
        <v>3519</v>
      </c>
      <c r="D10104" s="466">
        <v>77.19</v>
      </c>
    </row>
    <row r="10105" spans="1:4">
      <c r="A10105" s="463">
        <v>3915</v>
      </c>
      <c r="B10105" s="464" t="s">
        <v>6580</v>
      </c>
      <c r="C10105" s="463" t="s">
        <v>3519</v>
      </c>
      <c r="D10105" s="466">
        <v>121.72</v>
      </c>
    </row>
    <row r="10106" spans="1:4">
      <c r="A10106" s="463">
        <v>3916</v>
      </c>
      <c r="B10106" s="464" t="s">
        <v>6581</v>
      </c>
      <c r="C10106" s="463" t="s">
        <v>3519</v>
      </c>
      <c r="D10106" s="466">
        <v>221.76</v>
      </c>
    </row>
    <row r="10107" spans="1:4">
      <c r="A10107" s="463">
        <v>3917</v>
      </c>
      <c r="B10107" s="464" t="s">
        <v>6582</v>
      </c>
      <c r="C10107" s="463" t="s">
        <v>3519</v>
      </c>
      <c r="D10107" s="466">
        <v>365.76</v>
      </c>
    </row>
    <row r="10108" spans="1:4">
      <c r="A10108" s="463">
        <v>1904</v>
      </c>
      <c r="B10108" s="464" t="s">
        <v>6583</v>
      </c>
      <c r="C10108" s="463" t="s">
        <v>3519</v>
      </c>
      <c r="D10108" s="466">
        <v>0.88</v>
      </c>
    </row>
    <row r="10109" spans="1:4">
      <c r="A10109" s="463">
        <v>1899</v>
      </c>
      <c r="B10109" s="464" t="s">
        <v>6584</v>
      </c>
      <c r="C10109" s="463" t="s">
        <v>3519</v>
      </c>
      <c r="D10109" s="466">
        <v>1</v>
      </c>
    </row>
    <row r="10110" spans="1:4">
      <c r="A10110" s="463">
        <v>1900</v>
      </c>
      <c r="B10110" s="464" t="s">
        <v>6585</v>
      </c>
      <c r="C10110" s="463" t="s">
        <v>3519</v>
      </c>
      <c r="D10110" s="466">
        <v>1.62</v>
      </c>
    </row>
    <row r="10111" spans="1:4">
      <c r="A10111" s="463">
        <v>12407</v>
      </c>
      <c r="B10111" s="464" t="s">
        <v>6586</v>
      </c>
      <c r="C10111" s="463" t="s">
        <v>3519</v>
      </c>
      <c r="D10111" s="466">
        <v>27.69</v>
      </c>
    </row>
    <row r="10112" spans="1:4">
      <c r="A10112" s="463">
        <v>12408</v>
      </c>
      <c r="B10112" s="464" t="s">
        <v>6587</v>
      </c>
      <c r="C10112" s="463" t="s">
        <v>3519</v>
      </c>
      <c r="D10112" s="466">
        <v>15.63</v>
      </c>
    </row>
    <row r="10113" spans="1:4">
      <c r="A10113" s="463">
        <v>12409</v>
      </c>
      <c r="B10113" s="464" t="s">
        <v>6588</v>
      </c>
      <c r="C10113" s="463" t="s">
        <v>3519</v>
      </c>
      <c r="D10113" s="466">
        <v>15.63</v>
      </c>
    </row>
    <row r="10114" spans="1:4">
      <c r="A10114" s="463">
        <v>12410</v>
      </c>
      <c r="B10114" s="464" t="s">
        <v>6589</v>
      </c>
      <c r="C10114" s="463" t="s">
        <v>3519</v>
      </c>
      <c r="D10114" s="466">
        <v>10.76</v>
      </c>
    </row>
    <row r="10115" spans="1:4">
      <c r="A10115" s="463">
        <v>3936</v>
      </c>
      <c r="B10115" s="464" t="s">
        <v>6590</v>
      </c>
      <c r="C10115" s="463" t="s">
        <v>3519</v>
      </c>
      <c r="D10115" s="466">
        <v>19.45</v>
      </c>
    </row>
    <row r="10116" spans="1:4">
      <c r="A10116" s="463">
        <v>3922</v>
      </c>
      <c r="B10116" s="464" t="s">
        <v>6591</v>
      </c>
      <c r="C10116" s="463" t="s">
        <v>3519</v>
      </c>
      <c r="D10116" s="466">
        <v>17.89</v>
      </c>
    </row>
    <row r="10117" spans="1:4">
      <c r="A10117" s="463">
        <v>3924</v>
      </c>
      <c r="B10117" s="464" t="s">
        <v>6592</v>
      </c>
      <c r="C10117" s="463" t="s">
        <v>3519</v>
      </c>
      <c r="D10117" s="466">
        <v>19.45</v>
      </c>
    </row>
    <row r="10118" spans="1:4">
      <c r="A10118" s="463">
        <v>3923</v>
      </c>
      <c r="B10118" s="464" t="s">
        <v>6593</v>
      </c>
      <c r="C10118" s="463" t="s">
        <v>3519</v>
      </c>
      <c r="D10118" s="466">
        <v>19.45</v>
      </c>
    </row>
    <row r="10119" spans="1:4">
      <c r="A10119" s="463">
        <v>3937</v>
      </c>
      <c r="B10119" s="464" t="s">
        <v>6594</v>
      </c>
      <c r="C10119" s="463" t="s">
        <v>3519</v>
      </c>
      <c r="D10119" s="466">
        <v>16.05</v>
      </c>
    </row>
    <row r="10120" spans="1:4">
      <c r="A10120" s="463">
        <v>3921</v>
      </c>
      <c r="B10120" s="464" t="s">
        <v>6595</v>
      </c>
      <c r="C10120" s="463" t="s">
        <v>3519</v>
      </c>
      <c r="D10120" s="466">
        <v>16.059999999999999</v>
      </c>
    </row>
    <row r="10121" spans="1:4">
      <c r="A10121" s="463">
        <v>3920</v>
      </c>
      <c r="B10121" s="464" t="s">
        <v>6596</v>
      </c>
      <c r="C10121" s="463" t="s">
        <v>3519</v>
      </c>
      <c r="D10121" s="466">
        <v>16.05</v>
      </c>
    </row>
    <row r="10122" spans="1:4">
      <c r="A10122" s="463">
        <v>3938</v>
      </c>
      <c r="B10122" s="464" t="s">
        <v>6597</v>
      </c>
      <c r="C10122" s="463" t="s">
        <v>3519</v>
      </c>
      <c r="D10122" s="466">
        <v>10.58</v>
      </c>
    </row>
    <row r="10123" spans="1:4">
      <c r="A10123" s="463">
        <v>3919</v>
      </c>
      <c r="B10123" s="464" t="s">
        <v>6598</v>
      </c>
      <c r="C10123" s="463" t="s">
        <v>3519</v>
      </c>
      <c r="D10123" s="466">
        <v>10.79</v>
      </c>
    </row>
    <row r="10124" spans="1:4">
      <c r="A10124" s="463">
        <v>3927</v>
      </c>
      <c r="B10124" s="464" t="s">
        <v>6599</v>
      </c>
      <c r="C10124" s="463" t="s">
        <v>3519</v>
      </c>
      <c r="D10124" s="466">
        <v>54.63</v>
      </c>
    </row>
    <row r="10125" spans="1:4">
      <c r="A10125" s="463">
        <v>3928</v>
      </c>
      <c r="B10125" s="464" t="s">
        <v>6600</v>
      </c>
      <c r="C10125" s="463" t="s">
        <v>3519</v>
      </c>
      <c r="D10125" s="466">
        <v>54.63</v>
      </c>
    </row>
    <row r="10126" spans="1:4">
      <c r="A10126" s="463">
        <v>3926</v>
      </c>
      <c r="B10126" s="464" t="s">
        <v>6601</v>
      </c>
      <c r="C10126" s="463" t="s">
        <v>3519</v>
      </c>
      <c r="D10126" s="466">
        <v>31.14</v>
      </c>
    </row>
    <row r="10127" spans="1:4">
      <c r="A10127" s="463">
        <v>3935</v>
      </c>
      <c r="B10127" s="464" t="s">
        <v>6602</v>
      </c>
      <c r="C10127" s="463" t="s">
        <v>3519</v>
      </c>
      <c r="D10127" s="466">
        <v>31.14</v>
      </c>
    </row>
    <row r="10128" spans="1:4">
      <c r="A10128" s="463">
        <v>3925</v>
      </c>
      <c r="B10128" s="464" t="s">
        <v>6603</v>
      </c>
      <c r="C10128" s="463" t="s">
        <v>3519</v>
      </c>
      <c r="D10128" s="466">
        <v>31.14</v>
      </c>
    </row>
    <row r="10129" spans="1:4">
      <c r="A10129" s="463">
        <v>12406</v>
      </c>
      <c r="B10129" s="464" t="s">
        <v>6604</v>
      </c>
      <c r="C10129" s="463" t="s">
        <v>3519</v>
      </c>
      <c r="D10129" s="466">
        <v>7.65</v>
      </c>
    </row>
    <row r="10130" spans="1:4">
      <c r="A10130" s="463">
        <v>3929</v>
      </c>
      <c r="B10130" s="464" t="s">
        <v>6605</v>
      </c>
      <c r="C10130" s="463" t="s">
        <v>3519</v>
      </c>
      <c r="D10130" s="466">
        <v>83.24</v>
      </c>
    </row>
    <row r="10131" spans="1:4">
      <c r="A10131" s="463">
        <v>3931</v>
      </c>
      <c r="B10131" s="464" t="s">
        <v>6606</v>
      </c>
      <c r="C10131" s="463" t="s">
        <v>3519</v>
      </c>
      <c r="D10131" s="466">
        <v>83.24</v>
      </c>
    </row>
    <row r="10132" spans="1:4">
      <c r="A10132" s="463">
        <v>3930</v>
      </c>
      <c r="B10132" s="464" t="s">
        <v>6607</v>
      </c>
      <c r="C10132" s="463" t="s">
        <v>3519</v>
      </c>
      <c r="D10132" s="466">
        <v>83.24</v>
      </c>
    </row>
    <row r="10133" spans="1:4">
      <c r="A10133" s="463">
        <v>3932</v>
      </c>
      <c r="B10133" s="464" t="s">
        <v>6608</v>
      </c>
      <c r="C10133" s="463" t="s">
        <v>3519</v>
      </c>
      <c r="D10133" s="466">
        <v>143.72999999999999</v>
      </c>
    </row>
    <row r="10134" spans="1:4">
      <c r="A10134" s="463">
        <v>3933</v>
      </c>
      <c r="B10134" s="464" t="s">
        <v>6609</v>
      </c>
      <c r="C10134" s="463" t="s">
        <v>3519</v>
      </c>
      <c r="D10134" s="466">
        <v>143.72999999999999</v>
      </c>
    </row>
    <row r="10135" spans="1:4">
      <c r="A10135" s="463">
        <v>3934</v>
      </c>
      <c r="B10135" s="464" t="s">
        <v>6610</v>
      </c>
      <c r="C10135" s="463" t="s">
        <v>3519</v>
      </c>
      <c r="D10135" s="466">
        <v>143.72999999999999</v>
      </c>
    </row>
    <row r="10136" spans="1:4" ht="28.5">
      <c r="A10136" s="463">
        <v>40355</v>
      </c>
      <c r="B10136" s="464" t="s">
        <v>6611</v>
      </c>
      <c r="C10136" s="463" t="s">
        <v>3519</v>
      </c>
      <c r="D10136" s="466">
        <v>12.38</v>
      </c>
    </row>
    <row r="10137" spans="1:4" ht="28.5">
      <c r="A10137" s="463">
        <v>40364</v>
      </c>
      <c r="B10137" s="464" t="s">
        <v>6612</v>
      </c>
      <c r="C10137" s="463" t="s">
        <v>3519</v>
      </c>
      <c r="D10137" s="466">
        <v>57.98</v>
      </c>
    </row>
    <row r="10138" spans="1:4" ht="28.5">
      <c r="A10138" s="463">
        <v>40361</v>
      </c>
      <c r="B10138" s="464" t="s">
        <v>6613</v>
      </c>
      <c r="C10138" s="463" t="s">
        <v>3519</v>
      </c>
      <c r="D10138" s="466">
        <v>45.33</v>
      </c>
    </row>
    <row r="10139" spans="1:4" ht="28.5">
      <c r="A10139" s="463">
        <v>40358</v>
      </c>
      <c r="B10139" s="464" t="s">
        <v>6614</v>
      </c>
      <c r="C10139" s="463" t="s">
        <v>3519</v>
      </c>
      <c r="D10139" s="466">
        <v>17.28</v>
      </c>
    </row>
    <row r="10140" spans="1:4" ht="28.5">
      <c r="A10140" s="463">
        <v>40370</v>
      </c>
      <c r="B10140" s="464" t="s">
        <v>6615</v>
      </c>
      <c r="C10140" s="463" t="s">
        <v>3519</v>
      </c>
      <c r="D10140" s="466">
        <v>183.97</v>
      </c>
    </row>
    <row r="10141" spans="1:4" ht="28.5">
      <c r="A10141" s="463">
        <v>40367</v>
      </c>
      <c r="B10141" s="464" t="s">
        <v>6616</v>
      </c>
      <c r="C10141" s="463" t="s">
        <v>3519</v>
      </c>
      <c r="D10141" s="466">
        <v>91.44</v>
      </c>
    </row>
    <row r="10142" spans="1:4" ht="28.5">
      <c r="A10142" s="463">
        <v>40373</v>
      </c>
      <c r="B10142" s="464" t="s">
        <v>6617</v>
      </c>
      <c r="C10142" s="463" t="s">
        <v>3519</v>
      </c>
      <c r="D10142" s="466">
        <v>248.77</v>
      </c>
    </row>
    <row r="10143" spans="1:4" ht="28.5">
      <c r="A10143" s="463">
        <v>38947</v>
      </c>
      <c r="B10143" s="464" t="s">
        <v>6618</v>
      </c>
      <c r="C10143" s="463" t="s">
        <v>3519</v>
      </c>
      <c r="D10143" s="466">
        <v>8.69</v>
      </c>
    </row>
    <row r="10144" spans="1:4" ht="28.5">
      <c r="A10144" s="463">
        <v>38948</v>
      </c>
      <c r="B10144" s="464" t="s">
        <v>6619</v>
      </c>
      <c r="C10144" s="463" t="s">
        <v>3519</v>
      </c>
      <c r="D10144" s="466">
        <v>13.87</v>
      </c>
    </row>
    <row r="10145" spans="1:4" ht="28.5">
      <c r="A10145" s="463">
        <v>38949</v>
      </c>
      <c r="B10145" s="464" t="s">
        <v>6620</v>
      </c>
      <c r="C10145" s="463" t="s">
        <v>3519</v>
      </c>
      <c r="D10145" s="466">
        <v>15.39</v>
      </c>
    </row>
    <row r="10146" spans="1:4" ht="28.5">
      <c r="A10146" s="463">
        <v>38951</v>
      </c>
      <c r="B10146" s="464" t="s">
        <v>6621</v>
      </c>
      <c r="C10146" s="463" t="s">
        <v>3519</v>
      </c>
      <c r="D10146" s="466">
        <v>24.34</v>
      </c>
    </row>
    <row r="10147" spans="1:4" ht="28.5">
      <c r="A10147" s="463">
        <v>39312</v>
      </c>
      <c r="B10147" s="464" t="s">
        <v>6622</v>
      </c>
      <c r="C10147" s="463" t="s">
        <v>3519</v>
      </c>
      <c r="D10147" s="466">
        <v>18.88</v>
      </c>
    </row>
    <row r="10148" spans="1:4" ht="28.5">
      <c r="A10148" s="463">
        <v>39313</v>
      </c>
      <c r="B10148" s="464" t="s">
        <v>6623</v>
      </c>
      <c r="C10148" s="463" t="s">
        <v>3519</v>
      </c>
      <c r="D10148" s="466">
        <v>24.64</v>
      </c>
    </row>
    <row r="10149" spans="1:4" ht="28.5">
      <c r="A10149" s="463">
        <v>38950</v>
      </c>
      <c r="B10149" s="464" t="s">
        <v>6624</v>
      </c>
      <c r="C10149" s="463" t="s">
        <v>3519</v>
      </c>
      <c r="D10149" s="466">
        <v>37.08</v>
      </c>
    </row>
    <row r="10150" spans="1:4" ht="28.5">
      <c r="A10150" s="463">
        <v>39314</v>
      </c>
      <c r="B10150" s="464" t="s">
        <v>6625</v>
      </c>
      <c r="C10150" s="463" t="s">
        <v>3519</v>
      </c>
      <c r="D10150" s="466">
        <v>39.130000000000003</v>
      </c>
    </row>
    <row r="10151" spans="1:4">
      <c r="A10151" s="463">
        <v>3907</v>
      </c>
      <c r="B10151" s="464" t="s">
        <v>6626</v>
      </c>
      <c r="C10151" s="463" t="s">
        <v>3519</v>
      </c>
      <c r="D10151" s="466">
        <v>4.66</v>
      </c>
    </row>
    <row r="10152" spans="1:4">
      <c r="A10152" s="463">
        <v>3889</v>
      </c>
      <c r="B10152" s="464" t="s">
        <v>6627</v>
      </c>
      <c r="C10152" s="463" t="s">
        <v>3519</v>
      </c>
      <c r="D10152" s="466">
        <v>3.56</v>
      </c>
    </row>
    <row r="10153" spans="1:4">
      <c r="A10153" s="463">
        <v>3868</v>
      </c>
      <c r="B10153" s="464" t="s">
        <v>6628</v>
      </c>
      <c r="C10153" s="463" t="s">
        <v>3519</v>
      </c>
      <c r="D10153" s="466">
        <v>1.38</v>
      </c>
    </row>
    <row r="10154" spans="1:4">
      <c r="A10154" s="463">
        <v>3869</v>
      </c>
      <c r="B10154" s="464" t="s">
        <v>6629</v>
      </c>
      <c r="C10154" s="463" t="s">
        <v>3519</v>
      </c>
      <c r="D10154" s="466">
        <v>3.96</v>
      </c>
    </row>
    <row r="10155" spans="1:4">
      <c r="A10155" s="463">
        <v>3872</v>
      </c>
      <c r="B10155" s="464" t="s">
        <v>6630</v>
      </c>
      <c r="C10155" s="463" t="s">
        <v>3519</v>
      </c>
      <c r="D10155" s="466">
        <v>4.8099999999999996</v>
      </c>
    </row>
    <row r="10156" spans="1:4">
      <c r="A10156" s="463">
        <v>3850</v>
      </c>
      <c r="B10156" s="464" t="s">
        <v>6631</v>
      </c>
      <c r="C10156" s="463" t="s">
        <v>3519</v>
      </c>
      <c r="D10156" s="466">
        <v>12.4</v>
      </c>
    </row>
    <row r="10157" spans="1:4">
      <c r="A10157" s="463">
        <v>38023</v>
      </c>
      <c r="B10157" s="464" t="s">
        <v>6632</v>
      </c>
      <c r="C10157" s="463" t="s">
        <v>3519</v>
      </c>
      <c r="D10157" s="466">
        <v>5.23</v>
      </c>
    </row>
    <row r="10158" spans="1:4">
      <c r="A10158" s="463">
        <v>37986</v>
      </c>
      <c r="B10158" s="464" t="s">
        <v>6633</v>
      </c>
      <c r="C10158" s="463" t="s">
        <v>3519</v>
      </c>
      <c r="D10158" s="466">
        <v>2.76</v>
      </c>
    </row>
    <row r="10159" spans="1:4">
      <c r="A10159" s="463">
        <v>37987</v>
      </c>
      <c r="B10159" s="464" t="s">
        <v>6634</v>
      </c>
      <c r="C10159" s="463" t="s">
        <v>3519</v>
      </c>
      <c r="D10159" s="466">
        <v>206.47</v>
      </c>
    </row>
    <row r="10160" spans="1:4">
      <c r="A10160" s="463">
        <v>37988</v>
      </c>
      <c r="B10160" s="464" t="s">
        <v>6635</v>
      </c>
      <c r="C10160" s="463" t="s">
        <v>3519</v>
      </c>
      <c r="D10160" s="466">
        <v>336.77</v>
      </c>
    </row>
    <row r="10161" spans="1:4">
      <c r="A10161" s="463">
        <v>21120</v>
      </c>
      <c r="B10161" s="464" t="s">
        <v>6636</v>
      </c>
      <c r="C10161" s="463" t="s">
        <v>3519</v>
      </c>
      <c r="D10161" s="466">
        <v>16.78</v>
      </c>
    </row>
    <row r="10162" spans="1:4">
      <c r="A10162" s="463">
        <v>39318</v>
      </c>
      <c r="B10162" s="464" t="s">
        <v>6637</v>
      </c>
      <c r="C10162" s="463" t="s">
        <v>3519</v>
      </c>
      <c r="D10162" s="466">
        <v>13.84</v>
      </c>
    </row>
    <row r="10163" spans="1:4">
      <c r="A10163" s="463">
        <v>20162</v>
      </c>
      <c r="B10163" s="464" t="s">
        <v>6638</v>
      </c>
      <c r="C10163" s="463" t="s">
        <v>3519</v>
      </c>
      <c r="D10163" s="466">
        <v>22.25</v>
      </c>
    </row>
    <row r="10164" spans="1:4">
      <c r="A10164" s="463">
        <v>40366</v>
      </c>
      <c r="B10164" s="464" t="s">
        <v>6639</v>
      </c>
      <c r="C10164" s="463" t="s">
        <v>3519</v>
      </c>
      <c r="D10164" s="466">
        <v>45.23</v>
      </c>
    </row>
    <row r="10165" spans="1:4">
      <c r="A10165" s="463">
        <v>40363</v>
      </c>
      <c r="B10165" s="464" t="s">
        <v>6640</v>
      </c>
      <c r="C10165" s="463" t="s">
        <v>3519</v>
      </c>
      <c r="D10165" s="466">
        <v>35.369999999999997</v>
      </c>
    </row>
    <row r="10166" spans="1:4">
      <c r="A10166" s="463">
        <v>40354</v>
      </c>
      <c r="B10166" s="464" t="s">
        <v>6641</v>
      </c>
      <c r="C10166" s="463" t="s">
        <v>3519</v>
      </c>
      <c r="D10166" s="466">
        <v>15.4</v>
      </c>
    </row>
    <row r="10167" spans="1:4">
      <c r="A10167" s="463">
        <v>40360</v>
      </c>
      <c r="B10167" s="464" t="s">
        <v>6642</v>
      </c>
      <c r="C10167" s="463" t="s">
        <v>3519</v>
      </c>
      <c r="D10167" s="466">
        <v>23.19</v>
      </c>
    </row>
    <row r="10168" spans="1:4">
      <c r="A10168" s="463">
        <v>40372</v>
      </c>
      <c r="B10168" s="464" t="s">
        <v>6643</v>
      </c>
      <c r="C10168" s="463" t="s">
        <v>3519</v>
      </c>
      <c r="D10168" s="466">
        <v>143.21</v>
      </c>
    </row>
    <row r="10169" spans="1:4">
      <c r="A10169" s="463">
        <v>40369</v>
      </c>
      <c r="B10169" s="464" t="s">
        <v>6644</v>
      </c>
      <c r="C10169" s="463" t="s">
        <v>3519</v>
      </c>
      <c r="D10169" s="466">
        <v>71.27</v>
      </c>
    </row>
    <row r="10170" spans="1:4">
      <c r="A10170" s="463">
        <v>40357</v>
      </c>
      <c r="B10170" s="464" t="s">
        <v>6645</v>
      </c>
      <c r="C10170" s="463" t="s">
        <v>3519</v>
      </c>
      <c r="D10170" s="466">
        <v>17.28</v>
      </c>
    </row>
    <row r="10171" spans="1:4">
      <c r="A10171" s="463">
        <v>40375</v>
      </c>
      <c r="B10171" s="464" t="s">
        <v>6646</v>
      </c>
      <c r="C10171" s="463" t="s">
        <v>3519</v>
      </c>
      <c r="D10171" s="466">
        <v>193.86</v>
      </c>
    </row>
    <row r="10172" spans="1:4">
      <c r="A10172" s="463">
        <v>1893</v>
      </c>
      <c r="B10172" s="464" t="s">
        <v>6647</v>
      </c>
      <c r="C10172" s="463" t="s">
        <v>3519</v>
      </c>
      <c r="D10172" s="466">
        <v>3.34</v>
      </c>
    </row>
    <row r="10173" spans="1:4">
      <c r="A10173" s="463">
        <v>1902</v>
      </c>
      <c r="B10173" s="464" t="s">
        <v>6648</v>
      </c>
      <c r="C10173" s="463" t="s">
        <v>3519</v>
      </c>
      <c r="D10173" s="466">
        <v>2.4300000000000002</v>
      </c>
    </row>
    <row r="10174" spans="1:4">
      <c r="A10174" s="463">
        <v>1901</v>
      </c>
      <c r="B10174" s="464" t="s">
        <v>6649</v>
      </c>
      <c r="C10174" s="463" t="s">
        <v>3519</v>
      </c>
      <c r="D10174" s="466">
        <v>0.76</v>
      </c>
    </row>
    <row r="10175" spans="1:4">
      <c r="A10175" s="463">
        <v>1892</v>
      </c>
      <c r="B10175" s="464" t="s">
        <v>6650</v>
      </c>
      <c r="C10175" s="463" t="s">
        <v>3519</v>
      </c>
      <c r="D10175" s="466">
        <v>1.56</v>
      </c>
    </row>
    <row r="10176" spans="1:4">
      <c r="A10176" s="463">
        <v>1907</v>
      </c>
      <c r="B10176" s="464" t="s">
        <v>6651</v>
      </c>
      <c r="C10176" s="463" t="s">
        <v>3519</v>
      </c>
      <c r="D10176" s="466">
        <v>10.74</v>
      </c>
    </row>
    <row r="10177" spans="1:4">
      <c r="A10177" s="463">
        <v>1894</v>
      </c>
      <c r="B10177" s="464" t="s">
        <v>6652</v>
      </c>
      <c r="C10177" s="463" t="s">
        <v>3519</v>
      </c>
      <c r="D10177" s="466">
        <v>4.83</v>
      </c>
    </row>
    <row r="10178" spans="1:4">
      <c r="A10178" s="463">
        <v>1891</v>
      </c>
      <c r="B10178" s="464" t="s">
        <v>6653</v>
      </c>
      <c r="C10178" s="463" t="s">
        <v>3519</v>
      </c>
      <c r="D10178" s="466">
        <v>1.1200000000000001</v>
      </c>
    </row>
    <row r="10179" spans="1:4">
      <c r="A10179" s="463">
        <v>1896</v>
      </c>
      <c r="B10179" s="464" t="s">
        <v>6654</v>
      </c>
      <c r="C10179" s="463" t="s">
        <v>3519</v>
      </c>
      <c r="D10179" s="466">
        <v>14.42</v>
      </c>
    </row>
    <row r="10180" spans="1:4">
      <c r="A10180" s="463">
        <v>1895</v>
      </c>
      <c r="B10180" s="464" t="s">
        <v>6655</v>
      </c>
      <c r="C10180" s="463" t="s">
        <v>3519</v>
      </c>
      <c r="D10180" s="466">
        <v>25.35</v>
      </c>
    </row>
    <row r="10181" spans="1:4">
      <c r="A10181" s="463">
        <v>2641</v>
      </c>
      <c r="B10181" s="464" t="s">
        <v>6656</v>
      </c>
      <c r="C10181" s="463" t="s">
        <v>3519</v>
      </c>
      <c r="D10181" s="466">
        <v>29.72</v>
      </c>
    </row>
    <row r="10182" spans="1:4">
      <c r="A10182" s="463">
        <v>2636</v>
      </c>
      <c r="B10182" s="464" t="s">
        <v>6657</v>
      </c>
      <c r="C10182" s="463" t="s">
        <v>3519</v>
      </c>
      <c r="D10182" s="466">
        <v>1.91</v>
      </c>
    </row>
    <row r="10183" spans="1:4">
      <c r="A10183" s="463">
        <v>2637</v>
      </c>
      <c r="B10183" s="464" t="s">
        <v>6658</v>
      </c>
      <c r="C10183" s="463" t="s">
        <v>3519</v>
      </c>
      <c r="D10183" s="466">
        <v>2.0299999999999998</v>
      </c>
    </row>
    <row r="10184" spans="1:4">
      <c r="A10184" s="463">
        <v>2638</v>
      </c>
      <c r="B10184" s="464" t="s">
        <v>6659</v>
      </c>
      <c r="C10184" s="463" t="s">
        <v>3519</v>
      </c>
      <c r="D10184" s="466">
        <v>2.37</v>
      </c>
    </row>
    <row r="10185" spans="1:4">
      <c r="A10185" s="463">
        <v>2639</v>
      </c>
      <c r="B10185" s="464" t="s">
        <v>6660</v>
      </c>
      <c r="C10185" s="463" t="s">
        <v>3519</v>
      </c>
      <c r="D10185" s="466">
        <v>4.2</v>
      </c>
    </row>
    <row r="10186" spans="1:4">
      <c r="A10186" s="463">
        <v>2644</v>
      </c>
      <c r="B10186" s="464" t="s">
        <v>6661</v>
      </c>
      <c r="C10186" s="463" t="s">
        <v>3519</v>
      </c>
      <c r="D10186" s="466">
        <v>6.08</v>
      </c>
    </row>
    <row r="10187" spans="1:4">
      <c r="A10187" s="463">
        <v>2643</v>
      </c>
      <c r="B10187" s="464" t="s">
        <v>6662</v>
      </c>
      <c r="C10187" s="463" t="s">
        <v>3519</v>
      </c>
      <c r="D10187" s="466">
        <v>8.4700000000000006</v>
      </c>
    </row>
    <row r="10188" spans="1:4">
      <c r="A10188" s="463">
        <v>2640</v>
      </c>
      <c r="B10188" s="464" t="s">
        <v>6663</v>
      </c>
      <c r="C10188" s="463" t="s">
        <v>3519</v>
      </c>
      <c r="D10188" s="466">
        <v>12.37</v>
      </c>
    </row>
    <row r="10189" spans="1:4">
      <c r="A10189" s="463">
        <v>2642</v>
      </c>
      <c r="B10189" s="464" t="s">
        <v>6664</v>
      </c>
      <c r="C10189" s="463" t="s">
        <v>3519</v>
      </c>
      <c r="D10189" s="466">
        <v>18.829999999999998</v>
      </c>
    </row>
    <row r="10190" spans="1:4">
      <c r="A10190" s="463">
        <v>38943</v>
      </c>
      <c r="B10190" s="464" t="s">
        <v>6665</v>
      </c>
      <c r="C10190" s="463" t="s">
        <v>3519</v>
      </c>
      <c r="D10190" s="466">
        <v>6.42</v>
      </c>
    </row>
    <row r="10191" spans="1:4">
      <c r="A10191" s="463">
        <v>38944</v>
      </c>
      <c r="B10191" s="464" t="s">
        <v>6666</v>
      </c>
      <c r="C10191" s="463" t="s">
        <v>3519</v>
      </c>
      <c r="D10191" s="466">
        <v>9.92</v>
      </c>
    </row>
    <row r="10192" spans="1:4">
      <c r="A10192" s="463">
        <v>38945</v>
      </c>
      <c r="B10192" s="464" t="s">
        <v>6667</v>
      </c>
      <c r="C10192" s="463" t="s">
        <v>3519</v>
      </c>
      <c r="D10192" s="466">
        <v>20.12</v>
      </c>
    </row>
    <row r="10193" spans="1:4">
      <c r="A10193" s="463">
        <v>38946</v>
      </c>
      <c r="B10193" s="464" t="s">
        <v>6668</v>
      </c>
      <c r="C10193" s="463" t="s">
        <v>3519</v>
      </c>
      <c r="D10193" s="466">
        <v>30</v>
      </c>
    </row>
    <row r="10194" spans="1:4">
      <c r="A10194" s="463">
        <v>39308</v>
      </c>
      <c r="B10194" s="464" t="s">
        <v>6669</v>
      </c>
      <c r="C10194" s="463" t="s">
        <v>3519</v>
      </c>
      <c r="D10194" s="466">
        <v>13.08</v>
      </c>
    </row>
    <row r="10195" spans="1:4">
      <c r="A10195" s="463">
        <v>39309</v>
      </c>
      <c r="B10195" s="464" t="s">
        <v>6670</v>
      </c>
      <c r="C10195" s="463" t="s">
        <v>3519</v>
      </c>
      <c r="D10195" s="466">
        <v>18.920000000000002</v>
      </c>
    </row>
    <row r="10196" spans="1:4">
      <c r="A10196" s="463">
        <v>39310</v>
      </c>
      <c r="B10196" s="464" t="s">
        <v>6671</v>
      </c>
      <c r="C10196" s="463" t="s">
        <v>3519</v>
      </c>
      <c r="D10196" s="466">
        <v>28.67</v>
      </c>
    </row>
    <row r="10197" spans="1:4">
      <c r="A10197" s="463">
        <v>39311</v>
      </c>
      <c r="B10197" s="464" t="s">
        <v>6672</v>
      </c>
      <c r="C10197" s="463" t="s">
        <v>3519</v>
      </c>
      <c r="D10197" s="466">
        <v>43.09</v>
      </c>
    </row>
    <row r="10198" spans="1:4">
      <c r="A10198" s="463">
        <v>39855</v>
      </c>
      <c r="B10198" s="464" t="s">
        <v>6673</v>
      </c>
      <c r="C10198" s="463" t="s">
        <v>3519</v>
      </c>
      <c r="D10198" s="466">
        <v>3.33</v>
      </c>
    </row>
    <row r="10199" spans="1:4">
      <c r="A10199" s="463">
        <v>39856</v>
      </c>
      <c r="B10199" s="464" t="s">
        <v>6674</v>
      </c>
      <c r="C10199" s="463" t="s">
        <v>3519</v>
      </c>
      <c r="D10199" s="466">
        <v>7.86</v>
      </c>
    </row>
    <row r="10200" spans="1:4">
      <c r="A10200" s="463">
        <v>39857</v>
      </c>
      <c r="B10200" s="464" t="s">
        <v>6675</v>
      </c>
      <c r="C10200" s="463" t="s">
        <v>3519</v>
      </c>
      <c r="D10200" s="466">
        <v>12.72</v>
      </c>
    </row>
    <row r="10201" spans="1:4">
      <c r="A10201" s="463">
        <v>39858</v>
      </c>
      <c r="B10201" s="464" t="s">
        <v>6676</v>
      </c>
      <c r="C10201" s="463" t="s">
        <v>3519</v>
      </c>
      <c r="D10201" s="466">
        <v>28.23</v>
      </c>
    </row>
    <row r="10202" spans="1:4">
      <c r="A10202" s="463">
        <v>39859</v>
      </c>
      <c r="B10202" s="464" t="s">
        <v>6677</v>
      </c>
      <c r="C10202" s="463" t="s">
        <v>3519</v>
      </c>
      <c r="D10202" s="466">
        <v>43.52</v>
      </c>
    </row>
    <row r="10203" spans="1:4">
      <c r="A10203" s="463">
        <v>39860</v>
      </c>
      <c r="B10203" s="464" t="s">
        <v>6678</v>
      </c>
      <c r="C10203" s="463" t="s">
        <v>3519</v>
      </c>
      <c r="D10203" s="466">
        <v>66.78</v>
      </c>
    </row>
    <row r="10204" spans="1:4">
      <c r="A10204" s="463">
        <v>39861</v>
      </c>
      <c r="B10204" s="464" t="s">
        <v>6679</v>
      </c>
      <c r="C10204" s="463" t="s">
        <v>3519</v>
      </c>
      <c r="D10204" s="466">
        <v>190.68</v>
      </c>
    </row>
    <row r="10205" spans="1:4">
      <c r="A10205" s="463">
        <v>38447</v>
      </c>
      <c r="B10205" s="464" t="s">
        <v>6680</v>
      </c>
      <c r="C10205" s="463" t="s">
        <v>3519</v>
      </c>
      <c r="D10205" s="466">
        <v>140.91</v>
      </c>
    </row>
    <row r="10206" spans="1:4">
      <c r="A10206" s="463">
        <v>36320</v>
      </c>
      <c r="B10206" s="464" t="s">
        <v>6681</v>
      </c>
      <c r="C10206" s="463" t="s">
        <v>3519</v>
      </c>
      <c r="D10206" s="466">
        <v>2.04</v>
      </c>
    </row>
    <row r="10207" spans="1:4">
      <c r="A10207" s="463">
        <v>36324</v>
      </c>
      <c r="B10207" s="464" t="s">
        <v>6682</v>
      </c>
      <c r="C10207" s="463" t="s">
        <v>3519</v>
      </c>
      <c r="D10207" s="466">
        <v>3.09</v>
      </c>
    </row>
    <row r="10208" spans="1:4">
      <c r="A10208" s="463">
        <v>38441</v>
      </c>
      <c r="B10208" s="464" t="s">
        <v>6683</v>
      </c>
      <c r="C10208" s="463" t="s">
        <v>3519</v>
      </c>
      <c r="D10208" s="466">
        <v>4.0599999999999996</v>
      </c>
    </row>
    <row r="10209" spans="1:4">
      <c r="A10209" s="463">
        <v>38442</v>
      </c>
      <c r="B10209" s="464" t="s">
        <v>6684</v>
      </c>
      <c r="C10209" s="463" t="s">
        <v>3519</v>
      </c>
      <c r="D10209" s="466">
        <v>10.33</v>
      </c>
    </row>
    <row r="10210" spans="1:4">
      <c r="A10210" s="463">
        <v>38443</v>
      </c>
      <c r="B10210" s="464" t="s">
        <v>6685</v>
      </c>
      <c r="C10210" s="463" t="s">
        <v>3519</v>
      </c>
      <c r="D10210" s="466">
        <v>15.61</v>
      </c>
    </row>
    <row r="10211" spans="1:4">
      <c r="A10211" s="463">
        <v>38444</v>
      </c>
      <c r="B10211" s="464" t="s">
        <v>6686</v>
      </c>
      <c r="C10211" s="463" t="s">
        <v>3519</v>
      </c>
      <c r="D10211" s="466">
        <v>23.23</v>
      </c>
    </row>
    <row r="10212" spans="1:4">
      <c r="A10212" s="463">
        <v>38445</v>
      </c>
      <c r="B10212" s="464" t="s">
        <v>6687</v>
      </c>
      <c r="C10212" s="463" t="s">
        <v>3519</v>
      </c>
      <c r="D10212" s="466">
        <v>54.56</v>
      </c>
    </row>
    <row r="10213" spans="1:4">
      <c r="A10213" s="463">
        <v>38446</v>
      </c>
      <c r="B10213" s="464" t="s">
        <v>6688</v>
      </c>
      <c r="C10213" s="463" t="s">
        <v>3519</v>
      </c>
      <c r="D10213" s="466">
        <v>88.06</v>
      </c>
    </row>
    <row r="10214" spans="1:4">
      <c r="A10214" s="463">
        <v>3867</v>
      </c>
      <c r="B10214" s="464" t="s">
        <v>6689</v>
      </c>
      <c r="C10214" s="463" t="s">
        <v>3519</v>
      </c>
      <c r="D10214" s="466">
        <v>83.32</v>
      </c>
    </row>
    <row r="10215" spans="1:4">
      <c r="A10215" s="463">
        <v>3861</v>
      </c>
      <c r="B10215" s="464" t="s">
        <v>6690</v>
      </c>
      <c r="C10215" s="463" t="s">
        <v>3519</v>
      </c>
      <c r="D10215" s="466">
        <v>0.69</v>
      </c>
    </row>
    <row r="10216" spans="1:4">
      <c r="A10216" s="463">
        <v>3904</v>
      </c>
      <c r="B10216" s="464" t="s">
        <v>6691</v>
      </c>
      <c r="C10216" s="463" t="s">
        <v>3519</v>
      </c>
      <c r="D10216" s="466">
        <v>0.84</v>
      </c>
    </row>
    <row r="10217" spans="1:4">
      <c r="A10217" s="463">
        <v>3903</v>
      </c>
      <c r="B10217" s="464" t="s">
        <v>6692</v>
      </c>
      <c r="C10217" s="463" t="s">
        <v>3519</v>
      </c>
      <c r="D10217" s="466">
        <v>2.0699999999999998</v>
      </c>
    </row>
    <row r="10218" spans="1:4">
      <c r="A10218" s="463">
        <v>3862</v>
      </c>
      <c r="B10218" s="464" t="s">
        <v>6693</v>
      </c>
      <c r="C10218" s="463" t="s">
        <v>3519</v>
      </c>
      <c r="D10218" s="466">
        <v>4.22</v>
      </c>
    </row>
    <row r="10219" spans="1:4">
      <c r="A10219" s="463">
        <v>3863</v>
      </c>
      <c r="B10219" s="464" t="s">
        <v>6694</v>
      </c>
      <c r="C10219" s="463" t="s">
        <v>3519</v>
      </c>
      <c r="D10219" s="466">
        <v>4.95</v>
      </c>
    </row>
    <row r="10220" spans="1:4">
      <c r="A10220" s="463">
        <v>3864</v>
      </c>
      <c r="B10220" s="464" t="s">
        <v>6695</v>
      </c>
      <c r="C10220" s="463" t="s">
        <v>3519</v>
      </c>
      <c r="D10220" s="466">
        <v>12.9</v>
      </c>
    </row>
    <row r="10221" spans="1:4">
      <c r="A10221" s="463">
        <v>3865</v>
      </c>
      <c r="B10221" s="464" t="s">
        <v>6696</v>
      </c>
      <c r="C10221" s="463" t="s">
        <v>3519</v>
      </c>
      <c r="D10221" s="466">
        <v>22.44</v>
      </c>
    </row>
    <row r="10222" spans="1:4">
      <c r="A10222" s="463">
        <v>3866</v>
      </c>
      <c r="B10222" s="464" t="s">
        <v>6697</v>
      </c>
      <c r="C10222" s="463" t="s">
        <v>3519</v>
      </c>
      <c r="D10222" s="466">
        <v>51.36</v>
      </c>
    </row>
    <row r="10223" spans="1:4">
      <c r="A10223" s="463">
        <v>3902</v>
      </c>
      <c r="B10223" s="464" t="s">
        <v>6698</v>
      </c>
      <c r="C10223" s="463" t="s">
        <v>3519</v>
      </c>
      <c r="D10223" s="466">
        <v>24.98</v>
      </c>
    </row>
    <row r="10224" spans="1:4">
      <c r="A10224" s="463">
        <v>3878</v>
      </c>
      <c r="B10224" s="464" t="s">
        <v>6699</v>
      </c>
      <c r="C10224" s="463" t="s">
        <v>3519</v>
      </c>
      <c r="D10224" s="466">
        <v>7.89</v>
      </c>
    </row>
    <row r="10225" spans="1:4">
      <c r="A10225" s="463">
        <v>3877</v>
      </c>
      <c r="B10225" s="464" t="s">
        <v>6700</v>
      </c>
      <c r="C10225" s="463" t="s">
        <v>3519</v>
      </c>
      <c r="D10225" s="466">
        <v>7.21</v>
      </c>
    </row>
    <row r="10226" spans="1:4">
      <c r="A10226" s="463">
        <v>3879</v>
      </c>
      <c r="B10226" s="464" t="s">
        <v>6701</v>
      </c>
      <c r="C10226" s="463" t="s">
        <v>3519</v>
      </c>
      <c r="D10226" s="466">
        <v>15.92</v>
      </c>
    </row>
    <row r="10227" spans="1:4">
      <c r="A10227" s="463">
        <v>3880</v>
      </c>
      <c r="B10227" s="464" t="s">
        <v>6702</v>
      </c>
      <c r="C10227" s="463" t="s">
        <v>3519</v>
      </c>
      <c r="D10227" s="466">
        <v>35.92</v>
      </c>
    </row>
    <row r="10228" spans="1:4">
      <c r="A10228" s="463">
        <v>12892</v>
      </c>
      <c r="B10228" s="464" t="s">
        <v>6703</v>
      </c>
      <c r="C10228" s="463" t="s">
        <v>3527</v>
      </c>
      <c r="D10228" s="466">
        <v>14.39</v>
      </c>
    </row>
    <row r="10229" spans="1:4">
      <c r="A10229" s="463">
        <v>3883</v>
      </c>
      <c r="B10229" s="464" t="s">
        <v>6704</v>
      </c>
      <c r="C10229" s="463" t="s">
        <v>3519</v>
      </c>
      <c r="D10229" s="466">
        <v>1.66</v>
      </c>
    </row>
    <row r="10230" spans="1:4">
      <c r="A10230" s="463">
        <v>3876</v>
      </c>
      <c r="B10230" s="464" t="s">
        <v>6705</v>
      </c>
      <c r="C10230" s="463" t="s">
        <v>3519</v>
      </c>
      <c r="D10230" s="466">
        <v>4.1500000000000004</v>
      </c>
    </row>
    <row r="10231" spans="1:4">
      <c r="A10231" s="463">
        <v>3884</v>
      </c>
      <c r="B10231" s="464" t="s">
        <v>6706</v>
      </c>
      <c r="C10231" s="463" t="s">
        <v>3519</v>
      </c>
      <c r="D10231" s="466">
        <v>2.48</v>
      </c>
    </row>
    <row r="10232" spans="1:4">
      <c r="A10232" s="463">
        <v>3837</v>
      </c>
      <c r="B10232" s="464" t="s">
        <v>6707</v>
      </c>
      <c r="C10232" s="463" t="s">
        <v>3519</v>
      </c>
      <c r="D10232" s="466">
        <v>61.28</v>
      </c>
    </row>
    <row r="10233" spans="1:4">
      <c r="A10233" s="463">
        <v>3845</v>
      </c>
      <c r="B10233" s="464" t="s">
        <v>6708</v>
      </c>
      <c r="C10233" s="463" t="s">
        <v>3519</v>
      </c>
      <c r="D10233" s="466">
        <v>22.39</v>
      </c>
    </row>
    <row r="10234" spans="1:4">
      <c r="A10234" s="463">
        <v>11045</v>
      </c>
      <c r="B10234" s="464" t="s">
        <v>6709</v>
      </c>
      <c r="C10234" s="463" t="s">
        <v>3519</v>
      </c>
      <c r="D10234" s="466">
        <v>43.18</v>
      </c>
    </row>
    <row r="10235" spans="1:4">
      <c r="A10235" s="463">
        <v>20170</v>
      </c>
      <c r="B10235" s="464" t="s">
        <v>11569</v>
      </c>
      <c r="C10235" s="463" t="s">
        <v>3519</v>
      </c>
      <c r="D10235" s="466">
        <v>18.03</v>
      </c>
    </row>
    <row r="10236" spans="1:4">
      <c r="A10236" s="463">
        <v>20171</v>
      </c>
      <c r="B10236" s="464" t="s">
        <v>11570</v>
      </c>
      <c r="C10236" s="463" t="s">
        <v>3519</v>
      </c>
      <c r="D10236" s="466">
        <v>53.57</v>
      </c>
    </row>
    <row r="10237" spans="1:4">
      <c r="A10237" s="463">
        <v>20167</v>
      </c>
      <c r="B10237" s="464" t="s">
        <v>11571</v>
      </c>
      <c r="C10237" s="463" t="s">
        <v>3519</v>
      </c>
      <c r="D10237" s="466">
        <v>6.7</v>
      </c>
    </row>
    <row r="10238" spans="1:4">
      <c r="A10238" s="463">
        <v>20168</v>
      </c>
      <c r="B10238" s="464" t="s">
        <v>11572</v>
      </c>
      <c r="C10238" s="463" t="s">
        <v>3519</v>
      </c>
      <c r="D10238" s="466">
        <v>10.5</v>
      </c>
    </row>
    <row r="10239" spans="1:4">
      <c r="A10239" s="463">
        <v>20169</v>
      </c>
      <c r="B10239" s="464" t="s">
        <v>11573</v>
      </c>
      <c r="C10239" s="463" t="s">
        <v>3519</v>
      </c>
      <c r="D10239" s="466">
        <v>14.87</v>
      </c>
    </row>
    <row r="10240" spans="1:4">
      <c r="A10240" s="463">
        <v>3899</v>
      </c>
      <c r="B10240" s="464" t="s">
        <v>6710</v>
      </c>
      <c r="C10240" s="463" t="s">
        <v>3519</v>
      </c>
      <c r="D10240" s="466">
        <v>7.87</v>
      </c>
    </row>
    <row r="10241" spans="1:4">
      <c r="A10241" s="463">
        <v>38676</v>
      </c>
      <c r="B10241" s="464" t="s">
        <v>6711</v>
      </c>
      <c r="C10241" s="463" t="s">
        <v>3519</v>
      </c>
      <c r="D10241" s="466">
        <v>38.119999999999997</v>
      </c>
    </row>
    <row r="10242" spans="1:4">
      <c r="A10242" s="463">
        <v>3897</v>
      </c>
      <c r="B10242" s="464" t="s">
        <v>6712</v>
      </c>
      <c r="C10242" s="463" t="s">
        <v>3519</v>
      </c>
      <c r="D10242" s="466">
        <v>1.66</v>
      </c>
    </row>
    <row r="10243" spans="1:4">
      <c r="A10243" s="463">
        <v>3875</v>
      </c>
      <c r="B10243" s="464" t="s">
        <v>6713</v>
      </c>
      <c r="C10243" s="463" t="s">
        <v>3519</v>
      </c>
      <c r="D10243" s="466">
        <v>3.59</v>
      </c>
    </row>
    <row r="10244" spans="1:4">
      <c r="A10244" s="463">
        <v>3898</v>
      </c>
      <c r="B10244" s="464" t="s">
        <v>6714</v>
      </c>
      <c r="C10244" s="463" t="s">
        <v>3519</v>
      </c>
      <c r="D10244" s="466">
        <v>6.79</v>
      </c>
    </row>
    <row r="10245" spans="1:4">
      <c r="A10245" s="463">
        <v>3855</v>
      </c>
      <c r="B10245" s="464" t="s">
        <v>6715</v>
      </c>
      <c r="C10245" s="463" t="s">
        <v>3519</v>
      </c>
      <c r="D10245" s="466">
        <v>5.51</v>
      </c>
    </row>
    <row r="10246" spans="1:4">
      <c r="A10246" s="463">
        <v>3874</v>
      </c>
      <c r="B10246" s="464" t="s">
        <v>6716</v>
      </c>
      <c r="C10246" s="463" t="s">
        <v>3519</v>
      </c>
      <c r="D10246" s="466">
        <v>5.85</v>
      </c>
    </row>
    <row r="10247" spans="1:4">
      <c r="A10247" s="463">
        <v>3870</v>
      </c>
      <c r="B10247" s="464" t="s">
        <v>6717</v>
      </c>
      <c r="C10247" s="463" t="s">
        <v>3519</v>
      </c>
      <c r="D10247" s="466">
        <v>7.27</v>
      </c>
    </row>
    <row r="10248" spans="1:4">
      <c r="A10248" s="463">
        <v>38678</v>
      </c>
      <c r="B10248" s="464" t="s">
        <v>6718</v>
      </c>
      <c r="C10248" s="463" t="s">
        <v>3519</v>
      </c>
      <c r="D10248" s="466">
        <v>19.78</v>
      </c>
    </row>
    <row r="10249" spans="1:4">
      <c r="A10249" s="463">
        <v>3859</v>
      </c>
      <c r="B10249" s="464" t="s">
        <v>6719</v>
      </c>
      <c r="C10249" s="463" t="s">
        <v>3519</v>
      </c>
      <c r="D10249" s="466">
        <v>1.46</v>
      </c>
    </row>
    <row r="10250" spans="1:4">
      <c r="A10250" s="463">
        <v>3856</v>
      </c>
      <c r="B10250" s="464" t="s">
        <v>6720</v>
      </c>
      <c r="C10250" s="463" t="s">
        <v>3519</v>
      </c>
      <c r="D10250" s="466">
        <v>1.86</v>
      </c>
    </row>
    <row r="10251" spans="1:4">
      <c r="A10251" s="463">
        <v>3906</v>
      </c>
      <c r="B10251" s="464" t="s">
        <v>6721</v>
      </c>
      <c r="C10251" s="463" t="s">
        <v>3519</v>
      </c>
      <c r="D10251" s="466">
        <v>1.75</v>
      </c>
    </row>
    <row r="10252" spans="1:4">
      <c r="A10252" s="463">
        <v>3860</v>
      </c>
      <c r="B10252" s="464" t="s">
        <v>6722</v>
      </c>
      <c r="C10252" s="463" t="s">
        <v>3519</v>
      </c>
      <c r="D10252" s="466">
        <v>5.75</v>
      </c>
    </row>
    <row r="10253" spans="1:4">
      <c r="A10253" s="463">
        <v>3905</v>
      </c>
      <c r="B10253" s="464" t="s">
        <v>6723</v>
      </c>
      <c r="C10253" s="463" t="s">
        <v>3519</v>
      </c>
      <c r="D10253" s="466">
        <v>12.73</v>
      </c>
    </row>
    <row r="10254" spans="1:4">
      <c r="A10254" s="463">
        <v>3871</v>
      </c>
      <c r="B10254" s="464" t="s">
        <v>6724</v>
      </c>
      <c r="C10254" s="463" t="s">
        <v>3519</v>
      </c>
      <c r="D10254" s="466">
        <v>26.42</v>
      </c>
    </row>
    <row r="10255" spans="1:4">
      <c r="A10255" s="463">
        <v>37429</v>
      </c>
      <c r="B10255" s="464" t="s">
        <v>6725</v>
      </c>
      <c r="C10255" s="463" t="s">
        <v>3519</v>
      </c>
      <c r="D10255" s="466">
        <v>2927.43</v>
      </c>
    </row>
    <row r="10256" spans="1:4">
      <c r="A10256" s="463">
        <v>37426</v>
      </c>
      <c r="B10256" s="464" t="s">
        <v>6726</v>
      </c>
      <c r="C10256" s="463" t="s">
        <v>3519</v>
      </c>
      <c r="D10256" s="466">
        <v>28.16</v>
      </c>
    </row>
    <row r="10257" spans="1:6">
      <c r="A10257" s="463">
        <v>37427</v>
      </c>
      <c r="B10257" s="464" t="s">
        <v>6727</v>
      </c>
      <c r="C10257" s="463" t="s">
        <v>3519</v>
      </c>
      <c r="D10257" s="466">
        <v>67.17</v>
      </c>
    </row>
    <row r="10258" spans="1:6">
      <c r="A10258" s="463">
        <v>37424</v>
      </c>
      <c r="B10258" s="464" t="s">
        <v>6728</v>
      </c>
      <c r="C10258" s="463" t="s">
        <v>3519</v>
      </c>
      <c r="D10258" s="466">
        <v>12.94</v>
      </c>
    </row>
    <row r="10259" spans="1:6">
      <c r="A10259" s="463">
        <v>37428</v>
      </c>
      <c r="B10259" s="464" t="s">
        <v>6729</v>
      </c>
      <c r="C10259" s="463" t="s">
        <v>3519</v>
      </c>
      <c r="D10259" s="466">
        <v>231.5</v>
      </c>
    </row>
    <row r="10260" spans="1:6">
      <c r="A10260" s="463">
        <v>37425</v>
      </c>
      <c r="B10260" s="464" t="s">
        <v>6730</v>
      </c>
      <c r="C10260" s="463" t="s">
        <v>3519</v>
      </c>
      <c r="D10260" s="466">
        <v>13.95</v>
      </c>
    </row>
    <row r="10261" spans="1:6" ht="28.5">
      <c r="A10261" s="463">
        <v>11519</v>
      </c>
      <c r="B10261" s="464" t="s">
        <v>8610</v>
      </c>
      <c r="C10261" s="463" t="s">
        <v>3527</v>
      </c>
      <c r="D10261" s="466">
        <v>44.89</v>
      </c>
    </row>
    <row r="10262" spans="1:6" ht="28.5">
      <c r="A10262" s="463">
        <v>11520</v>
      </c>
      <c r="B10262" s="464" t="s">
        <v>6731</v>
      </c>
      <c r="C10262" s="463" t="s">
        <v>3527</v>
      </c>
      <c r="D10262" s="466">
        <v>20.76</v>
      </c>
    </row>
    <row r="10263" spans="1:6">
      <c r="A10263" s="463">
        <v>11518</v>
      </c>
      <c r="B10263" s="464" t="s">
        <v>8609</v>
      </c>
      <c r="C10263" s="463" t="s">
        <v>3527</v>
      </c>
      <c r="D10263" s="466">
        <v>75.47</v>
      </c>
    </row>
    <row r="10264" spans="1:6">
      <c r="A10264" s="463">
        <v>38473</v>
      </c>
      <c r="B10264" s="464" t="s">
        <v>6732</v>
      </c>
      <c r="C10264" s="463" t="s">
        <v>3519</v>
      </c>
      <c r="D10264" s="466">
        <v>118.89</v>
      </c>
    </row>
    <row r="10265" spans="1:6">
      <c r="A10265" s="463">
        <v>4244</v>
      </c>
      <c r="B10265" s="464" t="s">
        <v>6733</v>
      </c>
      <c r="C10265" s="463" t="s">
        <v>3521</v>
      </c>
      <c r="D10265" s="466">
        <v>13.87</v>
      </c>
    </row>
    <row r="10266" spans="1:6">
      <c r="A10266" s="463">
        <v>40977</v>
      </c>
      <c r="B10266" s="464" t="s">
        <v>6734</v>
      </c>
      <c r="C10266" s="463" t="s">
        <v>3526</v>
      </c>
      <c r="D10266" s="466">
        <v>2453.52</v>
      </c>
    </row>
    <row r="10267" spans="1:6" ht="28.5">
      <c r="A10267" s="463">
        <v>4115</v>
      </c>
      <c r="B10267" s="464" t="s">
        <v>8608</v>
      </c>
      <c r="C10267" s="463" t="s">
        <v>3522</v>
      </c>
      <c r="D10267" s="466">
        <v>28.81</v>
      </c>
    </row>
    <row r="10268" spans="1:6" ht="28.5">
      <c r="A10268" s="463">
        <v>4119</v>
      </c>
      <c r="B10268" s="464" t="s">
        <v>8607</v>
      </c>
      <c r="C10268" s="463" t="s">
        <v>3522</v>
      </c>
      <c r="D10268" s="466">
        <v>58.18</v>
      </c>
    </row>
    <row r="10269" spans="1:6" ht="28.5">
      <c r="A10269" s="463">
        <v>2794</v>
      </c>
      <c r="B10269" s="464" t="s">
        <v>8606</v>
      </c>
      <c r="C10269" s="463" t="s">
        <v>3522</v>
      </c>
      <c r="D10269" s="466">
        <v>154.34</v>
      </c>
    </row>
    <row r="10270" spans="1:6" ht="28.5">
      <c r="A10270" s="463">
        <v>2788</v>
      </c>
      <c r="B10270" s="464" t="s">
        <v>8605</v>
      </c>
      <c r="C10270" s="463" t="s">
        <v>3522</v>
      </c>
      <c r="D10270" s="466">
        <v>224.84</v>
      </c>
    </row>
    <row r="10271" spans="1:6">
      <c r="A10271" s="463">
        <v>4006</v>
      </c>
      <c r="B10271" s="464" t="s">
        <v>8604</v>
      </c>
      <c r="C10271" s="463" t="s">
        <v>3525</v>
      </c>
      <c r="D10271" s="466">
        <v>2034.77</v>
      </c>
    </row>
    <row r="10272" spans="1:6">
      <c r="A10272" s="463">
        <v>36151</v>
      </c>
      <c r="B10272" s="464" t="s">
        <v>6735</v>
      </c>
      <c r="C10272" s="463" t="s">
        <v>3519</v>
      </c>
      <c r="D10272" s="466">
        <v>31.98</v>
      </c>
      <c r="F10272" s="336"/>
    </row>
    <row r="10273" spans="1:4">
      <c r="A10273" s="463">
        <v>37457</v>
      </c>
      <c r="B10273" s="464" t="s">
        <v>6736</v>
      </c>
      <c r="C10273" s="463" t="s">
        <v>3522</v>
      </c>
      <c r="D10273" s="466">
        <v>3.94</v>
      </c>
    </row>
    <row r="10274" spans="1:4">
      <c r="A10274" s="463">
        <v>37456</v>
      </c>
      <c r="B10274" s="464" t="s">
        <v>6737</v>
      </c>
      <c r="C10274" s="463" t="s">
        <v>3522</v>
      </c>
      <c r="D10274" s="466">
        <v>2.08</v>
      </c>
    </row>
    <row r="10275" spans="1:4" ht="28.5">
      <c r="A10275" s="463">
        <v>37461</v>
      </c>
      <c r="B10275" s="464" t="s">
        <v>6738</v>
      </c>
      <c r="C10275" s="463" t="s">
        <v>3522</v>
      </c>
      <c r="D10275" s="466">
        <v>14.64</v>
      </c>
    </row>
    <row r="10276" spans="1:4" ht="28.5">
      <c r="A10276" s="463">
        <v>37460</v>
      </c>
      <c r="B10276" s="464" t="s">
        <v>6739</v>
      </c>
      <c r="C10276" s="463" t="s">
        <v>3522</v>
      </c>
      <c r="D10276" s="466">
        <v>19.989999999999998</v>
      </c>
    </row>
    <row r="10277" spans="1:4">
      <c r="A10277" s="463">
        <v>37458</v>
      </c>
      <c r="B10277" s="464" t="s">
        <v>6740</v>
      </c>
      <c r="C10277" s="463" t="s">
        <v>3522</v>
      </c>
      <c r="D10277" s="466">
        <v>5.86</v>
      </c>
    </row>
    <row r="10278" spans="1:4">
      <c r="A10278" s="463">
        <v>37454</v>
      </c>
      <c r="B10278" s="464" t="s">
        <v>6741</v>
      </c>
      <c r="C10278" s="463" t="s">
        <v>3522</v>
      </c>
      <c r="D10278" s="466">
        <v>1.54</v>
      </c>
    </row>
    <row r="10279" spans="1:4">
      <c r="A10279" s="463">
        <v>37455</v>
      </c>
      <c r="B10279" s="464" t="s">
        <v>6742</v>
      </c>
      <c r="C10279" s="463" t="s">
        <v>3522</v>
      </c>
      <c r="D10279" s="466">
        <v>2.58</v>
      </c>
    </row>
    <row r="10280" spans="1:4">
      <c r="A10280" s="463">
        <v>37459</v>
      </c>
      <c r="B10280" s="464" t="s">
        <v>6743</v>
      </c>
      <c r="C10280" s="463" t="s">
        <v>3522</v>
      </c>
      <c r="D10280" s="466">
        <v>8.23</v>
      </c>
    </row>
    <row r="10281" spans="1:4" ht="28.5">
      <c r="A10281" s="463">
        <v>21029</v>
      </c>
      <c r="B10281" s="464" t="s">
        <v>6744</v>
      </c>
      <c r="C10281" s="463" t="s">
        <v>3519</v>
      </c>
      <c r="D10281" s="466">
        <v>361.5</v>
      </c>
    </row>
    <row r="10282" spans="1:4" ht="28.5">
      <c r="A10282" s="463">
        <v>21030</v>
      </c>
      <c r="B10282" s="464" t="s">
        <v>6745</v>
      </c>
      <c r="C10282" s="463" t="s">
        <v>3519</v>
      </c>
      <c r="D10282" s="466">
        <v>445.61</v>
      </c>
    </row>
    <row r="10283" spans="1:4" ht="28.5">
      <c r="A10283" s="463">
        <v>21031</v>
      </c>
      <c r="B10283" s="464" t="s">
        <v>6746</v>
      </c>
      <c r="C10283" s="463" t="s">
        <v>3519</v>
      </c>
      <c r="D10283" s="466">
        <v>554.77</v>
      </c>
    </row>
    <row r="10284" spans="1:4" ht="28.5">
      <c r="A10284" s="463">
        <v>21032</v>
      </c>
      <c r="B10284" s="464" t="s">
        <v>6747</v>
      </c>
      <c r="C10284" s="463" t="s">
        <v>3519</v>
      </c>
      <c r="D10284" s="466">
        <v>592.35</v>
      </c>
    </row>
    <row r="10285" spans="1:4" ht="28.5">
      <c r="A10285" s="463">
        <v>37527</v>
      </c>
      <c r="B10285" s="464" t="s">
        <v>6748</v>
      </c>
      <c r="C10285" s="463" t="s">
        <v>3519</v>
      </c>
      <c r="D10285" s="466">
        <v>535.09</v>
      </c>
    </row>
    <row r="10286" spans="1:4" ht="28.5">
      <c r="A10286" s="463">
        <v>37528</v>
      </c>
      <c r="B10286" s="464" t="s">
        <v>6749</v>
      </c>
      <c r="C10286" s="463" t="s">
        <v>3519</v>
      </c>
      <c r="D10286" s="466">
        <v>637.99</v>
      </c>
    </row>
    <row r="10287" spans="1:4" ht="28.5">
      <c r="A10287" s="463">
        <v>37529</v>
      </c>
      <c r="B10287" s="464" t="s">
        <v>6750</v>
      </c>
      <c r="C10287" s="463" t="s">
        <v>3519</v>
      </c>
      <c r="D10287" s="466">
        <v>644.25</v>
      </c>
    </row>
    <row r="10288" spans="1:4" ht="28.5">
      <c r="A10288" s="463">
        <v>37530</v>
      </c>
      <c r="B10288" s="464" t="s">
        <v>6751</v>
      </c>
      <c r="C10288" s="463" t="s">
        <v>3519</v>
      </c>
      <c r="D10288" s="466">
        <v>841.11</v>
      </c>
    </row>
    <row r="10289" spans="1:4" ht="28.5">
      <c r="A10289" s="463">
        <v>21034</v>
      </c>
      <c r="B10289" s="464" t="s">
        <v>6752</v>
      </c>
      <c r="C10289" s="463" t="s">
        <v>3519</v>
      </c>
      <c r="D10289" s="466">
        <v>717.63</v>
      </c>
    </row>
    <row r="10290" spans="1:4" ht="28.5">
      <c r="A10290" s="463">
        <v>37531</v>
      </c>
      <c r="B10290" s="464" t="s">
        <v>6753</v>
      </c>
      <c r="C10290" s="463" t="s">
        <v>3519</v>
      </c>
      <c r="D10290" s="466">
        <v>903.75</v>
      </c>
    </row>
    <row r="10291" spans="1:4" ht="28.5">
      <c r="A10291" s="463">
        <v>21036</v>
      </c>
      <c r="B10291" s="464" t="s">
        <v>6754</v>
      </c>
      <c r="C10291" s="463" t="s">
        <v>3519</v>
      </c>
      <c r="D10291" s="466">
        <v>1098.81</v>
      </c>
    </row>
    <row r="10292" spans="1:4" ht="28.5">
      <c r="A10292" s="463">
        <v>21037</v>
      </c>
      <c r="B10292" s="464" t="s">
        <v>6755</v>
      </c>
      <c r="C10292" s="463" t="s">
        <v>3519</v>
      </c>
      <c r="D10292" s="466">
        <v>1252.72</v>
      </c>
    </row>
    <row r="10293" spans="1:4" ht="28.5">
      <c r="A10293" s="463">
        <v>20185</v>
      </c>
      <c r="B10293" s="464" t="s">
        <v>6756</v>
      </c>
      <c r="C10293" s="463" t="s">
        <v>3522</v>
      </c>
      <c r="D10293" s="466">
        <v>23.8</v>
      </c>
    </row>
    <row r="10294" spans="1:4" ht="28.5">
      <c r="A10294" s="463">
        <v>20260</v>
      </c>
      <c r="B10294" s="464" t="s">
        <v>8603</v>
      </c>
      <c r="C10294" s="463" t="s">
        <v>3519</v>
      </c>
      <c r="D10294" s="466">
        <v>19.14</v>
      </c>
    </row>
    <row r="10295" spans="1:4" ht="28.5">
      <c r="A10295" s="463">
        <v>37523</v>
      </c>
      <c r="B10295" s="464" t="s">
        <v>6757</v>
      </c>
      <c r="C10295" s="463" t="s">
        <v>3519</v>
      </c>
      <c r="D10295" s="466">
        <v>519087.13</v>
      </c>
    </row>
    <row r="10296" spans="1:4" ht="28.5">
      <c r="A10296" s="463">
        <v>37515</v>
      </c>
      <c r="B10296" s="464" t="s">
        <v>6758</v>
      </c>
      <c r="C10296" s="463" t="s">
        <v>3519</v>
      </c>
      <c r="D10296" s="466">
        <v>461495</v>
      </c>
    </row>
    <row r="10297" spans="1:4" ht="28.5">
      <c r="A10297" s="463">
        <v>12899</v>
      </c>
      <c r="B10297" s="464" t="s">
        <v>6759</v>
      </c>
      <c r="C10297" s="463" t="s">
        <v>3519</v>
      </c>
      <c r="D10297" s="466">
        <v>92.37</v>
      </c>
    </row>
    <row r="10298" spans="1:4" ht="28.5">
      <c r="A10298" s="463">
        <v>12898</v>
      </c>
      <c r="B10298" s="464" t="s">
        <v>6760</v>
      </c>
      <c r="C10298" s="463" t="s">
        <v>3519</v>
      </c>
      <c r="D10298" s="466">
        <v>146.53</v>
      </c>
    </row>
    <row r="10299" spans="1:4">
      <c r="A10299" s="463">
        <v>42528</v>
      </c>
      <c r="B10299" s="464" t="s">
        <v>6761</v>
      </c>
      <c r="C10299" s="463" t="s">
        <v>3520</v>
      </c>
      <c r="D10299" s="466">
        <v>8.99</v>
      </c>
    </row>
    <row r="10300" spans="1:4">
      <c r="A10300" s="463">
        <v>39696</v>
      </c>
      <c r="B10300" s="464" t="s">
        <v>6762</v>
      </c>
      <c r="C10300" s="463" t="s">
        <v>3520</v>
      </c>
      <c r="D10300" s="466">
        <v>6.32</v>
      </c>
    </row>
    <row r="10301" spans="1:4">
      <c r="A10301" s="463">
        <v>39700</v>
      </c>
      <c r="B10301" s="464" t="s">
        <v>6763</v>
      </c>
      <c r="C10301" s="463" t="s">
        <v>3520</v>
      </c>
      <c r="D10301" s="466">
        <v>24.91</v>
      </c>
    </row>
    <row r="10302" spans="1:4" ht="28.5">
      <c r="A10302" s="463">
        <v>11621</v>
      </c>
      <c r="B10302" s="464" t="s">
        <v>6764</v>
      </c>
      <c r="C10302" s="463" t="s">
        <v>3520</v>
      </c>
      <c r="D10302" s="466">
        <v>49.57</v>
      </c>
    </row>
    <row r="10303" spans="1:4" ht="28.5">
      <c r="A10303" s="463">
        <v>4014</v>
      </c>
      <c r="B10303" s="464" t="s">
        <v>6765</v>
      </c>
      <c r="C10303" s="463" t="s">
        <v>3520</v>
      </c>
      <c r="D10303" s="466">
        <v>51.29</v>
      </c>
    </row>
    <row r="10304" spans="1:4" ht="28.5">
      <c r="A10304" s="463">
        <v>4015</v>
      </c>
      <c r="B10304" s="464" t="s">
        <v>6766</v>
      </c>
      <c r="C10304" s="463" t="s">
        <v>3520</v>
      </c>
      <c r="D10304" s="466">
        <v>62.99</v>
      </c>
    </row>
    <row r="10305" spans="1:4" ht="28.5">
      <c r="A10305" s="463">
        <v>4017</v>
      </c>
      <c r="B10305" s="464" t="s">
        <v>6767</v>
      </c>
      <c r="C10305" s="463" t="s">
        <v>3520</v>
      </c>
      <c r="D10305" s="466">
        <v>91.65</v>
      </c>
    </row>
    <row r="10306" spans="1:4" ht="28.5">
      <c r="A10306" s="463">
        <v>4016</v>
      </c>
      <c r="B10306" s="464" t="s">
        <v>6768</v>
      </c>
      <c r="C10306" s="463" t="s">
        <v>3520</v>
      </c>
      <c r="D10306" s="466">
        <v>36.200000000000003</v>
      </c>
    </row>
    <row r="10307" spans="1:4">
      <c r="A10307" s="463">
        <v>39699</v>
      </c>
      <c r="B10307" s="464" t="s">
        <v>6769</v>
      </c>
      <c r="C10307" s="463" t="s">
        <v>3520</v>
      </c>
      <c r="D10307" s="466">
        <v>13.55</v>
      </c>
    </row>
    <row r="10308" spans="1:4">
      <c r="A10308" s="463">
        <v>38544</v>
      </c>
      <c r="B10308" s="464" t="s">
        <v>6770</v>
      </c>
      <c r="C10308" s="463" t="s">
        <v>3520</v>
      </c>
      <c r="D10308" s="466">
        <v>9.2899999999999991</v>
      </c>
    </row>
    <row r="10309" spans="1:4">
      <c r="A10309" s="463">
        <v>38545</v>
      </c>
      <c r="B10309" s="464" t="s">
        <v>6771</v>
      </c>
      <c r="C10309" s="463" t="s">
        <v>3520</v>
      </c>
      <c r="D10309" s="466">
        <v>5.97</v>
      </c>
    </row>
    <row r="10310" spans="1:4" ht="28.5">
      <c r="A10310" s="463">
        <v>42527</v>
      </c>
      <c r="B10310" s="464" t="s">
        <v>6772</v>
      </c>
      <c r="C10310" s="463" t="s">
        <v>3520</v>
      </c>
      <c r="D10310" s="466">
        <v>23.75</v>
      </c>
    </row>
    <row r="10311" spans="1:4" ht="28.5">
      <c r="A10311" s="463">
        <v>39323</v>
      </c>
      <c r="B10311" s="464" t="s">
        <v>6773</v>
      </c>
      <c r="C10311" s="463" t="s">
        <v>3520</v>
      </c>
      <c r="D10311" s="466">
        <v>22.77</v>
      </c>
    </row>
    <row r="10312" spans="1:4" ht="42.75">
      <c r="A10312" s="463">
        <v>626</v>
      </c>
      <c r="B10312" s="464" t="s">
        <v>6774</v>
      </c>
      <c r="C10312" s="463" t="s">
        <v>3523</v>
      </c>
      <c r="D10312" s="466">
        <v>32.840000000000003</v>
      </c>
    </row>
    <row r="10313" spans="1:4">
      <c r="A10313" s="463">
        <v>44504</v>
      </c>
      <c r="B10313" s="464" t="s">
        <v>13913</v>
      </c>
      <c r="C10313" s="463" t="s">
        <v>3520</v>
      </c>
      <c r="D10313" s="466">
        <v>14.77</v>
      </c>
    </row>
    <row r="10314" spans="1:4">
      <c r="A10314" s="463">
        <v>44505</v>
      </c>
      <c r="B10314" s="464" t="s">
        <v>13914</v>
      </c>
      <c r="C10314" s="463" t="s">
        <v>3520</v>
      </c>
      <c r="D10314" s="466">
        <v>22.29</v>
      </c>
    </row>
    <row r="10315" spans="1:4">
      <c r="A10315" s="463">
        <v>44506</v>
      </c>
      <c r="B10315" s="464" t="s">
        <v>13915</v>
      </c>
      <c r="C10315" s="463" t="s">
        <v>3520</v>
      </c>
      <c r="D10315" s="466">
        <v>23.66</v>
      </c>
    </row>
    <row r="10316" spans="1:4">
      <c r="A10316" s="463">
        <v>44507</v>
      </c>
      <c r="B10316" s="464" t="s">
        <v>13916</v>
      </c>
      <c r="C10316" s="463" t="s">
        <v>3520</v>
      </c>
      <c r="D10316" s="466">
        <v>29.58</v>
      </c>
    </row>
    <row r="10317" spans="1:4">
      <c r="A10317" s="463">
        <v>44508</v>
      </c>
      <c r="B10317" s="464" t="s">
        <v>13917</v>
      </c>
      <c r="C10317" s="463" t="s">
        <v>3520</v>
      </c>
      <c r="D10317" s="466">
        <v>44.36</v>
      </c>
    </row>
    <row r="10318" spans="1:4">
      <c r="A10318" s="463">
        <v>44509</v>
      </c>
      <c r="B10318" s="464" t="s">
        <v>13918</v>
      </c>
      <c r="C10318" s="463" t="s">
        <v>3520</v>
      </c>
      <c r="D10318" s="466">
        <v>59.42</v>
      </c>
    </row>
    <row r="10319" spans="1:4">
      <c r="A10319" s="463">
        <v>44510</v>
      </c>
      <c r="B10319" s="464" t="s">
        <v>13919</v>
      </c>
      <c r="C10319" s="463" t="s">
        <v>3520</v>
      </c>
      <c r="D10319" s="466">
        <v>73.790000000000006</v>
      </c>
    </row>
    <row r="10320" spans="1:4" ht="28.5">
      <c r="A10320" s="463">
        <v>44512</v>
      </c>
      <c r="B10320" s="464" t="s">
        <v>13920</v>
      </c>
      <c r="C10320" s="463" t="s">
        <v>3520</v>
      </c>
      <c r="D10320" s="466">
        <v>16.47</v>
      </c>
    </row>
    <row r="10321" spans="1:4" ht="28.5">
      <c r="A10321" s="463">
        <v>44513</v>
      </c>
      <c r="B10321" s="464" t="s">
        <v>13921</v>
      </c>
      <c r="C10321" s="463" t="s">
        <v>3520</v>
      </c>
      <c r="D10321" s="466">
        <v>23.25</v>
      </c>
    </row>
    <row r="10322" spans="1:4" ht="28.5">
      <c r="A10322" s="463">
        <v>44514</v>
      </c>
      <c r="B10322" s="464" t="s">
        <v>13922</v>
      </c>
      <c r="C10322" s="463" t="s">
        <v>3520</v>
      </c>
      <c r="D10322" s="466">
        <v>26.35</v>
      </c>
    </row>
    <row r="10323" spans="1:4" ht="28.5">
      <c r="A10323" s="463">
        <v>44515</v>
      </c>
      <c r="B10323" s="464" t="s">
        <v>13923</v>
      </c>
      <c r="C10323" s="463" t="s">
        <v>3520</v>
      </c>
      <c r="D10323" s="466">
        <v>32.36</v>
      </c>
    </row>
    <row r="10324" spans="1:4" ht="28.5">
      <c r="A10324" s="463">
        <v>44511</v>
      </c>
      <c r="B10324" s="464" t="s">
        <v>13924</v>
      </c>
      <c r="C10324" s="463" t="s">
        <v>3520</v>
      </c>
      <c r="D10324" s="466">
        <v>47.9</v>
      </c>
    </row>
    <row r="10325" spans="1:4" ht="28.5">
      <c r="A10325" s="463">
        <v>44516</v>
      </c>
      <c r="B10325" s="464" t="s">
        <v>13925</v>
      </c>
      <c r="C10325" s="463" t="s">
        <v>3520</v>
      </c>
      <c r="D10325" s="466">
        <v>64.73</v>
      </c>
    </row>
    <row r="10326" spans="1:4" ht="28.5">
      <c r="A10326" s="463">
        <v>44517</v>
      </c>
      <c r="B10326" s="464" t="s">
        <v>13926</v>
      </c>
      <c r="C10326" s="463" t="s">
        <v>3520</v>
      </c>
      <c r="D10326" s="466">
        <v>80.739999999999995</v>
      </c>
    </row>
    <row r="10327" spans="1:4">
      <c r="A10327" s="463">
        <v>11479</v>
      </c>
      <c r="B10327" s="464" t="s">
        <v>8602</v>
      </c>
      <c r="C10327" s="463" t="s">
        <v>3519</v>
      </c>
      <c r="D10327" s="466">
        <v>31.52</v>
      </c>
    </row>
    <row r="10328" spans="1:4">
      <c r="A10328" s="463">
        <v>11481</v>
      </c>
      <c r="B10328" s="464" t="s">
        <v>8601</v>
      </c>
      <c r="C10328" s="463" t="s">
        <v>3519</v>
      </c>
      <c r="D10328" s="466">
        <v>28.52</v>
      </c>
    </row>
    <row r="10329" spans="1:4">
      <c r="A10329" s="463">
        <v>43609</v>
      </c>
      <c r="B10329" s="464" t="s">
        <v>8600</v>
      </c>
      <c r="C10329" s="463" t="s">
        <v>3519</v>
      </c>
      <c r="D10329" s="466">
        <v>28.52</v>
      </c>
    </row>
    <row r="10330" spans="1:4">
      <c r="A10330" s="463">
        <v>11478</v>
      </c>
      <c r="B10330" s="464" t="s">
        <v>8599</v>
      </c>
      <c r="C10330" s="463" t="s">
        <v>3519</v>
      </c>
      <c r="D10330" s="466">
        <v>54.09</v>
      </c>
    </row>
    <row r="10331" spans="1:4">
      <c r="A10331" s="463">
        <v>43608</v>
      </c>
      <c r="B10331" s="464" t="s">
        <v>8598</v>
      </c>
      <c r="C10331" s="463" t="s">
        <v>3519</v>
      </c>
      <c r="D10331" s="466">
        <v>41.27</v>
      </c>
    </row>
    <row r="10332" spans="1:4">
      <c r="A10332" s="463">
        <v>11476</v>
      </c>
      <c r="B10332" s="464" t="s">
        <v>8597</v>
      </c>
      <c r="C10332" s="463" t="s">
        <v>3519</v>
      </c>
      <c r="D10332" s="466">
        <v>41.27</v>
      </c>
    </row>
    <row r="10333" spans="1:4" ht="28.5">
      <c r="A10333" s="463">
        <v>40637</v>
      </c>
      <c r="B10333" s="464" t="s">
        <v>6775</v>
      </c>
      <c r="C10333" s="463" t="s">
        <v>3519</v>
      </c>
      <c r="D10333" s="466">
        <v>743846.85</v>
      </c>
    </row>
    <row r="10334" spans="1:4" ht="28.5">
      <c r="A10334" s="463">
        <v>13836</v>
      </c>
      <c r="B10334" s="464" t="s">
        <v>6776</v>
      </c>
      <c r="C10334" s="463" t="s">
        <v>3519</v>
      </c>
      <c r="D10334" s="466">
        <v>64640.160000000003</v>
      </c>
    </row>
    <row r="10335" spans="1:4" ht="42.75">
      <c r="A10335" s="463">
        <v>14534</v>
      </c>
      <c r="B10335" s="464" t="s">
        <v>6777</v>
      </c>
      <c r="C10335" s="463" t="s">
        <v>3519</v>
      </c>
      <c r="D10335" s="466">
        <v>27060.080000000002</v>
      </c>
    </row>
    <row r="10336" spans="1:4" ht="28.5">
      <c r="A10336" s="463">
        <v>14619</v>
      </c>
      <c r="B10336" s="464" t="s">
        <v>6778</v>
      </c>
      <c r="C10336" s="463" t="s">
        <v>3519</v>
      </c>
      <c r="D10336" s="466">
        <v>20440.88</v>
      </c>
    </row>
    <row r="10337" spans="1:4" ht="42.75">
      <c r="A10337" s="463">
        <v>14535</v>
      </c>
      <c r="B10337" s="464" t="s">
        <v>6779</v>
      </c>
      <c r="C10337" s="463" t="s">
        <v>3519</v>
      </c>
      <c r="D10337" s="466">
        <v>268573.89</v>
      </c>
    </row>
    <row r="10338" spans="1:4" ht="57">
      <c r="A10338" s="463">
        <v>39813</v>
      </c>
      <c r="B10338" s="464" t="s">
        <v>8596</v>
      </c>
      <c r="C10338" s="463" t="s">
        <v>3519</v>
      </c>
      <c r="D10338" s="466">
        <v>28677.33</v>
      </c>
    </row>
    <row r="10339" spans="1:4" ht="42.75">
      <c r="A10339" s="463">
        <v>40403</v>
      </c>
      <c r="B10339" s="464" t="s">
        <v>6780</v>
      </c>
      <c r="C10339" s="463" t="s">
        <v>3519</v>
      </c>
      <c r="D10339" s="466">
        <v>771.78</v>
      </c>
    </row>
    <row r="10340" spans="1:4">
      <c r="A10340" s="463">
        <v>12868</v>
      </c>
      <c r="B10340" s="464" t="s">
        <v>6781</v>
      </c>
      <c r="C10340" s="463" t="s">
        <v>3521</v>
      </c>
      <c r="D10340" s="466">
        <v>14.02</v>
      </c>
    </row>
    <row r="10341" spans="1:4">
      <c r="A10341" s="463">
        <v>40916</v>
      </c>
      <c r="B10341" s="464" t="s">
        <v>6782</v>
      </c>
      <c r="C10341" s="463" t="s">
        <v>3526</v>
      </c>
      <c r="D10341" s="466">
        <v>2478.11</v>
      </c>
    </row>
    <row r="10342" spans="1:4">
      <c r="A10342" s="463">
        <v>4755</v>
      </c>
      <c r="B10342" s="464" t="s">
        <v>13927</v>
      </c>
      <c r="C10342" s="463" t="s">
        <v>3521</v>
      </c>
      <c r="D10342" s="466">
        <v>13.73</v>
      </c>
    </row>
    <row r="10343" spans="1:4">
      <c r="A10343" s="463">
        <v>41067</v>
      </c>
      <c r="B10343" s="464" t="s">
        <v>6783</v>
      </c>
      <c r="C10343" s="463" t="s">
        <v>3526</v>
      </c>
      <c r="D10343" s="466">
        <v>2424.4299999999998</v>
      </c>
    </row>
    <row r="10344" spans="1:4">
      <c r="A10344" s="463">
        <v>38463</v>
      </c>
      <c r="B10344" s="464" t="s">
        <v>6784</v>
      </c>
      <c r="C10344" s="463" t="s">
        <v>3519</v>
      </c>
      <c r="D10344" s="466">
        <v>28.88</v>
      </c>
    </row>
    <row r="10345" spans="1:4" ht="28.5">
      <c r="A10345" s="463">
        <v>40703</v>
      </c>
      <c r="B10345" s="464" t="s">
        <v>6785</v>
      </c>
      <c r="C10345" s="463" t="s">
        <v>3519</v>
      </c>
      <c r="D10345" s="466">
        <v>11399</v>
      </c>
    </row>
    <row r="10346" spans="1:4">
      <c r="A10346" s="463">
        <v>14531</v>
      </c>
      <c r="B10346" s="464" t="s">
        <v>6786</v>
      </c>
      <c r="C10346" s="463" t="s">
        <v>3519</v>
      </c>
      <c r="D10346" s="466">
        <v>21252.03</v>
      </c>
    </row>
    <row r="10347" spans="1:4" ht="28.5">
      <c r="A10347" s="463">
        <v>36533</v>
      </c>
      <c r="B10347" s="464" t="s">
        <v>6787</v>
      </c>
      <c r="C10347" s="463" t="s">
        <v>3519</v>
      </c>
      <c r="D10347" s="466">
        <v>24455.65</v>
      </c>
    </row>
    <row r="10348" spans="1:4">
      <c r="A10348" s="463">
        <v>11616</v>
      </c>
      <c r="B10348" s="464" t="s">
        <v>6788</v>
      </c>
      <c r="C10348" s="463" t="s">
        <v>3519</v>
      </c>
      <c r="D10348" s="466">
        <v>23098</v>
      </c>
    </row>
    <row r="10349" spans="1:4">
      <c r="A10349" s="463">
        <v>41898</v>
      </c>
      <c r="B10349" s="464" t="s">
        <v>6789</v>
      </c>
      <c r="C10349" s="463" t="s">
        <v>3519</v>
      </c>
      <c r="D10349" s="466">
        <v>25988.39</v>
      </c>
    </row>
    <row r="10350" spans="1:4" ht="28.5">
      <c r="A10350" s="463">
        <v>13447</v>
      </c>
      <c r="B10350" s="464" t="s">
        <v>6790</v>
      </c>
      <c r="C10350" s="463" t="s">
        <v>3519</v>
      </c>
      <c r="D10350" s="466">
        <v>47820.43</v>
      </c>
    </row>
    <row r="10351" spans="1:4">
      <c r="A10351" s="463">
        <v>14529</v>
      </c>
      <c r="B10351" s="464" t="s">
        <v>6791</v>
      </c>
      <c r="C10351" s="463" t="s">
        <v>3519</v>
      </c>
      <c r="D10351" s="466">
        <v>26744.75</v>
      </c>
    </row>
    <row r="10352" spans="1:4">
      <c r="A10352" s="463">
        <v>10747</v>
      </c>
      <c r="B10352" s="464" t="s">
        <v>6792</v>
      </c>
      <c r="C10352" s="463" t="s">
        <v>3519</v>
      </c>
      <c r="D10352" s="466">
        <v>26240.69</v>
      </c>
    </row>
    <row r="10353" spans="1:4" ht="28.5">
      <c r="A10353" s="463">
        <v>36141</v>
      </c>
      <c r="B10353" s="464" t="s">
        <v>6793</v>
      </c>
      <c r="C10353" s="463" t="s">
        <v>3519</v>
      </c>
      <c r="D10353" s="466">
        <v>43.17</v>
      </c>
    </row>
    <row r="10354" spans="1:4">
      <c r="A10354" s="463">
        <v>43651</v>
      </c>
      <c r="B10354" s="464" t="s">
        <v>13928</v>
      </c>
      <c r="C10354" s="463" t="s">
        <v>3523</v>
      </c>
      <c r="D10354" s="466">
        <v>5.99</v>
      </c>
    </row>
    <row r="10355" spans="1:4">
      <c r="A10355" s="463">
        <v>43626</v>
      </c>
      <c r="B10355" s="464" t="s">
        <v>13929</v>
      </c>
      <c r="C10355" s="463" t="s">
        <v>3523</v>
      </c>
      <c r="D10355" s="466">
        <v>3.33</v>
      </c>
    </row>
    <row r="10356" spans="1:4" ht="28.5">
      <c r="A10356" s="463">
        <v>39434</v>
      </c>
      <c r="B10356" s="464" t="s">
        <v>8595</v>
      </c>
      <c r="C10356" s="463" t="s">
        <v>3523</v>
      </c>
      <c r="D10356" s="466">
        <v>3.51</v>
      </c>
    </row>
    <row r="10357" spans="1:4" ht="28.5">
      <c r="A10357" s="463">
        <v>39433</v>
      </c>
      <c r="B10357" s="464" t="s">
        <v>6794</v>
      </c>
      <c r="C10357" s="463" t="s">
        <v>3523</v>
      </c>
      <c r="D10357" s="466">
        <v>2.79</v>
      </c>
    </row>
    <row r="10358" spans="1:4">
      <c r="A10358" s="463">
        <v>4049</v>
      </c>
      <c r="B10358" s="464" t="s">
        <v>6795</v>
      </c>
      <c r="C10358" s="463" t="s">
        <v>3524</v>
      </c>
      <c r="D10358" s="466">
        <v>66.83</v>
      </c>
    </row>
    <row r="10359" spans="1:4">
      <c r="A10359" s="463">
        <v>38120</v>
      </c>
      <c r="B10359" s="464" t="s">
        <v>6796</v>
      </c>
      <c r="C10359" s="463" t="s">
        <v>3523</v>
      </c>
      <c r="D10359" s="466">
        <v>233.71</v>
      </c>
    </row>
    <row r="10360" spans="1:4">
      <c r="A10360" s="463">
        <v>43652</v>
      </c>
      <c r="B10360" s="464" t="s">
        <v>13930</v>
      </c>
      <c r="C10360" s="463" t="s">
        <v>3523</v>
      </c>
      <c r="D10360" s="466">
        <v>13.42</v>
      </c>
    </row>
    <row r="10361" spans="1:4">
      <c r="A10361" s="463">
        <v>10498</v>
      </c>
      <c r="B10361" s="464" t="s">
        <v>6797</v>
      </c>
      <c r="C10361" s="463" t="s">
        <v>3523</v>
      </c>
      <c r="D10361" s="466">
        <v>15.02</v>
      </c>
    </row>
    <row r="10362" spans="1:4">
      <c r="A10362" s="463">
        <v>4823</v>
      </c>
      <c r="B10362" s="464" t="s">
        <v>6798</v>
      </c>
      <c r="C10362" s="463" t="s">
        <v>3523</v>
      </c>
      <c r="D10362" s="466">
        <v>38.25</v>
      </c>
    </row>
    <row r="10363" spans="1:4">
      <c r="A10363" s="463">
        <v>38877</v>
      </c>
      <c r="B10363" s="464" t="s">
        <v>13931</v>
      </c>
      <c r="C10363" s="463" t="s">
        <v>3523</v>
      </c>
      <c r="D10363" s="466">
        <v>5.24</v>
      </c>
    </row>
    <row r="10364" spans="1:4" ht="28.5">
      <c r="A10364" s="463">
        <v>34546</v>
      </c>
      <c r="B10364" s="464" t="s">
        <v>13932</v>
      </c>
      <c r="C10364" s="463" t="s">
        <v>3523</v>
      </c>
      <c r="D10364" s="466">
        <v>5.38</v>
      </c>
    </row>
    <row r="10365" spans="1:4">
      <c r="A10365" s="463">
        <v>41387</v>
      </c>
      <c r="B10365" s="464" t="s">
        <v>13933</v>
      </c>
      <c r="C10365" s="463" t="s">
        <v>3522</v>
      </c>
      <c r="D10365" s="466">
        <v>53.65</v>
      </c>
    </row>
    <row r="10366" spans="1:4">
      <c r="A10366" s="463">
        <v>41388</v>
      </c>
      <c r="B10366" s="464" t="s">
        <v>13934</v>
      </c>
      <c r="C10366" s="463" t="s">
        <v>3522</v>
      </c>
      <c r="D10366" s="466">
        <v>64.37</v>
      </c>
    </row>
    <row r="10367" spans="1:4">
      <c r="A10367" s="463">
        <v>41380</v>
      </c>
      <c r="B10367" s="464" t="s">
        <v>13935</v>
      </c>
      <c r="C10367" s="463" t="s">
        <v>3519</v>
      </c>
      <c r="D10367" s="466">
        <v>428.3</v>
      </c>
    </row>
    <row r="10368" spans="1:4">
      <c r="A10368" s="463">
        <v>41381</v>
      </c>
      <c r="B10368" s="464" t="s">
        <v>13936</v>
      </c>
      <c r="C10368" s="463" t="s">
        <v>3519</v>
      </c>
      <c r="D10368" s="466">
        <v>448.7</v>
      </c>
    </row>
    <row r="10369" spans="1:4">
      <c r="A10369" s="463">
        <v>41382</v>
      </c>
      <c r="B10369" s="464" t="s">
        <v>13937</v>
      </c>
      <c r="C10369" s="463" t="s">
        <v>3519</v>
      </c>
      <c r="D10369" s="466">
        <v>434.31</v>
      </c>
    </row>
    <row r="10370" spans="1:4">
      <c r="A10370" s="463">
        <v>41383</v>
      </c>
      <c r="B10370" s="464" t="s">
        <v>13938</v>
      </c>
      <c r="C10370" s="463" t="s">
        <v>3519</v>
      </c>
      <c r="D10370" s="466">
        <v>589.49</v>
      </c>
    </row>
    <row r="10371" spans="1:4">
      <c r="A10371" s="463">
        <v>41385</v>
      </c>
      <c r="B10371" s="464" t="s">
        <v>13939</v>
      </c>
      <c r="C10371" s="463" t="s">
        <v>3519</v>
      </c>
      <c r="D10371" s="466">
        <v>733.54</v>
      </c>
    </row>
    <row r="10372" spans="1:4" ht="28.5">
      <c r="A10372" s="463">
        <v>11079</v>
      </c>
      <c r="B10372" s="464" t="s">
        <v>6799</v>
      </c>
      <c r="C10372" s="463" t="s">
        <v>3525</v>
      </c>
      <c r="D10372" s="466">
        <v>1758.02</v>
      </c>
    </row>
    <row r="10373" spans="1:4" ht="28.5">
      <c r="A10373" s="463">
        <v>11082</v>
      </c>
      <c r="B10373" s="464" t="s">
        <v>6800</v>
      </c>
      <c r="C10373" s="463" t="s">
        <v>3525</v>
      </c>
      <c r="D10373" s="466">
        <v>1758.02</v>
      </c>
    </row>
    <row r="10374" spans="1:4">
      <c r="A10374" s="463">
        <v>4058</v>
      </c>
      <c r="B10374" s="464" t="s">
        <v>6801</v>
      </c>
      <c r="C10374" s="463" t="s">
        <v>3521</v>
      </c>
      <c r="D10374" s="466">
        <v>15.56</v>
      </c>
    </row>
    <row r="10375" spans="1:4">
      <c r="A10375" s="463">
        <v>40974</v>
      </c>
      <c r="B10375" s="464" t="s">
        <v>6802</v>
      </c>
      <c r="C10375" s="463" t="s">
        <v>3526</v>
      </c>
      <c r="D10375" s="466">
        <v>2747.61</v>
      </c>
    </row>
    <row r="10376" spans="1:4">
      <c r="A10376" s="463">
        <v>34794</v>
      </c>
      <c r="B10376" s="464" t="s">
        <v>6803</v>
      </c>
      <c r="C10376" s="463" t="s">
        <v>3521</v>
      </c>
      <c r="D10376" s="466">
        <v>15.61</v>
      </c>
    </row>
    <row r="10377" spans="1:4">
      <c r="A10377" s="463">
        <v>40925</v>
      </c>
      <c r="B10377" s="464" t="s">
        <v>6804</v>
      </c>
      <c r="C10377" s="463" t="s">
        <v>3526</v>
      </c>
      <c r="D10377" s="466">
        <v>2758.84</v>
      </c>
    </row>
    <row r="10378" spans="1:4">
      <c r="A10378" s="463">
        <v>13741</v>
      </c>
      <c r="B10378" s="464" t="s">
        <v>6805</v>
      </c>
      <c r="C10378" s="463" t="s">
        <v>3519</v>
      </c>
      <c r="D10378" s="466">
        <v>2536.84</v>
      </c>
    </row>
    <row r="10379" spans="1:4" ht="28.5">
      <c r="A10379" s="463">
        <v>3288</v>
      </c>
      <c r="B10379" s="464" t="s">
        <v>6806</v>
      </c>
      <c r="C10379" s="463" t="s">
        <v>3522</v>
      </c>
      <c r="D10379" s="466">
        <v>6</v>
      </c>
    </row>
    <row r="10380" spans="1:4" ht="28.5">
      <c r="A10380" s="463">
        <v>13587</v>
      </c>
      <c r="B10380" s="464" t="s">
        <v>6807</v>
      </c>
      <c r="C10380" s="463" t="s">
        <v>3522</v>
      </c>
      <c r="D10380" s="466">
        <v>3.62</v>
      </c>
    </row>
    <row r="10381" spans="1:4">
      <c r="A10381" s="463">
        <v>38598</v>
      </c>
      <c r="B10381" s="464" t="s">
        <v>8594</v>
      </c>
      <c r="C10381" s="463" t="s">
        <v>3519</v>
      </c>
      <c r="D10381" s="466">
        <v>3.06</v>
      </c>
    </row>
    <row r="10382" spans="1:4">
      <c r="A10382" s="463">
        <v>38595</v>
      </c>
      <c r="B10382" s="464" t="s">
        <v>8593</v>
      </c>
      <c r="C10382" s="463" t="s">
        <v>3519</v>
      </c>
      <c r="D10382" s="466">
        <v>2.59</v>
      </c>
    </row>
    <row r="10383" spans="1:4">
      <c r="A10383" s="463">
        <v>38592</v>
      </c>
      <c r="B10383" s="464" t="s">
        <v>8592</v>
      </c>
      <c r="C10383" s="463" t="s">
        <v>3519</v>
      </c>
      <c r="D10383" s="466">
        <v>2.62</v>
      </c>
    </row>
    <row r="10384" spans="1:4">
      <c r="A10384" s="463">
        <v>38588</v>
      </c>
      <c r="B10384" s="464" t="s">
        <v>8591</v>
      </c>
      <c r="C10384" s="463" t="s">
        <v>3519</v>
      </c>
      <c r="D10384" s="466">
        <v>2.1</v>
      </c>
    </row>
    <row r="10385" spans="1:4">
      <c r="A10385" s="463">
        <v>38593</v>
      </c>
      <c r="B10385" s="464" t="s">
        <v>8590</v>
      </c>
      <c r="C10385" s="463" t="s">
        <v>3519</v>
      </c>
      <c r="D10385" s="466">
        <v>2.9</v>
      </c>
    </row>
    <row r="10386" spans="1:4">
      <c r="A10386" s="463">
        <v>38589</v>
      </c>
      <c r="B10386" s="464" t="s">
        <v>8589</v>
      </c>
      <c r="C10386" s="463" t="s">
        <v>3519</v>
      </c>
      <c r="D10386" s="466">
        <v>2.2000000000000002</v>
      </c>
    </row>
    <row r="10387" spans="1:4">
      <c r="A10387" s="463">
        <v>38594</v>
      </c>
      <c r="B10387" s="464" t="s">
        <v>8588</v>
      </c>
      <c r="C10387" s="463" t="s">
        <v>3519</v>
      </c>
      <c r="D10387" s="466">
        <v>4.57</v>
      </c>
    </row>
    <row r="10388" spans="1:4" ht="28.5">
      <c r="A10388" s="463">
        <v>34773</v>
      </c>
      <c r="B10388" s="464" t="s">
        <v>8587</v>
      </c>
      <c r="C10388" s="463" t="s">
        <v>3519</v>
      </c>
      <c r="D10388" s="466">
        <v>2.16</v>
      </c>
    </row>
    <row r="10389" spans="1:4">
      <c r="A10389" s="463">
        <v>34769</v>
      </c>
      <c r="B10389" s="464" t="s">
        <v>8586</v>
      </c>
      <c r="C10389" s="463" t="s">
        <v>3519</v>
      </c>
      <c r="D10389" s="466">
        <v>2.68</v>
      </c>
    </row>
    <row r="10390" spans="1:4">
      <c r="A10390" s="463">
        <v>34763</v>
      </c>
      <c r="B10390" s="464" t="s">
        <v>8585</v>
      </c>
      <c r="C10390" s="463" t="s">
        <v>3519</v>
      </c>
      <c r="D10390" s="466">
        <v>1.65</v>
      </c>
    </row>
    <row r="10391" spans="1:4">
      <c r="A10391" s="463">
        <v>34774</v>
      </c>
      <c r="B10391" s="464" t="s">
        <v>8584</v>
      </c>
      <c r="C10391" s="463" t="s">
        <v>3519</v>
      </c>
      <c r="D10391" s="466">
        <v>2.0499999999999998</v>
      </c>
    </row>
    <row r="10392" spans="1:4">
      <c r="A10392" s="463">
        <v>34771</v>
      </c>
      <c r="B10392" s="464" t="s">
        <v>8583</v>
      </c>
      <c r="C10392" s="463" t="s">
        <v>3519</v>
      </c>
      <c r="D10392" s="466">
        <v>2.4700000000000002</v>
      </c>
    </row>
    <row r="10393" spans="1:4">
      <c r="A10393" s="463">
        <v>34764</v>
      </c>
      <c r="B10393" s="464" t="s">
        <v>8582</v>
      </c>
      <c r="C10393" s="463" t="s">
        <v>3519</v>
      </c>
      <c r="D10393" s="466">
        <v>1.62</v>
      </c>
    </row>
    <row r="10394" spans="1:4">
      <c r="A10394" s="463">
        <v>34788</v>
      </c>
      <c r="B10394" s="464" t="s">
        <v>6808</v>
      </c>
      <c r="C10394" s="463" t="s">
        <v>3519</v>
      </c>
      <c r="D10394" s="466">
        <v>1.64</v>
      </c>
    </row>
    <row r="10395" spans="1:4">
      <c r="A10395" s="463">
        <v>34781</v>
      </c>
      <c r="B10395" s="464" t="s">
        <v>6809</v>
      </c>
      <c r="C10395" s="463" t="s">
        <v>3519</v>
      </c>
      <c r="D10395" s="466">
        <v>1.86</v>
      </c>
    </row>
    <row r="10396" spans="1:4">
      <c r="A10396" s="463">
        <v>41682</v>
      </c>
      <c r="B10396" s="464" t="s">
        <v>8581</v>
      </c>
      <c r="C10396" s="463" t="s">
        <v>3519</v>
      </c>
      <c r="D10396" s="466">
        <v>30.65</v>
      </c>
    </row>
    <row r="10397" spans="1:4">
      <c r="A10397" s="463">
        <v>41683</v>
      </c>
      <c r="B10397" s="464" t="s">
        <v>8580</v>
      </c>
      <c r="C10397" s="463" t="s">
        <v>3519</v>
      </c>
      <c r="D10397" s="466">
        <v>22.55</v>
      </c>
    </row>
    <row r="10398" spans="1:4">
      <c r="A10398" s="463">
        <v>41680</v>
      </c>
      <c r="B10398" s="464" t="s">
        <v>8579</v>
      </c>
      <c r="C10398" s="463" t="s">
        <v>3519</v>
      </c>
      <c r="D10398" s="466">
        <v>12.14</v>
      </c>
    </row>
    <row r="10399" spans="1:4">
      <c r="A10399" s="463">
        <v>41679</v>
      </c>
      <c r="B10399" s="464" t="s">
        <v>8578</v>
      </c>
      <c r="C10399" s="463" t="s">
        <v>3519</v>
      </c>
      <c r="D10399" s="466">
        <v>27.75</v>
      </c>
    </row>
    <row r="10400" spans="1:4">
      <c r="A10400" s="463">
        <v>41681</v>
      </c>
      <c r="B10400" s="464" t="s">
        <v>8577</v>
      </c>
      <c r="C10400" s="463" t="s">
        <v>3519</v>
      </c>
      <c r="D10400" s="466">
        <v>18.989999999999998</v>
      </c>
    </row>
    <row r="10401" spans="1:4" ht="28.5">
      <c r="A10401" s="463">
        <v>43386</v>
      </c>
      <c r="B10401" s="464" t="s">
        <v>8576</v>
      </c>
      <c r="C10401" s="463" t="s">
        <v>3519</v>
      </c>
      <c r="D10401" s="466">
        <v>43.37</v>
      </c>
    </row>
    <row r="10402" spans="1:4">
      <c r="A10402" s="463">
        <v>4059</v>
      </c>
      <c r="B10402" s="464" t="s">
        <v>8575</v>
      </c>
      <c r="C10402" s="463" t="s">
        <v>3522</v>
      </c>
      <c r="D10402" s="466">
        <v>30.65</v>
      </c>
    </row>
    <row r="10403" spans="1:4">
      <c r="A10403" s="463">
        <v>4062</v>
      </c>
      <c r="B10403" s="464" t="s">
        <v>6810</v>
      </c>
      <c r="C10403" s="463" t="s">
        <v>3519</v>
      </c>
      <c r="D10403" s="466">
        <v>30.65</v>
      </c>
    </row>
    <row r="10404" spans="1:4">
      <c r="A10404" s="463">
        <v>4061</v>
      </c>
      <c r="B10404" s="464" t="s">
        <v>8574</v>
      </c>
      <c r="C10404" s="463" t="s">
        <v>3519</v>
      </c>
      <c r="D10404" s="466">
        <v>38.159999999999997</v>
      </c>
    </row>
    <row r="10405" spans="1:4">
      <c r="A10405" s="463">
        <v>41315</v>
      </c>
      <c r="B10405" s="464" t="s">
        <v>8573</v>
      </c>
      <c r="C10405" s="463" t="s">
        <v>3523</v>
      </c>
      <c r="D10405" s="466">
        <v>66.91</v>
      </c>
    </row>
    <row r="10406" spans="1:4">
      <c r="A10406" s="463">
        <v>43148</v>
      </c>
      <c r="B10406" s="464" t="s">
        <v>8572</v>
      </c>
      <c r="C10406" s="463" t="s">
        <v>3523</v>
      </c>
      <c r="D10406" s="466">
        <v>45.41</v>
      </c>
    </row>
    <row r="10407" spans="1:4">
      <c r="A10407" s="463">
        <v>43147</v>
      </c>
      <c r="B10407" s="464" t="s">
        <v>8571</v>
      </c>
      <c r="C10407" s="463" t="s">
        <v>3523</v>
      </c>
      <c r="D10407" s="466">
        <v>17.59</v>
      </c>
    </row>
    <row r="10408" spans="1:4" ht="28.5">
      <c r="A10408" s="463">
        <v>10608</v>
      </c>
      <c r="B10408" s="464" t="s">
        <v>6811</v>
      </c>
      <c r="C10408" s="463" t="s">
        <v>3519</v>
      </c>
      <c r="D10408" s="466">
        <v>9247.0499999999993</v>
      </c>
    </row>
    <row r="10409" spans="1:4">
      <c r="A10409" s="463">
        <v>4069</v>
      </c>
      <c r="B10409" s="464" t="s">
        <v>6812</v>
      </c>
      <c r="C10409" s="463" t="s">
        <v>3521</v>
      </c>
      <c r="D10409" s="466">
        <v>27.86</v>
      </c>
    </row>
    <row r="10410" spans="1:4">
      <c r="A10410" s="463">
        <v>40819</v>
      </c>
      <c r="B10410" s="464" t="s">
        <v>6813</v>
      </c>
      <c r="C10410" s="463" t="s">
        <v>3526</v>
      </c>
      <c r="D10410" s="466">
        <v>4922.75</v>
      </c>
    </row>
    <row r="10411" spans="1:4">
      <c r="A10411" s="463">
        <v>34361</v>
      </c>
      <c r="B10411" s="464" t="s">
        <v>6814</v>
      </c>
      <c r="C10411" s="463" t="s">
        <v>3523</v>
      </c>
      <c r="D10411" s="466">
        <v>12.8</v>
      </c>
    </row>
    <row r="10412" spans="1:4" ht="28.5">
      <c r="A10412" s="463">
        <v>36512</v>
      </c>
      <c r="B10412" s="464" t="s">
        <v>6815</v>
      </c>
      <c r="C10412" s="463" t="s">
        <v>3519</v>
      </c>
      <c r="D10412" s="466">
        <v>18650.91</v>
      </c>
    </row>
    <row r="10413" spans="1:4" ht="28.5">
      <c r="A10413" s="463">
        <v>44478</v>
      </c>
      <c r="B10413" s="464" t="s">
        <v>13940</v>
      </c>
      <c r="C10413" s="463" t="s">
        <v>3523</v>
      </c>
      <c r="D10413" s="466">
        <v>19.690000000000001</v>
      </c>
    </row>
    <row r="10414" spans="1:4" ht="28.5">
      <c r="A10414" s="463">
        <v>44477</v>
      </c>
      <c r="B10414" s="464" t="s">
        <v>13941</v>
      </c>
      <c r="C10414" s="463" t="s">
        <v>3523</v>
      </c>
      <c r="D10414" s="466">
        <v>19.690000000000001</v>
      </c>
    </row>
    <row r="10415" spans="1:4">
      <c r="A10415" s="463">
        <v>11697</v>
      </c>
      <c r="B10415" s="464" t="s">
        <v>6816</v>
      </c>
      <c r="C10415" s="463" t="s">
        <v>3519</v>
      </c>
      <c r="D10415" s="466">
        <v>731.56</v>
      </c>
    </row>
    <row r="10416" spans="1:4">
      <c r="A10416" s="463">
        <v>11698</v>
      </c>
      <c r="B10416" s="464" t="s">
        <v>6817</v>
      </c>
      <c r="C10416" s="463" t="s">
        <v>3519</v>
      </c>
      <c r="D10416" s="466">
        <v>872.71</v>
      </c>
    </row>
    <row r="10417" spans="1:4">
      <c r="A10417" s="463">
        <v>10432</v>
      </c>
      <c r="B10417" s="464" t="s">
        <v>13942</v>
      </c>
      <c r="C10417" s="463" t="s">
        <v>3519</v>
      </c>
      <c r="D10417" s="466">
        <v>308.95</v>
      </c>
    </row>
    <row r="10418" spans="1:4">
      <c r="A10418" s="463">
        <v>11699</v>
      </c>
      <c r="B10418" s="464" t="s">
        <v>6818</v>
      </c>
      <c r="C10418" s="463" t="s">
        <v>3519</v>
      </c>
      <c r="D10418" s="466">
        <v>964.54</v>
      </c>
    </row>
    <row r="10419" spans="1:4" ht="28.5">
      <c r="A10419" s="463">
        <v>44020</v>
      </c>
      <c r="B10419" s="464" t="s">
        <v>13943</v>
      </c>
      <c r="C10419" s="463" t="s">
        <v>3519</v>
      </c>
      <c r="D10419" s="466">
        <v>762.22</v>
      </c>
    </row>
    <row r="10420" spans="1:4" ht="28.5">
      <c r="A10420" s="463">
        <v>41420</v>
      </c>
      <c r="B10420" s="464" t="s">
        <v>13944</v>
      </c>
      <c r="C10420" s="463" t="s">
        <v>3519</v>
      </c>
      <c r="D10420" s="466">
        <v>10.92</v>
      </c>
    </row>
    <row r="10421" spans="1:4" ht="28.5">
      <c r="A10421" s="463">
        <v>41422</v>
      </c>
      <c r="B10421" s="464" t="s">
        <v>13945</v>
      </c>
      <c r="C10421" s="463" t="s">
        <v>3519</v>
      </c>
      <c r="D10421" s="466">
        <v>14.91</v>
      </c>
    </row>
    <row r="10422" spans="1:4" ht="28.5">
      <c r="A10422" s="463">
        <v>41425</v>
      </c>
      <c r="B10422" s="464" t="s">
        <v>13946</v>
      </c>
      <c r="C10422" s="463" t="s">
        <v>3519</v>
      </c>
      <c r="D10422" s="466">
        <v>7.63</v>
      </c>
    </row>
    <row r="10423" spans="1:4" ht="28.5">
      <c r="A10423" s="463">
        <v>41426</v>
      </c>
      <c r="B10423" s="464" t="s">
        <v>13947</v>
      </c>
      <c r="C10423" s="463" t="s">
        <v>3519</v>
      </c>
      <c r="D10423" s="466">
        <v>13.76</v>
      </c>
    </row>
    <row r="10424" spans="1:4" ht="28.5">
      <c r="A10424" s="463">
        <v>41419</v>
      </c>
      <c r="B10424" s="464" t="s">
        <v>13948</v>
      </c>
      <c r="C10424" s="463" t="s">
        <v>3519</v>
      </c>
      <c r="D10424" s="466">
        <v>8.0299999999999994</v>
      </c>
    </row>
    <row r="10425" spans="1:4" ht="28.5">
      <c r="A10425" s="463">
        <v>41421</v>
      </c>
      <c r="B10425" s="464" t="s">
        <v>13949</v>
      </c>
      <c r="C10425" s="463" t="s">
        <v>3519</v>
      </c>
      <c r="D10425" s="466">
        <v>10.89</v>
      </c>
    </row>
    <row r="10426" spans="1:4">
      <c r="A10426" s="463">
        <v>41414</v>
      </c>
      <c r="B10426" s="464" t="s">
        <v>13950</v>
      </c>
      <c r="C10426" s="463" t="s">
        <v>3519</v>
      </c>
      <c r="D10426" s="466">
        <v>25.25</v>
      </c>
    </row>
    <row r="10427" spans="1:4">
      <c r="A10427" s="463">
        <v>41415</v>
      </c>
      <c r="B10427" s="464" t="s">
        <v>13951</v>
      </c>
      <c r="C10427" s="463" t="s">
        <v>3519</v>
      </c>
      <c r="D10427" s="466">
        <v>29.41</v>
      </c>
    </row>
    <row r="10428" spans="1:4" ht="28.5">
      <c r="A10428" s="463">
        <v>37514</v>
      </c>
      <c r="B10428" s="464" t="s">
        <v>6819</v>
      </c>
      <c r="C10428" s="463" t="s">
        <v>3519</v>
      </c>
      <c r="D10428" s="466">
        <v>189750</v>
      </c>
    </row>
    <row r="10429" spans="1:4" ht="28.5">
      <c r="A10429" s="463">
        <v>37519</v>
      </c>
      <c r="B10429" s="464" t="s">
        <v>6820</v>
      </c>
      <c r="C10429" s="463" t="s">
        <v>3519</v>
      </c>
      <c r="D10429" s="466">
        <v>292839.92</v>
      </c>
    </row>
    <row r="10430" spans="1:4" ht="28.5">
      <c r="A10430" s="463">
        <v>37520</v>
      </c>
      <c r="B10430" s="464" t="s">
        <v>6821</v>
      </c>
      <c r="C10430" s="463" t="s">
        <v>3519</v>
      </c>
      <c r="D10430" s="466">
        <v>288039.26</v>
      </c>
    </row>
    <row r="10431" spans="1:4" ht="28.5">
      <c r="A10431" s="463">
        <v>37521</v>
      </c>
      <c r="B10431" s="464" t="s">
        <v>6822</v>
      </c>
      <c r="C10431" s="463" t="s">
        <v>3519</v>
      </c>
      <c r="D10431" s="466">
        <v>351407.91</v>
      </c>
    </row>
    <row r="10432" spans="1:4" ht="28.5">
      <c r="A10432" s="463">
        <v>37522</v>
      </c>
      <c r="B10432" s="464" t="s">
        <v>6823</v>
      </c>
      <c r="C10432" s="463" t="s">
        <v>3519</v>
      </c>
      <c r="D10432" s="466">
        <v>361980.28</v>
      </c>
    </row>
    <row r="10433" spans="1:4" ht="28.5">
      <c r="A10433" s="463">
        <v>21109</v>
      </c>
      <c r="B10433" s="464" t="s">
        <v>6824</v>
      </c>
      <c r="C10433" s="463" t="s">
        <v>3519</v>
      </c>
      <c r="D10433" s="466">
        <v>49.05</v>
      </c>
    </row>
    <row r="10434" spans="1:4" ht="28.5">
      <c r="A10434" s="463">
        <v>37546</v>
      </c>
      <c r="B10434" s="464" t="s">
        <v>6825</v>
      </c>
      <c r="C10434" s="463" t="s">
        <v>3519</v>
      </c>
      <c r="D10434" s="466">
        <v>12955.86</v>
      </c>
    </row>
    <row r="10435" spans="1:4" ht="28.5">
      <c r="A10435" s="463">
        <v>37544</v>
      </c>
      <c r="B10435" s="464" t="s">
        <v>6826</v>
      </c>
      <c r="C10435" s="463" t="s">
        <v>3519</v>
      </c>
      <c r="D10435" s="466">
        <v>13703</v>
      </c>
    </row>
    <row r="10436" spans="1:4" ht="28.5">
      <c r="A10436" s="463">
        <v>37545</v>
      </c>
      <c r="B10436" s="464" t="s">
        <v>6827</v>
      </c>
      <c r="C10436" s="463" t="s">
        <v>3519</v>
      </c>
      <c r="D10436" s="466">
        <v>16304.74</v>
      </c>
    </row>
    <row r="10437" spans="1:4">
      <c r="A10437" s="463">
        <v>36793</v>
      </c>
      <c r="B10437" s="464" t="s">
        <v>13952</v>
      </c>
      <c r="C10437" s="463" t="s">
        <v>3519</v>
      </c>
      <c r="D10437" s="466">
        <v>725.32</v>
      </c>
    </row>
    <row r="10438" spans="1:4" ht="28.5">
      <c r="A10438" s="463">
        <v>11769</v>
      </c>
      <c r="B10438" s="464" t="s">
        <v>13953</v>
      </c>
      <c r="C10438" s="463" t="s">
        <v>3519</v>
      </c>
      <c r="D10438" s="466">
        <v>320.52999999999997</v>
      </c>
    </row>
    <row r="10439" spans="1:4" ht="28.5">
      <c r="A10439" s="463">
        <v>11771</v>
      </c>
      <c r="B10439" s="464" t="s">
        <v>13954</v>
      </c>
      <c r="C10439" s="463" t="s">
        <v>3519</v>
      </c>
      <c r="D10439" s="466">
        <v>392.61</v>
      </c>
    </row>
    <row r="10440" spans="1:4" ht="42.75">
      <c r="A10440" s="463">
        <v>39919</v>
      </c>
      <c r="B10440" s="464" t="s">
        <v>6828</v>
      </c>
      <c r="C10440" s="463" t="s">
        <v>3519</v>
      </c>
      <c r="D10440" s="466">
        <v>64851.27</v>
      </c>
    </row>
    <row r="10441" spans="1:4" ht="28.5">
      <c r="A10441" s="463">
        <v>38385</v>
      </c>
      <c r="B10441" s="464" t="s">
        <v>6829</v>
      </c>
      <c r="C10441" s="463" t="s">
        <v>3519</v>
      </c>
      <c r="D10441" s="466">
        <v>48.11</v>
      </c>
    </row>
    <row r="10442" spans="1:4" ht="28.5">
      <c r="A10442" s="463">
        <v>36800</v>
      </c>
      <c r="B10442" s="464" t="s">
        <v>13955</v>
      </c>
      <c r="C10442" s="463" t="s">
        <v>3519</v>
      </c>
      <c r="D10442" s="466">
        <v>192.6</v>
      </c>
    </row>
    <row r="10443" spans="1:4" ht="28.5">
      <c r="A10443" s="463">
        <v>37587</v>
      </c>
      <c r="B10443" s="464" t="s">
        <v>13956</v>
      </c>
      <c r="C10443" s="463" t="s">
        <v>3519</v>
      </c>
      <c r="D10443" s="466">
        <v>423.15</v>
      </c>
    </row>
    <row r="10444" spans="1:4" ht="28.5">
      <c r="A10444" s="463">
        <v>11561</v>
      </c>
      <c r="B10444" s="464" t="s">
        <v>8570</v>
      </c>
      <c r="C10444" s="463" t="s">
        <v>3519</v>
      </c>
      <c r="D10444" s="466">
        <v>248.85</v>
      </c>
    </row>
    <row r="10445" spans="1:4" ht="28.5">
      <c r="A10445" s="463">
        <v>43604</v>
      </c>
      <c r="B10445" s="464" t="s">
        <v>8569</v>
      </c>
      <c r="C10445" s="463" t="s">
        <v>3519</v>
      </c>
      <c r="D10445" s="466">
        <v>132.66</v>
      </c>
    </row>
    <row r="10446" spans="1:4" ht="28.5">
      <c r="A10446" s="463">
        <v>11560</v>
      </c>
      <c r="B10446" s="464" t="s">
        <v>8568</v>
      </c>
      <c r="C10446" s="463" t="s">
        <v>3519</v>
      </c>
      <c r="D10446" s="466">
        <v>192.07</v>
      </c>
    </row>
    <row r="10447" spans="1:4" ht="28.5">
      <c r="A10447" s="463">
        <v>11499</v>
      </c>
      <c r="B10447" s="464" t="s">
        <v>8567</v>
      </c>
      <c r="C10447" s="463" t="s">
        <v>3519</v>
      </c>
      <c r="D10447" s="466">
        <v>745.14</v>
      </c>
    </row>
    <row r="10448" spans="1:4">
      <c r="A10448" s="463">
        <v>34761</v>
      </c>
      <c r="B10448" s="464" t="s">
        <v>6830</v>
      </c>
      <c r="C10448" s="463" t="s">
        <v>3521</v>
      </c>
      <c r="D10448" s="466">
        <v>13.86</v>
      </c>
    </row>
    <row r="10449" spans="1:4">
      <c r="A10449" s="463">
        <v>40924</v>
      </c>
      <c r="B10449" s="464" t="s">
        <v>6831</v>
      </c>
      <c r="C10449" s="463" t="s">
        <v>3526</v>
      </c>
      <c r="D10449" s="466">
        <v>2447.66</v>
      </c>
    </row>
    <row r="10450" spans="1:4">
      <c r="A10450" s="463">
        <v>40983</v>
      </c>
      <c r="B10450" s="464" t="s">
        <v>6832</v>
      </c>
      <c r="C10450" s="463" t="s">
        <v>3526</v>
      </c>
      <c r="D10450" s="466">
        <v>1717.9</v>
      </c>
    </row>
    <row r="10451" spans="1:4">
      <c r="A10451" s="463">
        <v>44497</v>
      </c>
      <c r="B10451" s="464" t="s">
        <v>13957</v>
      </c>
      <c r="C10451" s="463" t="s">
        <v>3521</v>
      </c>
      <c r="D10451" s="466">
        <v>9.7200000000000006</v>
      </c>
    </row>
    <row r="10452" spans="1:4">
      <c r="A10452" s="463">
        <v>2437</v>
      </c>
      <c r="B10452" s="464" t="s">
        <v>6833</v>
      </c>
      <c r="C10452" s="463" t="s">
        <v>3521</v>
      </c>
      <c r="D10452" s="466">
        <v>15.44</v>
      </c>
    </row>
    <row r="10453" spans="1:4">
      <c r="A10453" s="463">
        <v>40921</v>
      </c>
      <c r="B10453" s="464" t="s">
        <v>6834</v>
      </c>
      <c r="C10453" s="463" t="s">
        <v>3526</v>
      </c>
      <c r="D10453" s="466">
        <v>2728.37</v>
      </c>
    </row>
    <row r="10454" spans="1:4" ht="28.5">
      <c r="A10454" s="463">
        <v>14252</v>
      </c>
      <c r="B10454" s="464" t="s">
        <v>6835</v>
      </c>
      <c r="C10454" s="463" t="s">
        <v>3519</v>
      </c>
      <c r="D10454" s="466">
        <v>2498.2600000000002</v>
      </c>
    </row>
    <row r="10455" spans="1:4" ht="28.5">
      <c r="A10455" s="463">
        <v>730</v>
      </c>
      <c r="B10455" s="464" t="s">
        <v>6836</v>
      </c>
      <c r="C10455" s="463" t="s">
        <v>3519</v>
      </c>
      <c r="D10455" s="466">
        <v>6674.88</v>
      </c>
    </row>
    <row r="10456" spans="1:4" ht="28.5">
      <c r="A10456" s="463">
        <v>723</v>
      </c>
      <c r="B10456" s="464" t="s">
        <v>6837</v>
      </c>
      <c r="C10456" s="463" t="s">
        <v>3519</v>
      </c>
      <c r="D10456" s="466">
        <v>3317.65</v>
      </c>
    </row>
    <row r="10457" spans="1:4" ht="28.5">
      <c r="A10457" s="463">
        <v>36502</v>
      </c>
      <c r="B10457" s="464" t="s">
        <v>6838</v>
      </c>
      <c r="C10457" s="463" t="s">
        <v>3519</v>
      </c>
      <c r="D10457" s="466">
        <v>3118.2</v>
      </c>
    </row>
    <row r="10458" spans="1:4" ht="28.5">
      <c r="A10458" s="463">
        <v>36503</v>
      </c>
      <c r="B10458" s="464" t="s">
        <v>6839</v>
      </c>
      <c r="C10458" s="463" t="s">
        <v>3519</v>
      </c>
      <c r="D10458" s="466">
        <v>3845.1</v>
      </c>
    </row>
    <row r="10459" spans="1:4" ht="28.5">
      <c r="A10459" s="463">
        <v>4090</v>
      </c>
      <c r="B10459" s="464" t="s">
        <v>6840</v>
      </c>
      <c r="C10459" s="463" t="s">
        <v>3519</v>
      </c>
      <c r="D10459" s="466">
        <v>928000</v>
      </c>
    </row>
    <row r="10460" spans="1:4" ht="28.5">
      <c r="A10460" s="463">
        <v>13227</v>
      </c>
      <c r="B10460" s="464" t="s">
        <v>6841</v>
      </c>
      <c r="C10460" s="463" t="s">
        <v>3519</v>
      </c>
      <c r="D10460" s="466">
        <v>1153155.72</v>
      </c>
    </row>
    <row r="10461" spans="1:4" ht="28.5">
      <c r="A10461" s="463">
        <v>10597</v>
      </c>
      <c r="B10461" s="464" t="s">
        <v>6842</v>
      </c>
      <c r="C10461" s="463" t="s">
        <v>3519</v>
      </c>
      <c r="D10461" s="466">
        <v>1213845.1499999999</v>
      </c>
    </row>
    <row r="10462" spans="1:4">
      <c r="A10462" s="463">
        <v>39628</v>
      </c>
      <c r="B10462" s="464" t="s">
        <v>6843</v>
      </c>
      <c r="C10462" s="463" t="s">
        <v>3519</v>
      </c>
      <c r="D10462" s="466">
        <v>4504.07</v>
      </c>
    </row>
    <row r="10463" spans="1:4">
      <c r="A10463" s="463">
        <v>39404</v>
      </c>
      <c r="B10463" s="464" t="s">
        <v>6844</v>
      </c>
      <c r="C10463" s="463" t="s">
        <v>3519</v>
      </c>
      <c r="D10463" s="466">
        <v>2233.42</v>
      </c>
    </row>
    <row r="10464" spans="1:4">
      <c r="A10464" s="463">
        <v>39402</v>
      </c>
      <c r="B10464" s="464" t="s">
        <v>6845</v>
      </c>
      <c r="C10464" s="463" t="s">
        <v>3519</v>
      </c>
      <c r="D10464" s="466">
        <v>1839.91</v>
      </c>
    </row>
    <row r="10465" spans="1:4">
      <c r="A10465" s="463">
        <v>39403</v>
      </c>
      <c r="B10465" s="464" t="s">
        <v>6846</v>
      </c>
      <c r="C10465" s="463" t="s">
        <v>3519</v>
      </c>
      <c r="D10465" s="466">
        <v>1799.89</v>
      </c>
    </row>
    <row r="10466" spans="1:4">
      <c r="A10466" s="463">
        <v>4093</v>
      </c>
      <c r="B10466" s="464" t="s">
        <v>6847</v>
      </c>
      <c r="C10466" s="463" t="s">
        <v>3521</v>
      </c>
      <c r="D10466" s="466">
        <v>11.29</v>
      </c>
    </row>
    <row r="10467" spans="1:4">
      <c r="A10467" s="463">
        <v>10512</v>
      </c>
      <c r="B10467" s="464" t="s">
        <v>6848</v>
      </c>
      <c r="C10467" s="463" t="s">
        <v>3526</v>
      </c>
      <c r="D10467" s="466">
        <v>1994.37</v>
      </c>
    </row>
    <row r="10468" spans="1:4">
      <c r="A10468" s="463">
        <v>20020</v>
      </c>
      <c r="B10468" s="464" t="s">
        <v>6849</v>
      </c>
      <c r="C10468" s="463" t="s">
        <v>3521</v>
      </c>
      <c r="D10468" s="466">
        <v>10.64</v>
      </c>
    </row>
    <row r="10469" spans="1:4">
      <c r="A10469" s="463">
        <v>41038</v>
      </c>
      <c r="B10469" s="464" t="s">
        <v>6850</v>
      </c>
      <c r="C10469" s="463" t="s">
        <v>3526</v>
      </c>
      <c r="D10469" s="466">
        <v>1881.2</v>
      </c>
    </row>
    <row r="10470" spans="1:4">
      <c r="A10470" s="463">
        <v>4094</v>
      </c>
      <c r="B10470" s="464" t="s">
        <v>6851</v>
      </c>
      <c r="C10470" s="463" t="s">
        <v>3521</v>
      </c>
      <c r="D10470" s="466">
        <v>15.07</v>
      </c>
    </row>
    <row r="10471" spans="1:4">
      <c r="A10471" s="463">
        <v>40988</v>
      </c>
      <c r="B10471" s="464" t="s">
        <v>6852</v>
      </c>
      <c r="C10471" s="463" t="s">
        <v>3526</v>
      </c>
      <c r="D10471" s="466">
        <v>2663.35</v>
      </c>
    </row>
    <row r="10472" spans="1:4">
      <c r="A10472" s="463">
        <v>4095</v>
      </c>
      <c r="B10472" s="464" t="s">
        <v>6853</v>
      </c>
      <c r="C10472" s="463" t="s">
        <v>3521</v>
      </c>
      <c r="D10472" s="466">
        <v>10.45</v>
      </c>
    </row>
    <row r="10473" spans="1:4">
      <c r="A10473" s="463">
        <v>40990</v>
      </c>
      <c r="B10473" s="464" t="s">
        <v>6854</v>
      </c>
      <c r="C10473" s="463" t="s">
        <v>3526</v>
      </c>
      <c r="D10473" s="466">
        <v>1848.15</v>
      </c>
    </row>
    <row r="10474" spans="1:4">
      <c r="A10474" s="463">
        <v>4097</v>
      </c>
      <c r="B10474" s="464" t="s">
        <v>6855</v>
      </c>
      <c r="C10474" s="463" t="s">
        <v>3521</v>
      </c>
      <c r="D10474" s="466">
        <v>12.3</v>
      </c>
    </row>
    <row r="10475" spans="1:4">
      <c r="A10475" s="463">
        <v>40994</v>
      </c>
      <c r="B10475" s="464" t="s">
        <v>6856</v>
      </c>
      <c r="C10475" s="463" t="s">
        <v>3526</v>
      </c>
      <c r="D10475" s="466">
        <v>2175.85</v>
      </c>
    </row>
    <row r="10476" spans="1:4">
      <c r="A10476" s="463">
        <v>4096</v>
      </c>
      <c r="B10476" s="464" t="s">
        <v>6857</v>
      </c>
      <c r="C10476" s="463" t="s">
        <v>3521</v>
      </c>
      <c r="D10476" s="466">
        <v>13.21</v>
      </c>
    </row>
    <row r="10477" spans="1:4">
      <c r="A10477" s="463">
        <v>40992</v>
      </c>
      <c r="B10477" s="464" t="s">
        <v>6858</v>
      </c>
      <c r="C10477" s="463" t="s">
        <v>3526</v>
      </c>
      <c r="D10477" s="466">
        <v>2335.04</v>
      </c>
    </row>
    <row r="10478" spans="1:4" ht="28.5">
      <c r="A10478" s="463">
        <v>4114</v>
      </c>
      <c r="B10478" s="464" t="s">
        <v>6859</v>
      </c>
      <c r="C10478" s="463" t="s">
        <v>3519</v>
      </c>
      <c r="D10478" s="466">
        <v>70.260000000000005</v>
      </c>
    </row>
    <row r="10479" spans="1:4">
      <c r="A10479" s="463">
        <v>36797</v>
      </c>
      <c r="B10479" s="464" t="s">
        <v>8566</v>
      </c>
      <c r="C10479" s="463" t="s">
        <v>3519</v>
      </c>
      <c r="D10479" s="466">
        <v>62.56</v>
      </c>
    </row>
    <row r="10480" spans="1:4">
      <c r="A10480" s="463">
        <v>4107</v>
      </c>
      <c r="B10480" s="464" t="s">
        <v>8565</v>
      </c>
      <c r="C10480" s="463" t="s">
        <v>3519</v>
      </c>
      <c r="D10480" s="466">
        <v>58.98</v>
      </c>
    </row>
    <row r="10481" spans="1:4">
      <c r="A10481" s="463">
        <v>4102</v>
      </c>
      <c r="B10481" s="464" t="s">
        <v>8564</v>
      </c>
      <c r="C10481" s="463" t="s">
        <v>3519</v>
      </c>
      <c r="D10481" s="466">
        <v>72</v>
      </c>
    </row>
    <row r="10482" spans="1:4">
      <c r="A10482" s="463">
        <v>36799</v>
      </c>
      <c r="B10482" s="464" t="s">
        <v>6860</v>
      </c>
      <c r="C10482" s="463" t="s">
        <v>3519</v>
      </c>
      <c r="D10482" s="466">
        <v>60.72</v>
      </c>
    </row>
    <row r="10483" spans="1:4" ht="28.5">
      <c r="A10483" s="463">
        <v>2747</v>
      </c>
      <c r="B10483" s="464" t="s">
        <v>8563</v>
      </c>
      <c r="C10483" s="463" t="s">
        <v>3522</v>
      </c>
      <c r="D10483" s="466">
        <v>32.65</v>
      </c>
    </row>
    <row r="10484" spans="1:4" ht="28.5">
      <c r="A10484" s="463">
        <v>21138</v>
      </c>
      <c r="B10484" s="464" t="s">
        <v>8562</v>
      </c>
      <c r="C10484" s="463" t="s">
        <v>3522</v>
      </c>
      <c r="D10484" s="466">
        <v>10.35</v>
      </c>
    </row>
    <row r="10485" spans="1:4" ht="28.5">
      <c r="A10485" s="463">
        <v>10826</v>
      </c>
      <c r="B10485" s="464" t="s">
        <v>6861</v>
      </c>
      <c r="C10485" s="463" t="s">
        <v>3519</v>
      </c>
      <c r="D10485" s="466">
        <v>86.2</v>
      </c>
    </row>
    <row r="10486" spans="1:4" ht="28.5">
      <c r="A10486" s="463">
        <v>365</v>
      </c>
      <c r="B10486" s="464" t="s">
        <v>6862</v>
      </c>
      <c r="C10486" s="463" t="s">
        <v>3519</v>
      </c>
      <c r="D10486" s="466">
        <v>53.44</v>
      </c>
    </row>
    <row r="10487" spans="1:4">
      <c r="A10487" s="463">
        <v>38639</v>
      </c>
      <c r="B10487" s="464" t="s">
        <v>6863</v>
      </c>
      <c r="C10487" s="463" t="s">
        <v>3519</v>
      </c>
      <c r="D10487" s="466">
        <v>206.89</v>
      </c>
    </row>
    <row r="10488" spans="1:4">
      <c r="A10488" s="463">
        <v>38640</v>
      </c>
      <c r="B10488" s="464" t="s">
        <v>6864</v>
      </c>
      <c r="C10488" s="463" t="s">
        <v>3519</v>
      </c>
      <c r="D10488" s="466">
        <v>3.1</v>
      </c>
    </row>
    <row r="10489" spans="1:4" ht="28.5">
      <c r="A10489" s="463">
        <v>358</v>
      </c>
      <c r="B10489" s="464" t="s">
        <v>6865</v>
      </c>
      <c r="C10489" s="463" t="s">
        <v>3519</v>
      </c>
      <c r="D10489" s="466">
        <v>63.79</v>
      </c>
    </row>
    <row r="10490" spans="1:4" ht="28.5">
      <c r="A10490" s="463">
        <v>359</v>
      </c>
      <c r="B10490" s="464" t="s">
        <v>6866</v>
      </c>
      <c r="C10490" s="463" t="s">
        <v>3519</v>
      </c>
      <c r="D10490" s="466">
        <v>131.03</v>
      </c>
    </row>
    <row r="10491" spans="1:4">
      <c r="A10491" s="463">
        <v>38641</v>
      </c>
      <c r="B10491" s="464" t="s">
        <v>6867</v>
      </c>
      <c r="C10491" s="463" t="s">
        <v>3519</v>
      </c>
      <c r="D10491" s="466">
        <v>129.31</v>
      </c>
    </row>
    <row r="10492" spans="1:4" ht="28.5">
      <c r="A10492" s="463">
        <v>360</v>
      </c>
      <c r="B10492" s="464" t="s">
        <v>6868</v>
      </c>
      <c r="C10492" s="463" t="s">
        <v>3519</v>
      </c>
      <c r="D10492" s="466">
        <v>3</v>
      </c>
    </row>
    <row r="10493" spans="1:4" ht="42.75">
      <c r="A10493" s="463">
        <v>42430</v>
      </c>
      <c r="B10493" s="464" t="s">
        <v>6869</v>
      </c>
      <c r="C10493" s="463" t="s">
        <v>3519</v>
      </c>
      <c r="D10493" s="466">
        <v>5649.42</v>
      </c>
    </row>
    <row r="10494" spans="1:4">
      <c r="A10494" s="463">
        <v>4214</v>
      </c>
      <c r="B10494" s="464" t="s">
        <v>6870</v>
      </c>
      <c r="C10494" s="463" t="s">
        <v>3519</v>
      </c>
      <c r="D10494" s="466">
        <v>9.8800000000000008</v>
      </c>
    </row>
    <row r="10495" spans="1:4">
      <c r="A10495" s="463">
        <v>4215</v>
      </c>
      <c r="B10495" s="464" t="s">
        <v>6871</v>
      </c>
      <c r="C10495" s="463" t="s">
        <v>3519</v>
      </c>
      <c r="D10495" s="466">
        <v>6.5</v>
      </c>
    </row>
    <row r="10496" spans="1:4">
      <c r="A10496" s="463">
        <v>4210</v>
      </c>
      <c r="B10496" s="464" t="s">
        <v>6872</v>
      </c>
      <c r="C10496" s="463" t="s">
        <v>3519</v>
      </c>
      <c r="D10496" s="466">
        <v>1.0900000000000001</v>
      </c>
    </row>
    <row r="10497" spans="1:4">
      <c r="A10497" s="463">
        <v>4212</v>
      </c>
      <c r="B10497" s="464" t="s">
        <v>6873</v>
      </c>
      <c r="C10497" s="463" t="s">
        <v>3519</v>
      </c>
      <c r="D10497" s="466">
        <v>3.14</v>
      </c>
    </row>
    <row r="10498" spans="1:4">
      <c r="A10498" s="463">
        <v>4213</v>
      </c>
      <c r="B10498" s="464" t="s">
        <v>6874</v>
      </c>
      <c r="C10498" s="463" t="s">
        <v>3519</v>
      </c>
      <c r="D10498" s="466">
        <v>14.03</v>
      </c>
    </row>
    <row r="10499" spans="1:4">
      <c r="A10499" s="463">
        <v>4211</v>
      </c>
      <c r="B10499" s="464" t="s">
        <v>6875</v>
      </c>
      <c r="C10499" s="463" t="s">
        <v>3519</v>
      </c>
      <c r="D10499" s="466">
        <v>1.57</v>
      </c>
    </row>
    <row r="10500" spans="1:4">
      <c r="A10500" s="463">
        <v>4209</v>
      </c>
      <c r="B10500" s="464" t="s">
        <v>6876</v>
      </c>
      <c r="C10500" s="463" t="s">
        <v>3519</v>
      </c>
      <c r="D10500" s="466">
        <v>18.05</v>
      </c>
    </row>
    <row r="10501" spans="1:4">
      <c r="A10501" s="463">
        <v>4180</v>
      </c>
      <c r="B10501" s="464" t="s">
        <v>6877</v>
      </c>
      <c r="C10501" s="463" t="s">
        <v>3519</v>
      </c>
      <c r="D10501" s="466">
        <v>13.59</v>
      </c>
    </row>
    <row r="10502" spans="1:4">
      <c r="A10502" s="463">
        <v>4177</v>
      </c>
      <c r="B10502" s="464" t="s">
        <v>6878</v>
      </c>
      <c r="C10502" s="463" t="s">
        <v>3519</v>
      </c>
      <c r="D10502" s="466">
        <v>4.51</v>
      </c>
    </row>
    <row r="10503" spans="1:4">
      <c r="A10503" s="463">
        <v>4179</v>
      </c>
      <c r="B10503" s="464" t="s">
        <v>6879</v>
      </c>
      <c r="C10503" s="463" t="s">
        <v>3519</v>
      </c>
      <c r="D10503" s="466">
        <v>9.23</v>
      </c>
    </row>
    <row r="10504" spans="1:4">
      <c r="A10504" s="463">
        <v>4208</v>
      </c>
      <c r="B10504" s="464" t="s">
        <v>6880</v>
      </c>
      <c r="C10504" s="463" t="s">
        <v>3519</v>
      </c>
      <c r="D10504" s="466">
        <v>42.96</v>
      </c>
    </row>
    <row r="10505" spans="1:4">
      <c r="A10505" s="463">
        <v>4181</v>
      </c>
      <c r="B10505" s="464" t="s">
        <v>6881</v>
      </c>
      <c r="C10505" s="463" t="s">
        <v>3519</v>
      </c>
      <c r="D10505" s="466">
        <v>28.07</v>
      </c>
    </row>
    <row r="10506" spans="1:4">
      <c r="A10506" s="463">
        <v>4178</v>
      </c>
      <c r="B10506" s="464" t="s">
        <v>6882</v>
      </c>
      <c r="C10506" s="463" t="s">
        <v>3519</v>
      </c>
      <c r="D10506" s="466">
        <v>6.25</v>
      </c>
    </row>
    <row r="10507" spans="1:4">
      <c r="A10507" s="463">
        <v>4182</v>
      </c>
      <c r="B10507" s="464" t="s">
        <v>6883</v>
      </c>
      <c r="C10507" s="463" t="s">
        <v>3519</v>
      </c>
      <c r="D10507" s="466">
        <v>69.88</v>
      </c>
    </row>
    <row r="10508" spans="1:4">
      <c r="A10508" s="463">
        <v>4183</v>
      </c>
      <c r="B10508" s="464" t="s">
        <v>6884</v>
      </c>
      <c r="C10508" s="463" t="s">
        <v>3519</v>
      </c>
      <c r="D10508" s="466">
        <v>112.51</v>
      </c>
    </row>
    <row r="10509" spans="1:4">
      <c r="A10509" s="463">
        <v>4184</v>
      </c>
      <c r="B10509" s="464" t="s">
        <v>6885</v>
      </c>
      <c r="C10509" s="463" t="s">
        <v>3519</v>
      </c>
      <c r="D10509" s="466">
        <v>248.36</v>
      </c>
    </row>
    <row r="10510" spans="1:4">
      <c r="A10510" s="463">
        <v>4185</v>
      </c>
      <c r="B10510" s="464" t="s">
        <v>6886</v>
      </c>
      <c r="C10510" s="463" t="s">
        <v>3519</v>
      </c>
      <c r="D10510" s="466">
        <v>412.66</v>
      </c>
    </row>
    <row r="10511" spans="1:4">
      <c r="A10511" s="463">
        <v>4205</v>
      </c>
      <c r="B10511" s="464" t="s">
        <v>6887</v>
      </c>
      <c r="C10511" s="463" t="s">
        <v>3519</v>
      </c>
      <c r="D10511" s="466">
        <v>23.83</v>
      </c>
    </row>
    <row r="10512" spans="1:4">
      <c r="A10512" s="463">
        <v>4192</v>
      </c>
      <c r="B10512" s="464" t="s">
        <v>6888</v>
      </c>
      <c r="C10512" s="463" t="s">
        <v>3519</v>
      </c>
      <c r="D10512" s="466">
        <v>23.83</v>
      </c>
    </row>
    <row r="10513" spans="1:4">
      <c r="A10513" s="463">
        <v>4191</v>
      </c>
      <c r="B10513" s="464" t="s">
        <v>6889</v>
      </c>
      <c r="C10513" s="463" t="s">
        <v>3519</v>
      </c>
      <c r="D10513" s="466">
        <v>23.83</v>
      </c>
    </row>
    <row r="10514" spans="1:4">
      <c r="A10514" s="463">
        <v>4207</v>
      </c>
      <c r="B10514" s="464" t="s">
        <v>6890</v>
      </c>
      <c r="C10514" s="463" t="s">
        <v>3519</v>
      </c>
      <c r="D10514" s="466">
        <v>19.18</v>
      </c>
    </row>
    <row r="10515" spans="1:4">
      <c r="A10515" s="463">
        <v>4206</v>
      </c>
      <c r="B10515" s="464" t="s">
        <v>6891</v>
      </c>
      <c r="C10515" s="463" t="s">
        <v>3519</v>
      </c>
      <c r="D10515" s="466">
        <v>18.62</v>
      </c>
    </row>
    <row r="10516" spans="1:4">
      <c r="A10516" s="463">
        <v>4190</v>
      </c>
      <c r="B10516" s="464" t="s">
        <v>6892</v>
      </c>
      <c r="C10516" s="463" t="s">
        <v>3519</v>
      </c>
      <c r="D10516" s="466">
        <v>18.62</v>
      </c>
    </row>
    <row r="10517" spans="1:4">
      <c r="A10517" s="463">
        <v>4186</v>
      </c>
      <c r="B10517" s="464" t="s">
        <v>6893</v>
      </c>
      <c r="C10517" s="463" t="s">
        <v>3519</v>
      </c>
      <c r="D10517" s="466">
        <v>5.5</v>
      </c>
    </row>
    <row r="10518" spans="1:4">
      <c r="A10518" s="463">
        <v>4188</v>
      </c>
      <c r="B10518" s="464" t="s">
        <v>6894</v>
      </c>
      <c r="C10518" s="463" t="s">
        <v>3519</v>
      </c>
      <c r="D10518" s="466">
        <v>11.24</v>
      </c>
    </row>
    <row r="10519" spans="1:4">
      <c r="A10519" s="463">
        <v>4189</v>
      </c>
      <c r="B10519" s="464" t="s">
        <v>6895</v>
      </c>
      <c r="C10519" s="463" t="s">
        <v>3519</v>
      </c>
      <c r="D10519" s="466">
        <v>11.24</v>
      </c>
    </row>
    <row r="10520" spans="1:4">
      <c r="A10520" s="463">
        <v>4197</v>
      </c>
      <c r="B10520" s="464" t="s">
        <v>6896</v>
      </c>
      <c r="C10520" s="463" t="s">
        <v>3519</v>
      </c>
      <c r="D10520" s="466">
        <v>59.5</v>
      </c>
    </row>
    <row r="10521" spans="1:4">
      <c r="A10521" s="463">
        <v>4194</v>
      </c>
      <c r="B10521" s="464" t="s">
        <v>6897</v>
      </c>
      <c r="C10521" s="463" t="s">
        <v>3519</v>
      </c>
      <c r="D10521" s="466">
        <v>35.96</v>
      </c>
    </row>
    <row r="10522" spans="1:4">
      <c r="A10522" s="463">
        <v>4193</v>
      </c>
      <c r="B10522" s="464" t="s">
        <v>6898</v>
      </c>
      <c r="C10522" s="463" t="s">
        <v>3519</v>
      </c>
      <c r="D10522" s="466">
        <v>35.96</v>
      </c>
    </row>
    <row r="10523" spans="1:4">
      <c r="A10523" s="463">
        <v>4204</v>
      </c>
      <c r="B10523" s="464" t="s">
        <v>6899</v>
      </c>
      <c r="C10523" s="463" t="s">
        <v>3519</v>
      </c>
      <c r="D10523" s="466">
        <v>35.96</v>
      </c>
    </row>
    <row r="10524" spans="1:4">
      <c r="A10524" s="463">
        <v>4187</v>
      </c>
      <c r="B10524" s="464" t="s">
        <v>6900</v>
      </c>
      <c r="C10524" s="463" t="s">
        <v>3519</v>
      </c>
      <c r="D10524" s="466">
        <v>7.16</v>
      </c>
    </row>
    <row r="10525" spans="1:4">
      <c r="A10525" s="463">
        <v>4202</v>
      </c>
      <c r="B10525" s="464" t="s">
        <v>6901</v>
      </c>
      <c r="C10525" s="463" t="s">
        <v>3519</v>
      </c>
      <c r="D10525" s="466">
        <v>108.68</v>
      </c>
    </row>
    <row r="10526" spans="1:4">
      <c r="A10526" s="463">
        <v>4203</v>
      </c>
      <c r="B10526" s="464" t="s">
        <v>6902</v>
      </c>
      <c r="C10526" s="463" t="s">
        <v>3519</v>
      </c>
      <c r="D10526" s="466">
        <v>95.98</v>
      </c>
    </row>
    <row r="10527" spans="1:4">
      <c r="A10527" s="463">
        <v>40368</v>
      </c>
      <c r="B10527" s="464" t="s">
        <v>6903</v>
      </c>
      <c r="C10527" s="463" t="s">
        <v>3519</v>
      </c>
      <c r="D10527" s="466">
        <v>55.4</v>
      </c>
    </row>
    <row r="10528" spans="1:4">
      <c r="A10528" s="463">
        <v>40365</v>
      </c>
      <c r="B10528" s="464" t="s">
        <v>6904</v>
      </c>
      <c r="C10528" s="463" t="s">
        <v>3519</v>
      </c>
      <c r="D10528" s="466">
        <v>37.380000000000003</v>
      </c>
    </row>
    <row r="10529" spans="1:4">
      <c r="A10529" s="463">
        <v>40356</v>
      </c>
      <c r="B10529" s="464" t="s">
        <v>6905</v>
      </c>
      <c r="C10529" s="463" t="s">
        <v>3519</v>
      </c>
      <c r="D10529" s="466">
        <v>12.77</v>
      </c>
    </row>
    <row r="10530" spans="1:4">
      <c r="A10530" s="463">
        <v>40362</v>
      </c>
      <c r="B10530" s="464" t="s">
        <v>6906</v>
      </c>
      <c r="C10530" s="463" t="s">
        <v>3519</v>
      </c>
      <c r="D10530" s="466">
        <v>24.76</v>
      </c>
    </row>
    <row r="10531" spans="1:4">
      <c r="A10531" s="463">
        <v>40374</v>
      </c>
      <c r="B10531" s="464" t="s">
        <v>6907</v>
      </c>
      <c r="C10531" s="463" t="s">
        <v>3519</v>
      </c>
      <c r="D10531" s="466">
        <v>144.81</v>
      </c>
    </row>
    <row r="10532" spans="1:4">
      <c r="A10532" s="463">
        <v>40371</v>
      </c>
      <c r="B10532" s="464" t="s">
        <v>6908</v>
      </c>
      <c r="C10532" s="463" t="s">
        <v>3519</v>
      </c>
      <c r="D10532" s="466">
        <v>91.15</v>
      </c>
    </row>
    <row r="10533" spans="1:4">
      <c r="A10533" s="463">
        <v>40359</v>
      </c>
      <c r="B10533" s="464" t="s">
        <v>6909</v>
      </c>
      <c r="C10533" s="463" t="s">
        <v>3519</v>
      </c>
      <c r="D10533" s="466">
        <v>16.5</v>
      </c>
    </row>
    <row r="10534" spans="1:4">
      <c r="A10534" s="463">
        <v>7595</v>
      </c>
      <c r="B10534" s="464" t="s">
        <v>6910</v>
      </c>
      <c r="C10534" s="463" t="s">
        <v>3521</v>
      </c>
      <c r="D10534" s="466">
        <v>7.05</v>
      </c>
    </row>
    <row r="10535" spans="1:4">
      <c r="A10535" s="463">
        <v>41094</v>
      </c>
      <c r="B10535" s="464" t="s">
        <v>6911</v>
      </c>
      <c r="C10535" s="463" t="s">
        <v>3526</v>
      </c>
      <c r="D10535" s="466">
        <v>1247.57</v>
      </c>
    </row>
    <row r="10536" spans="1:4" ht="28.5">
      <c r="A10536" s="463">
        <v>39609</v>
      </c>
      <c r="B10536" s="464" t="s">
        <v>8561</v>
      </c>
      <c r="C10536" s="463" t="s">
        <v>3519</v>
      </c>
      <c r="D10536" s="466">
        <v>42509.14</v>
      </c>
    </row>
    <row r="10537" spans="1:4" ht="28.5">
      <c r="A10537" s="463">
        <v>39610</v>
      </c>
      <c r="B10537" s="464" t="s">
        <v>8560</v>
      </c>
      <c r="C10537" s="463" t="s">
        <v>3519</v>
      </c>
      <c r="D10537" s="466">
        <v>62050.09</v>
      </c>
    </row>
    <row r="10538" spans="1:4" ht="28.5">
      <c r="A10538" s="463">
        <v>39611</v>
      </c>
      <c r="B10538" s="464" t="s">
        <v>8559</v>
      </c>
      <c r="C10538" s="463" t="s">
        <v>3519</v>
      </c>
      <c r="D10538" s="466">
        <v>75090.759999999995</v>
      </c>
    </row>
    <row r="10539" spans="1:4" ht="28.5">
      <c r="A10539" s="463">
        <v>39612</v>
      </c>
      <c r="B10539" s="464" t="s">
        <v>8558</v>
      </c>
      <c r="C10539" s="463" t="s">
        <v>3519</v>
      </c>
      <c r="D10539" s="466">
        <v>117631.38</v>
      </c>
    </row>
    <row r="10540" spans="1:4" ht="28.5">
      <c r="A10540" s="463">
        <v>39608</v>
      </c>
      <c r="B10540" s="464" t="s">
        <v>8557</v>
      </c>
      <c r="C10540" s="463" t="s">
        <v>3519</v>
      </c>
      <c r="D10540" s="466">
        <v>33989.86</v>
      </c>
    </row>
    <row r="10541" spans="1:4" ht="28.5">
      <c r="A10541" s="463">
        <v>38175</v>
      </c>
      <c r="B10541" s="464" t="s">
        <v>8556</v>
      </c>
      <c r="C10541" s="463" t="s">
        <v>3519</v>
      </c>
      <c r="D10541" s="466">
        <v>4.99</v>
      </c>
    </row>
    <row r="10542" spans="1:4" ht="28.5">
      <c r="A10542" s="463">
        <v>38176</v>
      </c>
      <c r="B10542" s="464" t="s">
        <v>8555</v>
      </c>
      <c r="C10542" s="463" t="s">
        <v>3519</v>
      </c>
      <c r="D10542" s="466">
        <v>14.68</v>
      </c>
    </row>
    <row r="10543" spans="1:4" ht="28.5">
      <c r="A10543" s="463">
        <v>36152</v>
      </c>
      <c r="B10543" s="464" t="s">
        <v>6912</v>
      </c>
      <c r="C10543" s="463" t="s">
        <v>3519</v>
      </c>
      <c r="D10543" s="466">
        <v>6.23</v>
      </c>
    </row>
    <row r="10544" spans="1:4">
      <c r="A10544" s="463">
        <v>11138</v>
      </c>
      <c r="B10544" s="464" t="s">
        <v>6913</v>
      </c>
      <c r="C10544" s="463" t="s">
        <v>3524</v>
      </c>
      <c r="D10544" s="466">
        <v>3.78</v>
      </c>
    </row>
    <row r="10545" spans="1:4">
      <c r="A10545" s="463">
        <v>4221</v>
      </c>
      <c r="B10545" s="464" t="s">
        <v>6914</v>
      </c>
      <c r="C10545" s="463" t="s">
        <v>3524</v>
      </c>
      <c r="D10545" s="466">
        <v>5.88</v>
      </c>
    </row>
    <row r="10546" spans="1:4" ht="28.5">
      <c r="A10546" s="463">
        <v>4227</v>
      </c>
      <c r="B10546" s="464" t="s">
        <v>6915</v>
      </c>
      <c r="C10546" s="463" t="s">
        <v>3524</v>
      </c>
      <c r="D10546" s="466">
        <v>22.08</v>
      </c>
    </row>
    <row r="10547" spans="1:4" ht="28.5">
      <c r="A10547" s="463">
        <v>38170</v>
      </c>
      <c r="B10547" s="464" t="s">
        <v>8554</v>
      </c>
      <c r="C10547" s="463" t="s">
        <v>3519</v>
      </c>
      <c r="D10547" s="466">
        <v>21.81</v>
      </c>
    </row>
    <row r="10548" spans="1:4">
      <c r="A10548" s="463">
        <v>4252</v>
      </c>
      <c r="B10548" s="464" t="s">
        <v>6916</v>
      </c>
      <c r="C10548" s="463" t="s">
        <v>3521</v>
      </c>
      <c r="D10548" s="466">
        <v>11.86</v>
      </c>
    </row>
    <row r="10549" spans="1:4">
      <c r="A10549" s="463">
        <v>40980</v>
      </c>
      <c r="B10549" s="464" t="s">
        <v>6917</v>
      </c>
      <c r="C10549" s="463" t="s">
        <v>3526</v>
      </c>
      <c r="D10549" s="466">
        <v>2096.75</v>
      </c>
    </row>
    <row r="10550" spans="1:4">
      <c r="A10550" s="463">
        <v>4243</v>
      </c>
      <c r="B10550" s="464" t="s">
        <v>6918</v>
      </c>
      <c r="C10550" s="463" t="s">
        <v>3521</v>
      </c>
      <c r="D10550" s="466">
        <v>10.18</v>
      </c>
    </row>
    <row r="10551" spans="1:4">
      <c r="A10551" s="463">
        <v>41031</v>
      </c>
      <c r="B10551" s="464" t="s">
        <v>6919</v>
      </c>
      <c r="C10551" s="463" t="s">
        <v>3526</v>
      </c>
      <c r="D10551" s="466">
        <v>1798.2</v>
      </c>
    </row>
    <row r="10552" spans="1:4">
      <c r="A10552" s="463">
        <v>37666</v>
      </c>
      <c r="B10552" s="464" t="s">
        <v>8553</v>
      </c>
      <c r="C10552" s="463" t="s">
        <v>3521</v>
      </c>
      <c r="D10552" s="466">
        <v>9.81</v>
      </c>
    </row>
    <row r="10553" spans="1:4">
      <c r="A10553" s="463">
        <v>40986</v>
      </c>
      <c r="B10553" s="464" t="s">
        <v>6920</v>
      </c>
      <c r="C10553" s="463" t="s">
        <v>3526</v>
      </c>
      <c r="D10553" s="466">
        <v>1735.32</v>
      </c>
    </row>
    <row r="10554" spans="1:4">
      <c r="A10554" s="463">
        <v>4250</v>
      </c>
      <c r="B10554" s="464" t="s">
        <v>6921</v>
      </c>
      <c r="C10554" s="463" t="s">
        <v>3521</v>
      </c>
      <c r="D10554" s="466">
        <v>10.69</v>
      </c>
    </row>
    <row r="10555" spans="1:4">
      <c r="A10555" s="463">
        <v>40978</v>
      </c>
      <c r="B10555" s="464" t="s">
        <v>6922</v>
      </c>
      <c r="C10555" s="463" t="s">
        <v>3526</v>
      </c>
      <c r="D10555" s="466">
        <v>1891.25</v>
      </c>
    </row>
    <row r="10556" spans="1:4">
      <c r="A10556" s="463">
        <v>41043</v>
      </c>
      <c r="B10556" s="464" t="s">
        <v>6923</v>
      </c>
      <c r="C10556" s="463" t="s">
        <v>3526</v>
      </c>
      <c r="D10556" s="466">
        <v>2213.17</v>
      </c>
    </row>
    <row r="10557" spans="1:4">
      <c r="A10557" s="463">
        <v>44501</v>
      </c>
      <c r="B10557" s="464" t="s">
        <v>13958</v>
      </c>
      <c r="C10557" s="463" t="s">
        <v>3521</v>
      </c>
      <c r="D10557" s="466">
        <v>12.52</v>
      </c>
    </row>
    <row r="10558" spans="1:4">
      <c r="A10558" s="463">
        <v>4234</v>
      </c>
      <c r="B10558" s="464" t="s">
        <v>6924</v>
      </c>
      <c r="C10558" s="463" t="s">
        <v>3521</v>
      </c>
      <c r="D10558" s="466">
        <v>13.73</v>
      </c>
    </row>
    <row r="10559" spans="1:4">
      <c r="A10559" s="463">
        <v>40987</v>
      </c>
      <c r="B10559" s="464" t="s">
        <v>6925</v>
      </c>
      <c r="C10559" s="463" t="s">
        <v>3526</v>
      </c>
      <c r="D10559" s="466">
        <v>2424.4299999999998</v>
      </c>
    </row>
    <row r="10560" spans="1:4">
      <c r="A10560" s="463">
        <v>4253</v>
      </c>
      <c r="B10560" s="464" t="s">
        <v>8552</v>
      </c>
      <c r="C10560" s="463" t="s">
        <v>3521</v>
      </c>
      <c r="D10560" s="466">
        <v>9.86</v>
      </c>
    </row>
    <row r="10561" spans="1:4">
      <c r="A10561" s="463">
        <v>40981</v>
      </c>
      <c r="B10561" s="464" t="s">
        <v>6926</v>
      </c>
      <c r="C10561" s="463" t="s">
        <v>3526</v>
      </c>
      <c r="D10561" s="466">
        <v>1743.91</v>
      </c>
    </row>
    <row r="10562" spans="1:4">
      <c r="A10562" s="463">
        <v>4254</v>
      </c>
      <c r="B10562" s="464" t="s">
        <v>6927</v>
      </c>
      <c r="C10562" s="463" t="s">
        <v>3521</v>
      </c>
      <c r="D10562" s="466">
        <v>9.92</v>
      </c>
    </row>
    <row r="10563" spans="1:4">
      <c r="A10563" s="463">
        <v>41036</v>
      </c>
      <c r="B10563" s="464" t="s">
        <v>6928</v>
      </c>
      <c r="C10563" s="463" t="s">
        <v>3526</v>
      </c>
      <c r="D10563" s="466">
        <v>1753.48</v>
      </c>
    </row>
    <row r="10564" spans="1:4">
      <c r="A10564" s="463">
        <v>4251</v>
      </c>
      <c r="B10564" s="464" t="s">
        <v>6929</v>
      </c>
      <c r="C10564" s="463" t="s">
        <v>3521</v>
      </c>
      <c r="D10564" s="466">
        <v>12.28</v>
      </c>
    </row>
    <row r="10565" spans="1:4">
      <c r="A10565" s="463">
        <v>40979</v>
      </c>
      <c r="B10565" s="464" t="s">
        <v>6930</v>
      </c>
      <c r="C10565" s="463" t="s">
        <v>3526</v>
      </c>
      <c r="D10565" s="466">
        <v>2170.42</v>
      </c>
    </row>
    <row r="10566" spans="1:4">
      <c r="A10566" s="463">
        <v>4230</v>
      </c>
      <c r="B10566" s="464" t="s">
        <v>6931</v>
      </c>
      <c r="C10566" s="463" t="s">
        <v>3521</v>
      </c>
      <c r="D10566" s="466">
        <v>10.45</v>
      </c>
    </row>
    <row r="10567" spans="1:4">
      <c r="A10567" s="463">
        <v>40998</v>
      </c>
      <c r="B10567" s="464" t="s">
        <v>6932</v>
      </c>
      <c r="C10567" s="463" t="s">
        <v>3526</v>
      </c>
      <c r="D10567" s="466">
        <v>1848.15</v>
      </c>
    </row>
    <row r="10568" spans="1:4">
      <c r="A10568" s="463">
        <v>4257</v>
      </c>
      <c r="B10568" s="464" t="s">
        <v>6933</v>
      </c>
      <c r="C10568" s="463" t="s">
        <v>3521</v>
      </c>
      <c r="D10568" s="466">
        <v>8.24</v>
      </c>
    </row>
    <row r="10569" spans="1:4">
      <c r="A10569" s="463">
        <v>40982</v>
      </c>
      <c r="B10569" s="464" t="s">
        <v>6934</v>
      </c>
      <c r="C10569" s="463" t="s">
        <v>3526</v>
      </c>
      <c r="D10569" s="466">
        <v>1456.97</v>
      </c>
    </row>
    <row r="10570" spans="1:4">
      <c r="A10570" s="463">
        <v>4240</v>
      </c>
      <c r="B10570" s="464" t="s">
        <v>6935</v>
      </c>
      <c r="C10570" s="463" t="s">
        <v>3521</v>
      </c>
      <c r="D10570" s="466">
        <v>12.73</v>
      </c>
    </row>
    <row r="10571" spans="1:4">
      <c r="A10571" s="463">
        <v>41026</v>
      </c>
      <c r="B10571" s="464" t="s">
        <v>6936</v>
      </c>
      <c r="C10571" s="463" t="s">
        <v>3526</v>
      </c>
      <c r="D10571" s="466">
        <v>2250.9</v>
      </c>
    </row>
    <row r="10572" spans="1:4">
      <c r="A10572" s="463">
        <v>4239</v>
      </c>
      <c r="B10572" s="464" t="s">
        <v>6937</v>
      </c>
      <c r="C10572" s="463" t="s">
        <v>3521</v>
      </c>
      <c r="D10572" s="466">
        <v>15.63</v>
      </c>
    </row>
    <row r="10573" spans="1:4">
      <c r="A10573" s="463">
        <v>41024</v>
      </c>
      <c r="B10573" s="464" t="s">
        <v>6938</v>
      </c>
      <c r="C10573" s="463" t="s">
        <v>3526</v>
      </c>
      <c r="D10573" s="466">
        <v>2761.43</v>
      </c>
    </row>
    <row r="10574" spans="1:4">
      <c r="A10574" s="463">
        <v>4248</v>
      </c>
      <c r="B10574" s="464" t="s">
        <v>6939</v>
      </c>
      <c r="C10574" s="463" t="s">
        <v>3521</v>
      </c>
      <c r="D10574" s="466">
        <v>11.42</v>
      </c>
    </row>
    <row r="10575" spans="1:4">
      <c r="A10575" s="463">
        <v>41033</v>
      </c>
      <c r="B10575" s="464" t="s">
        <v>6940</v>
      </c>
      <c r="C10575" s="463" t="s">
        <v>3526</v>
      </c>
      <c r="D10575" s="466">
        <v>2016.57</v>
      </c>
    </row>
    <row r="10576" spans="1:4">
      <c r="A10576" s="463">
        <v>41040</v>
      </c>
      <c r="B10576" s="464" t="s">
        <v>8551</v>
      </c>
      <c r="C10576" s="463" t="s">
        <v>3526</v>
      </c>
      <c r="D10576" s="466">
        <v>2323.83</v>
      </c>
    </row>
    <row r="10577" spans="1:4">
      <c r="A10577" s="463">
        <v>44500</v>
      </c>
      <c r="B10577" s="464" t="s">
        <v>13959</v>
      </c>
      <c r="C10577" s="463" t="s">
        <v>3521</v>
      </c>
      <c r="D10577" s="466">
        <v>13.15</v>
      </c>
    </row>
    <row r="10578" spans="1:4">
      <c r="A10578" s="463">
        <v>4238</v>
      </c>
      <c r="B10578" s="464" t="s">
        <v>6941</v>
      </c>
      <c r="C10578" s="463" t="s">
        <v>3521</v>
      </c>
      <c r="D10578" s="466">
        <v>10.45</v>
      </c>
    </row>
    <row r="10579" spans="1:4">
      <c r="A10579" s="463">
        <v>41012</v>
      </c>
      <c r="B10579" s="464" t="s">
        <v>6942</v>
      </c>
      <c r="C10579" s="463" t="s">
        <v>3526</v>
      </c>
      <c r="D10579" s="466">
        <v>1848.15</v>
      </c>
    </row>
    <row r="10580" spans="1:4">
      <c r="A10580" s="463">
        <v>4237</v>
      </c>
      <c r="B10580" s="464" t="s">
        <v>6943</v>
      </c>
      <c r="C10580" s="463" t="s">
        <v>3521</v>
      </c>
      <c r="D10580" s="466">
        <v>10.53</v>
      </c>
    </row>
    <row r="10581" spans="1:4">
      <c r="A10581" s="463">
        <v>41002</v>
      </c>
      <c r="B10581" s="464" t="s">
        <v>6944</v>
      </c>
      <c r="C10581" s="463" t="s">
        <v>3526</v>
      </c>
      <c r="D10581" s="466">
        <v>1862.69</v>
      </c>
    </row>
    <row r="10582" spans="1:4">
      <c r="A10582" s="463">
        <v>4233</v>
      </c>
      <c r="B10582" s="464" t="s">
        <v>6945</v>
      </c>
      <c r="C10582" s="463" t="s">
        <v>3521</v>
      </c>
      <c r="D10582" s="466">
        <v>11.29</v>
      </c>
    </row>
    <row r="10583" spans="1:4">
      <c r="A10583" s="463">
        <v>41001</v>
      </c>
      <c r="B10583" s="464" t="s">
        <v>6946</v>
      </c>
      <c r="C10583" s="463" t="s">
        <v>3526</v>
      </c>
      <c r="D10583" s="466">
        <v>1995.63</v>
      </c>
    </row>
    <row r="10584" spans="1:4">
      <c r="A10584" s="463">
        <v>2</v>
      </c>
      <c r="B10584" s="464" t="s">
        <v>6947</v>
      </c>
      <c r="C10584" s="463" t="s">
        <v>3525</v>
      </c>
      <c r="D10584" s="466">
        <v>15.67</v>
      </c>
    </row>
    <row r="10585" spans="1:4" ht="28.5">
      <c r="A10585" s="463">
        <v>36517</v>
      </c>
      <c r="B10585" s="464" t="s">
        <v>8550</v>
      </c>
      <c r="C10585" s="463" t="s">
        <v>3519</v>
      </c>
      <c r="D10585" s="466">
        <v>501720</v>
      </c>
    </row>
    <row r="10586" spans="1:4" ht="28.5">
      <c r="A10586" s="463">
        <v>4262</v>
      </c>
      <c r="B10586" s="464" t="s">
        <v>8549</v>
      </c>
      <c r="C10586" s="463" t="s">
        <v>3519</v>
      </c>
      <c r="D10586" s="466">
        <v>565000</v>
      </c>
    </row>
    <row r="10587" spans="1:4" ht="28.5">
      <c r="A10587" s="463">
        <v>4263</v>
      </c>
      <c r="B10587" s="464" t="s">
        <v>8548</v>
      </c>
      <c r="C10587" s="463" t="s">
        <v>3519</v>
      </c>
      <c r="D10587" s="466">
        <v>783466.62</v>
      </c>
    </row>
    <row r="10588" spans="1:4" ht="28.5">
      <c r="A10588" s="463">
        <v>36518</v>
      </c>
      <c r="B10588" s="464" t="s">
        <v>8547</v>
      </c>
      <c r="C10588" s="463" t="s">
        <v>3519</v>
      </c>
      <c r="D10588" s="466">
        <v>891946.62</v>
      </c>
    </row>
    <row r="10589" spans="1:4" ht="28.5">
      <c r="A10589" s="463">
        <v>14221</v>
      </c>
      <c r="B10589" s="464" t="s">
        <v>8546</v>
      </c>
      <c r="C10589" s="463" t="s">
        <v>3519</v>
      </c>
      <c r="D10589" s="466">
        <v>520553.31</v>
      </c>
    </row>
    <row r="10590" spans="1:4">
      <c r="A10590" s="463">
        <v>38402</v>
      </c>
      <c r="B10590" s="464" t="s">
        <v>6948</v>
      </c>
      <c r="C10590" s="463" t="s">
        <v>3519</v>
      </c>
      <c r="D10590" s="466">
        <v>15.86</v>
      </c>
    </row>
    <row r="10591" spans="1:4">
      <c r="A10591" s="463">
        <v>3412</v>
      </c>
      <c r="B10591" s="464" t="s">
        <v>6949</v>
      </c>
      <c r="C10591" s="463" t="s">
        <v>3520</v>
      </c>
      <c r="D10591" s="466">
        <v>19.88</v>
      </c>
    </row>
    <row r="10592" spans="1:4">
      <c r="A10592" s="463">
        <v>3413</v>
      </c>
      <c r="B10592" s="464" t="s">
        <v>6950</v>
      </c>
      <c r="C10592" s="463" t="s">
        <v>3520</v>
      </c>
      <c r="D10592" s="466">
        <v>44.75</v>
      </c>
    </row>
    <row r="10593" spans="1:4">
      <c r="A10593" s="463">
        <v>39744</v>
      </c>
      <c r="B10593" s="464" t="s">
        <v>6951</v>
      </c>
      <c r="C10593" s="463" t="s">
        <v>3520</v>
      </c>
      <c r="D10593" s="466">
        <v>34.74</v>
      </c>
    </row>
    <row r="10594" spans="1:4">
      <c r="A10594" s="463">
        <v>39745</v>
      </c>
      <c r="B10594" s="464" t="s">
        <v>6952</v>
      </c>
      <c r="C10594" s="463" t="s">
        <v>3520</v>
      </c>
      <c r="D10594" s="466">
        <v>73.33</v>
      </c>
    </row>
    <row r="10595" spans="1:4" ht="28.5">
      <c r="A10595" s="463">
        <v>39637</v>
      </c>
      <c r="B10595" s="464" t="s">
        <v>6953</v>
      </c>
      <c r="C10595" s="463" t="s">
        <v>3520</v>
      </c>
      <c r="D10595" s="466">
        <v>96.41</v>
      </c>
    </row>
    <row r="10596" spans="1:4" ht="28.5">
      <c r="A10596" s="463">
        <v>39638</v>
      </c>
      <c r="B10596" s="464" t="s">
        <v>6954</v>
      </c>
      <c r="C10596" s="463" t="s">
        <v>3520</v>
      </c>
      <c r="D10596" s="466">
        <v>109.09</v>
      </c>
    </row>
    <row r="10597" spans="1:4" ht="28.5">
      <c r="A10597" s="463">
        <v>39639</v>
      </c>
      <c r="B10597" s="464" t="s">
        <v>6955</v>
      </c>
      <c r="C10597" s="463" t="s">
        <v>3520</v>
      </c>
      <c r="D10597" s="466">
        <v>164.59</v>
      </c>
    </row>
    <row r="10598" spans="1:4" ht="57">
      <c r="A10598" s="463">
        <v>39517</v>
      </c>
      <c r="B10598" s="464" t="s">
        <v>8545</v>
      </c>
      <c r="C10598" s="463" t="s">
        <v>3520</v>
      </c>
      <c r="D10598" s="466">
        <v>260.19</v>
      </c>
    </row>
    <row r="10599" spans="1:4" ht="57">
      <c r="A10599" s="463">
        <v>39518</v>
      </c>
      <c r="B10599" s="464" t="s">
        <v>8544</v>
      </c>
      <c r="C10599" s="463" t="s">
        <v>3520</v>
      </c>
      <c r="D10599" s="466">
        <v>308.45999999999998</v>
      </c>
    </row>
    <row r="10600" spans="1:4">
      <c r="A10600" s="463">
        <v>38366</v>
      </c>
      <c r="B10600" s="464" t="s">
        <v>6956</v>
      </c>
      <c r="C10600" s="463" t="s">
        <v>3520</v>
      </c>
      <c r="D10600" s="466">
        <v>5.26</v>
      </c>
    </row>
    <row r="10601" spans="1:4">
      <c r="A10601" s="463">
        <v>11703</v>
      </c>
      <c r="B10601" s="464" t="s">
        <v>6957</v>
      </c>
      <c r="C10601" s="463" t="s">
        <v>3519</v>
      </c>
      <c r="D10601" s="466">
        <v>30.86</v>
      </c>
    </row>
    <row r="10602" spans="1:4">
      <c r="A10602" s="463">
        <v>37400</v>
      </c>
      <c r="B10602" s="464" t="s">
        <v>6958</v>
      </c>
      <c r="C10602" s="463" t="s">
        <v>3519</v>
      </c>
      <c r="D10602" s="466">
        <v>85.84</v>
      </c>
    </row>
    <row r="10603" spans="1:4" ht="28.5">
      <c r="A10603" s="463">
        <v>25400</v>
      </c>
      <c r="B10603" s="464" t="s">
        <v>13960</v>
      </c>
      <c r="C10603" s="463" t="s">
        <v>3519</v>
      </c>
      <c r="D10603" s="466">
        <v>3489.93</v>
      </c>
    </row>
    <row r="10604" spans="1:4" ht="28.5">
      <c r="A10604" s="463">
        <v>4276</v>
      </c>
      <c r="B10604" s="464" t="s">
        <v>6960</v>
      </c>
      <c r="C10604" s="463" t="s">
        <v>3519</v>
      </c>
      <c r="D10604" s="466">
        <v>203.25</v>
      </c>
    </row>
    <row r="10605" spans="1:4" ht="28.5">
      <c r="A10605" s="463">
        <v>4273</v>
      </c>
      <c r="B10605" s="464" t="s">
        <v>6961</v>
      </c>
      <c r="C10605" s="463" t="s">
        <v>3519</v>
      </c>
      <c r="D10605" s="466">
        <v>369.01</v>
      </c>
    </row>
    <row r="10606" spans="1:4" ht="28.5">
      <c r="A10606" s="463">
        <v>4274</v>
      </c>
      <c r="B10606" s="464" t="s">
        <v>6962</v>
      </c>
      <c r="C10606" s="463" t="s">
        <v>3519</v>
      </c>
      <c r="D10606" s="466">
        <v>135</v>
      </c>
    </row>
    <row r="10607" spans="1:4" ht="28.5">
      <c r="A10607" s="463">
        <v>39438</v>
      </c>
      <c r="B10607" s="464" t="s">
        <v>6963</v>
      </c>
      <c r="C10607" s="463" t="s">
        <v>3519</v>
      </c>
      <c r="D10607" s="466">
        <v>0.27</v>
      </c>
    </row>
    <row r="10608" spans="1:4">
      <c r="A10608" s="463">
        <v>11963</v>
      </c>
      <c r="B10608" s="464" t="s">
        <v>6964</v>
      </c>
      <c r="C10608" s="463" t="s">
        <v>3519</v>
      </c>
      <c r="D10608" s="466">
        <v>9.84</v>
      </c>
    </row>
    <row r="10609" spans="1:4">
      <c r="A10609" s="463">
        <v>11964</v>
      </c>
      <c r="B10609" s="464" t="s">
        <v>6965</v>
      </c>
      <c r="C10609" s="463" t="s">
        <v>3519</v>
      </c>
      <c r="D10609" s="466">
        <v>2.48</v>
      </c>
    </row>
    <row r="10610" spans="1:4" ht="28.5">
      <c r="A10610" s="463">
        <v>4379</v>
      </c>
      <c r="B10610" s="464" t="s">
        <v>6966</v>
      </c>
      <c r="C10610" s="463" t="s">
        <v>3519</v>
      </c>
      <c r="D10610" s="466">
        <v>0.05</v>
      </c>
    </row>
    <row r="10611" spans="1:4" ht="28.5">
      <c r="A10611" s="463">
        <v>4377</v>
      </c>
      <c r="B10611" s="464" t="s">
        <v>6967</v>
      </c>
      <c r="C10611" s="463" t="s">
        <v>3519</v>
      </c>
      <c r="D10611" s="466">
        <v>0.19</v>
      </c>
    </row>
    <row r="10612" spans="1:4" ht="28.5">
      <c r="A10612" s="463">
        <v>4356</v>
      </c>
      <c r="B10612" s="464" t="s">
        <v>6968</v>
      </c>
      <c r="C10612" s="463" t="s">
        <v>3519</v>
      </c>
      <c r="D10612" s="466">
        <v>0.27</v>
      </c>
    </row>
    <row r="10613" spans="1:4" ht="28.5">
      <c r="A10613" s="463">
        <v>13246</v>
      </c>
      <c r="B10613" s="464" t="s">
        <v>6969</v>
      </c>
      <c r="C10613" s="463" t="s">
        <v>3519</v>
      </c>
      <c r="D10613" s="466">
        <v>0.46</v>
      </c>
    </row>
    <row r="10614" spans="1:4" ht="28.5">
      <c r="A10614" s="463">
        <v>4346</v>
      </c>
      <c r="B10614" s="464" t="s">
        <v>6970</v>
      </c>
      <c r="C10614" s="463" t="s">
        <v>3519</v>
      </c>
      <c r="D10614" s="466">
        <v>10.54</v>
      </c>
    </row>
    <row r="10615" spans="1:4" ht="28.5">
      <c r="A10615" s="463">
        <v>11955</v>
      </c>
      <c r="B10615" s="464" t="s">
        <v>6971</v>
      </c>
      <c r="C10615" s="463" t="s">
        <v>3519</v>
      </c>
      <c r="D10615" s="466">
        <v>4.6100000000000003</v>
      </c>
    </row>
    <row r="10616" spans="1:4" ht="28.5">
      <c r="A10616" s="463">
        <v>11960</v>
      </c>
      <c r="B10616" s="464" t="s">
        <v>6972</v>
      </c>
      <c r="C10616" s="463" t="s">
        <v>3519</v>
      </c>
      <c r="D10616" s="466">
        <v>0.15</v>
      </c>
    </row>
    <row r="10617" spans="1:4" ht="28.5">
      <c r="A10617" s="463">
        <v>4333</v>
      </c>
      <c r="B10617" s="464" t="s">
        <v>6973</v>
      </c>
      <c r="C10617" s="463" t="s">
        <v>3519</v>
      </c>
      <c r="D10617" s="466">
        <v>0.27</v>
      </c>
    </row>
    <row r="10618" spans="1:4" ht="28.5">
      <c r="A10618" s="463">
        <v>4358</v>
      </c>
      <c r="B10618" s="464" t="s">
        <v>6974</v>
      </c>
      <c r="C10618" s="463" t="s">
        <v>3519</v>
      </c>
      <c r="D10618" s="466">
        <v>2.11</v>
      </c>
    </row>
    <row r="10619" spans="1:4" ht="28.5">
      <c r="A10619" s="463">
        <v>39435</v>
      </c>
      <c r="B10619" s="464" t="s">
        <v>6975</v>
      </c>
      <c r="C10619" s="463" t="s">
        <v>3519</v>
      </c>
      <c r="D10619" s="466">
        <v>0.1</v>
      </c>
    </row>
    <row r="10620" spans="1:4" ht="28.5">
      <c r="A10620" s="463">
        <v>39436</v>
      </c>
      <c r="B10620" s="464" t="s">
        <v>6976</v>
      </c>
      <c r="C10620" s="463" t="s">
        <v>3519</v>
      </c>
      <c r="D10620" s="466">
        <v>0.18</v>
      </c>
    </row>
    <row r="10621" spans="1:4" ht="28.5">
      <c r="A10621" s="463">
        <v>39437</v>
      </c>
      <c r="B10621" s="464" t="s">
        <v>6977</v>
      </c>
      <c r="C10621" s="463" t="s">
        <v>3519</v>
      </c>
      <c r="D10621" s="466">
        <v>0.24</v>
      </c>
    </row>
    <row r="10622" spans="1:4" ht="28.5">
      <c r="A10622" s="463">
        <v>39439</v>
      </c>
      <c r="B10622" s="464" t="s">
        <v>6978</v>
      </c>
      <c r="C10622" s="463" t="s">
        <v>3519</v>
      </c>
      <c r="D10622" s="466">
        <v>0.16</v>
      </c>
    </row>
    <row r="10623" spans="1:4" ht="28.5">
      <c r="A10623" s="463">
        <v>39440</v>
      </c>
      <c r="B10623" s="464" t="s">
        <v>6979</v>
      </c>
      <c r="C10623" s="463" t="s">
        <v>3519</v>
      </c>
      <c r="D10623" s="466">
        <v>0.21</v>
      </c>
    </row>
    <row r="10624" spans="1:4" ht="28.5">
      <c r="A10624" s="463">
        <v>39441</v>
      </c>
      <c r="B10624" s="464" t="s">
        <v>6980</v>
      </c>
      <c r="C10624" s="463" t="s">
        <v>3519</v>
      </c>
      <c r="D10624" s="466">
        <v>0.26</v>
      </c>
    </row>
    <row r="10625" spans="1:4" ht="28.5">
      <c r="A10625" s="463">
        <v>39442</v>
      </c>
      <c r="B10625" s="464" t="s">
        <v>6981</v>
      </c>
      <c r="C10625" s="463" t="s">
        <v>3519</v>
      </c>
      <c r="D10625" s="466">
        <v>0.19</v>
      </c>
    </row>
    <row r="10626" spans="1:4" ht="28.5">
      <c r="A10626" s="463">
        <v>39443</v>
      </c>
      <c r="B10626" s="464" t="s">
        <v>6982</v>
      </c>
      <c r="C10626" s="463" t="s">
        <v>3519</v>
      </c>
      <c r="D10626" s="466">
        <v>0.25</v>
      </c>
    </row>
    <row r="10627" spans="1:4" ht="28.5">
      <c r="A10627" s="463">
        <v>4329</v>
      </c>
      <c r="B10627" s="464" t="s">
        <v>6983</v>
      </c>
      <c r="C10627" s="463" t="s">
        <v>3519</v>
      </c>
      <c r="D10627" s="466">
        <v>2.25</v>
      </c>
    </row>
    <row r="10628" spans="1:4" ht="28.5">
      <c r="A10628" s="463">
        <v>4383</v>
      </c>
      <c r="B10628" s="464" t="s">
        <v>6984</v>
      </c>
      <c r="C10628" s="463" t="s">
        <v>3519</v>
      </c>
      <c r="D10628" s="466">
        <v>20.34</v>
      </c>
    </row>
    <row r="10629" spans="1:4" ht="28.5">
      <c r="A10629" s="463">
        <v>4344</v>
      </c>
      <c r="B10629" s="464" t="s">
        <v>6985</v>
      </c>
      <c r="C10629" s="463" t="s">
        <v>3519</v>
      </c>
      <c r="D10629" s="466">
        <v>21.32</v>
      </c>
    </row>
    <row r="10630" spans="1:4" ht="28.5">
      <c r="A10630" s="463">
        <v>436</v>
      </c>
      <c r="B10630" s="464" t="s">
        <v>6986</v>
      </c>
      <c r="C10630" s="463" t="s">
        <v>3519</v>
      </c>
      <c r="D10630" s="466">
        <v>6.85</v>
      </c>
    </row>
    <row r="10631" spans="1:4" ht="28.5">
      <c r="A10631" s="463">
        <v>442</v>
      </c>
      <c r="B10631" s="464" t="s">
        <v>6987</v>
      </c>
      <c r="C10631" s="463" t="s">
        <v>3519</v>
      </c>
      <c r="D10631" s="466">
        <v>4.05</v>
      </c>
    </row>
    <row r="10632" spans="1:4">
      <c r="A10632" s="463">
        <v>11953</v>
      </c>
      <c r="B10632" s="464" t="s">
        <v>6988</v>
      </c>
      <c r="C10632" s="463" t="s">
        <v>3519</v>
      </c>
      <c r="D10632" s="466">
        <v>3.38</v>
      </c>
    </row>
    <row r="10633" spans="1:4" ht="28.5">
      <c r="A10633" s="463">
        <v>4335</v>
      </c>
      <c r="B10633" s="464" t="s">
        <v>6989</v>
      </c>
      <c r="C10633" s="463" t="s">
        <v>3519</v>
      </c>
      <c r="D10633" s="466">
        <v>14.32</v>
      </c>
    </row>
    <row r="10634" spans="1:4" ht="28.5">
      <c r="A10634" s="463">
        <v>4334</v>
      </c>
      <c r="B10634" s="464" t="s">
        <v>6990</v>
      </c>
      <c r="C10634" s="463" t="s">
        <v>3519</v>
      </c>
      <c r="D10634" s="466">
        <v>19.64</v>
      </c>
    </row>
    <row r="10635" spans="1:4">
      <c r="A10635" s="463">
        <v>4343</v>
      </c>
      <c r="B10635" s="464" t="s">
        <v>6991</v>
      </c>
      <c r="C10635" s="463" t="s">
        <v>3519</v>
      </c>
      <c r="D10635" s="466">
        <v>4.83</v>
      </c>
    </row>
    <row r="10636" spans="1:4" ht="28.5">
      <c r="A10636" s="463">
        <v>430</v>
      </c>
      <c r="B10636" s="464" t="s">
        <v>6992</v>
      </c>
      <c r="C10636" s="463" t="s">
        <v>3519</v>
      </c>
      <c r="D10636" s="466">
        <v>6.13</v>
      </c>
    </row>
    <row r="10637" spans="1:4" ht="28.5">
      <c r="A10637" s="463">
        <v>441</v>
      </c>
      <c r="B10637" s="464" t="s">
        <v>6993</v>
      </c>
      <c r="C10637" s="463" t="s">
        <v>3519</v>
      </c>
      <c r="D10637" s="466">
        <v>6.74</v>
      </c>
    </row>
    <row r="10638" spans="1:4" ht="28.5">
      <c r="A10638" s="463">
        <v>431</v>
      </c>
      <c r="B10638" s="464" t="s">
        <v>6994</v>
      </c>
      <c r="C10638" s="463" t="s">
        <v>3519</v>
      </c>
      <c r="D10638" s="466">
        <v>8.14</v>
      </c>
    </row>
    <row r="10639" spans="1:4" ht="28.5">
      <c r="A10639" s="463">
        <v>432</v>
      </c>
      <c r="B10639" s="464" t="s">
        <v>6995</v>
      </c>
      <c r="C10639" s="463" t="s">
        <v>3519</v>
      </c>
      <c r="D10639" s="466">
        <v>8.99</v>
      </c>
    </row>
    <row r="10640" spans="1:4" ht="28.5">
      <c r="A10640" s="463">
        <v>429</v>
      </c>
      <c r="B10640" s="464" t="s">
        <v>6996</v>
      </c>
      <c r="C10640" s="463" t="s">
        <v>3519</v>
      </c>
      <c r="D10640" s="466">
        <v>12.11</v>
      </c>
    </row>
    <row r="10641" spans="1:4" ht="28.5">
      <c r="A10641" s="463">
        <v>439</v>
      </c>
      <c r="B10641" s="464" t="s">
        <v>6997</v>
      </c>
      <c r="C10641" s="463" t="s">
        <v>3519</v>
      </c>
      <c r="D10641" s="466">
        <v>10.32</v>
      </c>
    </row>
    <row r="10642" spans="1:4" ht="28.5">
      <c r="A10642" s="463">
        <v>433</v>
      </c>
      <c r="B10642" s="464" t="s">
        <v>6998</v>
      </c>
      <c r="C10642" s="463" t="s">
        <v>3519</v>
      </c>
      <c r="D10642" s="466">
        <v>12.05</v>
      </c>
    </row>
    <row r="10643" spans="1:4" ht="28.5">
      <c r="A10643" s="463">
        <v>437</v>
      </c>
      <c r="B10643" s="464" t="s">
        <v>6999</v>
      </c>
      <c r="C10643" s="463" t="s">
        <v>3519</v>
      </c>
      <c r="D10643" s="466">
        <v>16.010000000000002</v>
      </c>
    </row>
    <row r="10644" spans="1:4" ht="28.5">
      <c r="A10644" s="463">
        <v>11790</v>
      </c>
      <c r="B10644" s="464" t="s">
        <v>7000</v>
      </c>
      <c r="C10644" s="463" t="s">
        <v>3519</v>
      </c>
      <c r="D10644" s="466">
        <v>18.16</v>
      </c>
    </row>
    <row r="10645" spans="1:4" ht="28.5">
      <c r="A10645" s="463">
        <v>428</v>
      </c>
      <c r="B10645" s="464" t="s">
        <v>7001</v>
      </c>
      <c r="C10645" s="463" t="s">
        <v>3519</v>
      </c>
      <c r="D10645" s="466">
        <v>19.75</v>
      </c>
    </row>
    <row r="10646" spans="1:4" ht="28.5">
      <c r="A10646" s="463">
        <v>4384</v>
      </c>
      <c r="B10646" s="464" t="s">
        <v>7002</v>
      </c>
      <c r="C10646" s="463" t="s">
        <v>3519</v>
      </c>
      <c r="D10646" s="466">
        <v>23.38</v>
      </c>
    </row>
    <row r="10647" spans="1:4" ht="28.5">
      <c r="A10647" s="463">
        <v>4351</v>
      </c>
      <c r="B10647" s="464" t="s">
        <v>7003</v>
      </c>
      <c r="C10647" s="463" t="s">
        <v>3519</v>
      </c>
      <c r="D10647" s="466">
        <v>17.329999999999998</v>
      </c>
    </row>
    <row r="10648" spans="1:4">
      <c r="A10648" s="463">
        <v>11054</v>
      </c>
      <c r="B10648" s="464" t="s">
        <v>7004</v>
      </c>
      <c r="C10648" s="463" t="s">
        <v>3519</v>
      </c>
      <c r="D10648" s="466">
        <v>0.04</v>
      </c>
    </row>
    <row r="10649" spans="1:4">
      <c r="A10649" s="463">
        <v>11055</v>
      </c>
      <c r="B10649" s="464" t="s">
        <v>7005</v>
      </c>
      <c r="C10649" s="463" t="s">
        <v>3519</v>
      </c>
      <c r="D10649" s="466">
        <v>7.0000000000000007E-2</v>
      </c>
    </row>
    <row r="10650" spans="1:4">
      <c r="A10650" s="463">
        <v>11056</v>
      </c>
      <c r="B10650" s="464" t="s">
        <v>7006</v>
      </c>
      <c r="C10650" s="463" t="s">
        <v>3519</v>
      </c>
      <c r="D10650" s="466">
        <v>0.08</v>
      </c>
    </row>
    <row r="10651" spans="1:4">
      <c r="A10651" s="463">
        <v>11057</v>
      </c>
      <c r="B10651" s="464" t="s">
        <v>7007</v>
      </c>
      <c r="C10651" s="463" t="s">
        <v>3519</v>
      </c>
      <c r="D10651" s="466">
        <v>0.16</v>
      </c>
    </row>
    <row r="10652" spans="1:4">
      <c r="A10652" s="463">
        <v>11059</v>
      </c>
      <c r="B10652" s="464" t="s">
        <v>7008</v>
      </c>
      <c r="C10652" s="463" t="s">
        <v>3519</v>
      </c>
      <c r="D10652" s="466">
        <v>0.32</v>
      </c>
    </row>
    <row r="10653" spans="1:4">
      <c r="A10653" s="463">
        <v>11058</v>
      </c>
      <c r="B10653" s="464" t="s">
        <v>7009</v>
      </c>
      <c r="C10653" s="463" t="s">
        <v>3519</v>
      </c>
      <c r="D10653" s="466">
        <v>0.42</v>
      </c>
    </row>
    <row r="10654" spans="1:4">
      <c r="A10654" s="463">
        <v>4380</v>
      </c>
      <c r="B10654" s="464" t="s">
        <v>7010</v>
      </c>
      <c r="C10654" s="463" t="s">
        <v>3519</v>
      </c>
      <c r="D10654" s="466">
        <v>1.41</v>
      </c>
    </row>
    <row r="10655" spans="1:4" ht="28.5">
      <c r="A10655" s="463">
        <v>4299</v>
      </c>
      <c r="B10655" s="464" t="s">
        <v>7011</v>
      </c>
      <c r="C10655" s="463" t="s">
        <v>3519</v>
      </c>
      <c r="D10655" s="466">
        <v>1.33</v>
      </c>
    </row>
    <row r="10656" spans="1:4" ht="28.5">
      <c r="A10656" s="463">
        <v>4304</v>
      </c>
      <c r="B10656" s="464" t="s">
        <v>7012</v>
      </c>
      <c r="C10656" s="463" t="s">
        <v>3519</v>
      </c>
      <c r="D10656" s="466">
        <v>1.81</v>
      </c>
    </row>
    <row r="10657" spans="1:4" ht="28.5">
      <c r="A10657" s="463">
        <v>4305</v>
      </c>
      <c r="B10657" s="464" t="s">
        <v>7013</v>
      </c>
      <c r="C10657" s="463" t="s">
        <v>3519</v>
      </c>
      <c r="D10657" s="466">
        <v>2.11</v>
      </c>
    </row>
    <row r="10658" spans="1:4" ht="28.5">
      <c r="A10658" s="463">
        <v>4306</v>
      </c>
      <c r="B10658" s="464" t="s">
        <v>7014</v>
      </c>
      <c r="C10658" s="463" t="s">
        <v>3519</v>
      </c>
      <c r="D10658" s="466">
        <v>2.44</v>
      </c>
    </row>
    <row r="10659" spans="1:4" ht="28.5">
      <c r="A10659" s="463">
        <v>4308</v>
      </c>
      <c r="B10659" s="464" t="s">
        <v>7015</v>
      </c>
      <c r="C10659" s="463" t="s">
        <v>3519</v>
      </c>
      <c r="D10659" s="466">
        <v>5.0599999999999996</v>
      </c>
    </row>
    <row r="10660" spans="1:4" ht="28.5">
      <c r="A10660" s="463">
        <v>4302</v>
      </c>
      <c r="B10660" s="464" t="s">
        <v>7016</v>
      </c>
      <c r="C10660" s="463" t="s">
        <v>3519</v>
      </c>
      <c r="D10660" s="466">
        <v>3.8</v>
      </c>
    </row>
    <row r="10661" spans="1:4" ht="28.5">
      <c r="A10661" s="463">
        <v>4300</v>
      </c>
      <c r="B10661" s="464" t="s">
        <v>7017</v>
      </c>
      <c r="C10661" s="463" t="s">
        <v>3519</v>
      </c>
      <c r="D10661" s="466">
        <v>0.9</v>
      </c>
    </row>
    <row r="10662" spans="1:4" ht="28.5">
      <c r="A10662" s="463">
        <v>4301</v>
      </c>
      <c r="B10662" s="464" t="s">
        <v>7018</v>
      </c>
      <c r="C10662" s="463" t="s">
        <v>3519</v>
      </c>
      <c r="D10662" s="466">
        <v>1.1000000000000001</v>
      </c>
    </row>
    <row r="10663" spans="1:4" ht="28.5">
      <c r="A10663" s="463">
        <v>4320</v>
      </c>
      <c r="B10663" s="464" t="s">
        <v>7019</v>
      </c>
      <c r="C10663" s="463" t="s">
        <v>3519</v>
      </c>
      <c r="D10663" s="466">
        <v>3.35</v>
      </c>
    </row>
    <row r="10664" spans="1:4" ht="28.5">
      <c r="A10664" s="463">
        <v>4318</v>
      </c>
      <c r="B10664" s="464" t="s">
        <v>7020</v>
      </c>
      <c r="C10664" s="463" t="s">
        <v>3519</v>
      </c>
      <c r="D10664" s="466">
        <v>1.63</v>
      </c>
    </row>
    <row r="10665" spans="1:4">
      <c r="A10665" s="463">
        <v>40547</v>
      </c>
      <c r="B10665" s="464" t="s">
        <v>8543</v>
      </c>
      <c r="C10665" s="463" t="s">
        <v>3534</v>
      </c>
      <c r="D10665" s="466">
        <v>28.4</v>
      </c>
    </row>
    <row r="10666" spans="1:4">
      <c r="A10666" s="463">
        <v>11962</v>
      </c>
      <c r="B10666" s="464" t="s">
        <v>7021</v>
      </c>
      <c r="C10666" s="463" t="s">
        <v>3519</v>
      </c>
      <c r="D10666" s="466">
        <v>0.23</v>
      </c>
    </row>
    <row r="10667" spans="1:4">
      <c r="A10667" s="463">
        <v>4332</v>
      </c>
      <c r="B10667" s="464" t="s">
        <v>7022</v>
      </c>
      <c r="C10667" s="463" t="s">
        <v>3519</v>
      </c>
      <c r="D10667" s="466">
        <v>1.1299999999999999</v>
      </c>
    </row>
    <row r="10668" spans="1:4" ht="28.5">
      <c r="A10668" s="463">
        <v>4331</v>
      </c>
      <c r="B10668" s="464" t="s">
        <v>7023</v>
      </c>
      <c r="C10668" s="463" t="s">
        <v>3519</v>
      </c>
      <c r="D10668" s="466">
        <v>4.26</v>
      </c>
    </row>
    <row r="10669" spans="1:4" ht="28.5">
      <c r="A10669" s="463">
        <v>4336</v>
      </c>
      <c r="B10669" s="464" t="s">
        <v>7024</v>
      </c>
      <c r="C10669" s="463" t="s">
        <v>3519</v>
      </c>
      <c r="D10669" s="466">
        <v>5.45</v>
      </c>
    </row>
    <row r="10670" spans="1:4" ht="28.5">
      <c r="A10670" s="463">
        <v>13294</v>
      </c>
      <c r="B10670" s="464" t="s">
        <v>7025</v>
      </c>
      <c r="C10670" s="463" t="s">
        <v>3519</v>
      </c>
      <c r="D10670" s="466">
        <v>1.56</v>
      </c>
    </row>
    <row r="10671" spans="1:4" ht="28.5">
      <c r="A10671" s="463">
        <v>11948</v>
      </c>
      <c r="B10671" s="464" t="s">
        <v>7026</v>
      </c>
      <c r="C10671" s="463" t="s">
        <v>3519</v>
      </c>
      <c r="D10671" s="466">
        <v>0.7</v>
      </c>
    </row>
    <row r="10672" spans="1:4" ht="28.5">
      <c r="A10672" s="463">
        <v>4382</v>
      </c>
      <c r="B10672" s="464" t="s">
        <v>7027</v>
      </c>
      <c r="C10672" s="463" t="s">
        <v>3519</v>
      </c>
      <c r="D10672" s="466">
        <v>1.17</v>
      </c>
    </row>
    <row r="10673" spans="1:4" ht="28.5">
      <c r="A10673" s="463">
        <v>4354</v>
      </c>
      <c r="B10673" s="464" t="s">
        <v>7028</v>
      </c>
      <c r="C10673" s="463" t="s">
        <v>3519</v>
      </c>
      <c r="D10673" s="466">
        <v>48.91</v>
      </c>
    </row>
    <row r="10674" spans="1:4" ht="28.5">
      <c r="A10674" s="463">
        <v>40839</v>
      </c>
      <c r="B10674" s="464" t="s">
        <v>7029</v>
      </c>
      <c r="C10674" s="463" t="s">
        <v>3534</v>
      </c>
      <c r="D10674" s="466">
        <v>117.69</v>
      </c>
    </row>
    <row r="10675" spans="1:4">
      <c r="A10675" s="463">
        <v>40552</v>
      </c>
      <c r="B10675" s="464" t="s">
        <v>7030</v>
      </c>
      <c r="C10675" s="463" t="s">
        <v>3534</v>
      </c>
      <c r="D10675" s="466">
        <v>48.7</v>
      </c>
    </row>
    <row r="10676" spans="1:4" ht="28.5">
      <c r="A10676" s="463">
        <v>40549</v>
      </c>
      <c r="B10676" s="464" t="s">
        <v>7031</v>
      </c>
      <c r="C10676" s="463" t="s">
        <v>3534</v>
      </c>
      <c r="D10676" s="466">
        <v>192.77</v>
      </c>
    </row>
    <row r="10677" spans="1:4" ht="28.5">
      <c r="A10677" s="463">
        <v>4385</v>
      </c>
      <c r="B10677" s="464" t="s">
        <v>11574</v>
      </c>
      <c r="C10677" s="463" t="s">
        <v>3529</v>
      </c>
      <c r="D10677" s="466">
        <v>4136.43</v>
      </c>
    </row>
    <row r="10678" spans="1:4" ht="28.5">
      <c r="A10678" s="463">
        <v>20078</v>
      </c>
      <c r="B10678" s="464" t="s">
        <v>13961</v>
      </c>
      <c r="C10678" s="463" t="s">
        <v>3519</v>
      </c>
      <c r="D10678" s="466">
        <v>28.55</v>
      </c>
    </row>
    <row r="10679" spans="1:4">
      <c r="A10679" s="463">
        <v>39897</v>
      </c>
      <c r="B10679" s="464" t="s">
        <v>7032</v>
      </c>
      <c r="C10679" s="463" t="s">
        <v>3519</v>
      </c>
      <c r="D10679" s="466">
        <v>61.22</v>
      </c>
    </row>
    <row r="10680" spans="1:4" ht="28.5">
      <c r="A10680" s="463">
        <v>118</v>
      </c>
      <c r="B10680" s="464" t="s">
        <v>13962</v>
      </c>
      <c r="C10680" s="463" t="s">
        <v>3519</v>
      </c>
      <c r="D10680" s="466">
        <v>60.35</v>
      </c>
    </row>
    <row r="10681" spans="1:4" ht="28.5">
      <c r="A10681" s="463">
        <v>4396</v>
      </c>
      <c r="B10681" s="464" t="s">
        <v>13963</v>
      </c>
      <c r="C10681" s="463" t="s">
        <v>3520</v>
      </c>
      <c r="D10681" s="466">
        <v>184.27</v>
      </c>
    </row>
    <row r="10682" spans="1:4" ht="28.5">
      <c r="A10682" s="463">
        <v>36881</v>
      </c>
      <c r="B10682" s="464" t="s">
        <v>13964</v>
      </c>
      <c r="C10682" s="463" t="s">
        <v>3520</v>
      </c>
      <c r="D10682" s="466">
        <v>118.67</v>
      </c>
    </row>
    <row r="10683" spans="1:4" ht="28.5">
      <c r="A10683" s="463">
        <v>4397</v>
      </c>
      <c r="B10683" s="464" t="s">
        <v>13965</v>
      </c>
      <c r="C10683" s="463" t="s">
        <v>3520</v>
      </c>
      <c r="D10683" s="466">
        <v>200.44</v>
      </c>
    </row>
    <row r="10684" spans="1:4" ht="28.5">
      <c r="A10684" s="463">
        <v>36882</v>
      </c>
      <c r="B10684" s="464" t="s">
        <v>13966</v>
      </c>
      <c r="C10684" s="463" t="s">
        <v>3520</v>
      </c>
      <c r="D10684" s="466">
        <v>141.9</v>
      </c>
    </row>
    <row r="10685" spans="1:4">
      <c r="A10685" s="463">
        <v>4751</v>
      </c>
      <c r="B10685" s="464" t="s">
        <v>13967</v>
      </c>
      <c r="C10685" s="463" t="s">
        <v>3521</v>
      </c>
      <c r="D10685" s="466">
        <v>13.73</v>
      </c>
    </row>
    <row r="10686" spans="1:4">
      <c r="A10686" s="463">
        <v>41066</v>
      </c>
      <c r="B10686" s="464" t="s">
        <v>7033</v>
      </c>
      <c r="C10686" s="463" t="s">
        <v>3526</v>
      </c>
      <c r="D10686" s="466">
        <v>2424.4299999999998</v>
      </c>
    </row>
    <row r="10687" spans="1:4">
      <c r="A10687" s="463">
        <v>39604</v>
      </c>
      <c r="B10687" s="464" t="s">
        <v>7034</v>
      </c>
      <c r="C10687" s="463" t="s">
        <v>3519</v>
      </c>
      <c r="D10687" s="466">
        <v>14.33</v>
      </c>
    </row>
    <row r="10688" spans="1:4">
      <c r="A10688" s="463">
        <v>39605</v>
      </c>
      <c r="B10688" s="464" t="s">
        <v>7035</v>
      </c>
      <c r="C10688" s="463" t="s">
        <v>3519</v>
      </c>
      <c r="D10688" s="466">
        <v>19.89</v>
      </c>
    </row>
    <row r="10689" spans="1:4">
      <c r="A10689" s="463">
        <v>39606</v>
      </c>
      <c r="B10689" s="464" t="s">
        <v>7036</v>
      </c>
      <c r="C10689" s="463" t="s">
        <v>3519</v>
      </c>
      <c r="D10689" s="466">
        <v>25.26</v>
      </c>
    </row>
    <row r="10690" spans="1:4">
      <c r="A10690" s="463">
        <v>39607</v>
      </c>
      <c r="B10690" s="464" t="s">
        <v>7037</v>
      </c>
      <c r="C10690" s="463" t="s">
        <v>3519</v>
      </c>
      <c r="D10690" s="466">
        <v>28.98</v>
      </c>
    </row>
    <row r="10691" spans="1:4">
      <c r="A10691" s="463">
        <v>39594</v>
      </c>
      <c r="B10691" s="464" t="s">
        <v>7038</v>
      </c>
      <c r="C10691" s="463" t="s">
        <v>3519</v>
      </c>
      <c r="D10691" s="466">
        <v>274.36</v>
      </c>
    </row>
    <row r="10692" spans="1:4">
      <c r="A10692" s="463">
        <v>39596</v>
      </c>
      <c r="B10692" s="464" t="s">
        <v>7039</v>
      </c>
      <c r="C10692" s="463" t="s">
        <v>3519</v>
      </c>
      <c r="D10692" s="466">
        <v>478.2</v>
      </c>
    </row>
    <row r="10693" spans="1:4">
      <c r="A10693" s="463">
        <v>39595</v>
      </c>
      <c r="B10693" s="464" t="s">
        <v>7040</v>
      </c>
      <c r="C10693" s="463" t="s">
        <v>3519</v>
      </c>
      <c r="D10693" s="466">
        <v>401.41</v>
      </c>
    </row>
    <row r="10694" spans="1:4">
      <c r="A10694" s="463">
        <v>39597</v>
      </c>
      <c r="B10694" s="464" t="s">
        <v>7041</v>
      </c>
      <c r="C10694" s="463" t="s">
        <v>3519</v>
      </c>
      <c r="D10694" s="466">
        <v>644.87</v>
      </c>
    </row>
    <row r="10695" spans="1:4">
      <c r="A10695" s="463">
        <v>10731</v>
      </c>
      <c r="B10695" s="464" t="s">
        <v>7042</v>
      </c>
      <c r="C10695" s="463" t="s">
        <v>3520</v>
      </c>
      <c r="D10695" s="466">
        <v>35.700000000000003</v>
      </c>
    </row>
    <row r="10696" spans="1:4">
      <c r="A10696" s="463">
        <v>4704</v>
      </c>
      <c r="B10696" s="464" t="s">
        <v>7043</v>
      </c>
      <c r="C10696" s="463" t="s">
        <v>3520</v>
      </c>
      <c r="D10696" s="466">
        <v>32.21</v>
      </c>
    </row>
    <row r="10697" spans="1:4">
      <c r="A10697" s="463">
        <v>10730</v>
      </c>
      <c r="B10697" s="464" t="s">
        <v>7044</v>
      </c>
      <c r="C10697" s="463" t="s">
        <v>3520</v>
      </c>
      <c r="D10697" s="466">
        <v>34.520000000000003</v>
      </c>
    </row>
    <row r="10698" spans="1:4">
      <c r="A10698" s="463">
        <v>4729</v>
      </c>
      <c r="B10698" s="464" t="s">
        <v>7045</v>
      </c>
      <c r="C10698" s="463" t="s">
        <v>3525</v>
      </c>
      <c r="D10698" s="466">
        <v>85.04</v>
      </c>
    </row>
    <row r="10699" spans="1:4" ht="28.5">
      <c r="A10699" s="463">
        <v>4720</v>
      </c>
      <c r="B10699" s="464" t="s">
        <v>7046</v>
      </c>
      <c r="C10699" s="463" t="s">
        <v>3525</v>
      </c>
      <c r="D10699" s="466">
        <v>97.44</v>
      </c>
    </row>
    <row r="10700" spans="1:4">
      <c r="A10700" s="463">
        <v>4721</v>
      </c>
      <c r="B10700" s="464" t="s">
        <v>7047</v>
      </c>
      <c r="C10700" s="463" t="s">
        <v>3525</v>
      </c>
      <c r="D10700" s="466">
        <v>84.4</v>
      </c>
    </row>
    <row r="10701" spans="1:4">
      <c r="A10701" s="463">
        <v>4718</v>
      </c>
      <c r="B10701" s="464" t="s">
        <v>7048</v>
      </c>
      <c r="C10701" s="463" t="s">
        <v>3525</v>
      </c>
      <c r="D10701" s="466">
        <v>84.85</v>
      </c>
    </row>
    <row r="10702" spans="1:4">
      <c r="A10702" s="463">
        <v>4722</v>
      </c>
      <c r="B10702" s="464" t="s">
        <v>7049</v>
      </c>
      <c r="C10702" s="463" t="s">
        <v>3525</v>
      </c>
      <c r="D10702" s="466">
        <v>79.73</v>
      </c>
    </row>
    <row r="10703" spans="1:4">
      <c r="A10703" s="463">
        <v>4723</v>
      </c>
      <c r="B10703" s="464" t="s">
        <v>7050</v>
      </c>
      <c r="C10703" s="463" t="s">
        <v>3525</v>
      </c>
      <c r="D10703" s="466">
        <v>79.040000000000006</v>
      </c>
    </row>
    <row r="10704" spans="1:4">
      <c r="A10704" s="463">
        <v>4727</v>
      </c>
      <c r="B10704" s="464" t="s">
        <v>7051</v>
      </c>
      <c r="C10704" s="463" t="s">
        <v>3525</v>
      </c>
      <c r="D10704" s="466">
        <v>72.34</v>
      </c>
    </row>
    <row r="10705" spans="1:4" ht="28.5">
      <c r="A10705" s="463">
        <v>4748</v>
      </c>
      <c r="B10705" s="464" t="s">
        <v>7052</v>
      </c>
      <c r="C10705" s="463" t="s">
        <v>3525</v>
      </c>
      <c r="D10705" s="466">
        <v>77.95</v>
      </c>
    </row>
    <row r="10706" spans="1:4" ht="28.5">
      <c r="A10706" s="463">
        <v>4730</v>
      </c>
      <c r="B10706" s="464" t="s">
        <v>7053</v>
      </c>
      <c r="C10706" s="463" t="s">
        <v>3525</v>
      </c>
      <c r="D10706" s="466">
        <v>79.33</v>
      </c>
    </row>
    <row r="10707" spans="1:4" ht="42.75">
      <c r="A10707" s="463">
        <v>13186</v>
      </c>
      <c r="B10707" s="464" t="s">
        <v>7054</v>
      </c>
      <c r="C10707" s="463" t="s">
        <v>3525</v>
      </c>
      <c r="D10707" s="466">
        <v>62.5</v>
      </c>
    </row>
    <row r="10708" spans="1:4" ht="28.5">
      <c r="A10708" s="463">
        <v>10737</v>
      </c>
      <c r="B10708" s="464" t="s">
        <v>7055</v>
      </c>
      <c r="C10708" s="463" t="s">
        <v>3520</v>
      </c>
      <c r="D10708" s="466">
        <v>112.19</v>
      </c>
    </row>
    <row r="10709" spans="1:4" ht="28.5">
      <c r="A10709" s="463">
        <v>10734</v>
      </c>
      <c r="B10709" s="464" t="s">
        <v>7056</v>
      </c>
      <c r="C10709" s="463" t="s">
        <v>3520</v>
      </c>
      <c r="D10709" s="466">
        <v>66.73</v>
      </c>
    </row>
    <row r="10710" spans="1:4">
      <c r="A10710" s="463">
        <v>4708</v>
      </c>
      <c r="B10710" s="464" t="s">
        <v>7057</v>
      </c>
      <c r="C10710" s="463" t="s">
        <v>3520</v>
      </c>
      <c r="D10710" s="466">
        <v>129.44999999999999</v>
      </c>
    </row>
    <row r="10711" spans="1:4" ht="28.5">
      <c r="A10711" s="463">
        <v>4712</v>
      </c>
      <c r="B10711" s="464" t="s">
        <v>7058</v>
      </c>
      <c r="C10711" s="463" t="s">
        <v>3520</v>
      </c>
      <c r="D10711" s="466">
        <v>63.28</v>
      </c>
    </row>
    <row r="10712" spans="1:4" ht="42.75">
      <c r="A10712" s="463">
        <v>4710</v>
      </c>
      <c r="B10712" s="464" t="s">
        <v>7059</v>
      </c>
      <c r="C10712" s="463" t="s">
        <v>3520</v>
      </c>
      <c r="D10712" s="466">
        <v>202.95</v>
      </c>
    </row>
    <row r="10713" spans="1:4" ht="28.5">
      <c r="A10713" s="463">
        <v>4746</v>
      </c>
      <c r="B10713" s="464" t="s">
        <v>7060</v>
      </c>
      <c r="C10713" s="463" t="s">
        <v>3525</v>
      </c>
      <c r="D10713" s="466">
        <v>59.25</v>
      </c>
    </row>
    <row r="10714" spans="1:4">
      <c r="A10714" s="463">
        <v>4750</v>
      </c>
      <c r="B10714" s="464" t="s">
        <v>13968</v>
      </c>
      <c r="C10714" s="463" t="s">
        <v>3521</v>
      </c>
      <c r="D10714" s="466">
        <v>13.73</v>
      </c>
    </row>
    <row r="10715" spans="1:4">
      <c r="A10715" s="463">
        <v>41065</v>
      </c>
      <c r="B10715" s="464" t="s">
        <v>7061</v>
      </c>
      <c r="C10715" s="463" t="s">
        <v>3526</v>
      </c>
      <c r="D10715" s="466">
        <v>2424.4299999999998</v>
      </c>
    </row>
    <row r="10716" spans="1:4" ht="28.5">
      <c r="A10716" s="463">
        <v>34747</v>
      </c>
      <c r="B10716" s="464" t="s">
        <v>7062</v>
      </c>
      <c r="C10716" s="463" t="s">
        <v>3522</v>
      </c>
      <c r="D10716" s="466">
        <v>95.05</v>
      </c>
    </row>
    <row r="10717" spans="1:4">
      <c r="A10717" s="463">
        <v>4826</v>
      </c>
      <c r="B10717" s="464" t="s">
        <v>7063</v>
      </c>
      <c r="C10717" s="463" t="s">
        <v>3522</v>
      </c>
      <c r="D10717" s="466">
        <v>102.2</v>
      </c>
    </row>
    <row r="10718" spans="1:4">
      <c r="A10718" s="463">
        <v>41975</v>
      </c>
      <c r="B10718" s="464" t="s">
        <v>7064</v>
      </c>
      <c r="C10718" s="463" t="s">
        <v>3520</v>
      </c>
      <c r="D10718" s="466">
        <v>68.69</v>
      </c>
    </row>
    <row r="10719" spans="1:4" ht="28.5">
      <c r="A10719" s="463">
        <v>4825</v>
      </c>
      <c r="B10719" s="464" t="s">
        <v>7065</v>
      </c>
      <c r="C10719" s="463" t="s">
        <v>3522</v>
      </c>
      <c r="D10719" s="466">
        <v>141.47</v>
      </c>
    </row>
    <row r="10720" spans="1:4">
      <c r="A10720" s="463">
        <v>34744</v>
      </c>
      <c r="B10720" s="464" t="s">
        <v>7066</v>
      </c>
      <c r="C10720" s="463" t="s">
        <v>3520</v>
      </c>
      <c r="D10720" s="466">
        <v>20.92</v>
      </c>
    </row>
    <row r="10721" spans="1:4" ht="28.5">
      <c r="A10721" s="463">
        <v>39430</v>
      </c>
      <c r="B10721" s="464" t="s">
        <v>7067</v>
      </c>
      <c r="C10721" s="463" t="s">
        <v>3519</v>
      </c>
      <c r="D10721" s="466">
        <v>2.68</v>
      </c>
    </row>
    <row r="10722" spans="1:4" ht="28.5">
      <c r="A10722" s="463">
        <v>39573</v>
      </c>
      <c r="B10722" s="464" t="s">
        <v>7068</v>
      </c>
      <c r="C10722" s="463" t="s">
        <v>3519</v>
      </c>
      <c r="D10722" s="466">
        <v>2.64</v>
      </c>
    </row>
    <row r="10723" spans="1:4" ht="28.5">
      <c r="A10723" s="463">
        <v>38410</v>
      </c>
      <c r="B10723" s="464" t="s">
        <v>7069</v>
      </c>
      <c r="C10723" s="463" t="s">
        <v>3519</v>
      </c>
      <c r="D10723" s="466">
        <v>15171.13</v>
      </c>
    </row>
    <row r="10724" spans="1:4">
      <c r="A10724" s="463">
        <v>41596</v>
      </c>
      <c r="B10724" s="464" t="s">
        <v>8542</v>
      </c>
      <c r="C10724" s="463" t="s">
        <v>3523</v>
      </c>
      <c r="D10724" s="466">
        <v>14.48</v>
      </c>
    </row>
    <row r="10725" spans="1:4">
      <c r="A10725" s="463">
        <v>41598</v>
      </c>
      <c r="B10725" s="464" t="s">
        <v>8541</v>
      </c>
      <c r="C10725" s="463" t="s">
        <v>3523</v>
      </c>
      <c r="D10725" s="466">
        <v>14.48</v>
      </c>
    </row>
    <row r="10726" spans="1:4">
      <c r="A10726" s="463">
        <v>41594</v>
      </c>
      <c r="B10726" s="464" t="s">
        <v>8540</v>
      </c>
      <c r="C10726" s="463" t="s">
        <v>3523</v>
      </c>
      <c r="D10726" s="466">
        <v>14.71</v>
      </c>
    </row>
    <row r="10727" spans="1:4">
      <c r="A10727" s="463">
        <v>43663</v>
      </c>
      <c r="B10727" s="464" t="s">
        <v>8539</v>
      </c>
      <c r="C10727" s="463" t="s">
        <v>3523</v>
      </c>
      <c r="D10727" s="466">
        <v>12.12</v>
      </c>
    </row>
    <row r="10728" spans="1:4">
      <c r="A10728" s="463">
        <v>4766</v>
      </c>
      <c r="B10728" s="464" t="s">
        <v>8538</v>
      </c>
      <c r="C10728" s="463" t="s">
        <v>3523</v>
      </c>
      <c r="D10728" s="466">
        <v>11.41</v>
      </c>
    </row>
    <row r="10729" spans="1:4">
      <c r="A10729" s="463">
        <v>43664</v>
      </c>
      <c r="B10729" s="464" t="s">
        <v>8537</v>
      </c>
      <c r="C10729" s="463" t="s">
        <v>3523</v>
      </c>
      <c r="D10729" s="466">
        <v>12.18</v>
      </c>
    </row>
    <row r="10730" spans="1:4">
      <c r="A10730" s="463">
        <v>43082</v>
      </c>
      <c r="B10730" s="464" t="s">
        <v>8536</v>
      </c>
      <c r="C10730" s="463" t="s">
        <v>3523</v>
      </c>
      <c r="D10730" s="466">
        <v>13.28</v>
      </c>
    </row>
    <row r="10731" spans="1:4">
      <c r="A10731" s="463">
        <v>43665</v>
      </c>
      <c r="B10731" s="464" t="s">
        <v>7070</v>
      </c>
      <c r="C10731" s="463" t="s">
        <v>3523</v>
      </c>
      <c r="D10731" s="466">
        <v>11.41</v>
      </c>
    </row>
    <row r="10732" spans="1:4">
      <c r="A10732" s="463">
        <v>10966</v>
      </c>
      <c r="B10732" s="464" t="s">
        <v>7071</v>
      </c>
      <c r="C10732" s="463" t="s">
        <v>3523</v>
      </c>
      <c r="D10732" s="466">
        <v>12.12</v>
      </c>
    </row>
    <row r="10733" spans="1:4">
      <c r="A10733" s="463">
        <v>43692</v>
      </c>
      <c r="B10733" s="464" t="s">
        <v>8535</v>
      </c>
      <c r="C10733" s="463" t="s">
        <v>3523</v>
      </c>
      <c r="D10733" s="466">
        <v>12.12</v>
      </c>
    </row>
    <row r="10734" spans="1:4" ht="28.5">
      <c r="A10734" s="463">
        <v>43083</v>
      </c>
      <c r="B10734" s="464" t="s">
        <v>8534</v>
      </c>
      <c r="C10734" s="463" t="s">
        <v>3523</v>
      </c>
      <c r="D10734" s="466">
        <v>11.5</v>
      </c>
    </row>
    <row r="10735" spans="1:4">
      <c r="A10735" s="463">
        <v>40535</v>
      </c>
      <c r="B10735" s="464" t="s">
        <v>7072</v>
      </c>
      <c r="C10735" s="463" t="s">
        <v>3523</v>
      </c>
      <c r="D10735" s="466">
        <v>11.5</v>
      </c>
    </row>
    <row r="10736" spans="1:4" ht="28.5">
      <c r="A10736" s="463">
        <v>39427</v>
      </c>
      <c r="B10736" s="464" t="s">
        <v>7073</v>
      </c>
      <c r="C10736" s="463" t="s">
        <v>3522</v>
      </c>
      <c r="D10736" s="466">
        <v>7.13</v>
      </c>
    </row>
    <row r="10737" spans="1:4">
      <c r="A10737" s="463">
        <v>39424</v>
      </c>
      <c r="B10737" s="464" t="s">
        <v>7074</v>
      </c>
      <c r="C10737" s="463" t="s">
        <v>3522</v>
      </c>
      <c r="D10737" s="466">
        <v>4.24</v>
      </c>
    </row>
    <row r="10738" spans="1:4" ht="28.5">
      <c r="A10738" s="463">
        <v>39425</v>
      </c>
      <c r="B10738" s="464" t="s">
        <v>7075</v>
      </c>
      <c r="C10738" s="463" t="s">
        <v>3522</v>
      </c>
      <c r="D10738" s="466">
        <v>4.18</v>
      </c>
    </row>
    <row r="10739" spans="1:4">
      <c r="A10739" s="463">
        <v>40664</v>
      </c>
      <c r="B10739" s="464" t="s">
        <v>7076</v>
      </c>
      <c r="C10739" s="463" t="s">
        <v>3523</v>
      </c>
      <c r="D10739" s="466">
        <v>23.6</v>
      </c>
    </row>
    <row r="10740" spans="1:4">
      <c r="A10740" s="463">
        <v>34360</v>
      </c>
      <c r="B10740" s="464" t="s">
        <v>7077</v>
      </c>
      <c r="C10740" s="463" t="s">
        <v>3523</v>
      </c>
      <c r="D10740" s="466">
        <v>44.09</v>
      </c>
    </row>
    <row r="10741" spans="1:4">
      <c r="A10741" s="463">
        <v>20259</v>
      </c>
      <c r="B10741" s="464" t="s">
        <v>7078</v>
      </c>
      <c r="C10741" s="463" t="s">
        <v>3522</v>
      </c>
      <c r="D10741" s="466">
        <v>11</v>
      </c>
    </row>
    <row r="10742" spans="1:4" ht="28.5">
      <c r="A10742" s="463">
        <v>14077</v>
      </c>
      <c r="B10742" s="464" t="s">
        <v>7079</v>
      </c>
      <c r="C10742" s="463" t="s">
        <v>3522</v>
      </c>
      <c r="D10742" s="466">
        <v>168.36</v>
      </c>
    </row>
    <row r="10743" spans="1:4" ht="28.5">
      <c r="A10743" s="463">
        <v>3678</v>
      </c>
      <c r="B10743" s="464" t="s">
        <v>7080</v>
      </c>
      <c r="C10743" s="463" t="s">
        <v>3522</v>
      </c>
      <c r="D10743" s="466">
        <v>76.099999999999994</v>
      </c>
    </row>
    <row r="10744" spans="1:4" ht="28.5">
      <c r="A10744" s="463">
        <v>39418</v>
      </c>
      <c r="B10744" s="464" t="s">
        <v>7081</v>
      </c>
      <c r="C10744" s="463" t="s">
        <v>3522</v>
      </c>
      <c r="D10744" s="466">
        <v>7.95</v>
      </c>
    </row>
    <row r="10745" spans="1:4" ht="28.5">
      <c r="A10745" s="463">
        <v>39419</v>
      </c>
      <c r="B10745" s="464" t="s">
        <v>7082</v>
      </c>
      <c r="C10745" s="463" t="s">
        <v>3522</v>
      </c>
      <c r="D10745" s="466">
        <v>9.69</v>
      </c>
    </row>
    <row r="10746" spans="1:4" ht="28.5">
      <c r="A10746" s="463">
        <v>39420</v>
      </c>
      <c r="B10746" s="464" t="s">
        <v>7083</v>
      </c>
      <c r="C10746" s="463" t="s">
        <v>3522</v>
      </c>
      <c r="D10746" s="466">
        <v>10.69</v>
      </c>
    </row>
    <row r="10747" spans="1:4" ht="28.5">
      <c r="A10747" s="463">
        <v>39571</v>
      </c>
      <c r="B10747" s="464" t="s">
        <v>13969</v>
      </c>
      <c r="C10747" s="463" t="s">
        <v>3522</v>
      </c>
      <c r="D10747" s="466">
        <v>6.46</v>
      </c>
    </row>
    <row r="10748" spans="1:4" ht="28.5">
      <c r="A10748" s="463">
        <v>39421</v>
      </c>
      <c r="B10748" s="464" t="s">
        <v>7084</v>
      </c>
      <c r="C10748" s="463" t="s">
        <v>3522</v>
      </c>
      <c r="D10748" s="466">
        <v>9.41</v>
      </c>
    </row>
    <row r="10749" spans="1:4" ht="28.5">
      <c r="A10749" s="463">
        <v>39422</v>
      </c>
      <c r="B10749" s="464" t="s">
        <v>7085</v>
      </c>
      <c r="C10749" s="463" t="s">
        <v>3522</v>
      </c>
      <c r="D10749" s="466">
        <v>10.99</v>
      </c>
    </row>
    <row r="10750" spans="1:4" ht="28.5">
      <c r="A10750" s="463">
        <v>39423</v>
      </c>
      <c r="B10750" s="464" t="s">
        <v>7086</v>
      </c>
      <c r="C10750" s="463" t="s">
        <v>3522</v>
      </c>
      <c r="D10750" s="466">
        <v>12.76</v>
      </c>
    </row>
    <row r="10751" spans="1:4" ht="28.5">
      <c r="A10751" s="463">
        <v>39426</v>
      </c>
      <c r="B10751" s="464" t="s">
        <v>7087</v>
      </c>
      <c r="C10751" s="463" t="s">
        <v>3522</v>
      </c>
      <c r="D10751" s="466">
        <v>28.69</v>
      </c>
    </row>
    <row r="10752" spans="1:4" ht="28.5">
      <c r="A10752" s="463">
        <v>39429</v>
      </c>
      <c r="B10752" s="464" t="s">
        <v>7088</v>
      </c>
      <c r="C10752" s="463" t="s">
        <v>3522</v>
      </c>
      <c r="D10752" s="466">
        <v>9.0500000000000007</v>
      </c>
    </row>
    <row r="10753" spans="1:4" ht="28.5">
      <c r="A10753" s="463">
        <v>39428</v>
      </c>
      <c r="B10753" s="464" t="s">
        <v>7089</v>
      </c>
      <c r="C10753" s="463" t="s">
        <v>3522</v>
      </c>
      <c r="D10753" s="466">
        <v>6.91</v>
      </c>
    </row>
    <row r="10754" spans="1:4" ht="28.5">
      <c r="A10754" s="463">
        <v>39572</v>
      </c>
      <c r="B10754" s="464" t="s">
        <v>7090</v>
      </c>
      <c r="C10754" s="463" t="s">
        <v>3522</v>
      </c>
      <c r="D10754" s="466">
        <v>5.98</v>
      </c>
    </row>
    <row r="10755" spans="1:4" ht="28.5">
      <c r="A10755" s="463">
        <v>39570</v>
      </c>
      <c r="B10755" s="464" t="s">
        <v>7091</v>
      </c>
      <c r="C10755" s="463" t="s">
        <v>3522</v>
      </c>
      <c r="D10755" s="466">
        <v>6.35</v>
      </c>
    </row>
    <row r="10756" spans="1:4" ht="28.5">
      <c r="A10756" s="463">
        <v>39569</v>
      </c>
      <c r="B10756" s="464" t="s">
        <v>7092</v>
      </c>
      <c r="C10756" s="463" t="s">
        <v>3522</v>
      </c>
      <c r="D10756" s="466">
        <v>6.27</v>
      </c>
    </row>
    <row r="10757" spans="1:4" ht="28.5">
      <c r="A10757" s="463">
        <v>11552</v>
      </c>
      <c r="B10757" s="464" t="s">
        <v>8533</v>
      </c>
      <c r="C10757" s="463" t="s">
        <v>3522</v>
      </c>
      <c r="D10757" s="466">
        <v>7.7</v>
      </c>
    </row>
    <row r="10758" spans="1:4" ht="28.5">
      <c r="A10758" s="463">
        <v>40598</v>
      </c>
      <c r="B10758" s="464" t="s">
        <v>7093</v>
      </c>
      <c r="C10758" s="463" t="s">
        <v>3523</v>
      </c>
      <c r="D10758" s="466">
        <v>11.22</v>
      </c>
    </row>
    <row r="10759" spans="1:4">
      <c r="A10759" s="463">
        <v>39029</v>
      </c>
      <c r="B10759" s="464" t="s">
        <v>7094</v>
      </c>
      <c r="C10759" s="463" t="s">
        <v>3522</v>
      </c>
      <c r="D10759" s="466">
        <v>20.25</v>
      </c>
    </row>
    <row r="10760" spans="1:4">
      <c r="A10760" s="463">
        <v>39028</v>
      </c>
      <c r="B10760" s="464" t="s">
        <v>7095</v>
      </c>
      <c r="C10760" s="463" t="s">
        <v>3522</v>
      </c>
      <c r="D10760" s="466">
        <v>11.79</v>
      </c>
    </row>
    <row r="10761" spans="1:4">
      <c r="A10761" s="463">
        <v>39328</v>
      </c>
      <c r="B10761" s="464" t="s">
        <v>7096</v>
      </c>
      <c r="C10761" s="463" t="s">
        <v>3522</v>
      </c>
      <c r="D10761" s="466">
        <v>6.48</v>
      </c>
    </row>
    <row r="10762" spans="1:4" ht="42.75">
      <c r="A10762" s="463">
        <v>38541</v>
      </c>
      <c r="B10762" s="464" t="s">
        <v>7097</v>
      </c>
      <c r="C10762" s="463" t="s">
        <v>3519</v>
      </c>
      <c r="D10762" s="466">
        <v>3926315.76</v>
      </c>
    </row>
    <row r="10763" spans="1:4" ht="42.75">
      <c r="A10763" s="463">
        <v>38542</v>
      </c>
      <c r="B10763" s="464" t="s">
        <v>7098</v>
      </c>
      <c r="C10763" s="463" t="s">
        <v>3519</v>
      </c>
      <c r="D10763" s="466">
        <v>6105263.1200000001</v>
      </c>
    </row>
    <row r="10764" spans="1:4" ht="42.75">
      <c r="A10764" s="463">
        <v>38543</v>
      </c>
      <c r="B10764" s="464" t="s">
        <v>7099</v>
      </c>
      <c r="C10764" s="463" t="s">
        <v>3519</v>
      </c>
      <c r="D10764" s="466">
        <v>1494736.88</v>
      </c>
    </row>
    <row r="10765" spans="1:4" ht="28.5">
      <c r="A10765" s="463">
        <v>40406</v>
      </c>
      <c r="B10765" s="464" t="s">
        <v>7100</v>
      </c>
      <c r="C10765" s="463" t="s">
        <v>3519</v>
      </c>
      <c r="D10765" s="466">
        <v>76763.53</v>
      </c>
    </row>
    <row r="10766" spans="1:4" ht="28.5">
      <c r="A10766" s="463">
        <v>40789</v>
      </c>
      <c r="B10766" s="464" t="s">
        <v>7101</v>
      </c>
      <c r="C10766" s="463" t="s">
        <v>3519</v>
      </c>
      <c r="D10766" s="466">
        <v>11062.41</v>
      </c>
    </row>
    <row r="10767" spans="1:4" ht="28.5">
      <c r="A10767" s="463">
        <v>40791</v>
      </c>
      <c r="B10767" s="464" t="s">
        <v>7102</v>
      </c>
      <c r="C10767" s="463" t="s">
        <v>3519</v>
      </c>
      <c r="D10767" s="466">
        <v>34630.160000000003</v>
      </c>
    </row>
    <row r="10768" spans="1:4" ht="28.5">
      <c r="A10768" s="463">
        <v>11651</v>
      </c>
      <c r="B10768" s="464" t="s">
        <v>7103</v>
      </c>
      <c r="C10768" s="463" t="s">
        <v>3519</v>
      </c>
      <c r="D10768" s="466">
        <v>18939.73</v>
      </c>
    </row>
    <row r="10769" spans="1:7" ht="28.5">
      <c r="A10769" s="463">
        <v>40435</v>
      </c>
      <c r="B10769" s="464" t="s">
        <v>7104</v>
      </c>
      <c r="C10769" s="463" t="s">
        <v>3519</v>
      </c>
      <c r="D10769" s="466">
        <v>820000</v>
      </c>
    </row>
    <row r="10770" spans="1:7" ht="28.5">
      <c r="A10770" s="463">
        <v>39012</v>
      </c>
      <c r="B10770" s="464" t="s">
        <v>7105</v>
      </c>
      <c r="C10770" s="463" t="s">
        <v>3519</v>
      </c>
      <c r="D10770" s="466">
        <v>855556.64</v>
      </c>
    </row>
    <row r="10771" spans="1:7" ht="28.5">
      <c r="A10771" s="463">
        <v>13617</v>
      </c>
      <c r="B10771" s="464" t="s">
        <v>8532</v>
      </c>
      <c r="C10771" s="463" t="s">
        <v>3519</v>
      </c>
      <c r="D10771" s="466">
        <v>74284.02</v>
      </c>
    </row>
    <row r="10772" spans="1:7" ht="28.5">
      <c r="A10772" s="463">
        <v>35274</v>
      </c>
      <c r="B10772" s="464" t="s">
        <v>11575</v>
      </c>
      <c r="C10772" s="463" t="s">
        <v>3522</v>
      </c>
      <c r="D10772" s="466">
        <v>39.58</v>
      </c>
    </row>
    <row r="10773" spans="1:7" ht="28.5">
      <c r="A10773" s="463">
        <v>35275</v>
      </c>
      <c r="B10773" s="464" t="s">
        <v>11576</v>
      </c>
      <c r="C10773" s="463" t="s">
        <v>3522</v>
      </c>
      <c r="D10773" s="466">
        <v>84.01</v>
      </c>
    </row>
    <row r="10774" spans="1:7" ht="28.5">
      <c r="A10774" s="463">
        <v>35276</v>
      </c>
      <c r="B10774" s="464" t="s">
        <v>11577</v>
      </c>
      <c r="C10774" s="463" t="s">
        <v>3522</v>
      </c>
      <c r="D10774" s="466">
        <v>146.18</v>
      </c>
    </row>
    <row r="10775" spans="1:7" ht="81" customHeight="1">
      <c r="A10775" s="463">
        <v>38386</v>
      </c>
      <c r="B10775" s="464" t="s">
        <v>7106</v>
      </c>
      <c r="C10775" s="463" t="s">
        <v>3519</v>
      </c>
      <c r="D10775" s="466">
        <v>5.16</v>
      </c>
      <c r="E10775" s="337"/>
      <c r="F10775" s="338"/>
      <c r="G10775" s="338"/>
    </row>
    <row r="10776" spans="1:7" ht="28.5">
      <c r="A10776" s="463">
        <v>11091</v>
      </c>
      <c r="B10776" s="464" t="s">
        <v>7107</v>
      </c>
      <c r="C10776" s="463" t="s">
        <v>3519</v>
      </c>
      <c r="D10776" s="466">
        <v>1.62</v>
      </c>
    </row>
    <row r="10777" spans="1:7" ht="28.5">
      <c r="A10777" s="463">
        <v>37586</v>
      </c>
      <c r="B10777" s="464" t="s">
        <v>7108</v>
      </c>
      <c r="C10777" s="463" t="s">
        <v>3534</v>
      </c>
      <c r="D10777" s="466">
        <v>46.52</v>
      </c>
    </row>
    <row r="10778" spans="1:7">
      <c r="A10778" s="463">
        <v>37395</v>
      </c>
      <c r="B10778" s="464" t="s">
        <v>7109</v>
      </c>
      <c r="C10778" s="463" t="s">
        <v>3534</v>
      </c>
      <c r="D10778" s="466">
        <v>40</v>
      </c>
    </row>
    <row r="10779" spans="1:7" ht="28.5">
      <c r="A10779" s="463">
        <v>14147</v>
      </c>
      <c r="B10779" s="464" t="s">
        <v>7110</v>
      </c>
      <c r="C10779" s="463" t="s">
        <v>3534</v>
      </c>
      <c r="D10779" s="466">
        <v>53.07</v>
      </c>
    </row>
    <row r="10780" spans="1:7">
      <c r="A10780" s="463">
        <v>37396</v>
      </c>
      <c r="B10780" s="464" t="s">
        <v>7111</v>
      </c>
      <c r="C10780" s="463" t="s">
        <v>3534</v>
      </c>
      <c r="D10780" s="466">
        <v>32.729999999999997</v>
      </c>
    </row>
    <row r="10781" spans="1:7">
      <c r="A10781" s="463">
        <v>37397</v>
      </c>
      <c r="B10781" s="464" t="s">
        <v>7112</v>
      </c>
      <c r="C10781" s="463" t="s">
        <v>3534</v>
      </c>
      <c r="D10781" s="466">
        <v>34.29</v>
      </c>
    </row>
    <row r="10782" spans="1:7">
      <c r="A10782" s="463">
        <v>43606</v>
      </c>
      <c r="B10782" s="464" t="s">
        <v>8531</v>
      </c>
      <c r="C10782" s="463" t="s">
        <v>3519</v>
      </c>
      <c r="D10782" s="466">
        <v>9.2200000000000006</v>
      </c>
    </row>
    <row r="10783" spans="1:7" ht="28.5">
      <c r="A10783" s="463">
        <v>444</v>
      </c>
      <c r="B10783" s="464" t="s">
        <v>7113</v>
      </c>
      <c r="C10783" s="463" t="s">
        <v>3519</v>
      </c>
      <c r="D10783" s="466">
        <v>35.17</v>
      </c>
    </row>
    <row r="10784" spans="1:7" ht="28.5">
      <c r="A10784" s="463">
        <v>445</v>
      </c>
      <c r="B10784" s="464" t="s">
        <v>7114</v>
      </c>
      <c r="C10784" s="463" t="s">
        <v>3519</v>
      </c>
      <c r="D10784" s="466">
        <v>48.15</v>
      </c>
    </row>
    <row r="10785" spans="1:4">
      <c r="A10785" s="463">
        <v>4783</v>
      </c>
      <c r="B10785" s="464" t="s">
        <v>7115</v>
      </c>
      <c r="C10785" s="463" t="s">
        <v>3521</v>
      </c>
      <c r="D10785" s="466">
        <v>13.73</v>
      </c>
    </row>
    <row r="10786" spans="1:4">
      <c r="A10786" s="463">
        <v>41079</v>
      </c>
      <c r="B10786" s="464" t="s">
        <v>7116</v>
      </c>
      <c r="C10786" s="463" t="s">
        <v>3526</v>
      </c>
      <c r="D10786" s="466">
        <v>2424.4299999999998</v>
      </c>
    </row>
    <row r="10787" spans="1:4">
      <c r="A10787" s="463">
        <v>12874</v>
      </c>
      <c r="B10787" s="464" t="s">
        <v>7117</v>
      </c>
      <c r="C10787" s="463" t="s">
        <v>3521</v>
      </c>
      <c r="D10787" s="466">
        <v>15.81</v>
      </c>
    </row>
    <row r="10788" spans="1:4">
      <c r="A10788" s="463">
        <v>41082</v>
      </c>
      <c r="B10788" s="464" t="s">
        <v>7118</v>
      </c>
      <c r="C10788" s="463" t="s">
        <v>3526</v>
      </c>
      <c r="D10788" s="466">
        <v>2794.83</v>
      </c>
    </row>
    <row r="10789" spans="1:4">
      <c r="A10789" s="463">
        <v>4785</v>
      </c>
      <c r="B10789" s="464" t="s">
        <v>7119</v>
      </c>
      <c r="C10789" s="463" t="s">
        <v>3521</v>
      </c>
      <c r="D10789" s="466">
        <v>14.76</v>
      </c>
    </row>
    <row r="10790" spans="1:4">
      <c r="A10790" s="463">
        <v>41081</v>
      </c>
      <c r="B10790" s="464" t="s">
        <v>7120</v>
      </c>
      <c r="C10790" s="463" t="s">
        <v>3526</v>
      </c>
      <c r="D10790" s="466">
        <v>2607.73</v>
      </c>
    </row>
    <row r="10791" spans="1:4">
      <c r="A10791" s="463">
        <v>4801</v>
      </c>
      <c r="B10791" s="464" t="s">
        <v>7121</v>
      </c>
      <c r="C10791" s="463" t="s">
        <v>3520</v>
      </c>
      <c r="D10791" s="466">
        <v>64.569999999999993</v>
      </c>
    </row>
    <row r="10792" spans="1:4" ht="28.5">
      <c r="A10792" s="463">
        <v>4794</v>
      </c>
      <c r="B10792" s="464" t="s">
        <v>7122</v>
      </c>
      <c r="C10792" s="463" t="s">
        <v>3520</v>
      </c>
      <c r="D10792" s="466">
        <v>294.07</v>
      </c>
    </row>
    <row r="10793" spans="1:4" ht="28.5">
      <c r="A10793" s="463">
        <v>4796</v>
      </c>
      <c r="B10793" s="464" t="s">
        <v>7123</v>
      </c>
      <c r="C10793" s="463" t="s">
        <v>3520</v>
      </c>
      <c r="D10793" s="466">
        <v>178.61</v>
      </c>
    </row>
    <row r="10794" spans="1:4">
      <c r="A10794" s="463">
        <v>4800</v>
      </c>
      <c r="B10794" s="464" t="s">
        <v>7124</v>
      </c>
      <c r="C10794" s="463" t="s">
        <v>3520</v>
      </c>
      <c r="D10794" s="466">
        <v>49.12</v>
      </c>
    </row>
    <row r="10795" spans="1:4" ht="28.5">
      <c r="A10795" s="463">
        <v>4795</v>
      </c>
      <c r="B10795" s="464" t="s">
        <v>7125</v>
      </c>
      <c r="C10795" s="463" t="s">
        <v>3520</v>
      </c>
      <c r="D10795" s="466">
        <v>286.26</v>
      </c>
    </row>
    <row r="10796" spans="1:4" ht="42.75">
      <c r="A10796" s="463">
        <v>39694</v>
      </c>
      <c r="B10796" s="464" t="s">
        <v>7126</v>
      </c>
      <c r="C10796" s="463" t="s">
        <v>3520</v>
      </c>
      <c r="D10796" s="466">
        <v>479.68</v>
      </c>
    </row>
    <row r="10797" spans="1:4" ht="28.5">
      <c r="A10797" s="463">
        <v>1292</v>
      </c>
      <c r="B10797" s="464" t="s">
        <v>7127</v>
      </c>
      <c r="C10797" s="463" t="s">
        <v>3520</v>
      </c>
      <c r="D10797" s="466">
        <v>61.97</v>
      </c>
    </row>
    <row r="10798" spans="1:4" ht="28.5">
      <c r="A10798" s="463">
        <v>1287</v>
      </c>
      <c r="B10798" s="464" t="s">
        <v>7128</v>
      </c>
      <c r="C10798" s="463" t="s">
        <v>3520</v>
      </c>
      <c r="D10798" s="466">
        <v>30.4</v>
      </c>
    </row>
    <row r="10799" spans="1:4" ht="28.5">
      <c r="A10799" s="463">
        <v>1297</v>
      </c>
      <c r="B10799" s="464" t="s">
        <v>7129</v>
      </c>
      <c r="C10799" s="463" t="s">
        <v>3520</v>
      </c>
      <c r="D10799" s="466">
        <v>25.21</v>
      </c>
    </row>
    <row r="10800" spans="1:4" ht="28.5">
      <c r="A10800" s="463">
        <v>4786</v>
      </c>
      <c r="B10800" s="464" t="s">
        <v>7130</v>
      </c>
      <c r="C10800" s="463" t="s">
        <v>3520</v>
      </c>
      <c r="D10800" s="466">
        <v>79</v>
      </c>
    </row>
    <row r="10801" spans="1:4" ht="28.5">
      <c r="A10801" s="463">
        <v>10840</v>
      </c>
      <c r="B10801" s="464" t="s">
        <v>7131</v>
      </c>
      <c r="C10801" s="463" t="s">
        <v>3520</v>
      </c>
      <c r="D10801" s="466">
        <v>385</v>
      </c>
    </row>
    <row r="10802" spans="1:4" ht="28.5">
      <c r="A10802" s="463">
        <v>10841</v>
      </c>
      <c r="B10802" s="464" t="s">
        <v>7132</v>
      </c>
      <c r="C10802" s="463" t="s">
        <v>3520</v>
      </c>
      <c r="D10802" s="466">
        <v>290.56</v>
      </c>
    </row>
    <row r="10803" spans="1:4" ht="28.5">
      <c r="A10803" s="463">
        <v>44540</v>
      </c>
      <c r="B10803" s="464" t="s">
        <v>13970</v>
      </c>
      <c r="C10803" s="463" t="s">
        <v>3520</v>
      </c>
      <c r="D10803" s="466">
        <v>371.27</v>
      </c>
    </row>
    <row r="10804" spans="1:4" ht="28.5">
      <c r="A10804" s="463">
        <v>10842</v>
      </c>
      <c r="B10804" s="464" t="s">
        <v>7133</v>
      </c>
      <c r="C10804" s="463" t="s">
        <v>3520</v>
      </c>
      <c r="D10804" s="466">
        <v>419.7</v>
      </c>
    </row>
    <row r="10805" spans="1:4">
      <c r="A10805" s="463">
        <v>21108</v>
      </c>
      <c r="B10805" s="464" t="s">
        <v>7134</v>
      </c>
      <c r="C10805" s="463" t="s">
        <v>3520</v>
      </c>
      <c r="D10805" s="466">
        <v>82.59</v>
      </c>
    </row>
    <row r="10806" spans="1:4">
      <c r="A10806" s="463">
        <v>38180</v>
      </c>
      <c r="B10806" s="464" t="s">
        <v>7135</v>
      </c>
      <c r="C10806" s="463" t="s">
        <v>3520</v>
      </c>
      <c r="D10806" s="466">
        <v>143.81</v>
      </c>
    </row>
    <row r="10807" spans="1:4">
      <c r="A10807" s="463">
        <v>40648</v>
      </c>
      <c r="B10807" s="464" t="s">
        <v>7136</v>
      </c>
      <c r="C10807" s="463" t="s">
        <v>3520</v>
      </c>
      <c r="D10807" s="466">
        <v>151.68</v>
      </c>
    </row>
    <row r="10808" spans="1:4">
      <c r="A10808" s="463">
        <v>40649</v>
      </c>
      <c r="B10808" s="464" t="s">
        <v>7137</v>
      </c>
      <c r="C10808" s="463" t="s">
        <v>3520</v>
      </c>
      <c r="D10808" s="466">
        <v>88.35</v>
      </c>
    </row>
    <row r="10809" spans="1:4">
      <c r="A10809" s="463">
        <v>40650</v>
      </c>
      <c r="B10809" s="464" t="s">
        <v>13971</v>
      </c>
      <c r="C10809" s="463" t="s">
        <v>3520</v>
      </c>
      <c r="D10809" s="466">
        <v>113.76</v>
      </c>
    </row>
    <row r="10810" spans="1:4">
      <c r="A10810" s="463">
        <v>40651</v>
      </c>
      <c r="B10810" s="464" t="s">
        <v>13972</v>
      </c>
      <c r="C10810" s="463" t="s">
        <v>3520</v>
      </c>
      <c r="D10810" s="466">
        <v>209.82</v>
      </c>
    </row>
    <row r="10811" spans="1:4">
      <c r="A10811" s="463">
        <v>40652</v>
      </c>
      <c r="B10811" s="464" t="s">
        <v>7138</v>
      </c>
      <c r="C10811" s="463" t="s">
        <v>3520</v>
      </c>
      <c r="D10811" s="466">
        <v>112.49</v>
      </c>
    </row>
    <row r="10812" spans="1:4" ht="28.5">
      <c r="A10812" s="463">
        <v>40647</v>
      </c>
      <c r="B10812" s="464" t="s">
        <v>7139</v>
      </c>
      <c r="C10812" s="463" t="s">
        <v>3520</v>
      </c>
      <c r="D10812" s="466">
        <v>123.87</v>
      </c>
    </row>
    <row r="10813" spans="1:4">
      <c r="A10813" s="463">
        <v>40653</v>
      </c>
      <c r="B10813" s="464" t="s">
        <v>7140</v>
      </c>
      <c r="C10813" s="463" t="s">
        <v>3520</v>
      </c>
      <c r="D10813" s="466">
        <v>94.8</v>
      </c>
    </row>
    <row r="10814" spans="1:4">
      <c r="A10814" s="463">
        <v>36178</v>
      </c>
      <c r="B10814" s="464" t="s">
        <v>7141</v>
      </c>
      <c r="C10814" s="463" t="s">
        <v>3519</v>
      </c>
      <c r="D10814" s="466">
        <v>14.41</v>
      </c>
    </row>
    <row r="10815" spans="1:4">
      <c r="A10815" s="463">
        <v>38195</v>
      </c>
      <c r="B10815" s="464" t="s">
        <v>7142</v>
      </c>
      <c r="C10815" s="463" t="s">
        <v>3520</v>
      </c>
      <c r="D10815" s="466">
        <v>97.55</v>
      </c>
    </row>
    <row r="10816" spans="1:4" ht="28.5">
      <c r="A10816" s="463">
        <v>38181</v>
      </c>
      <c r="B10816" s="464" t="s">
        <v>7143</v>
      </c>
      <c r="C10816" s="463" t="s">
        <v>3520</v>
      </c>
      <c r="D10816" s="466">
        <v>196.32</v>
      </c>
    </row>
    <row r="10817" spans="1:4" ht="28.5">
      <c r="A10817" s="463">
        <v>38182</v>
      </c>
      <c r="B10817" s="464" t="s">
        <v>7144</v>
      </c>
      <c r="C10817" s="463" t="s">
        <v>3520</v>
      </c>
      <c r="D10817" s="466">
        <v>187</v>
      </c>
    </row>
    <row r="10818" spans="1:4" ht="28.5">
      <c r="A10818" s="463">
        <v>38186</v>
      </c>
      <c r="B10818" s="464" t="s">
        <v>7145</v>
      </c>
      <c r="C10818" s="463" t="s">
        <v>3520</v>
      </c>
      <c r="D10818" s="466">
        <v>486.08</v>
      </c>
    </row>
    <row r="10819" spans="1:4" ht="28.5">
      <c r="A10819" s="463">
        <v>38185</v>
      </c>
      <c r="B10819" s="464" t="s">
        <v>7146</v>
      </c>
      <c r="C10819" s="463" t="s">
        <v>3520</v>
      </c>
      <c r="D10819" s="466">
        <v>432.78</v>
      </c>
    </row>
    <row r="10820" spans="1:4" ht="28.5">
      <c r="A10820" s="463">
        <v>40654</v>
      </c>
      <c r="B10820" s="464" t="s">
        <v>7147</v>
      </c>
      <c r="C10820" s="463" t="s">
        <v>3520</v>
      </c>
      <c r="D10820" s="466">
        <v>147.25</v>
      </c>
    </row>
    <row r="10821" spans="1:4" ht="28.5">
      <c r="A10821" s="463">
        <v>44541</v>
      </c>
      <c r="B10821" s="464" t="s">
        <v>13973</v>
      </c>
      <c r="C10821" s="463" t="s">
        <v>3520</v>
      </c>
      <c r="D10821" s="466">
        <v>306.7</v>
      </c>
    </row>
    <row r="10822" spans="1:4" ht="28.5">
      <c r="A10822" s="463">
        <v>4822</v>
      </c>
      <c r="B10822" s="464" t="s">
        <v>7148</v>
      </c>
      <c r="C10822" s="463" t="s">
        <v>3520</v>
      </c>
      <c r="D10822" s="466">
        <v>391.59</v>
      </c>
    </row>
    <row r="10823" spans="1:4" ht="28.5">
      <c r="A10823" s="463">
        <v>4818</v>
      </c>
      <c r="B10823" s="464" t="s">
        <v>7149</v>
      </c>
      <c r="C10823" s="463" t="s">
        <v>3520</v>
      </c>
      <c r="D10823" s="466">
        <v>402.5</v>
      </c>
    </row>
    <row r="10824" spans="1:4" ht="42.75">
      <c r="A10824" s="463">
        <v>39567</v>
      </c>
      <c r="B10824" s="464" t="s">
        <v>8530</v>
      </c>
      <c r="C10824" s="463" t="s">
        <v>3520</v>
      </c>
      <c r="D10824" s="466">
        <v>42.47</v>
      </c>
    </row>
    <row r="10825" spans="1:4" ht="42.75">
      <c r="A10825" s="463">
        <v>39566</v>
      </c>
      <c r="B10825" s="464" t="s">
        <v>8529</v>
      </c>
      <c r="C10825" s="463" t="s">
        <v>3520</v>
      </c>
      <c r="D10825" s="466">
        <v>44.95</v>
      </c>
    </row>
    <row r="10826" spans="1:4" ht="28.5">
      <c r="A10826" s="463">
        <v>39416</v>
      </c>
      <c r="B10826" s="464" t="s">
        <v>8528</v>
      </c>
      <c r="C10826" s="463" t="s">
        <v>3520</v>
      </c>
      <c r="D10826" s="466">
        <v>27.39</v>
      </c>
    </row>
    <row r="10827" spans="1:4" ht="28.5">
      <c r="A10827" s="463">
        <v>39417</v>
      </c>
      <c r="B10827" s="464" t="s">
        <v>8527</v>
      </c>
      <c r="C10827" s="463" t="s">
        <v>3520</v>
      </c>
      <c r="D10827" s="466">
        <v>26.72</v>
      </c>
    </row>
    <row r="10828" spans="1:4" ht="28.5">
      <c r="A10828" s="463">
        <v>43742</v>
      </c>
      <c r="B10828" s="464" t="s">
        <v>13974</v>
      </c>
      <c r="C10828" s="463" t="s">
        <v>3520</v>
      </c>
      <c r="D10828" s="466">
        <v>28.82</v>
      </c>
    </row>
    <row r="10829" spans="1:4" ht="28.5">
      <c r="A10829" s="463">
        <v>39414</v>
      </c>
      <c r="B10829" s="464" t="s">
        <v>8526</v>
      </c>
      <c r="C10829" s="463" t="s">
        <v>3520</v>
      </c>
      <c r="D10829" s="466">
        <v>25.94</v>
      </c>
    </row>
    <row r="10830" spans="1:4" ht="28.5">
      <c r="A10830" s="463">
        <v>39415</v>
      </c>
      <c r="B10830" s="464" t="s">
        <v>8525</v>
      </c>
      <c r="C10830" s="463" t="s">
        <v>3520</v>
      </c>
      <c r="D10830" s="466">
        <v>22.36</v>
      </c>
    </row>
    <row r="10831" spans="1:4" ht="28.5">
      <c r="A10831" s="463">
        <v>43740</v>
      </c>
      <c r="B10831" s="464" t="s">
        <v>13975</v>
      </c>
      <c r="C10831" s="463" t="s">
        <v>3520</v>
      </c>
      <c r="D10831" s="466">
        <v>27.31</v>
      </c>
    </row>
    <row r="10832" spans="1:4" ht="28.5">
      <c r="A10832" s="463">
        <v>39412</v>
      </c>
      <c r="B10832" s="464" t="s">
        <v>8524</v>
      </c>
      <c r="C10832" s="463" t="s">
        <v>3520</v>
      </c>
      <c r="D10832" s="466">
        <v>18.73</v>
      </c>
    </row>
    <row r="10833" spans="1:4" ht="28.5">
      <c r="A10833" s="463">
        <v>39413</v>
      </c>
      <c r="B10833" s="464" t="s">
        <v>8523</v>
      </c>
      <c r="C10833" s="463" t="s">
        <v>3520</v>
      </c>
      <c r="D10833" s="466">
        <v>20.25</v>
      </c>
    </row>
    <row r="10834" spans="1:4" ht="28.5">
      <c r="A10834" s="463">
        <v>43741</v>
      </c>
      <c r="B10834" s="464" t="s">
        <v>13976</v>
      </c>
      <c r="C10834" s="463" t="s">
        <v>3520</v>
      </c>
      <c r="D10834" s="466">
        <v>21.59</v>
      </c>
    </row>
    <row r="10835" spans="1:4">
      <c r="A10835" s="463">
        <v>11062</v>
      </c>
      <c r="B10835" s="464" t="s">
        <v>13977</v>
      </c>
      <c r="C10835" s="463" t="s">
        <v>3520</v>
      </c>
      <c r="D10835" s="466">
        <v>50.17</v>
      </c>
    </row>
    <row r="10836" spans="1:4">
      <c r="A10836" s="463">
        <v>11063</v>
      </c>
      <c r="B10836" s="464" t="s">
        <v>13978</v>
      </c>
      <c r="C10836" s="463" t="s">
        <v>3520</v>
      </c>
      <c r="D10836" s="466">
        <v>30.71</v>
      </c>
    </row>
    <row r="10837" spans="1:4">
      <c r="A10837" s="463">
        <v>13521</v>
      </c>
      <c r="B10837" s="464" t="s">
        <v>7150</v>
      </c>
      <c r="C10837" s="463" t="s">
        <v>3519</v>
      </c>
      <c r="D10837" s="466">
        <v>74.25</v>
      </c>
    </row>
    <row r="10838" spans="1:4" ht="28.5">
      <c r="A10838" s="463">
        <v>10851</v>
      </c>
      <c r="B10838" s="464" t="s">
        <v>7151</v>
      </c>
      <c r="C10838" s="463" t="s">
        <v>3519</v>
      </c>
      <c r="D10838" s="466">
        <v>56.13</v>
      </c>
    </row>
    <row r="10839" spans="1:4" ht="28.5">
      <c r="A10839" s="463">
        <v>39515</v>
      </c>
      <c r="B10839" s="464" t="s">
        <v>7152</v>
      </c>
      <c r="C10839" s="463" t="s">
        <v>3519</v>
      </c>
      <c r="D10839" s="466">
        <v>62.59</v>
      </c>
    </row>
    <row r="10840" spans="1:4" ht="28.5">
      <c r="A10840" s="463">
        <v>39516</v>
      </c>
      <c r="B10840" s="464" t="s">
        <v>7153</v>
      </c>
      <c r="C10840" s="463" t="s">
        <v>3519</v>
      </c>
      <c r="D10840" s="466">
        <v>52.77</v>
      </c>
    </row>
    <row r="10841" spans="1:4" ht="28.5">
      <c r="A10841" s="463">
        <v>39514</v>
      </c>
      <c r="B10841" s="464" t="s">
        <v>7154</v>
      </c>
      <c r="C10841" s="463" t="s">
        <v>3519</v>
      </c>
      <c r="D10841" s="466">
        <v>32.83</v>
      </c>
    </row>
    <row r="10842" spans="1:4">
      <c r="A10842" s="463">
        <v>4812</v>
      </c>
      <c r="B10842" s="464" t="s">
        <v>8522</v>
      </c>
      <c r="C10842" s="463" t="s">
        <v>3520</v>
      </c>
      <c r="D10842" s="466">
        <v>11.23</v>
      </c>
    </row>
    <row r="10843" spans="1:4">
      <c r="A10843" s="463">
        <v>10849</v>
      </c>
      <c r="B10843" s="464" t="s">
        <v>7155</v>
      </c>
      <c r="C10843" s="463" t="s">
        <v>3519</v>
      </c>
      <c r="D10843" s="466">
        <v>1080.01</v>
      </c>
    </row>
    <row r="10844" spans="1:4">
      <c r="A10844" s="463">
        <v>10848</v>
      </c>
      <c r="B10844" s="464" t="s">
        <v>7156</v>
      </c>
      <c r="C10844" s="463" t="s">
        <v>3519</v>
      </c>
      <c r="D10844" s="466">
        <v>678.38</v>
      </c>
    </row>
    <row r="10845" spans="1:4" ht="28.5">
      <c r="A10845" s="463">
        <v>4813</v>
      </c>
      <c r="B10845" s="464" t="s">
        <v>13979</v>
      </c>
      <c r="C10845" s="463" t="s">
        <v>3520</v>
      </c>
      <c r="D10845" s="466">
        <v>225</v>
      </c>
    </row>
    <row r="10846" spans="1:4" ht="42.75">
      <c r="A10846" s="463">
        <v>37560</v>
      </c>
      <c r="B10846" s="464" t="s">
        <v>13980</v>
      </c>
      <c r="C10846" s="463" t="s">
        <v>3519</v>
      </c>
      <c r="D10846" s="466">
        <v>47.56</v>
      </c>
    </row>
    <row r="10847" spans="1:4" ht="42.75">
      <c r="A10847" s="463">
        <v>37557</v>
      </c>
      <c r="B10847" s="464" t="s">
        <v>13981</v>
      </c>
      <c r="C10847" s="463" t="s">
        <v>3519</v>
      </c>
      <c r="D10847" s="466">
        <v>14.44</v>
      </c>
    </row>
    <row r="10848" spans="1:4" ht="42.75">
      <c r="A10848" s="463">
        <v>37556</v>
      </c>
      <c r="B10848" s="464" t="s">
        <v>13982</v>
      </c>
      <c r="C10848" s="463" t="s">
        <v>3519</v>
      </c>
      <c r="D10848" s="466">
        <v>27.94</v>
      </c>
    </row>
    <row r="10849" spans="1:4" ht="42.75">
      <c r="A10849" s="463">
        <v>37559</v>
      </c>
      <c r="B10849" s="464" t="s">
        <v>13983</v>
      </c>
      <c r="C10849" s="463" t="s">
        <v>3519</v>
      </c>
      <c r="D10849" s="466">
        <v>34.28</v>
      </c>
    </row>
    <row r="10850" spans="1:4" ht="42.75">
      <c r="A10850" s="463">
        <v>37539</v>
      </c>
      <c r="B10850" s="464" t="s">
        <v>13984</v>
      </c>
      <c r="C10850" s="463" t="s">
        <v>3519</v>
      </c>
      <c r="D10850" s="466">
        <v>24.16</v>
      </c>
    </row>
    <row r="10851" spans="1:4" ht="42.75">
      <c r="A10851" s="463">
        <v>37558</v>
      </c>
      <c r="B10851" s="464" t="s">
        <v>13985</v>
      </c>
      <c r="C10851" s="463" t="s">
        <v>3519</v>
      </c>
      <c r="D10851" s="466">
        <v>45.04</v>
      </c>
    </row>
    <row r="10852" spans="1:4">
      <c r="A10852" s="463">
        <v>34723</v>
      </c>
      <c r="B10852" s="464" t="s">
        <v>7157</v>
      </c>
      <c r="C10852" s="463" t="s">
        <v>3520</v>
      </c>
      <c r="D10852" s="466">
        <v>519.75</v>
      </c>
    </row>
    <row r="10853" spans="1:4">
      <c r="A10853" s="463">
        <v>34721</v>
      </c>
      <c r="B10853" s="464" t="s">
        <v>7158</v>
      </c>
      <c r="C10853" s="463" t="s">
        <v>3520</v>
      </c>
      <c r="D10853" s="466">
        <v>648</v>
      </c>
    </row>
    <row r="10854" spans="1:4">
      <c r="A10854" s="463">
        <v>4309</v>
      </c>
      <c r="B10854" s="464" t="s">
        <v>7159</v>
      </c>
      <c r="C10854" s="463" t="s">
        <v>3519</v>
      </c>
      <c r="D10854" s="466">
        <v>7.28</v>
      </c>
    </row>
    <row r="10855" spans="1:4">
      <c r="A10855" s="463">
        <v>4307</v>
      </c>
      <c r="B10855" s="464" t="s">
        <v>7160</v>
      </c>
      <c r="C10855" s="463" t="s">
        <v>3519</v>
      </c>
      <c r="D10855" s="466">
        <v>12.45</v>
      </c>
    </row>
    <row r="10856" spans="1:4">
      <c r="A10856" s="463">
        <v>10850</v>
      </c>
      <c r="B10856" s="464" t="s">
        <v>7161</v>
      </c>
      <c r="C10856" s="463" t="s">
        <v>3519</v>
      </c>
      <c r="D10856" s="466">
        <v>33.75</v>
      </c>
    </row>
    <row r="10857" spans="1:4" ht="42.75">
      <c r="A10857" s="463">
        <v>42438</v>
      </c>
      <c r="B10857" s="464" t="s">
        <v>7162</v>
      </c>
      <c r="C10857" s="463" t="s">
        <v>3519</v>
      </c>
      <c r="D10857" s="466">
        <v>1835.74</v>
      </c>
    </row>
    <row r="10858" spans="1:4">
      <c r="A10858" s="463">
        <v>4792</v>
      </c>
      <c r="B10858" s="464" t="s">
        <v>7163</v>
      </c>
      <c r="C10858" s="463" t="s">
        <v>3520</v>
      </c>
      <c r="D10858" s="466">
        <v>138.05000000000001</v>
      </c>
    </row>
    <row r="10859" spans="1:4" ht="28.5">
      <c r="A10859" s="463">
        <v>4790</v>
      </c>
      <c r="B10859" s="464" t="s">
        <v>7164</v>
      </c>
      <c r="C10859" s="463" t="s">
        <v>3520</v>
      </c>
      <c r="D10859" s="466">
        <v>83</v>
      </c>
    </row>
    <row r="10860" spans="1:4" ht="28.5">
      <c r="A10860" s="463">
        <v>40671</v>
      </c>
      <c r="B10860" s="464" t="s">
        <v>7165</v>
      </c>
      <c r="C10860" s="463" t="s">
        <v>3520</v>
      </c>
      <c r="D10860" s="466">
        <v>94.57</v>
      </c>
    </row>
    <row r="10861" spans="1:4">
      <c r="A10861" s="463">
        <v>7552</v>
      </c>
      <c r="B10861" s="464" t="s">
        <v>7166</v>
      </c>
      <c r="C10861" s="463" t="s">
        <v>3519</v>
      </c>
      <c r="D10861" s="466">
        <v>27.65</v>
      </c>
    </row>
    <row r="10862" spans="1:4">
      <c r="A10862" s="463">
        <v>4893</v>
      </c>
      <c r="B10862" s="464" t="s">
        <v>7167</v>
      </c>
      <c r="C10862" s="463" t="s">
        <v>3519</v>
      </c>
      <c r="D10862" s="466">
        <v>11.26</v>
      </c>
    </row>
    <row r="10863" spans="1:4">
      <c r="A10863" s="463">
        <v>4894</v>
      </c>
      <c r="B10863" s="464" t="s">
        <v>7168</v>
      </c>
      <c r="C10863" s="463" t="s">
        <v>3519</v>
      </c>
      <c r="D10863" s="466">
        <v>9.66</v>
      </c>
    </row>
    <row r="10864" spans="1:4">
      <c r="A10864" s="463">
        <v>4888</v>
      </c>
      <c r="B10864" s="464" t="s">
        <v>7169</v>
      </c>
      <c r="C10864" s="463" t="s">
        <v>3519</v>
      </c>
      <c r="D10864" s="466">
        <v>3.29</v>
      </c>
    </row>
    <row r="10865" spans="1:4">
      <c r="A10865" s="463">
        <v>4890</v>
      </c>
      <c r="B10865" s="464" t="s">
        <v>7170</v>
      </c>
      <c r="C10865" s="463" t="s">
        <v>3519</v>
      </c>
      <c r="D10865" s="466">
        <v>6.18</v>
      </c>
    </row>
    <row r="10866" spans="1:4">
      <c r="A10866" s="463">
        <v>12411</v>
      </c>
      <c r="B10866" s="464" t="s">
        <v>7171</v>
      </c>
      <c r="C10866" s="463" t="s">
        <v>3519</v>
      </c>
      <c r="D10866" s="466">
        <v>33.29</v>
      </c>
    </row>
    <row r="10867" spans="1:4">
      <c r="A10867" s="463">
        <v>4891</v>
      </c>
      <c r="B10867" s="464" t="s">
        <v>7172</v>
      </c>
      <c r="C10867" s="463" t="s">
        <v>3519</v>
      </c>
      <c r="D10867" s="466">
        <v>16.64</v>
      </c>
    </row>
    <row r="10868" spans="1:4">
      <c r="A10868" s="463">
        <v>4889</v>
      </c>
      <c r="B10868" s="464" t="s">
        <v>7173</v>
      </c>
      <c r="C10868" s="463" t="s">
        <v>3519</v>
      </c>
      <c r="D10868" s="466">
        <v>4.45</v>
      </c>
    </row>
    <row r="10869" spans="1:4">
      <c r="A10869" s="463">
        <v>4892</v>
      </c>
      <c r="B10869" s="464" t="s">
        <v>7174</v>
      </c>
      <c r="C10869" s="463" t="s">
        <v>3519</v>
      </c>
      <c r="D10869" s="466">
        <v>46.61</v>
      </c>
    </row>
    <row r="10870" spans="1:4">
      <c r="A10870" s="463">
        <v>12412</v>
      </c>
      <c r="B10870" s="464" t="s">
        <v>7175</v>
      </c>
      <c r="C10870" s="463" t="s">
        <v>3519</v>
      </c>
      <c r="D10870" s="466">
        <v>86.63</v>
      </c>
    </row>
    <row r="10871" spans="1:4">
      <c r="A10871" s="463">
        <v>11073</v>
      </c>
      <c r="B10871" s="464" t="s">
        <v>7176</v>
      </c>
      <c r="C10871" s="463" t="s">
        <v>3519</v>
      </c>
      <c r="D10871" s="466">
        <v>6.77</v>
      </c>
    </row>
    <row r="10872" spans="1:4">
      <c r="A10872" s="463">
        <v>11071</v>
      </c>
      <c r="B10872" s="464" t="s">
        <v>7177</v>
      </c>
      <c r="C10872" s="463" t="s">
        <v>3519</v>
      </c>
      <c r="D10872" s="466">
        <v>10.98</v>
      </c>
    </row>
    <row r="10873" spans="1:4">
      <c r="A10873" s="463">
        <v>11072</v>
      </c>
      <c r="B10873" s="464" t="s">
        <v>7178</v>
      </c>
      <c r="C10873" s="463" t="s">
        <v>3519</v>
      </c>
      <c r="D10873" s="466">
        <v>3.83</v>
      </c>
    </row>
    <row r="10874" spans="1:4">
      <c r="A10874" s="463">
        <v>4895</v>
      </c>
      <c r="B10874" s="464" t="s">
        <v>7179</v>
      </c>
      <c r="C10874" s="463" t="s">
        <v>3519</v>
      </c>
      <c r="D10874" s="466">
        <v>0.59</v>
      </c>
    </row>
    <row r="10875" spans="1:4">
      <c r="A10875" s="463">
        <v>4907</v>
      </c>
      <c r="B10875" s="464" t="s">
        <v>7180</v>
      </c>
      <c r="C10875" s="463" t="s">
        <v>3519</v>
      </c>
      <c r="D10875" s="466">
        <v>38.869999999999997</v>
      </c>
    </row>
    <row r="10876" spans="1:4">
      <c r="A10876" s="463">
        <v>4902</v>
      </c>
      <c r="B10876" s="464" t="s">
        <v>7181</v>
      </c>
      <c r="C10876" s="463" t="s">
        <v>3519</v>
      </c>
      <c r="D10876" s="466">
        <v>87.97</v>
      </c>
    </row>
    <row r="10877" spans="1:4">
      <c r="A10877" s="463">
        <v>4908</v>
      </c>
      <c r="B10877" s="464" t="s">
        <v>7182</v>
      </c>
      <c r="C10877" s="463" t="s">
        <v>3519</v>
      </c>
      <c r="D10877" s="466">
        <v>178.63</v>
      </c>
    </row>
    <row r="10878" spans="1:4">
      <c r="A10878" s="463">
        <v>4909</v>
      </c>
      <c r="B10878" s="464" t="s">
        <v>7183</v>
      </c>
      <c r="C10878" s="463" t="s">
        <v>3519</v>
      </c>
      <c r="D10878" s="466">
        <v>344.98</v>
      </c>
    </row>
    <row r="10879" spans="1:4">
      <c r="A10879" s="463">
        <v>4903</v>
      </c>
      <c r="B10879" s="464" t="s">
        <v>7184</v>
      </c>
      <c r="C10879" s="463" t="s">
        <v>3519</v>
      </c>
      <c r="D10879" s="466">
        <v>1014.36</v>
      </c>
    </row>
    <row r="10880" spans="1:4">
      <c r="A10880" s="463">
        <v>4897</v>
      </c>
      <c r="B10880" s="464" t="s">
        <v>7185</v>
      </c>
      <c r="C10880" s="463" t="s">
        <v>3519</v>
      </c>
      <c r="D10880" s="466">
        <v>2.4900000000000002</v>
      </c>
    </row>
    <row r="10881" spans="1:4">
      <c r="A10881" s="463">
        <v>4896</v>
      </c>
      <c r="B10881" s="464" t="s">
        <v>7186</v>
      </c>
      <c r="C10881" s="463" t="s">
        <v>3519</v>
      </c>
      <c r="D10881" s="466">
        <v>0.89</v>
      </c>
    </row>
    <row r="10882" spans="1:4">
      <c r="A10882" s="463">
        <v>4900</v>
      </c>
      <c r="B10882" s="464" t="s">
        <v>7187</v>
      </c>
      <c r="C10882" s="463" t="s">
        <v>3519</v>
      </c>
      <c r="D10882" s="466">
        <v>7.42</v>
      </c>
    </row>
    <row r="10883" spans="1:4">
      <c r="A10883" s="463">
        <v>4898</v>
      </c>
      <c r="B10883" s="464" t="s">
        <v>7188</v>
      </c>
      <c r="C10883" s="463" t="s">
        <v>3519</v>
      </c>
      <c r="D10883" s="466">
        <v>2.77</v>
      </c>
    </row>
    <row r="10884" spans="1:4">
      <c r="A10884" s="463">
        <v>4899</v>
      </c>
      <c r="B10884" s="464" t="s">
        <v>7189</v>
      </c>
      <c r="C10884" s="463" t="s">
        <v>3519</v>
      </c>
      <c r="D10884" s="466">
        <v>10.18</v>
      </c>
    </row>
    <row r="10885" spans="1:4">
      <c r="A10885" s="463">
        <v>11096</v>
      </c>
      <c r="B10885" s="464" t="s">
        <v>7190</v>
      </c>
      <c r="C10885" s="463" t="s">
        <v>3523</v>
      </c>
      <c r="D10885" s="466">
        <v>1.1599999999999999</v>
      </c>
    </row>
    <row r="10886" spans="1:4">
      <c r="A10886" s="463">
        <v>4741</v>
      </c>
      <c r="B10886" s="464" t="s">
        <v>7191</v>
      </c>
      <c r="C10886" s="463" t="s">
        <v>3525</v>
      </c>
      <c r="D10886" s="466">
        <v>79.73</v>
      </c>
    </row>
    <row r="10887" spans="1:4">
      <c r="A10887" s="463">
        <v>4752</v>
      </c>
      <c r="B10887" s="464" t="s">
        <v>7192</v>
      </c>
      <c r="C10887" s="463" t="s">
        <v>3521</v>
      </c>
      <c r="D10887" s="466">
        <v>9.86</v>
      </c>
    </row>
    <row r="10888" spans="1:4">
      <c r="A10888" s="463">
        <v>41091</v>
      </c>
      <c r="B10888" s="464" t="s">
        <v>7193</v>
      </c>
      <c r="C10888" s="463" t="s">
        <v>3526</v>
      </c>
      <c r="D10888" s="466">
        <v>1743.91</v>
      </c>
    </row>
    <row r="10889" spans="1:4" ht="28.5">
      <c r="A10889" s="463">
        <v>13954</v>
      </c>
      <c r="B10889" s="464" t="s">
        <v>7194</v>
      </c>
      <c r="C10889" s="463" t="s">
        <v>3519</v>
      </c>
      <c r="D10889" s="466">
        <v>6723.23</v>
      </c>
    </row>
    <row r="10890" spans="1:4">
      <c r="A10890" s="463">
        <v>3411</v>
      </c>
      <c r="B10890" s="464" t="s">
        <v>7195</v>
      </c>
      <c r="C10890" s="463" t="s">
        <v>3523</v>
      </c>
      <c r="D10890" s="466">
        <v>55.8</v>
      </c>
    </row>
    <row r="10891" spans="1:4">
      <c r="A10891" s="463">
        <v>39995</v>
      </c>
      <c r="B10891" s="464" t="s">
        <v>7196</v>
      </c>
      <c r="C10891" s="463" t="s">
        <v>3525</v>
      </c>
      <c r="D10891" s="466">
        <v>429.27</v>
      </c>
    </row>
    <row r="10892" spans="1:4" ht="28.5">
      <c r="A10892" s="463">
        <v>11615</v>
      </c>
      <c r="B10892" s="464" t="s">
        <v>7197</v>
      </c>
      <c r="C10892" s="463" t="s">
        <v>3520</v>
      </c>
      <c r="D10892" s="466">
        <v>3.64</v>
      </c>
    </row>
    <row r="10893" spans="1:4" ht="28.5">
      <c r="A10893" s="463">
        <v>3408</v>
      </c>
      <c r="B10893" s="464" t="s">
        <v>7198</v>
      </c>
      <c r="C10893" s="463" t="s">
        <v>3520</v>
      </c>
      <c r="D10893" s="466">
        <v>9.67</v>
      </c>
    </row>
    <row r="10894" spans="1:4" ht="28.5">
      <c r="A10894" s="463">
        <v>3409</v>
      </c>
      <c r="B10894" s="464" t="s">
        <v>7199</v>
      </c>
      <c r="C10894" s="463" t="s">
        <v>3520</v>
      </c>
      <c r="D10894" s="466">
        <v>24.17</v>
      </c>
    </row>
    <row r="10895" spans="1:4">
      <c r="A10895" s="463">
        <v>11427</v>
      </c>
      <c r="B10895" s="464" t="s">
        <v>7200</v>
      </c>
      <c r="C10895" s="463" t="s">
        <v>3523</v>
      </c>
      <c r="D10895" s="466">
        <v>131.33000000000001</v>
      </c>
    </row>
    <row r="10896" spans="1:4">
      <c r="A10896" s="463">
        <v>4491</v>
      </c>
      <c r="B10896" s="464" t="s">
        <v>8521</v>
      </c>
      <c r="C10896" s="463" t="s">
        <v>3522</v>
      </c>
      <c r="D10896" s="466">
        <v>9.0399999999999991</v>
      </c>
    </row>
    <row r="10897" spans="1:4" ht="28.5">
      <c r="A10897" s="463">
        <v>2745</v>
      </c>
      <c r="B10897" s="464" t="s">
        <v>8520</v>
      </c>
      <c r="C10897" s="463" t="s">
        <v>3522</v>
      </c>
      <c r="D10897" s="466">
        <v>3.81</v>
      </c>
    </row>
    <row r="10898" spans="1:4" ht="28.5">
      <c r="A10898" s="463">
        <v>14439</v>
      </c>
      <c r="B10898" s="464" t="s">
        <v>8519</v>
      </c>
      <c r="C10898" s="463" t="s">
        <v>3522</v>
      </c>
      <c r="D10898" s="466">
        <v>4.72</v>
      </c>
    </row>
    <row r="10899" spans="1:4" ht="28.5">
      <c r="A10899" s="463">
        <v>44496</v>
      </c>
      <c r="B10899" s="464" t="s">
        <v>13986</v>
      </c>
      <c r="C10899" s="463" t="s">
        <v>3519</v>
      </c>
      <c r="D10899" s="466">
        <v>189.29</v>
      </c>
    </row>
    <row r="10900" spans="1:4">
      <c r="A10900" s="463">
        <v>12362</v>
      </c>
      <c r="B10900" s="464" t="s">
        <v>7201</v>
      </c>
      <c r="C10900" s="463" t="s">
        <v>3519</v>
      </c>
      <c r="D10900" s="466">
        <v>19.11</v>
      </c>
    </row>
    <row r="10901" spans="1:4">
      <c r="A10901" s="463">
        <v>421</v>
      </c>
      <c r="B10901" s="464" t="s">
        <v>13987</v>
      </c>
      <c r="C10901" s="463" t="s">
        <v>3519</v>
      </c>
      <c r="D10901" s="466">
        <v>11.93</v>
      </c>
    </row>
    <row r="10902" spans="1:4">
      <c r="A10902" s="463">
        <v>14148</v>
      </c>
      <c r="B10902" s="464" t="s">
        <v>7202</v>
      </c>
      <c r="C10902" s="463" t="s">
        <v>3519</v>
      </c>
      <c r="D10902" s="466">
        <v>0.9</v>
      </c>
    </row>
    <row r="10903" spans="1:4">
      <c r="A10903" s="463">
        <v>4341</v>
      </c>
      <c r="B10903" s="464" t="s">
        <v>7203</v>
      </c>
      <c r="C10903" s="463" t="s">
        <v>3519</v>
      </c>
      <c r="D10903" s="466">
        <v>1.05</v>
      </c>
    </row>
    <row r="10904" spans="1:4">
      <c r="A10904" s="463">
        <v>4337</v>
      </c>
      <c r="B10904" s="464" t="s">
        <v>7204</v>
      </c>
      <c r="C10904" s="463" t="s">
        <v>3519</v>
      </c>
      <c r="D10904" s="466">
        <v>2.66</v>
      </c>
    </row>
    <row r="10905" spans="1:4">
      <c r="A10905" s="463">
        <v>4339</v>
      </c>
      <c r="B10905" s="464" t="s">
        <v>7205</v>
      </c>
      <c r="C10905" s="463" t="s">
        <v>3519</v>
      </c>
      <c r="D10905" s="466">
        <v>0.56000000000000005</v>
      </c>
    </row>
    <row r="10906" spans="1:4">
      <c r="A10906" s="463">
        <v>39997</v>
      </c>
      <c r="B10906" s="464" t="s">
        <v>7206</v>
      </c>
      <c r="C10906" s="463" t="s">
        <v>3519</v>
      </c>
      <c r="D10906" s="466">
        <v>0.31</v>
      </c>
    </row>
    <row r="10907" spans="1:4">
      <c r="A10907" s="463">
        <v>11971</v>
      </c>
      <c r="B10907" s="464" t="s">
        <v>7207</v>
      </c>
      <c r="C10907" s="463" t="s">
        <v>3519</v>
      </c>
      <c r="D10907" s="466">
        <v>4.4000000000000004</v>
      </c>
    </row>
    <row r="10908" spans="1:4">
      <c r="A10908" s="463">
        <v>4342</v>
      </c>
      <c r="B10908" s="464" t="s">
        <v>7208</v>
      </c>
      <c r="C10908" s="463" t="s">
        <v>3519</v>
      </c>
      <c r="D10908" s="466">
        <v>0.23</v>
      </c>
    </row>
    <row r="10909" spans="1:4">
      <c r="A10909" s="463">
        <v>4330</v>
      </c>
      <c r="B10909" s="464" t="s">
        <v>7209</v>
      </c>
      <c r="C10909" s="463" t="s">
        <v>3519</v>
      </c>
      <c r="D10909" s="466">
        <v>0.15</v>
      </c>
    </row>
    <row r="10910" spans="1:4">
      <c r="A10910" s="463">
        <v>4340</v>
      </c>
      <c r="B10910" s="464" t="s">
        <v>7210</v>
      </c>
      <c r="C10910" s="463" t="s">
        <v>3519</v>
      </c>
      <c r="D10910" s="466">
        <v>1.23</v>
      </c>
    </row>
    <row r="10911" spans="1:4">
      <c r="A10911" s="463">
        <v>5088</v>
      </c>
      <c r="B10911" s="464" t="s">
        <v>8518</v>
      </c>
      <c r="C10911" s="463" t="s">
        <v>3519</v>
      </c>
      <c r="D10911" s="466">
        <v>7.2</v>
      </c>
    </row>
    <row r="10912" spans="1:4" ht="28.5">
      <c r="A10912" s="463">
        <v>11154</v>
      </c>
      <c r="B10912" s="464" t="s">
        <v>7211</v>
      </c>
      <c r="C10912" s="463" t="s">
        <v>3519</v>
      </c>
      <c r="D10912" s="466">
        <v>1510.92</v>
      </c>
    </row>
    <row r="10913" spans="1:4" ht="42.75">
      <c r="A10913" s="463">
        <v>4989</v>
      </c>
      <c r="B10913" s="464" t="s">
        <v>8517</v>
      </c>
      <c r="C10913" s="463" t="s">
        <v>3519</v>
      </c>
      <c r="D10913" s="466">
        <v>303.56</v>
      </c>
    </row>
    <row r="10914" spans="1:4" ht="42.75">
      <c r="A10914" s="463">
        <v>4982</v>
      </c>
      <c r="B10914" s="464" t="s">
        <v>8516</v>
      </c>
      <c r="C10914" s="463" t="s">
        <v>3519</v>
      </c>
      <c r="D10914" s="466">
        <v>284.73</v>
      </c>
    </row>
    <row r="10915" spans="1:4" ht="42.75">
      <c r="A10915" s="463">
        <v>4962</v>
      </c>
      <c r="B10915" s="464" t="s">
        <v>8515</v>
      </c>
      <c r="C10915" s="463" t="s">
        <v>3519</v>
      </c>
      <c r="D10915" s="466">
        <v>224.54</v>
      </c>
    </row>
    <row r="10916" spans="1:4" ht="42.75">
      <c r="A10916" s="463">
        <v>4981</v>
      </c>
      <c r="B10916" s="464" t="s">
        <v>8514</v>
      </c>
      <c r="C10916" s="463" t="s">
        <v>3519</v>
      </c>
      <c r="D10916" s="466">
        <v>199.9</v>
      </c>
    </row>
    <row r="10917" spans="1:4" ht="42.75">
      <c r="A10917" s="463">
        <v>4964</v>
      </c>
      <c r="B10917" s="464" t="s">
        <v>8513</v>
      </c>
      <c r="C10917" s="463" t="s">
        <v>3519</v>
      </c>
      <c r="D10917" s="466">
        <v>253.6</v>
      </c>
    </row>
    <row r="10918" spans="1:4" ht="42.75">
      <c r="A10918" s="463">
        <v>4992</v>
      </c>
      <c r="B10918" s="464" t="s">
        <v>8512</v>
      </c>
      <c r="C10918" s="463" t="s">
        <v>3519</v>
      </c>
      <c r="D10918" s="466">
        <v>247.72</v>
      </c>
    </row>
    <row r="10919" spans="1:4" ht="42.75">
      <c r="A10919" s="463">
        <v>4987</v>
      </c>
      <c r="B10919" s="464" t="s">
        <v>8511</v>
      </c>
      <c r="C10919" s="463" t="s">
        <v>3519</v>
      </c>
      <c r="D10919" s="466">
        <v>283.41000000000003</v>
      </c>
    </row>
    <row r="10920" spans="1:4" ht="28.5">
      <c r="A10920" s="463">
        <v>4930</v>
      </c>
      <c r="B10920" s="464" t="s">
        <v>13988</v>
      </c>
      <c r="C10920" s="463" t="s">
        <v>3520</v>
      </c>
      <c r="D10920" s="466">
        <v>639.97</v>
      </c>
    </row>
    <row r="10921" spans="1:4" ht="42.75">
      <c r="A10921" s="463">
        <v>39021</v>
      </c>
      <c r="B10921" s="464" t="s">
        <v>13989</v>
      </c>
      <c r="C10921" s="463" t="s">
        <v>3519</v>
      </c>
      <c r="D10921" s="466">
        <v>680.45</v>
      </c>
    </row>
    <row r="10922" spans="1:4" ht="28.5">
      <c r="A10922" s="463">
        <v>39022</v>
      </c>
      <c r="B10922" s="464" t="s">
        <v>13990</v>
      </c>
      <c r="C10922" s="463" t="s">
        <v>3519</v>
      </c>
      <c r="D10922" s="466">
        <v>609.5</v>
      </c>
    </row>
    <row r="10923" spans="1:4" ht="28.5">
      <c r="A10923" s="463">
        <v>39024</v>
      </c>
      <c r="B10923" s="464" t="s">
        <v>7212</v>
      </c>
      <c r="C10923" s="463" t="s">
        <v>3519</v>
      </c>
      <c r="D10923" s="466">
        <v>712.53</v>
      </c>
    </row>
    <row r="10924" spans="1:4" ht="28.5">
      <c r="A10924" s="463">
        <v>4914</v>
      </c>
      <c r="B10924" s="464" t="s">
        <v>7213</v>
      </c>
      <c r="C10924" s="463" t="s">
        <v>3520</v>
      </c>
      <c r="D10924" s="466">
        <v>577.73</v>
      </c>
    </row>
    <row r="10925" spans="1:4" ht="28.5">
      <c r="A10925" s="463">
        <v>4917</v>
      </c>
      <c r="B10925" s="464" t="s">
        <v>3602</v>
      </c>
      <c r="C10925" s="463" t="s">
        <v>3520</v>
      </c>
      <c r="D10925" s="466">
        <v>398.99</v>
      </c>
    </row>
    <row r="10926" spans="1:4" ht="28.5">
      <c r="A10926" s="463">
        <v>39025</v>
      </c>
      <c r="B10926" s="464" t="s">
        <v>7214</v>
      </c>
      <c r="C10926" s="463" t="s">
        <v>3519</v>
      </c>
      <c r="D10926" s="466">
        <v>730.62</v>
      </c>
    </row>
    <row r="10927" spans="1:4" ht="28.5">
      <c r="A10927" s="463">
        <v>4922</v>
      </c>
      <c r="B10927" s="464" t="s">
        <v>7215</v>
      </c>
      <c r="C10927" s="463" t="s">
        <v>3520</v>
      </c>
      <c r="D10927" s="466">
        <v>370.1</v>
      </c>
    </row>
    <row r="10928" spans="1:4" ht="28.5">
      <c r="A10928" s="463">
        <v>4911</v>
      </c>
      <c r="B10928" s="464" t="s">
        <v>7216</v>
      </c>
      <c r="C10928" s="463" t="s">
        <v>3520</v>
      </c>
      <c r="D10928" s="466">
        <v>383.04</v>
      </c>
    </row>
    <row r="10929" spans="1:4" ht="28.5">
      <c r="A10929" s="463">
        <v>37518</v>
      </c>
      <c r="B10929" s="464" t="s">
        <v>7217</v>
      </c>
      <c r="C10929" s="463" t="s">
        <v>3520</v>
      </c>
      <c r="D10929" s="466">
        <v>622.44000000000005</v>
      </c>
    </row>
    <row r="10930" spans="1:4" ht="28.5">
      <c r="A10930" s="463">
        <v>4910</v>
      </c>
      <c r="B10930" s="464" t="s">
        <v>7218</v>
      </c>
      <c r="C10930" s="463" t="s">
        <v>3520</v>
      </c>
      <c r="D10930" s="466">
        <v>524.72</v>
      </c>
    </row>
    <row r="10931" spans="1:4" ht="28.5">
      <c r="A10931" s="463">
        <v>4943</v>
      </c>
      <c r="B10931" s="464" t="s">
        <v>7219</v>
      </c>
      <c r="C10931" s="463" t="s">
        <v>3520</v>
      </c>
      <c r="D10931" s="466">
        <v>781.71</v>
      </c>
    </row>
    <row r="10932" spans="1:4" ht="28.5">
      <c r="A10932" s="463">
        <v>5002</v>
      </c>
      <c r="B10932" s="464" t="s">
        <v>7220</v>
      </c>
      <c r="C10932" s="463" t="s">
        <v>3520</v>
      </c>
      <c r="D10932" s="466">
        <v>409.73</v>
      </c>
    </row>
    <row r="10933" spans="1:4">
      <c r="A10933" s="463">
        <v>4977</v>
      </c>
      <c r="B10933" s="464" t="s">
        <v>7221</v>
      </c>
      <c r="C10933" s="463" t="s">
        <v>3520</v>
      </c>
      <c r="D10933" s="466">
        <v>276.58</v>
      </c>
    </row>
    <row r="10934" spans="1:4" ht="28.5">
      <c r="A10934" s="463">
        <v>5028</v>
      </c>
      <c r="B10934" s="464" t="s">
        <v>7222</v>
      </c>
      <c r="C10934" s="463" t="s">
        <v>3520</v>
      </c>
      <c r="D10934" s="466">
        <v>676.75</v>
      </c>
    </row>
    <row r="10935" spans="1:4" ht="28.5">
      <c r="A10935" s="463">
        <v>4998</v>
      </c>
      <c r="B10935" s="464" t="s">
        <v>7223</v>
      </c>
      <c r="C10935" s="463" t="s">
        <v>3520</v>
      </c>
      <c r="D10935" s="466">
        <v>562.04999999999995</v>
      </c>
    </row>
    <row r="10936" spans="1:4" ht="28.5">
      <c r="A10936" s="463">
        <v>4969</v>
      </c>
      <c r="B10936" s="464" t="s">
        <v>7224</v>
      </c>
      <c r="C10936" s="463" t="s">
        <v>3520</v>
      </c>
      <c r="D10936" s="466">
        <v>391.17</v>
      </c>
    </row>
    <row r="10937" spans="1:4" ht="28.5">
      <c r="A10937" s="463">
        <v>11364</v>
      </c>
      <c r="B10937" s="464" t="s">
        <v>8510</v>
      </c>
      <c r="C10937" s="463" t="s">
        <v>3519</v>
      </c>
      <c r="D10937" s="466">
        <v>171.73</v>
      </c>
    </row>
    <row r="10938" spans="1:4" ht="28.5">
      <c r="A10938" s="463">
        <v>11365</v>
      </c>
      <c r="B10938" s="464" t="s">
        <v>8509</v>
      </c>
      <c r="C10938" s="463" t="s">
        <v>3519</v>
      </c>
      <c r="D10938" s="466">
        <v>178.21</v>
      </c>
    </row>
    <row r="10939" spans="1:4" ht="28.5">
      <c r="A10939" s="463">
        <v>11366</v>
      </c>
      <c r="B10939" s="464" t="s">
        <v>8508</v>
      </c>
      <c r="C10939" s="463" t="s">
        <v>3519</v>
      </c>
      <c r="D10939" s="466">
        <v>189.44</v>
      </c>
    </row>
    <row r="10940" spans="1:4" ht="28.5">
      <c r="A10940" s="463">
        <v>43777</v>
      </c>
      <c r="B10940" s="464" t="s">
        <v>8507</v>
      </c>
      <c r="C10940" s="463" t="s">
        <v>3519</v>
      </c>
      <c r="D10940" s="466">
        <v>222.53</v>
      </c>
    </row>
    <row r="10941" spans="1:4" ht="42.75">
      <c r="A10941" s="463">
        <v>20322</v>
      </c>
      <c r="B10941" s="464" t="s">
        <v>8506</v>
      </c>
      <c r="C10941" s="463" t="s">
        <v>3519</v>
      </c>
      <c r="D10941" s="466">
        <v>206.57</v>
      </c>
    </row>
    <row r="10942" spans="1:4" ht="42.75">
      <c r="A10942" s="463">
        <v>10553</v>
      </c>
      <c r="B10942" s="464" t="s">
        <v>8505</v>
      </c>
      <c r="C10942" s="463" t="s">
        <v>3519</v>
      </c>
      <c r="D10942" s="466">
        <v>187.57</v>
      </c>
    </row>
    <row r="10943" spans="1:4" ht="42.75">
      <c r="A10943" s="463">
        <v>5020</v>
      </c>
      <c r="B10943" s="464" t="s">
        <v>8504</v>
      </c>
      <c r="C10943" s="463" t="s">
        <v>3519</v>
      </c>
      <c r="D10943" s="466">
        <v>197.75</v>
      </c>
    </row>
    <row r="10944" spans="1:4" ht="42.75">
      <c r="A10944" s="463">
        <v>10554</v>
      </c>
      <c r="B10944" s="464" t="s">
        <v>8503</v>
      </c>
      <c r="C10944" s="463" t="s">
        <v>3519</v>
      </c>
      <c r="D10944" s="466">
        <v>189.23</v>
      </c>
    </row>
    <row r="10945" spans="1:4" ht="42.75">
      <c r="A10945" s="463">
        <v>10555</v>
      </c>
      <c r="B10945" s="464" t="s">
        <v>8502</v>
      </c>
      <c r="C10945" s="463" t="s">
        <v>3519</v>
      </c>
      <c r="D10945" s="466">
        <v>206.36</v>
      </c>
    </row>
    <row r="10946" spans="1:4" ht="42.75">
      <c r="A10946" s="463">
        <v>10556</v>
      </c>
      <c r="B10946" s="464" t="s">
        <v>8501</v>
      </c>
      <c r="C10946" s="463" t="s">
        <v>3519</v>
      </c>
      <c r="D10946" s="466">
        <v>274.38</v>
      </c>
    </row>
    <row r="10947" spans="1:4" ht="42.75">
      <c r="A10947" s="463">
        <v>39502</v>
      </c>
      <c r="B10947" s="464" t="s">
        <v>8500</v>
      </c>
      <c r="C10947" s="463" t="s">
        <v>3519</v>
      </c>
      <c r="D10947" s="466">
        <v>385.29</v>
      </c>
    </row>
    <row r="10948" spans="1:4" ht="28.5">
      <c r="A10948" s="463">
        <v>39504</v>
      </c>
      <c r="B10948" s="464" t="s">
        <v>8499</v>
      </c>
      <c r="C10948" s="463" t="s">
        <v>3519</v>
      </c>
      <c r="D10948" s="466">
        <v>426.06</v>
      </c>
    </row>
    <row r="10949" spans="1:4" ht="42.75">
      <c r="A10949" s="463">
        <v>39503</v>
      </c>
      <c r="B10949" s="464" t="s">
        <v>8498</v>
      </c>
      <c r="C10949" s="463" t="s">
        <v>3519</v>
      </c>
      <c r="D10949" s="466">
        <v>448.42</v>
      </c>
    </row>
    <row r="10950" spans="1:4" ht="28.5">
      <c r="A10950" s="463">
        <v>39505</v>
      </c>
      <c r="B10950" s="464" t="s">
        <v>8497</v>
      </c>
      <c r="C10950" s="463" t="s">
        <v>3519</v>
      </c>
      <c r="D10950" s="466">
        <v>483.23</v>
      </c>
    </row>
    <row r="10951" spans="1:4">
      <c r="A10951" s="463">
        <v>44471</v>
      </c>
      <c r="B10951" s="464" t="s">
        <v>13991</v>
      </c>
      <c r="C10951" s="463" t="s">
        <v>3519</v>
      </c>
      <c r="D10951" s="466">
        <v>662.67</v>
      </c>
    </row>
    <row r="10952" spans="1:4" ht="28.5">
      <c r="A10952" s="463">
        <v>4944</v>
      </c>
      <c r="B10952" s="464" t="s">
        <v>7225</v>
      </c>
      <c r="C10952" s="463" t="s">
        <v>3520</v>
      </c>
      <c r="D10952" s="466">
        <v>1168.6600000000001</v>
      </c>
    </row>
    <row r="10953" spans="1:4">
      <c r="A10953" s="463">
        <v>21102</v>
      </c>
      <c r="B10953" s="464" t="s">
        <v>7226</v>
      </c>
      <c r="C10953" s="463" t="s">
        <v>3519</v>
      </c>
      <c r="D10953" s="466">
        <v>36.72</v>
      </c>
    </row>
    <row r="10954" spans="1:4">
      <c r="A10954" s="463">
        <v>21101</v>
      </c>
      <c r="B10954" s="464" t="s">
        <v>7227</v>
      </c>
      <c r="C10954" s="463" t="s">
        <v>3519</v>
      </c>
      <c r="D10954" s="466">
        <v>23.58</v>
      </c>
    </row>
    <row r="10955" spans="1:4" ht="28.5">
      <c r="A10955" s="463">
        <v>34713</v>
      </c>
      <c r="B10955" s="464" t="s">
        <v>7228</v>
      </c>
      <c r="C10955" s="463" t="s">
        <v>3520</v>
      </c>
      <c r="D10955" s="466">
        <v>459.77</v>
      </c>
    </row>
    <row r="10956" spans="1:4" ht="28.5">
      <c r="A10956" s="463">
        <v>37563</v>
      </c>
      <c r="B10956" s="464" t="s">
        <v>13992</v>
      </c>
      <c r="C10956" s="463" t="s">
        <v>3520</v>
      </c>
      <c r="D10956" s="466">
        <v>704.2</v>
      </c>
    </row>
    <row r="10957" spans="1:4" ht="28.5">
      <c r="A10957" s="463">
        <v>4948</v>
      </c>
      <c r="B10957" s="464" t="s">
        <v>13993</v>
      </c>
      <c r="C10957" s="463" t="s">
        <v>3520</v>
      </c>
      <c r="D10957" s="466">
        <v>612.66999999999996</v>
      </c>
    </row>
    <row r="10958" spans="1:4" ht="28.5">
      <c r="A10958" s="463">
        <v>37561</v>
      </c>
      <c r="B10958" s="464" t="s">
        <v>7229</v>
      </c>
      <c r="C10958" s="463" t="s">
        <v>3520</v>
      </c>
      <c r="D10958" s="466">
        <v>571.4</v>
      </c>
    </row>
    <row r="10959" spans="1:4" ht="28.5">
      <c r="A10959" s="463">
        <v>37562</v>
      </c>
      <c r="B10959" s="464" t="s">
        <v>7230</v>
      </c>
      <c r="C10959" s="463" t="s">
        <v>3520</v>
      </c>
      <c r="D10959" s="466">
        <v>749.17</v>
      </c>
    </row>
    <row r="10960" spans="1:4" ht="28.5">
      <c r="A10960" s="463">
        <v>14164</v>
      </c>
      <c r="B10960" s="464" t="s">
        <v>7231</v>
      </c>
      <c r="C10960" s="463" t="s">
        <v>3519</v>
      </c>
      <c r="D10960" s="466">
        <v>2405.31</v>
      </c>
    </row>
    <row r="10961" spans="1:4" ht="28.5">
      <c r="A10961" s="463">
        <v>14163</v>
      </c>
      <c r="B10961" s="464" t="s">
        <v>7232</v>
      </c>
      <c r="C10961" s="463" t="s">
        <v>3519</v>
      </c>
      <c r="D10961" s="466">
        <v>2733.79</v>
      </c>
    </row>
    <row r="10962" spans="1:4" ht="28.5">
      <c r="A10962" s="463">
        <v>5051</v>
      </c>
      <c r="B10962" s="464" t="s">
        <v>7233</v>
      </c>
      <c r="C10962" s="463" t="s">
        <v>3519</v>
      </c>
      <c r="D10962" s="466">
        <v>2325.06</v>
      </c>
    </row>
    <row r="10963" spans="1:4" ht="28.5">
      <c r="A10963" s="463">
        <v>14162</v>
      </c>
      <c r="B10963" s="464" t="s">
        <v>7234</v>
      </c>
      <c r="C10963" s="463" t="s">
        <v>3519</v>
      </c>
      <c r="D10963" s="466">
        <v>2321.6799999999998</v>
      </c>
    </row>
    <row r="10964" spans="1:4" ht="28.5">
      <c r="A10964" s="463">
        <v>5052</v>
      </c>
      <c r="B10964" s="464" t="s">
        <v>7235</v>
      </c>
      <c r="C10964" s="463" t="s">
        <v>3519</v>
      </c>
      <c r="D10964" s="466">
        <v>1732.3</v>
      </c>
    </row>
    <row r="10965" spans="1:4" ht="28.5">
      <c r="A10965" s="463">
        <v>14166</v>
      </c>
      <c r="B10965" s="464" t="s">
        <v>7236</v>
      </c>
      <c r="C10965" s="463" t="s">
        <v>3519</v>
      </c>
      <c r="D10965" s="466">
        <v>1754.29</v>
      </c>
    </row>
    <row r="10966" spans="1:4" ht="28.5">
      <c r="A10966" s="463">
        <v>14165</v>
      </c>
      <c r="B10966" s="464" t="s">
        <v>7237</v>
      </c>
      <c r="C10966" s="463" t="s">
        <v>3519</v>
      </c>
      <c r="D10966" s="466">
        <v>2430.33</v>
      </c>
    </row>
    <row r="10967" spans="1:4" ht="28.5">
      <c r="A10967" s="463">
        <v>5050</v>
      </c>
      <c r="B10967" s="464" t="s">
        <v>7238</v>
      </c>
      <c r="C10967" s="463" t="s">
        <v>3519</v>
      </c>
      <c r="D10967" s="466">
        <v>598.16</v>
      </c>
    </row>
    <row r="10968" spans="1:4" ht="28.5">
      <c r="A10968" s="463">
        <v>12366</v>
      </c>
      <c r="B10968" s="464" t="s">
        <v>13994</v>
      </c>
      <c r="C10968" s="463" t="s">
        <v>3519</v>
      </c>
      <c r="D10968" s="466">
        <v>1026.1400000000001</v>
      </c>
    </row>
    <row r="10969" spans="1:4" ht="28.5">
      <c r="A10969" s="463">
        <v>5045</v>
      </c>
      <c r="B10969" s="464" t="s">
        <v>13995</v>
      </c>
      <c r="C10969" s="463" t="s">
        <v>3519</v>
      </c>
      <c r="D10969" s="466">
        <v>1629.84</v>
      </c>
    </row>
    <row r="10970" spans="1:4" ht="28.5">
      <c r="A10970" s="463">
        <v>5035</v>
      </c>
      <c r="B10970" s="464" t="s">
        <v>13996</v>
      </c>
      <c r="C10970" s="463" t="s">
        <v>3519</v>
      </c>
      <c r="D10970" s="466">
        <v>2500.48</v>
      </c>
    </row>
    <row r="10971" spans="1:4" ht="28.5">
      <c r="A10971" s="463">
        <v>41180</v>
      </c>
      <c r="B10971" s="464" t="s">
        <v>13997</v>
      </c>
      <c r="C10971" s="463" t="s">
        <v>3519</v>
      </c>
      <c r="D10971" s="466">
        <v>3663.87</v>
      </c>
    </row>
    <row r="10972" spans="1:4" ht="28.5">
      <c r="A10972" s="463">
        <v>41181</v>
      </c>
      <c r="B10972" s="464" t="s">
        <v>13998</v>
      </c>
      <c r="C10972" s="463" t="s">
        <v>3519</v>
      </c>
      <c r="D10972" s="466">
        <v>4850.8500000000004</v>
      </c>
    </row>
    <row r="10973" spans="1:4" ht="28.5">
      <c r="A10973" s="463">
        <v>41182</v>
      </c>
      <c r="B10973" s="464" t="s">
        <v>13999</v>
      </c>
      <c r="C10973" s="463" t="s">
        <v>3519</v>
      </c>
      <c r="D10973" s="466">
        <v>6958.94</v>
      </c>
    </row>
    <row r="10974" spans="1:4" ht="28.5">
      <c r="A10974" s="463">
        <v>41183</v>
      </c>
      <c r="B10974" s="464" t="s">
        <v>14000</v>
      </c>
      <c r="C10974" s="463" t="s">
        <v>3519</v>
      </c>
      <c r="D10974" s="466">
        <v>8688.3799999999992</v>
      </c>
    </row>
    <row r="10975" spans="1:4" ht="28.5">
      <c r="A10975" s="463">
        <v>41184</v>
      </c>
      <c r="B10975" s="464" t="s">
        <v>14001</v>
      </c>
      <c r="C10975" s="463" t="s">
        <v>3519</v>
      </c>
      <c r="D10975" s="466">
        <v>13228.59</v>
      </c>
    </row>
    <row r="10976" spans="1:4" ht="28.5">
      <c r="A10976" s="463">
        <v>41185</v>
      </c>
      <c r="B10976" s="464" t="s">
        <v>14002</v>
      </c>
      <c r="C10976" s="463" t="s">
        <v>3519</v>
      </c>
      <c r="D10976" s="466">
        <v>4905.76</v>
      </c>
    </row>
    <row r="10977" spans="1:4" ht="28.5">
      <c r="A10977" s="463">
        <v>41186</v>
      </c>
      <c r="B10977" s="464" t="s">
        <v>14003</v>
      </c>
      <c r="C10977" s="463" t="s">
        <v>3519</v>
      </c>
      <c r="D10977" s="466">
        <v>6874.85</v>
      </c>
    </row>
    <row r="10978" spans="1:4" ht="28.5">
      <c r="A10978" s="463">
        <v>41187</v>
      </c>
      <c r="B10978" s="464" t="s">
        <v>14004</v>
      </c>
      <c r="C10978" s="463" t="s">
        <v>3519</v>
      </c>
      <c r="D10978" s="466">
        <v>9219.74</v>
      </c>
    </row>
    <row r="10979" spans="1:4" ht="28.5">
      <c r="A10979" s="463">
        <v>41188</v>
      </c>
      <c r="B10979" s="464" t="s">
        <v>14005</v>
      </c>
      <c r="C10979" s="463" t="s">
        <v>3519</v>
      </c>
      <c r="D10979" s="466">
        <v>11790</v>
      </c>
    </row>
    <row r="10980" spans="1:4" ht="28.5">
      <c r="A10980" s="463">
        <v>5036</v>
      </c>
      <c r="B10980" s="464" t="s">
        <v>14006</v>
      </c>
      <c r="C10980" s="463" t="s">
        <v>3519</v>
      </c>
      <c r="D10980" s="466">
        <v>884.06</v>
      </c>
    </row>
    <row r="10981" spans="1:4" ht="28.5">
      <c r="A10981" s="463">
        <v>41189</v>
      </c>
      <c r="B10981" s="464" t="s">
        <v>14007</v>
      </c>
      <c r="C10981" s="463" t="s">
        <v>3519</v>
      </c>
      <c r="D10981" s="466">
        <v>15157.28</v>
      </c>
    </row>
    <row r="10982" spans="1:4" ht="28.5">
      <c r="A10982" s="463">
        <v>41190</v>
      </c>
      <c r="B10982" s="464" t="s">
        <v>14008</v>
      </c>
      <c r="C10982" s="463" t="s">
        <v>3519</v>
      </c>
      <c r="D10982" s="466">
        <v>5271.17</v>
      </c>
    </row>
    <row r="10983" spans="1:4" ht="28.5">
      <c r="A10983" s="463">
        <v>41191</v>
      </c>
      <c r="B10983" s="464" t="s">
        <v>14009</v>
      </c>
      <c r="C10983" s="463" t="s">
        <v>3519</v>
      </c>
      <c r="D10983" s="466">
        <v>8083.14</v>
      </c>
    </row>
    <row r="10984" spans="1:4" ht="28.5">
      <c r="A10984" s="463">
        <v>41192</v>
      </c>
      <c r="B10984" s="464" t="s">
        <v>14010</v>
      </c>
      <c r="C10984" s="463" t="s">
        <v>3519</v>
      </c>
      <c r="D10984" s="466">
        <v>8426.61</v>
      </c>
    </row>
    <row r="10985" spans="1:4" ht="28.5">
      <c r="A10985" s="463">
        <v>41193</v>
      </c>
      <c r="B10985" s="464" t="s">
        <v>14011</v>
      </c>
      <c r="C10985" s="463" t="s">
        <v>3519</v>
      </c>
      <c r="D10985" s="466">
        <v>13768.81</v>
      </c>
    </row>
    <row r="10986" spans="1:4" ht="28.5">
      <c r="A10986" s="463">
        <v>41194</v>
      </c>
      <c r="B10986" s="464" t="s">
        <v>14012</v>
      </c>
      <c r="C10986" s="463" t="s">
        <v>3519</v>
      </c>
      <c r="D10986" s="466">
        <v>16429.310000000001</v>
      </c>
    </row>
    <row r="10987" spans="1:4" ht="28.5">
      <c r="A10987" s="463">
        <v>5044</v>
      </c>
      <c r="B10987" s="464" t="s">
        <v>14013</v>
      </c>
      <c r="C10987" s="463" t="s">
        <v>3519</v>
      </c>
      <c r="D10987" s="466">
        <v>1417.55</v>
      </c>
    </row>
    <row r="10988" spans="1:4" ht="28.5">
      <c r="A10988" s="463">
        <v>5059</v>
      </c>
      <c r="B10988" s="464" t="s">
        <v>14014</v>
      </c>
      <c r="C10988" s="463" t="s">
        <v>3519</v>
      </c>
      <c r="D10988" s="466">
        <v>1057.23</v>
      </c>
    </row>
    <row r="10989" spans="1:4" ht="28.5">
      <c r="A10989" s="463">
        <v>41201</v>
      </c>
      <c r="B10989" s="464" t="s">
        <v>14015</v>
      </c>
      <c r="C10989" s="463" t="s">
        <v>3519</v>
      </c>
      <c r="D10989" s="466">
        <v>2145.56</v>
      </c>
    </row>
    <row r="10990" spans="1:4" ht="28.5">
      <c r="A10990" s="463">
        <v>41199</v>
      </c>
      <c r="B10990" s="464" t="s">
        <v>14016</v>
      </c>
      <c r="C10990" s="463" t="s">
        <v>3519</v>
      </c>
      <c r="D10990" s="466">
        <v>689.45</v>
      </c>
    </row>
    <row r="10991" spans="1:4" ht="28.5">
      <c r="A10991" s="463">
        <v>5057</v>
      </c>
      <c r="B10991" s="464" t="s">
        <v>14017</v>
      </c>
      <c r="C10991" s="463" t="s">
        <v>3519</v>
      </c>
      <c r="D10991" s="466">
        <v>933.39</v>
      </c>
    </row>
    <row r="10992" spans="1:4" ht="28.5">
      <c r="A10992" s="463">
        <v>41200</v>
      </c>
      <c r="B10992" s="464" t="s">
        <v>14018</v>
      </c>
      <c r="C10992" s="463" t="s">
        <v>3519</v>
      </c>
      <c r="D10992" s="466">
        <v>1341.91</v>
      </c>
    </row>
    <row r="10993" spans="1:4" ht="28.5">
      <c r="A10993" s="463">
        <v>41205</v>
      </c>
      <c r="B10993" s="464" t="s">
        <v>14019</v>
      </c>
      <c r="C10993" s="463" t="s">
        <v>3519</v>
      </c>
      <c r="D10993" s="466">
        <v>2486.54</v>
      </c>
    </row>
    <row r="10994" spans="1:4" ht="28.5">
      <c r="A10994" s="463">
        <v>41202</v>
      </c>
      <c r="B10994" s="464" t="s">
        <v>14020</v>
      </c>
      <c r="C10994" s="463" t="s">
        <v>3519</v>
      </c>
      <c r="D10994" s="466">
        <v>725.59</v>
      </c>
    </row>
    <row r="10995" spans="1:4" ht="28.5">
      <c r="A10995" s="463">
        <v>41206</v>
      </c>
      <c r="B10995" s="464" t="s">
        <v>14021</v>
      </c>
      <c r="C10995" s="463" t="s">
        <v>3519</v>
      </c>
      <c r="D10995" s="466">
        <v>3278.39</v>
      </c>
    </row>
    <row r="10996" spans="1:4" ht="28.5">
      <c r="A10996" s="463">
        <v>12372</v>
      </c>
      <c r="B10996" s="464" t="s">
        <v>14022</v>
      </c>
      <c r="C10996" s="463" t="s">
        <v>3519</v>
      </c>
      <c r="D10996" s="466">
        <v>761.87</v>
      </c>
    </row>
    <row r="10997" spans="1:4" ht="28.5">
      <c r="A10997" s="463">
        <v>41207</v>
      </c>
      <c r="B10997" s="464" t="s">
        <v>14023</v>
      </c>
      <c r="C10997" s="463" t="s">
        <v>3519</v>
      </c>
      <c r="D10997" s="466">
        <v>4413.37</v>
      </c>
    </row>
    <row r="10998" spans="1:4" ht="28.5">
      <c r="A10998" s="463">
        <v>41203</v>
      </c>
      <c r="B10998" s="464" t="s">
        <v>14024</v>
      </c>
      <c r="C10998" s="463" t="s">
        <v>3519</v>
      </c>
      <c r="D10998" s="466">
        <v>1162.31</v>
      </c>
    </row>
    <row r="10999" spans="1:4" ht="28.5">
      <c r="A10999" s="463">
        <v>41204</v>
      </c>
      <c r="B10999" s="464" t="s">
        <v>14025</v>
      </c>
      <c r="C10999" s="463" t="s">
        <v>3519</v>
      </c>
      <c r="D10999" s="466">
        <v>1643.22</v>
      </c>
    </row>
    <row r="11000" spans="1:4" ht="28.5">
      <c r="A11000" s="463">
        <v>41210</v>
      </c>
      <c r="B11000" s="464" t="s">
        <v>14026</v>
      </c>
      <c r="C11000" s="463" t="s">
        <v>3519</v>
      </c>
      <c r="D11000" s="466">
        <v>2744.95</v>
      </c>
    </row>
    <row r="11001" spans="1:4" ht="28.5">
      <c r="A11001" s="463">
        <v>41208</v>
      </c>
      <c r="B11001" s="464" t="s">
        <v>14027</v>
      </c>
      <c r="C11001" s="463" t="s">
        <v>3519</v>
      </c>
      <c r="D11001" s="466">
        <v>960.89</v>
      </c>
    </row>
    <row r="11002" spans="1:4" ht="28.5">
      <c r="A11002" s="463">
        <v>41211</v>
      </c>
      <c r="B11002" s="464" t="s">
        <v>14028</v>
      </c>
      <c r="C11002" s="463" t="s">
        <v>3519</v>
      </c>
      <c r="D11002" s="466">
        <v>3867.6</v>
      </c>
    </row>
    <row r="11003" spans="1:4" ht="28.5">
      <c r="A11003" s="463">
        <v>13339</v>
      </c>
      <c r="B11003" s="464" t="s">
        <v>14029</v>
      </c>
      <c r="C11003" s="463" t="s">
        <v>3519</v>
      </c>
      <c r="D11003" s="466">
        <v>1302.24</v>
      </c>
    </row>
    <row r="11004" spans="1:4" ht="28.5">
      <c r="A11004" s="463">
        <v>41213</v>
      </c>
      <c r="B11004" s="464" t="s">
        <v>14030</v>
      </c>
      <c r="C11004" s="463" t="s">
        <v>3519</v>
      </c>
      <c r="D11004" s="466">
        <v>8016.58</v>
      </c>
    </row>
    <row r="11005" spans="1:4" ht="28.5">
      <c r="A11005" s="463">
        <v>41209</v>
      </c>
      <c r="B11005" s="464" t="s">
        <v>14031</v>
      </c>
      <c r="C11005" s="463" t="s">
        <v>3519</v>
      </c>
      <c r="D11005" s="466">
        <v>1791.72</v>
      </c>
    </row>
    <row r="11006" spans="1:4" ht="28.5">
      <c r="A11006" s="463">
        <v>41216</v>
      </c>
      <c r="B11006" s="464" t="s">
        <v>14032</v>
      </c>
      <c r="C11006" s="463" t="s">
        <v>3519</v>
      </c>
      <c r="D11006" s="466">
        <v>3356.13</v>
      </c>
    </row>
    <row r="11007" spans="1:4" ht="28.5">
      <c r="A11007" s="463">
        <v>41217</v>
      </c>
      <c r="B11007" s="464" t="s">
        <v>14033</v>
      </c>
      <c r="C11007" s="463" t="s">
        <v>3519</v>
      </c>
      <c r="D11007" s="466">
        <v>5381.07</v>
      </c>
    </row>
    <row r="11008" spans="1:4" ht="28.5">
      <c r="A11008" s="463">
        <v>41218</v>
      </c>
      <c r="B11008" s="464" t="s">
        <v>14034</v>
      </c>
      <c r="C11008" s="463" t="s">
        <v>3519</v>
      </c>
      <c r="D11008" s="466">
        <v>7216.18</v>
      </c>
    </row>
    <row r="11009" spans="1:4" ht="28.5">
      <c r="A11009" s="463">
        <v>41214</v>
      </c>
      <c r="B11009" s="464" t="s">
        <v>14035</v>
      </c>
      <c r="C11009" s="463" t="s">
        <v>3519</v>
      </c>
      <c r="D11009" s="466">
        <v>1521.52</v>
      </c>
    </row>
    <row r="11010" spans="1:4" ht="28.5">
      <c r="A11010" s="463">
        <v>41215</v>
      </c>
      <c r="B11010" s="464" t="s">
        <v>14036</v>
      </c>
      <c r="C11010" s="463" t="s">
        <v>3519</v>
      </c>
      <c r="D11010" s="466">
        <v>2290.85</v>
      </c>
    </row>
    <row r="11011" spans="1:4" ht="28.5">
      <c r="A11011" s="463">
        <v>41221</v>
      </c>
      <c r="B11011" s="464" t="s">
        <v>14037</v>
      </c>
      <c r="C11011" s="463" t="s">
        <v>3519</v>
      </c>
      <c r="D11011" s="466">
        <v>6633.2</v>
      </c>
    </row>
    <row r="11012" spans="1:4" ht="28.5">
      <c r="A11012" s="463">
        <v>41222</v>
      </c>
      <c r="B11012" s="464" t="s">
        <v>14038</v>
      </c>
      <c r="C11012" s="463" t="s">
        <v>3519</v>
      </c>
      <c r="D11012" s="466">
        <v>9492.19</v>
      </c>
    </row>
    <row r="11013" spans="1:4" ht="28.5">
      <c r="A11013" s="463">
        <v>41195</v>
      </c>
      <c r="B11013" s="464" t="s">
        <v>14039</v>
      </c>
      <c r="C11013" s="463" t="s">
        <v>3519</v>
      </c>
      <c r="D11013" s="466">
        <v>487.87</v>
      </c>
    </row>
    <row r="11014" spans="1:4" ht="28.5">
      <c r="A11014" s="463">
        <v>41198</v>
      </c>
      <c r="B11014" s="464" t="s">
        <v>14040</v>
      </c>
      <c r="C11014" s="463" t="s">
        <v>3519</v>
      </c>
      <c r="D11014" s="466">
        <v>1906.48</v>
      </c>
    </row>
    <row r="11015" spans="1:4" ht="28.5">
      <c r="A11015" s="463">
        <v>41196</v>
      </c>
      <c r="B11015" s="464" t="s">
        <v>14041</v>
      </c>
      <c r="C11015" s="463" t="s">
        <v>3519</v>
      </c>
      <c r="D11015" s="466">
        <v>604.74</v>
      </c>
    </row>
    <row r="11016" spans="1:4" ht="28.5">
      <c r="A11016" s="463">
        <v>5033</v>
      </c>
      <c r="B11016" s="464" t="s">
        <v>14042</v>
      </c>
      <c r="C11016" s="463" t="s">
        <v>3519</v>
      </c>
      <c r="D11016" s="466">
        <v>794</v>
      </c>
    </row>
    <row r="11017" spans="1:4" ht="28.5">
      <c r="A11017" s="463">
        <v>41197</v>
      </c>
      <c r="B11017" s="464" t="s">
        <v>14043</v>
      </c>
      <c r="C11017" s="463" t="s">
        <v>3519</v>
      </c>
      <c r="D11017" s="466">
        <v>1179.3800000000001</v>
      </c>
    </row>
    <row r="11018" spans="1:4">
      <c r="A11018" s="463">
        <v>12388</v>
      </c>
      <c r="B11018" s="464" t="s">
        <v>7239</v>
      </c>
      <c r="C11018" s="463" t="s">
        <v>3519</v>
      </c>
      <c r="D11018" s="466">
        <v>354.06</v>
      </c>
    </row>
    <row r="11019" spans="1:4" ht="28.5">
      <c r="A11019" s="463">
        <v>2731</v>
      </c>
      <c r="B11019" s="464" t="s">
        <v>8496</v>
      </c>
      <c r="C11019" s="463" t="s">
        <v>3522</v>
      </c>
      <c r="D11019" s="466">
        <v>108.76</v>
      </c>
    </row>
    <row r="11020" spans="1:4" ht="28.5">
      <c r="A11020" s="463">
        <v>41457</v>
      </c>
      <c r="B11020" s="464" t="s">
        <v>14044</v>
      </c>
      <c r="C11020" s="463" t="s">
        <v>3519</v>
      </c>
      <c r="D11020" s="466">
        <v>1591.8</v>
      </c>
    </row>
    <row r="11021" spans="1:4" ht="28.5">
      <c r="A11021" s="463">
        <v>41458</v>
      </c>
      <c r="B11021" s="464" t="s">
        <v>14045</v>
      </c>
      <c r="C11021" s="463" t="s">
        <v>3519</v>
      </c>
      <c r="D11021" s="466">
        <v>2222.23</v>
      </c>
    </row>
    <row r="11022" spans="1:4" ht="28.5">
      <c r="A11022" s="463">
        <v>41459</v>
      </c>
      <c r="B11022" s="464" t="s">
        <v>14046</v>
      </c>
      <c r="C11022" s="463" t="s">
        <v>3519</v>
      </c>
      <c r="D11022" s="466">
        <v>3099.84</v>
      </c>
    </row>
    <row r="11023" spans="1:4" ht="28.5">
      <c r="A11023" s="463">
        <v>41461</v>
      </c>
      <c r="B11023" s="464" t="s">
        <v>14047</v>
      </c>
      <c r="C11023" s="463" t="s">
        <v>3519</v>
      </c>
      <c r="D11023" s="466">
        <v>4226.4799999999996</v>
      </c>
    </row>
    <row r="11024" spans="1:4">
      <c r="A11024" s="463">
        <v>44537</v>
      </c>
      <c r="B11024" s="464" t="s">
        <v>14048</v>
      </c>
      <c r="C11024" s="463" t="s">
        <v>3530</v>
      </c>
      <c r="D11024" s="466">
        <v>265.91000000000003</v>
      </c>
    </row>
    <row r="11025" spans="1:4" ht="28.5">
      <c r="A11025" s="463">
        <v>11844</v>
      </c>
      <c r="B11025" s="464" t="s">
        <v>11578</v>
      </c>
      <c r="C11025" s="463" t="s">
        <v>3522</v>
      </c>
      <c r="D11025" s="466">
        <v>41.45</v>
      </c>
    </row>
    <row r="11026" spans="1:4" ht="28.5">
      <c r="A11026" s="463">
        <v>4465</v>
      </c>
      <c r="B11026" s="464" t="s">
        <v>11579</v>
      </c>
      <c r="C11026" s="463" t="s">
        <v>3522</v>
      </c>
      <c r="D11026" s="466">
        <v>34.44</v>
      </c>
    </row>
    <row r="11027" spans="1:4" ht="28.5">
      <c r="A11027" s="463">
        <v>35273</v>
      </c>
      <c r="B11027" s="464" t="s">
        <v>11580</v>
      </c>
      <c r="C11027" s="463" t="s">
        <v>3522</v>
      </c>
      <c r="D11027" s="466">
        <v>41.31</v>
      </c>
    </row>
    <row r="11028" spans="1:4" ht="28.5">
      <c r="A11028" s="463">
        <v>4470</v>
      </c>
      <c r="B11028" s="464" t="s">
        <v>11581</v>
      </c>
      <c r="C11028" s="463" t="s">
        <v>3522</v>
      </c>
      <c r="D11028" s="466">
        <v>95.33</v>
      </c>
    </row>
    <row r="11029" spans="1:4" ht="28.5">
      <c r="A11029" s="463">
        <v>20208</v>
      </c>
      <c r="B11029" s="464" t="s">
        <v>11582</v>
      </c>
      <c r="C11029" s="463" t="s">
        <v>3522</v>
      </c>
      <c r="D11029" s="466">
        <v>85.8</v>
      </c>
    </row>
    <row r="11030" spans="1:4" ht="28.5">
      <c r="A11030" s="463">
        <v>20204</v>
      </c>
      <c r="B11030" s="464" t="s">
        <v>11583</v>
      </c>
      <c r="C11030" s="463" t="s">
        <v>3522</v>
      </c>
      <c r="D11030" s="466">
        <v>63.55</v>
      </c>
    </row>
    <row r="11031" spans="1:4" ht="28.5">
      <c r="A11031" s="463">
        <v>4437</v>
      </c>
      <c r="B11031" s="464" t="s">
        <v>11584</v>
      </c>
      <c r="C11031" s="463" t="s">
        <v>3522</v>
      </c>
      <c r="D11031" s="466">
        <v>71.5</v>
      </c>
    </row>
    <row r="11032" spans="1:4" ht="28.5">
      <c r="A11032" s="463">
        <v>14580</v>
      </c>
      <c r="B11032" s="464" t="s">
        <v>11585</v>
      </c>
      <c r="C11032" s="463" t="s">
        <v>3522</v>
      </c>
      <c r="D11032" s="466">
        <v>71.5</v>
      </c>
    </row>
    <row r="11033" spans="1:4">
      <c r="A11033" s="463">
        <v>40304</v>
      </c>
      <c r="B11033" s="464" t="s">
        <v>7240</v>
      </c>
      <c r="C11033" s="463" t="s">
        <v>3523</v>
      </c>
      <c r="D11033" s="466">
        <v>29.67</v>
      </c>
    </row>
    <row r="11034" spans="1:4">
      <c r="A11034" s="463">
        <v>5065</v>
      </c>
      <c r="B11034" s="464" t="s">
        <v>7241</v>
      </c>
      <c r="C11034" s="463" t="s">
        <v>3523</v>
      </c>
      <c r="D11034" s="466">
        <v>45.72</v>
      </c>
    </row>
    <row r="11035" spans="1:4">
      <c r="A11035" s="463">
        <v>5072</v>
      </c>
      <c r="B11035" s="464" t="s">
        <v>7242</v>
      </c>
      <c r="C11035" s="463" t="s">
        <v>3523</v>
      </c>
      <c r="D11035" s="466">
        <v>42.3</v>
      </c>
    </row>
    <row r="11036" spans="1:4">
      <c r="A11036" s="463">
        <v>5066</v>
      </c>
      <c r="B11036" s="464" t="s">
        <v>7243</v>
      </c>
      <c r="C11036" s="463" t="s">
        <v>3523</v>
      </c>
      <c r="D11036" s="466">
        <v>31.67</v>
      </c>
    </row>
    <row r="11037" spans="1:4">
      <c r="A11037" s="463">
        <v>5063</v>
      </c>
      <c r="B11037" s="464" t="s">
        <v>7244</v>
      </c>
      <c r="C11037" s="463" t="s">
        <v>3523</v>
      </c>
      <c r="D11037" s="466">
        <v>28.68</v>
      </c>
    </row>
    <row r="11038" spans="1:4">
      <c r="A11038" s="463">
        <v>20247</v>
      </c>
      <c r="B11038" s="464" t="s">
        <v>7245</v>
      </c>
      <c r="C11038" s="463" t="s">
        <v>3523</v>
      </c>
      <c r="D11038" s="466">
        <v>26.62</v>
      </c>
    </row>
    <row r="11039" spans="1:4">
      <c r="A11039" s="463">
        <v>5074</v>
      </c>
      <c r="B11039" s="464" t="s">
        <v>7246</v>
      </c>
      <c r="C11039" s="463" t="s">
        <v>3523</v>
      </c>
      <c r="D11039" s="466">
        <v>26.93</v>
      </c>
    </row>
    <row r="11040" spans="1:4">
      <c r="A11040" s="463">
        <v>5067</v>
      </c>
      <c r="B11040" s="464" t="s">
        <v>7247</v>
      </c>
      <c r="C11040" s="463" t="s">
        <v>3523</v>
      </c>
      <c r="D11040" s="466">
        <v>25.62</v>
      </c>
    </row>
    <row r="11041" spans="1:4">
      <c r="A11041" s="463">
        <v>5078</v>
      </c>
      <c r="B11041" s="464" t="s">
        <v>7248</v>
      </c>
      <c r="C11041" s="463" t="s">
        <v>3523</v>
      </c>
      <c r="D11041" s="466">
        <v>25.33</v>
      </c>
    </row>
    <row r="11042" spans="1:4">
      <c r="A11042" s="463">
        <v>5068</v>
      </c>
      <c r="B11042" s="464" t="s">
        <v>7249</v>
      </c>
      <c r="C11042" s="463" t="s">
        <v>3523</v>
      </c>
      <c r="D11042" s="466">
        <v>24.04</v>
      </c>
    </row>
    <row r="11043" spans="1:4">
      <c r="A11043" s="463">
        <v>5073</v>
      </c>
      <c r="B11043" s="464" t="s">
        <v>7250</v>
      </c>
      <c r="C11043" s="463" t="s">
        <v>3523</v>
      </c>
      <c r="D11043" s="466">
        <v>24.5</v>
      </c>
    </row>
    <row r="11044" spans="1:4">
      <c r="A11044" s="463">
        <v>5069</v>
      </c>
      <c r="B11044" s="464" t="s">
        <v>7251</v>
      </c>
      <c r="C11044" s="463" t="s">
        <v>3523</v>
      </c>
      <c r="D11044" s="466">
        <v>24.5</v>
      </c>
    </row>
    <row r="11045" spans="1:4">
      <c r="A11045" s="463">
        <v>5070</v>
      </c>
      <c r="B11045" s="464" t="s">
        <v>7252</v>
      </c>
      <c r="C11045" s="463" t="s">
        <v>3523</v>
      </c>
      <c r="D11045" s="466">
        <v>24.77</v>
      </c>
    </row>
    <row r="11046" spans="1:4">
      <c r="A11046" s="463">
        <v>5071</v>
      </c>
      <c r="B11046" s="464" t="s">
        <v>7253</v>
      </c>
      <c r="C11046" s="463" t="s">
        <v>3523</v>
      </c>
      <c r="D11046" s="466">
        <v>24.04</v>
      </c>
    </row>
    <row r="11047" spans="1:4">
      <c r="A11047" s="463">
        <v>5061</v>
      </c>
      <c r="B11047" s="464" t="s">
        <v>7254</v>
      </c>
      <c r="C11047" s="463" t="s">
        <v>3523</v>
      </c>
      <c r="D11047" s="466">
        <v>23.63</v>
      </c>
    </row>
    <row r="11048" spans="1:4">
      <c r="A11048" s="463">
        <v>5075</v>
      </c>
      <c r="B11048" s="464" t="s">
        <v>7255</v>
      </c>
      <c r="C11048" s="463" t="s">
        <v>3523</v>
      </c>
      <c r="D11048" s="466">
        <v>24.04</v>
      </c>
    </row>
    <row r="11049" spans="1:4">
      <c r="A11049" s="463">
        <v>39027</v>
      </c>
      <c r="B11049" s="464" t="s">
        <v>7256</v>
      </c>
      <c r="C11049" s="463" t="s">
        <v>3523</v>
      </c>
      <c r="D11049" s="466">
        <v>24.01</v>
      </c>
    </row>
    <row r="11050" spans="1:4">
      <c r="A11050" s="463">
        <v>5062</v>
      </c>
      <c r="B11050" s="464" t="s">
        <v>7257</v>
      </c>
      <c r="C11050" s="463" t="s">
        <v>3523</v>
      </c>
      <c r="D11050" s="466">
        <v>24.35</v>
      </c>
    </row>
    <row r="11051" spans="1:4">
      <c r="A11051" s="463">
        <v>40568</v>
      </c>
      <c r="B11051" s="464" t="s">
        <v>7258</v>
      </c>
      <c r="C11051" s="463" t="s">
        <v>3523</v>
      </c>
      <c r="D11051" s="466">
        <v>24.22</v>
      </c>
    </row>
    <row r="11052" spans="1:4">
      <c r="A11052" s="463">
        <v>39026</v>
      </c>
      <c r="B11052" s="464" t="s">
        <v>7259</v>
      </c>
      <c r="C11052" s="463" t="s">
        <v>3523</v>
      </c>
      <c r="D11052" s="466">
        <v>27.03</v>
      </c>
    </row>
    <row r="11053" spans="1:4" ht="42.75">
      <c r="A11053" s="463">
        <v>42431</v>
      </c>
      <c r="B11053" s="464" t="s">
        <v>7260</v>
      </c>
      <c r="C11053" s="463" t="s">
        <v>3519</v>
      </c>
      <c r="D11053" s="466">
        <v>3475.1</v>
      </c>
    </row>
    <row r="11054" spans="1:4">
      <c r="A11054" s="463">
        <v>44074</v>
      </c>
      <c r="B11054" s="464" t="s">
        <v>14049</v>
      </c>
      <c r="C11054" s="463" t="s">
        <v>3524</v>
      </c>
      <c r="D11054" s="466">
        <v>424.73</v>
      </c>
    </row>
    <row r="11055" spans="1:4">
      <c r="A11055" s="463">
        <v>44072</v>
      </c>
      <c r="B11055" s="464" t="s">
        <v>14050</v>
      </c>
      <c r="C11055" s="463" t="s">
        <v>3524</v>
      </c>
      <c r="D11055" s="466">
        <v>85.42</v>
      </c>
    </row>
    <row r="11056" spans="1:4" ht="28.5">
      <c r="A11056" s="463">
        <v>511</v>
      </c>
      <c r="B11056" s="464" t="s">
        <v>7261</v>
      </c>
      <c r="C11056" s="463" t="s">
        <v>3524</v>
      </c>
      <c r="D11056" s="466">
        <v>20</v>
      </c>
    </row>
    <row r="11057" spans="1:4" ht="28.5">
      <c r="A11057" s="463">
        <v>37540</v>
      </c>
      <c r="B11057" s="464" t="s">
        <v>7262</v>
      </c>
      <c r="C11057" s="463" t="s">
        <v>3519</v>
      </c>
      <c r="D11057" s="466">
        <v>84298.6</v>
      </c>
    </row>
    <row r="11058" spans="1:4" ht="28.5">
      <c r="A11058" s="463">
        <v>37548</v>
      </c>
      <c r="B11058" s="464" t="s">
        <v>7263</v>
      </c>
      <c r="C11058" s="463" t="s">
        <v>3519</v>
      </c>
      <c r="D11058" s="466">
        <v>111737.37</v>
      </c>
    </row>
    <row r="11059" spans="1:4" ht="28.5">
      <c r="A11059" s="463">
        <v>39828</v>
      </c>
      <c r="B11059" s="464" t="s">
        <v>7264</v>
      </c>
      <c r="C11059" s="463" t="s">
        <v>3519</v>
      </c>
      <c r="D11059" s="466">
        <v>670.31</v>
      </c>
    </row>
    <row r="11060" spans="1:4" ht="42.75">
      <c r="A11060" s="463">
        <v>12273</v>
      </c>
      <c r="B11060" s="464" t="s">
        <v>7265</v>
      </c>
      <c r="C11060" s="463" t="s">
        <v>3519</v>
      </c>
      <c r="D11060" s="466">
        <v>148.16</v>
      </c>
    </row>
    <row r="11061" spans="1:4">
      <c r="A11061" s="463">
        <v>38392</v>
      </c>
      <c r="B11061" s="464" t="s">
        <v>7266</v>
      </c>
      <c r="C11061" s="463" t="s">
        <v>3519</v>
      </c>
      <c r="D11061" s="466">
        <v>56.94</v>
      </c>
    </row>
    <row r="11062" spans="1:4" ht="28.5">
      <c r="A11062" s="463">
        <v>11735</v>
      </c>
      <c r="B11062" s="464" t="s">
        <v>14051</v>
      </c>
      <c r="C11062" s="463" t="s">
        <v>3519</v>
      </c>
      <c r="D11062" s="466">
        <v>7.97</v>
      </c>
    </row>
    <row r="11063" spans="1:4" ht="28.5">
      <c r="A11063" s="463">
        <v>11737</v>
      </c>
      <c r="B11063" s="464" t="s">
        <v>14052</v>
      </c>
      <c r="C11063" s="463" t="s">
        <v>3519</v>
      </c>
      <c r="D11063" s="466">
        <v>11.3</v>
      </c>
    </row>
    <row r="11064" spans="1:4" ht="28.5">
      <c r="A11064" s="463">
        <v>11738</v>
      </c>
      <c r="B11064" s="464" t="s">
        <v>14053</v>
      </c>
      <c r="C11064" s="463" t="s">
        <v>3519</v>
      </c>
      <c r="D11064" s="466">
        <v>14.24</v>
      </c>
    </row>
    <row r="11065" spans="1:4" ht="28.5">
      <c r="A11065" s="463">
        <v>36143</v>
      </c>
      <c r="B11065" s="464" t="s">
        <v>7267</v>
      </c>
      <c r="C11065" s="463" t="s">
        <v>3519</v>
      </c>
      <c r="D11065" s="466">
        <v>32.770000000000003</v>
      </c>
    </row>
    <row r="11066" spans="1:4" ht="28.5">
      <c r="A11066" s="463">
        <v>36142</v>
      </c>
      <c r="B11066" s="464" t="s">
        <v>7268</v>
      </c>
      <c r="C11066" s="463" t="s">
        <v>3519</v>
      </c>
      <c r="D11066" s="466">
        <v>2.39</v>
      </c>
    </row>
    <row r="11067" spans="1:4">
      <c r="A11067" s="463">
        <v>36146</v>
      </c>
      <c r="B11067" s="464" t="s">
        <v>7269</v>
      </c>
      <c r="C11067" s="463" t="s">
        <v>3519</v>
      </c>
      <c r="D11067" s="466">
        <v>271.83</v>
      </c>
    </row>
    <row r="11068" spans="1:4" ht="28.5">
      <c r="A11068" s="463">
        <v>39015</v>
      </c>
      <c r="B11068" s="464" t="s">
        <v>7270</v>
      </c>
      <c r="C11068" s="463" t="s">
        <v>3519</v>
      </c>
      <c r="D11068" s="466">
        <v>0.97</v>
      </c>
    </row>
    <row r="11069" spans="1:4">
      <c r="A11069" s="463">
        <v>38377</v>
      </c>
      <c r="B11069" s="464" t="s">
        <v>7271</v>
      </c>
      <c r="C11069" s="463" t="s">
        <v>3519</v>
      </c>
      <c r="D11069" s="466">
        <v>37.28</v>
      </c>
    </row>
    <row r="11070" spans="1:4">
      <c r="A11070" s="463">
        <v>38376</v>
      </c>
      <c r="B11070" s="464" t="s">
        <v>7272</v>
      </c>
      <c r="C11070" s="463" t="s">
        <v>3519</v>
      </c>
      <c r="D11070" s="466">
        <v>42.51</v>
      </c>
    </row>
    <row r="11071" spans="1:4">
      <c r="A11071" s="463">
        <v>38116</v>
      </c>
      <c r="B11071" s="464" t="s">
        <v>7273</v>
      </c>
      <c r="C11071" s="463" t="s">
        <v>3519</v>
      </c>
      <c r="D11071" s="466">
        <v>5</v>
      </c>
    </row>
    <row r="11072" spans="1:4" ht="28.5">
      <c r="A11072" s="463">
        <v>38066</v>
      </c>
      <c r="B11072" s="464" t="s">
        <v>7274</v>
      </c>
      <c r="C11072" s="463" t="s">
        <v>3519</v>
      </c>
      <c r="D11072" s="466">
        <v>8.26</v>
      </c>
    </row>
    <row r="11073" spans="1:4">
      <c r="A11073" s="463">
        <v>38117</v>
      </c>
      <c r="B11073" s="464" t="s">
        <v>7275</v>
      </c>
      <c r="C11073" s="463" t="s">
        <v>3519</v>
      </c>
      <c r="D11073" s="466">
        <v>8.52</v>
      </c>
    </row>
    <row r="11074" spans="1:4" ht="28.5">
      <c r="A11074" s="463">
        <v>38067</v>
      </c>
      <c r="B11074" s="464" t="s">
        <v>7276</v>
      </c>
      <c r="C11074" s="463" t="s">
        <v>3519</v>
      </c>
      <c r="D11074" s="466">
        <v>11.63</v>
      </c>
    </row>
    <row r="11075" spans="1:4" ht="28.5">
      <c r="A11075" s="463">
        <v>11522</v>
      </c>
      <c r="B11075" s="464" t="s">
        <v>8495</v>
      </c>
      <c r="C11075" s="463" t="s">
        <v>3519</v>
      </c>
      <c r="D11075" s="466">
        <v>13.95</v>
      </c>
    </row>
    <row r="11076" spans="1:4" ht="28.5">
      <c r="A11076" s="463">
        <v>43600</v>
      </c>
      <c r="B11076" s="464" t="s">
        <v>8494</v>
      </c>
      <c r="C11076" s="463" t="s">
        <v>3519</v>
      </c>
      <c r="D11076" s="466">
        <v>55.89</v>
      </c>
    </row>
    <row r="11077" spans="1:4" ht="28.5">
      <c r="A11077" s="463">
        <v>5080</v>
      </c>
      <c r="B11077" s="464" t="s">
        <v>8493</v>
      </c>
      <c r="C11077" s="463" t="s">
        <v>3519</v>
      </c>
      <c r="D11077" s="466">
        <v>21.79</v>
      </c>
    </row>
    <row r="11078" spans="1:4" ht="28.5">
      <c r="A11078" s="463">
        <v>38168</v>
      </c>
      <c r="B11078" s="464" t="s">
        <v>8492</v>
      </c>
      <c r="C11078" s="463" t="s">
        <v>3519</v>
      </c>
      <c r="D11078" s="466">
        <v>152.16999999999999</v>
      </c>
    </row>
    <row r="11079" spans="1:4" ht="28.5">
      <c r="A11079" s="463">
        <v>43601</v>
      </c>
      <c r="B11079" s="464" t="s">
        <v>8491</v>
      </c>
      <c r="C11079" s="463" t="s">
        <v>3519</v>
      </c>
      <c r="D11079" s="466">
        <v>76.08</v>
      </c>
    </row>
    <row r="11080" spans="1:4" ht="28.5">
      <c r="A11080" s="463">
        <v>13393</v>
      </c>
      <c r="B11080" s="464" t="s">
        <v>7277</v>
      </c>
      <c r="C11080" s="463" t="s">
        <v>3519</v>
      </c>
      <c r="D11080" s="466">
        <v>397.44</v>
      </c>
    </row>
    <row r="11081" spans="1:4" ht="28.5">
      <c r="A11081" s="463">
        <v>13395</v>
      </c>
      <c r="B11081" s="464" t="s">
        <v>8490</v>
      </c>
      <c r="C11081" s="463" t="s">
        <v>3519</v>
      </c>
      <c r="D11081" s="466">
        <v>556.97</v>
      </c>
    </row>
    <row r="11082" spans="1:4" ht="28.5">
      <c r="A11082" s="463">
        <v>12039</v>
      </c>
      <c r="B11082" s="464" t="s">
        <v>7278</v>
      </c>
      <c r="C11082" s="463" t="s">
        <v>3519</v>
      </c>
      <c r="D11082" s="466">
        <v>585.30999999999995</v>
      </c>
    </row>
    <row r="11083" spans="1:4" ht="28.5">
      <c r="A11083" s="463">
        <v>13396</v>
      </c>
      <c r="B11083" s="464" t="s">
        <v>7279</v>
      </c>
      <c r="C11083" s="463" t="s">
        <v>3519</v>
      </c>
      <c r="D11083" s="466">
        <v>822.04</v>
      </c>
    </row>
    <row r="11084" spans="1:4" ht="28.5">
      <c r="A11084" s="463">
        <v>12041</v>
      </c>
      <c r="B11084" s="464" t="s">
        <v>7280</v>
      </c>
      <c r="C11084" s="463" t="s">
        <v>3519</v>
      </c>
      <c r="D11084" s="466">
        <v>671.24</v>
      </c>
    </row>
    <row r="11085" spans="1:4" ht="28.5">
      <c r="A11085" s="463">
        <v>12043</v>
      </c>
      <c r="B11085" s="464" t="s">
        <v>7281</v>
      </c>
      <c r="C11085" s="463" t="s">
        <v>3519</v>
      </c>
      <c r="D11085" s="466">
        <v>1417.22</v>
      </c>
    </row>
    <row r="11086" spans="1:4" ht="28.5">
      <c r="A11086" s="463">
        <v>39762</v>
      </c>
      <c r="B11086" s="464" t="s">
        <v>7282</v>
      </c>
      <c r="C11086" s="463" t="s">
        <v>3519</v>
      </c>
      <c r="D11086" s="466">
        <v>674.63</v>
      </c>
    </row>
    <row r="11087" spans="1:4" ht="28.5">
      <c r="A11087" s="463">
        <v>12042</v>
      </c>
      <c r="B11087" s="464" t="s">
        <v>7283</v>
      </c>
      <c r="C11087" s="463" t="s">
        <v>3519</v>
      </c>
      <c r="D11087" s="466">
        <v>984.95</v>
      </c>
    </row>
    <row r="11088" spans="1:4" ht="28.5">
      <c r="A11088" s="463">
        <v>39763</v>
      </c>
      <c r="B11088" s="464" t="s">
        <v>7284</v>
      </c>
      <c r="C11088" s="463" t="s">
        <v>3519</v>
      </c>
      <c r="D11088" s="466">
        <v>1152.75</v>
      </c>
    </row>
    <row r="11089" spans="1:4" ht="28.5">
      <c r="A11089" s="463">
        <v>39760</v>
      </c>
      <c r="B11089" s="464" t="s">
        <v>8489</v>
      </c>
      <c r="C11089" s="463" t="s">
        <v>3519</v>
      </c>
      <c r="D11089" s="466">
        <v>1148.96</v>
      </c>
    </row>
    <row r="11090" spans="1:4" ht="28.5">
      <c r="A11090" s="463">
        <v>39756</v>
      </c>
      <c r="B11090" s="464" t="s">
        <v>7285</v>
      </c>
      <c r="C11090" s="463" t="s">
        <v>3519</v>
      </c>
      <c r="D11090" s="466">
        <v>412.54</v>
      </c>
    </row>
    <row r="11091" spans="1:4" ht="28.5">
      <c r="A11091" s="463">
        <v>12038</v>
      </c>
      <c r="B11091" s="464" t="s">
        <v>7286</v>
      </c>
      <c r="C11091" s="463" t="s">
        <v>3519</v>
      </c>
      <c r="D11091" s="466">
        <v>515.49</v>
      </c>
    </row>
    <row r="11092" spans="1:4" ht="28.5">
      <c r="A11092" s="463">
        <v>39757</v>
      </c>
      <c r="B11092" s="464" t="s">
        <v>7287</v>
      </c>
      <c r="C11092" s="463" t="s">
        <v>3519</v>
      </c>
      <c r="D11092" s="466">
        <v>476.66</v>
      </c>
    </row>
    <row r="11093" spans="1:4" ht="28.5">
      <c r="A11093" s="463">
        <v>39758</v>
      </c>
      <c r="B11093" s="464" t="s">
        <v>7288</v>
      </c>
      <c r="C11093" s="463" t="s">
        <v>3519</v>
      </c>
      <c r="D11093" s="466">
        <v>694.68</v>
      </c>
    </row>
    <row r="11094" spans="1:4" ht="28.5">
      <c r="A11094" s="463">
        <v>39759</v>
      </c>
      <c r="B11094" s="464" t="s">
        <v>7289</v>
      </c>
      <c r="C11094" s="463" t="s">
        <v>3519</v>
      </c>
      <c r="D11094" s="466">
        <v>857.93</v>
      </c>
    </row>
    <row r="11095" spans="1:4" ht="28.5">
      <c r="A11095" s="463">
        <v>39761</v>
      </c>
      <c r="B11095" s="464" t="s">
        <v>7290</v>
      </c>
      <c r="C11095" s="463" t="s">
        <v>3519</v>
      </c>
      <c r="D11095" s="466">
        <v>1031.25</v>
      </c>
    </row>
    <row r="11096" spans="1:4" ht="28.5">
      <c r="A11096" s="463">
        <v>39805</v>
      </c>
      <c r="B11096" s="464" t="s">
        <v>8488</v>
      </c>
      <c r="C11096" s="463" t="s">
        <v>3519</v>
      </c>
      <c r="D11096" s="466">
        <v>121.5</v>
      </c>
    </row>
    <row r="11097" spans="1:4" ht="28.5">
      <c r="A11097" s="463">
        <v>39806</v>
      </c>
      <c r="B11097" s="464" t="s">
        <v>8487</v>
      </c>
      <c r="C11097" s="463" t="s">
        <v>3519</v>
      </c>
      <c r="D11097" s="466">
        <v>225.11</v>
      </c>
    </row>
    <row r="11098" spans="1:4" ht="28.5">
      <c r="A11098" s="463">
        <v>39807</v>
      </c>
      <c r="B11098" s="464" t="s">
        <v>8486</v>
      </c>
      <c r="C11098" s="463" t="s">
        <v>3519</v>
      </c>
      <c r="D11098" s="466">
        <v>487.86</v>
      </c>
    </row>
    <row r="11099" spans="1:4" ht="28.5">
      <c r="A11099" s="463">
        <v>43100</v>
      </c>
      <c r="B11099" s="464" t="s">
        <v>8485</v>
      </c>
      <c r="C11099" s="463" t="s">
        <v>3519</v>
      </c>
      <c r="D11099" s="466">
        <v>381.4</v>
      </c>
    </row>
    <row r="11100" spans="1:4" ht="28.5">
      <c r="A11100" s="463">
        <v>39804</v>
      </c>
      <c r="B11100" s="464" t="s">
        <v>8484</v>
      </c>
      <c r="C11100" s="463" t="s">
        <v>3519</v>
      </c>
      <c r="D11100" s="466">
        <v>71.34</v>
      </c>
    </row>
    <row r="11101" spans="1:4" ht="28.5">
      <c r="A11101" s="463">
        <v>39796</v>
      </c>
      <c r="B11101" s="464" t="s">
        <v>8483</v>
      </c>
      <c r="C11101" s="463" t="s">
        <v>3519</v>
      </c>
      <c r="D11101" s="466">
        <v>73.89</v>
      </c>
    </row>
    <row r="11102" spans="1:4" ht="28.5">
      <c r="A11102" s="463">
        <v>39797</v>
      </c>
      <c r="B11102" s="464" t="s">
        <v>8482</v>
      </c>
      <c r="C11102" s="463" t="s">
        <v>3519</v>
      </c>
      <c r="D11102" s="466">
        <v>116</v>
      </c>
    </row>
    <row r="11103" spans="1:4" ht="28.5">
      <c r="A11103" s="463">
        <v>39798</v>
      </c>
      <c r="B11103" s="464" t="s">
        <v>8481</v>
      </c>
      <c r="C11103" s="463" t="s">
        <v>3519</v>
      </c>
      <c r="D11103" s="466">
        <v>198.97</v>
      </c>
    </row>
    <row r="11104" spans="1:4" ht="28.5">
      <c r="A11104" s="463">
        <v>39794</v>
      </c>
      <c r="B11104" s="464" t="s">
        <v>8480</v>
      </c>
      <c r="C11104" s="463" t="s">
        <v>3519</v>
      </c>
      <c r="D11104" s="466">
        <v>31.36</v>
      </c>
    </row>
    <row r="11105" spans="1:4" ht="28.5">
      <c r="A11105" s="463">
        <v>39795</v>
      </c>
      <c r="B11105" s="464" t="s">
        <v>8479</v>
      </c>
      <c r="C11105" s="463" t="s">
        <v>3519</v>
      </c>
      <c r="D11105" s="466">
        <v>49.55</v>
      </c>
    </row>
    <row r="11106" spans="1:4" ht="28.5">
      <c r="A11106" s="463">
        <v>39799</v>
      </c>
      <c r="B11106" s="464" t="s">
        <v>8478</v>
      </c>
      <c r="C11106" s="463" t="s">
        <v>3519</v>
      </c>
      <c r="D11106" s="466">
        <v>36.56</v>
      </c>
    </row>
    <row r="11107" spans="1:4" ht="28.5">
      <c r="A11107" s="463">
        <v>39801</v>
      </c>
      <c r="B11107" s="464" t="s">
        <v>8477</v>
      </c>
      <c r="C11107" s="463" t="s">
        <v>3519</v>
      </c>
      <c r="D11107" s="466">
        <v>104.64</v>
      </c>
    </row>
    <row r="11108" spans="1:4" ht="28.5">
      <c r="A11108" s="463">
        <v>39802</v>
      </c>
      <c r="B11108" s="464" t="s">
        <v>8476</v>
      </c>
      <c r="C11108" s="463" t="s">
        <v>3519</v>
      </c>
      <c r="D11108" s="466">
        <v>153.38</v>
      </c>
    </row>
    <row r="11109" spans="1:4" ht="28.5">
      <c r="A11109" s="463">
        <v>39803</v>
      </c>
      <c r="B11109" s="464" t="s">
        <v>8475</v>
      </c>
      <c r="C11109" s="463" t="s">
        <v>3519</v>
      </c>
      <c r="D11109" s="466">
        <v>213.97</v>
      </c>
    </row>
    <row r="11110" spans="1:4" ht="28.5">
      <c r="A11110" s="463">
        <v>39800</v>
      </c>
      <c r="B11110" s="464" t="s">
        <v>8474</v>
      </c>
      <c r="C11110" s="463" t="s">
        <v>3519</v>
      </c>
      <c r="D11110" s="466">
        <v>62.28</v>
      </c>
    </row>
    <row r="11111" spans="1:4">
      <c r="A11111" s="463">
        <v>21059</v>
      </c>
      <c r="B11111" s="464" t="s">
        <v>7291</v>
      </c>
      <c r="C11111" s="463" t="s">
        <v>3519</v>
      </c>
      <c r="D11111" s="466">
        <v>64.180000000000007</v>
      </c>
    </row>
    <row r="11112" spans="1:4">
      <c r="A11112" s="463">
        <v>11234</v>
      </c>
      <c r="B11112" s="464" t="s">
        <v>7292</v>
      </c>
      <c r="C11112" s="463" t="s">
        <v>3519</v>
      </c>
      <c r="D11112" s="466">
        <v>96.74</v>
      </c>
    </row>
    <row r="11113" spans="1:4">
      <c r="A11113" s="463">
        <v>21060</v>
      </c>
      <c r="B11113" s="464" t="s">
        <v>7293</v>
      </c>
      <c r="C11113" s="463" t="s">
        <v>3519</v>
      </c>
      <c r="D11113" s="466">
        <v>119.06</v>
      </c>
    </row>
    <row r="11114" spans="1:4">
      <c r="A11114" s="463">
        <v>21061</v>
      </c>
      <c r="B11114" s="464" t="s">
        <v>7294</v>
      </c>
      <c r="C11114" s="463" t="s">
        <v>3519</v>
      </c>
      <c r="D11114" s="466">
        <v>148.83000000000001</v>
      </c>
    </row>
    <row r="11115" spans="1:4">
      <c r="A11115" s="463">
        <v>21062</v>
      </c>
      <c r="B11115" s="464" t="s">
        <v>7295</v>
      </c>
      <c r="C11115" s="463" t="s">
        <v>3519</v>
      </c>
      <c r="D11115" s="466">
        <v>234.41</v>
      </c>
    </row>
    <row r="11116" spans="1:4">
      <c r="A11116" s="463">
        <v>11708</v>
      </c>
      <c r="B11116" s="464" t="s">
        <v>7296</v>
      </c>
      <c r="C11116" s="463" t="s">
        <v>3519</v>
      </c>
      <c r="D11116" s="466">
        <v>25.58</v>
      </c>
    </row>
    <row r="11117" spans="1:4">
      <c r="A11117" s="463">
        <v>11709</v>
      </c>
      <c r="B11117" s="464" t="s">
        <v>7297</v>
      </c>
      <c r="C11117" s="463" t="s">
        <v>3519</v>
      </c>
      <c r="D11117" s="466">
        <v>60.09</v>
      </c>
    </row>
    <row r="11118" spans="1:4">
      <c r="A11118" s="463">
        <v>11710</v>
      </c>
      <c r="B11118" s="464" t="s">
        <v>7298</v>
      </c>
      <c r="C11118" s="463" t="s">
        <v>3519</v>
      </c>
      <c r="D11118" s="466">
        <v>138.13</v>
      </c>
    </row>
    <row r="11119" spans="1:4">
      <c r="A11119" s="463">
        <v>11707</v>
      </c>
      <c r="B11119" s="464" t="s">
        <v>7299</v>
      </c>
      <c r="C11119" s="463" t="s">
        <v>3519</v>
      </c>
      <c r="D11119" s="466">
        <v>19.16</v>
      </c>
    </row>
    <row r="11120" spans="1:4" ht="28.5">
      <c r="A11120" s="463">
        <v>5102</v>
      </c>
      <c r="B11120" s="464" t="s">
        <v>14054</v>
      </c>
      <c r="C11120" s="463" t="s">
        <v>3519</v>
      </c>
      <c r="D11120" s="466">
        <v>11.19</v>
      </c>
    </row>
    <row r="11121" spans="1:4">
      <c r="A11121" s="463">
        <v>11739</v>
      </c>
      <c r="B11121" s="464" t="s">
        <v>14055</v>
      </c>
      <c r="C11121" s="463" t="s">
        <v>3519</v>
      </c>
      <c r="D11121" s="466">
        <v>7.98</v>
      </c>
    </row>
    <row r="11122" spans="1:4">
      <c r="A11122" s="463">
        <v>11711</v>
      </c>
      <c r="B11122" s="464" t="s">
        <v>14056</v>
      </c>
      <c r="C11122" s="463" t="s">
        <v>3519</v>
      </c>
      <c r="D11122" s="466">
        <v>9.32</v>
      </c>
    </row>
    <row r="11123" spans="1:4">
      <c r="A11123" s="463">
        <v>11741</v>
      </c>
      <c r="B11123" s="464" t="s">
        <v>14057</v>
      </c>
      <c r="C11123" s="463" t="s">
        <v>3519</v>
      </c>
      <c r="D11123" s="466">
        <v>10.16</v>
      </c>
    </row>
    <row r="11124" spans="1:4" ht="28.5">
      <c r="A11124" s="463">
        <v>11745</v>
      </c>
      <c r="B11124" s="464" t="s">
        <v>14058</v>
      </c>
      <c r="C11124" s="463" t="s">
        <v>3519</v>
      </c>
      <c r="D11124" s="466">
        <v>13.38</v>
      </c>
    </row>
    <row r="11125" spans="1:4">
      <c r="A11125" s="463">
        <v>11743</v>
      </c>
      <c r="B11125" s="464" t="s">
        <v>14059</v>
      </c>
      <c r="C11125" s="463" t="s">
        <v>3519</v>
      </c>
      <c r="D11125" s="466">
        <v>8.5299999999999994</v>
      </c>
    </row>
    <row r="11126" spans="1:4">
      <c r="A11126" s="463">
        <v>40985</v>
      </c>
      <c r="B11126" s="464" t="s">
        <v>7300</v>
      </c>
      <c r="C11126" s="463" t="s">
        <v>3526</v>
      </c>
      <c r="D11126" s="466">
        <v>1571.85</v>
      </c>
    </row>
    <row r="11127" spans="1:4">
      <c r="A11127" s="463">
        <v>44502</v>
      </c>
      <c r="B11127" s="464" t="s">
        <v>14060</v>
      </c>
      <c r="C11127" s="463" t="s">
        <v>3521</v>
      </c>
      <c r="D11127" s="466">
        <v>8.8800000000000008</v>
      </c>
    </row>
    <row r="11128" spans="1:4">
      <c r="A11128" s="463">
        <v>1088</v>
      </c>
      <c r="B11128" s="464" t="s">
        <v>7301</v>
      </c>
      <c r="C11128" s="463" t="s">
        <v>3519</v>
      </c>
      <c r="D11128" s="466">
        <v>39.36</v>
      </c>
    </row>
    <row r="11129" spans="1:4">
      <c r="A11129" s="463">
        <v>1087</v>
      </c>
      <c r="B11129" s="464" t="s">
        <v>7302</v>
      </c>
      <c r="C11129" s="463" t="s">
        <v>3519</v>
      </c>
      <c r="D11129" s="466">
        <v>49.17</v>
      </c>
    </row>
    <row r="11130" spans="1:4">
      <c r="A11130" s="463">
        <v>38777</v>
      </c>
      <c r="B11130" s="464" t="s">
        <v>7303</v>
      </c>
      <c r="C11130" s="463" t="s">
        <v>3519</v>
      </c>
      <c r="D11130" s="466">
        <v>97.93</v>
      </c>
    </row>
    <row r="11131" spans="1:4">
      <c r="A11131" s="463">
        <v>1086</v>
      </c>
      <c r="B11131" s="464" t="s">
        <v>7304</v>
      </c>
      <c r="C11131" s="463" t="s">
        <v>3519</v>
      </c>
      <c r="D11131" s="466">
        <v>51.68</v>
      </c>
    </row>
    <row r="11132" spans="1:4">
      <c r="A11132" s="463">
        <v>1079</v>
      </c>
      <c r="B11132" s="464" t="s">
        <v>7305</v>
      </c>
      <c r="C11132" s="463" t="s">
        <v>3519</v>
      </c>
      <c r="D11132" s="466">
        <v>53.42</v>
      </c>
    </row>
    <row r="11133" spans="1:4" ht="28.5">
      <c r="A11133" s="463">
        <v>39374</v>
      </c>
      <c r="B11133" s="464" t="s">
        <v>7306</v>
      </c>
      <c r="C11133" s="463" t="s">
        <v>3519</v>
      </c>
      <c r="D11133" s="466">
        <v>132.94999999999999</v>
      </c>
    </row>
    <row r="11134" spans="1:4">
      <c r="A11134" s="463">
        <v>1082</v>
      </c>
      <c r="B11134" s="464" t="s">
        <v>7307</v>
      </c>
      <c r="C11134" s="463" t="s">
        <v>3519</v>
      </c>
      <c r="D11134" s="466">
        <v>335.84</v>
      </c>
    </row>
    <row r="11135" spans="1:4">
      <c r="A11135" s="463">
        <v>12316</v>
      </c>
      <c r="B11135" s="464" t="s">
        <v>7308</v>
      </c>
      <c r="C11135" s="463" t="s">
        <v>3519</v>
      </c>
      <c r="D11135" s="466">
        <v>153.91999999999999</v>
      </c>
    </row>
    <row r="11136" spans="1:4">
      <c r="A11136" s="463">
        <v>12317</v>
      </c>
      <c r="B11136" s="464" t="s">
        <v>7309</v>
      </c>
      <c r="C11136" s="463" t="s">
        <v>3519</v>
      </c>
      <c r="D11136" s="466">
        <v>183.56</v>
      </c>
    </row>
    <row r="11137" spans="1:4">
      <c r="A11137" s="463">
        <v>12318</v>
      </c>
      <c r="B11137" s="464" t="s">
        <v>7310</v>
      </c>
      <c r="C11137" s="463" t="s">
        <v>3519</v>
      </c>
      <c r="D11137" s="466">
        <v>211.46</v>
      </c>
    </row>
    <row r="11138" spans="1:4">
      <c r="A11138" s="463">
        <v>5104</v>
      </c>
      <c r="B11138" s="464" t="s">
        <v>7311</v>
      </c>
      <c r="C11138" s="463" t="s">
        <v>3523</v>
      </c>
      <c r="D11138" s="466">
        <v>71.89</v>
      </c>
    </row>
    <row r="11139" spans="1:4">
      <c r="A11139" s="463">
        <v>44530</v>
      </c>
      <c r="B11139" s="464" t="s">
        <v>14061</v>
      </c>
      <c r="C11139" s="463" t="s">
        <v>3519</v>
      </c>
      <c r="D11139" s="466">
        <v>67.239999999999995</v>
      </c>
    </row>
    <row r="11140" spans="1:4">
      <c r="A11140" s="463">
        <v>2710</v>
      </c>
      <c r="B11140" s="464" t="s">
        <v>7312</v>
      </c>
      <c r="C11140" s="463" t="s">
        <v>3519</v>
      </c>
      <c r="D11140" s="466">
        <v>53.7</v>
      </c>
    </row>
    <row r="11141" spans="1:4" ht="28.5">
      <c r="A11141" s="463">
        <v>14575</v>
      </c>
      <c r="B11141" s="464" t="s">
        <v>7313</v>
      </c>
      <c r="C11141" s="463" t="s">
        <v>3519</v>
      </c>
      <c r="D11141" s="466">
        <v>6693491.5499999998</v>
      </c>
    </row>
    <row r="11142" spans="1:4">
      <c r="A11142" s="463">
        <v>20034</v>
      </c>
      <c r="B11142" s="464" t="s">
        <v>7314</v>
      </c>
      <c r="C11142" s="463" t="s">
        <v>3519</v>
      </c>
      <c r="D11142" s="466">
        <v>127.09</v>
      </c>
    </row>
    <row r="11143" spans="1:4">
      <c r="A11143" s="463">
        <v>20036</v>
      </c>
      <c r="B11143" s="464" t="s">
        <v>7315</v>
      </c>
      <c r="C11143" s="463" t="s">
        <v>3519</v>
      </c>
      <c r="D11143" s="466">
        <v>244.46</v>
      </c>
    </row>
    <row r="11144" spans="1:4">
      <c r="A11144" s="463">
        <v>20037</v>
      </c>
      <c r="B11144" s="464" t="s">
        <v>7316</v>
      </c>
      <c r="C11144" s="463" t="s">
        <v>3519</v>
      </c>
      <c r="D11144" s="466">
        <v>461.1</v>
      </c>
    </row>
    <row r="11145" spans="1:4">
      <c r="A11145" s="463">
        <v>20043</v>
      </c>
      <c r="B11145" s="464" t="s">
        <v>7317</v>
      </c>
      <c r="C11145" s="463" t="s">
        <v>3519</v>
      </c>
      <c r="D11145" s="466">
        <v>9.2100000000000009</v>
      </c>
    </row>
    <row r="11146" spans="1:4">
      <c r="A11146" s="463">
        <v>20044</v>
      </c>
      <c r="B11146" s="464" t="s">
        <v>7318</v>
      </c>
      <c r="C11146" s="463" t="s">
        <v>3519</v>
      </c>
      <c r="D11146" s="466">
        <v>10.76</v>
      </c>
    </row>
    <row r="11147" spans="1:4">
      <c r="A11147" s="463">
        <v>20042</v>
      </c>
      <c r="B11147" s="464" t="s">
        <v>7319</v>
      </c>
      <c r="C11147" s="463" t="s">
        <v>3519</v>
      </c>
      <c r="D11147" s="466">
        <v>7.8</v>
      </c>
    </row>
    <row r="11148" spans="1:4" ht="28.5">
      <c r="A11148" s="463">
        <v>20046</v>
      </c>
      <c r="B11148" s="464" t="s">
        <v>11586</v>
      </c>
      <c r="C11148" s="463" t="s">
        <v>3519</v>
      </c>
      <c r="D11148" s="466">
        <v>22.84</v>
      </c>
    </row>
    <row r="11149" spans="1:4" ht="28.5">
      <c r="A11149" s="463">
        <v>20047</v>
      </c>
      <c r="B11149" s="464" t="s">
        <v>11587</v>
      </c>
      <c r="C11149" s="463" t="s">
        <v>3519</v>
      </c>
      <c r="D11149" s="466">
        <v>62.42</v>
      </c>
    </row>
    <row r="11150" spans="1:4" ht="28.5">
      <c r="A11150" s="463">
        <v>20045</v>
      </c>
      <c r="B11150" s="464" t="s">
        <v>11588</v>
      </c>
      <c r="C11150" s="463" t="s">
        <v>3519</v>
      </c>
      <c r="D11150" s="466">
        <v>9.39</v>
      </c>
    </row>
    <row r="11151" spans="1:4" ht="28.5">
      <c r="A11151" s="463">
        <v>20972</v>
      </c>
      <c r="B11151" s="464" t="s">
        <v>7320</v>
      </c>
      <c r="C11151" s="463" t="s">
        <v>3519</v>
      </c>
      <c r="D11151" s="466">
        <v>109.96</v>
      </c>
    </row>
    <row r="11152" spans="1:4">
      <c r="A11152" s="463">
        <v>20032</v>
      </c>
      <c r="B11152" s="464" t="s">
        <v>7321</v>
      </c>
      <c r="C11152" s="463" t="s">
        <v>3519</v>
      </c>
      <c r="D11152" s="466">
        <v>87.36</v>
      </c>
    </row>
    <row r="11153" spans="1:4">
      <c r="A11153" s="463">
        <v>11321</v>
      </c>
      <c r="B11153" s="464" t="s">
        <v>7322</v>
      </c>
      <c r="C11153" s="463" t="s">
        <v>3519</v>
      </c>
      <c r="D11153" s="466">
        <v>39.83</v>
      </c>
    </row>
    <row r="11154" spans="1:4">
      <c r="A11154" s="463">
        <v>11323</v>
      </c>
      <c r="B11154" s="464" t="s">
        <v>7323</v>
      </c>
      <c r="C11154" s="463" t="s">
        <v>3519</v>
      </c>
      <c r="D11154" s="466">
        <v>45.81</v>
      </c>
    </row>
    <row r="11155" spans="1:4">
      <c r="A11155" s="463">
        <v>20327</v>
      </c>
      <c r="B11155" s="464" t="s">
        <v>7324</v>
      </c>
      <c r="C11155" s="463" t="s">
        <v>3519</v>
      </c>
      <c r="D11155" s="466">
        <v>26</v>
      </c>
    </row>
    <row r="11156" spans="1:4" ht="42.75">
      <c r="A11156" s="463">
        <v>13390</v>
      </c>
      <c r="B11156" s="464" t="s">
        <v>7325</v>
      </c>
      <c r="C11156" s="463" t="s">
        <v>3519</v>
      </c>
      <c r="D11156" s="466">
        <v>194.26</v>
      </c>
    </row>
    <row r="11157" spans="1:4">
      <c r="A11157" s="463">
        <v>6034</v>
      </c>
      <c r="B11157" s="464" t="s">
        <v>7326</v>
      </c>
      <c r="C11157" s="463" t="s">
        <v>3519</v>
      </c>
      <c r="D11157" s="466">
        <v>7.15</v>
      </c>
    </row>
    <row r="11158" spans="1:4">
      <c r="A11158" s="463">
        <v>6036</v>
      </c>
      <c r="B11158" s="464" t="s">
        <v>7327</v>
      </c>
      <c r="C11158" s="463" t="s">
        <v>3519</v>
      </c>
      <c r="D11158" s="466">
        <v>9.74</v>
      </c>
    </row>
    <row r="11159" spans="1:4">
      <c r="A11159" s="463">
        <v>6031</v>
      </c>
      <c r="B11159" s="464" t="s">
        <v>7328</v>
      </c>
      <c r="C11159" s="463" t="s">
        <v>3519</v>
      </c>
      <c r="D11159" s="466">
        <v>11.45</v>
      </c>
    </row>
    <row r="11160" spans="1:4">
      <c r="A11160" s="463">
        <v>6029</v>
      </c>
      <c r="B11160" s="464" t="s">
        <v>7329</v>
      </c>
      <c r="C11160" s="463" t="s">
        <v>3519</v>
      </c>
      <c r="D11160" s="466">
        <v>11.57</v>
      </c>
    </row>
    <row r="11161" spans="1:4">
      <c r="A11161" s="463">
        <v>6033</v>
      </c>
      <c r="B11161" s="464" t="s">
        <v>7330</v>
      </c>
      <c r="C11161" s="463" t="s">
        <v>3519</v>
      </c>
      <c r="D11161" s="466">
        <v>15.25</v>
      </c>
    </row>
    <row r="11162" spans="1:4">
      <c r="A11162" s="463">
        <v>11672</v>
      </c>
      <c r="B11162" s="464" t="s">
        <v>7331</v>
      </c>
      <c r="C11162" s="463" t="s">
        <v>3519</v>
      </c>
      <c r="D11162" s="466">
        <v>33.17</v>
      </c>
    </row>
    <row r="11163" spans="1:4">
      <c r="A11163" s="463">
        <v>11669</v>
      </c>
      <c r="B11163" s="464" t="s">
        <v>7332</v>
      </c>
      <c r="C11163" s="463" t="s">
        <v>3519</v>
      </c>
      <c r="D11163" s="466">
        <v>31.59</v>
      </c>
    </row>
    <row r="11164" spans="1:4">
      <c r="A11164" s="463">
        <v>11670</v>
      </c>
      <c r="B11164" s="464" t="s">
        <v>7333</v>
      </c>
      <c r="C11164" s="463" t="s">
        <v>3519</v>
      </c>
      <c r="D11164" s="466">
        <v>12.1</v>
      </c>
    </row>
    <row r="11165" spans="1:4">
      <c r="A11165" s="463">
        <v>20055</v>
      </c>
      <c r="B11165" s="464" t="s">
        <v>7334</v>
      </c>
      <c r="C11165" s="463" t="s">
        <v>3519</v>
      </c>
      <c r="D11165" s="466">
        <v>23.66</v>
      </c>
    </row>
    <row r="11166" spans="1:4">
      <c r="A11166" s="463">
        <v>11671</v>
      </c>
      <c r="B11166" s="464" t="s">
        <v>7335</v>
      </c>
      <c r="C11166" s="463" t="s">
        <v>3519</v>
      </c>
      <c r="D11166" s="466">
        <v>50.77</v>
      </c>
    </row>
    <row r="11167" spans="1:4">
      <c r="A11167" s="463">
        <v>6032</v>
      </c>
      <c r="B11167" s="464" t="s">
        <v>7336</v>
      </c>
      <c r="C11167" s="463" t="s">
        <v>3519</v>
      </c>
      <c r="D11167" s="466">
        <v>14.5</v>
      </c>
    </row>
    <row r="11168" spans="1:4">
      <c r="A11168" s="463">
        <v>11673</v>
      </c>
      <c r="B11168" s="464" t="s">
        <v>7337</v>
      </c>
      <c r="C11168" s="463" t="s">
        <v>3519</v>
      </c>
      <c r="D11168" s="466">
        <v>11.42</v>
      </c>
    </row>
    <row r="11169" spans="1:4">
      <c r="A11169" s="463">
        <v>11674</v>
      </c>
      <c r="B11169" s="464" t="s">
        <v>7338</v>
      </c>
      <c r="C11169" s="463" t="s">
        <v>3519</v>
      </c>
      <c r="D11169" s="466">
        <v>14.7</v>
      </c>
    </row>
    <row r="11170" spans="1:4">
      <c r="A11170" s="463">
        <v>11675</v>
      </c>
      <c r="B11170" s="464" t="s">
        <v>7339</v>
      </c>
      <c r="C11170" s="463" t="s">
        <v>3519</v>
      </c>
      <c r="D11170" s="466">
        <v>23.34</v>
      </c>
    </row>
    <row r="11171" spans="1:4">
      <c r="A11171" s="463">
        <v>11676</v>
      </c>
      <c r="B11171" s="464" t="s">
        <v>7340</v>
      </c>
      <c r="C11171" s="463" t="s">
        <v>3519</v>
      </c>
      <c r="D11171" s="466">
        <v>31.22</v>
      </c>
    </row>
    <row r="11172" spans="1:4">
      <c r="A11172" s="463">
        <v>11677</v>
      </c>
      <c r="B11172" s="464" t="s">
        <v>7341</v>
      </c>
      <c r="C11172" s="463" t="s">
        <v>3519</v>
      </c>
      <c r="D11172" s="466">
        <v>32.25</v>
      </c>
    </row>
    <row r="11173" spans="1:4">
      <c r="A11173" s="463">
        <v>11678</v>
      </c>
      <c r="B11173" s="464" t="s">
        <v>7342</v>
      </c>
      <c r="C11173" s="463" t="s">
        <v>3519</v>
      </c>
      <c r="D11173" s="466">
        <v>59.06</v>
      </c>
    </row>
    <row r="11174" spans="1:4">
      <c r="A11174" s="463">
        <v>6038</v>
      </c>
      <c r="B11174" s="464" t="s">
        <v>7343</v>
      </c>
      <c r="C11174" s="463" t="s">
        <v>3519</v>
      </c>
      <c r="D11174" s="466">
        <v>3.74</v>
      </c>
    </row>
    <row r="11175" spans="1:4">
      <c r="A11175" s="463">
        <v>11718</v>
      </c>
      <c r="B11175" s="464" t="s">
        <v>7344</v>
      </c>
      <c r="C11175" s="463" t="s">
        <v>3519</v>
      </c>
      <c r="D11175" s="466">
        <v>10.68</v>
      </c>
    </row>
    <row r="11176" spans="1:4">
      <c r="A11176" s="463">
        <v>6037</v>
      </c>
      <c r="B11176" s="464" t="s">
        <v>7345</v>
      </c>
      <c r="C11176" s="463" t="s">
        <v>3519</v>
      </c>
      <c r="D11176" s="466">
        <v>7.79</v>
      </c>
    </row>
    <row r="11177" spans="1:4">
      <c r="A11177" s="463">
        <v>11719</v>
      </c>
      <c r="B11177" s="464" t="s">
        <v>7346</v>
      </c>
      <c r="C11177" s="463" t="s">
        <v>3519</v>
      </c>
      <c r="D11177" s="466">
        <v>8.66</v>
      </c>
    </row>
    <row r="11178" spans="1:4">
      <c r="A11178" s="463">
        <v>6019</v>
      </c>
      <c r="B11178" s="464" t="s">
        <v>7347</v>
      </c>
      <c r="C11178" s="463" t="s">
        <v>3519</v>
      </c>
      <c r="D11178" s="466">
        <v>34.58</v>
      </c>
    </row>
    <row r="11179" spans="1:4">
      <c r="A11179" s="463">
        <v>6010</v>
      </c>
      <c r="B11179" s="464" t="s">
        <v>7348</v>
      </c>
      <c r="C11179" s="463" t="s">
        <v>3519</v>
      </c>
      <c r="D11179" s="466">
        <v>59.5</v>
      </c>
    </row>
    <row r="11180" spans="1:4">
      <c r="A11180" s="463">
        <v>6017</v>
      </c>
      <c r="B11180" s="464" t="s">
        <v>7349</v>
      </c>
      <c r="C11180" s="463" t="s">
        <v>3519</v>
      </c>
      <c r="D11180" s="466">
        <v>47.13</v>
      </c>
    </row>
    <row r="11181" spans="1:4">
      <c r="A11181" s="463">
        <v>6020</v>
      </c>
      <c r="B11181" s="464" t="s">
        <v>7350</v>
      </c>
      <c r="C11181" s="463" t="s">
        <v>3519</v>
      </c>
      <c r="D11181" s="466">
        <v>20.77</v>
      </c>
    </row>
    <row r="11182" spans="1:4">
      <c r="A11182" s="463">
        <v>6028</v>
      </c>
      <c r="B11182" s="464" t="s">
        <v>7351</v>
      </c>
      <c r="C11182" s="463" t="s">
        <v>3519</v>
      </c>
      <c r="D11182" s="466">
        <v>82.88</v>
      </c>
    </row>
    <row r="11183" spans="1:4">
      <c r="A11183" s="463">
        <v>6011</v>
      </c>
      <c r="B11183" s="464" t="s">
        <v>7352</v>
      </c>
      <c r="C11183" s="463" t="s">
        <v>3519</v>
      </c>
      <c r="D11183" s="466">
        <v>171.89</v>
      </c>
    </row>
    <row r="11184" spans="1:4">
      <c r="A11184" s="463">
        <v>6012</v>
      </c>
      <c r="B11184" s="464" t="s">
        <v>7353</v>
      </c>
      <c r="C11184" s="463" t="s">
        <v>3519</v>
      </c>
      <c r="D11184" s="466">
        <v>208.1</v>
      </c>
    </row>
    <row r="11185" spans="1:4">
      <c r="A11185" s="463">
        <v>6016</v>
      </c>
      <c r="B11185" s="464" t="s">
        <v>7354</v>
      </c>
      <c r="C11185" s="463" t="s">
        <v>3519</v>
      </c>
      <c r="D11185" s="466">
        <v>21.91</v>
      </c>
    </row>
    <row r="11186" spans="1:4">
      <c r="A11186" s="463">
        <v>6027</v>
      </c>
      <c r="B11186" s="464" t="s">
        <v>7355</v>
      </c>
      <c r="C11186" s="463" t="s">
        <v>3519</v>
      </c>
      <c r="D11186" s="466">
        <v>433.6</v>
      </c>
    </row>
    <row r="11187" spans="1:4" ht="28.5">
      <c r="A11187" s="463">
        <v>6013</v>
      </c>
      <c r="B11187" s="464" t="s">
        <v>7356</v>
      </c>
      <c r="C11187" s="463" t="s">
        <v>3519</v>
      </c>
      <c r="D11187" s="466">
        <v>65.430000000000007</v>
      </c>
    </row>
    <row r="11188" spans="1:4" ht="28.5">
      <c r="A11188" s="463">
        <v>6015</v>
      </c>
      <c r="B11188" s="464" t="s">
        <v>7357</v>
      </c>
      <c r="C11188" s="463" t="s">
        <v>3519</v>
      </c>
      <c r="D11188" s="466">
        <v>95.15</v>
      </c>
    </row>
    <row r="11189" spans="1:4" ht="28.5">
      <c r="A11189" s="463">
        <v>6014</v>
      </c>
      <c r="B11189" s="464" t="s">
        <v>7358</v>
      </c>
      <c r="C11189" s="463" t="s">
        <v>3519</v>
      </c>
      <c r="D11189" s="466">
        <v>90.97</v>
      </c>
    </row>
    <row r="11190" spans="1:4" ht="28.5">
      <c r="A11190" s="463">
        <v>6006</v>
      </c>
      <c r="B11190" s="464" t="s">
        <v>7359</v>
      </c>
      <c r="C11190" s="463" t="s">
        <v>3519</v>
      </c>
      <c r="D11190" s="466">
        <v>47.38</v>
      </c>
    </row>
    <row r="11191" spans="1:4" ht="28.5">
      <c r="A11191" s="463">
        <v>6005</v>
      </c>
      <c r="B11191" s="464" t="s">
        <v>7360</v>
      </c>
      <c r="C11191" s="463" t="s">
        <v>3519</v>
      </c>
      <c r="D11191" s="466">
        <v>53.45</v>
      </c>
    </row>
    <row r="11192" spans="1:4">
      <c r="A11192" s="463">
        <v>11756</v>
      </c>
      <c r="B11192" s="464" t="s">
        <v>7361</v>
      </c>
      <c r="C11192" s="463" t="s">
        <v>3519</v>
      </c>
      <c r="D11192" s="466">
        <v>25.52</v>
      </c>
    </row>
    <row r="11193" spans="1:4" ht="42.75">
      <c r="A11193" s="463">
        <v>10904</v>
      </c>
      <c r="B11193" s="464" t="s">
        <v>7362</v>
      </c>
      <c r="C11193" s="463" t="s">
        <v>3519</v>
      </c>
      <c r="D11193" s="466">
        <v>153.94999999999999</v>
      </c>
    </row>
    <row r="11194" spans="1:4">
      <c r="A11194" s="463">
        <v>11752</v>
      </c>
      <c r="B11194" s="464" t="s">
        <v>7363</v>
      </c>
      <c r="C11194" s="463" t="s">
        <v>3519</v>
      </c>
      <c r="D11194" s="466">
        <v>14.72</v>
      </c>
    </row>
    <row r="11195" spans="1:4">
      <c r="A11195" s="463">
        <v>11753</v>
      </c>
      <c r="B11195" s="464" t="s">
        <v>7364</v>
      </c>
      <c r="C11195" s="463" t="s">
        <v>3519</v>
      </c>
      <c r="D11195" s="466">
        <v>17.57</v>
      </c>
    </row>
    <row r="11196" spans="1:4" ht="28.5">
      <c r="A11196" s="463">
        <v>6021</v>
      </c>
      <c r="B11196" s="464" t="s">
        <v>7365</v>
      </c>
      <c r="C11196" s="463" t="s">
        <v>3519</v>
      </c>
      <c r="D11196" s="466">
        <v>48.77</v>
      </c>
    </row>
    <row r="11197" spans="1:4" ht="28.5">
      <c r="A11197" s="463">
        <v>6024</v>
      </c>
      <c r="B11197" s="464" t="s">
        <v>7366</v>
      </c>
      <c r="C11197" s="463" t="s">
        <v>3519</v>
      </c>
      <c r="D11197" s="466">
        <v>50.41</v>
      </c>
    </row>
    <row r="11198" spans="1:4">
      <c r="A11198" s="463">
        <v>38379</v>
      </c>
      <c r="B11198" s="464" t="s">
        <v>7367</v>
      </c>
      <c r="C11198" s="463" t="s">
        <v>3522</v>
      </c>
      <c r="D11198" s="466">
        <v>49.88</v>
      </c>
    </row>
    <row r="11199" spans="1:4" ht="28.5">
      <c r="A11199" s="463">
        <v>13897</v>
      </c>
      <c r="B11199" s="464" t="s">
        <v>7368</v>
      </c>
      <c r="C11199" s="463" t="s">
        <v>3519</v>
      </c>
      <c r="D11199" s="466">
        <v>6131.58</v>
      </c>
    </row>
    <row r="11200" spans="1:4">
      <c r="A11200" s="463">
        <v>10640</v>
      </c>
      <c r="B11200" s="464" t="s">
        <v>7369</v>
      </c>
      <c r="C11200" s="463" t="s">
        <v>3519</v>
      </c>
      <c r="D11200" s="466">
        <v>13279.73</v>
      </c>
    </row>
    <row r="11201" spans="1:4">
      <c r="A11201" s="463">
        <v>34357</v>
      </c>
      <c r="B11201" s="464" t="s">
        <v>8473</v>
      </c>
      <c r="C11201" s="463" t="s">
        <v>3523</v>
      </c>
      <c r="D11201" s="466">
        <v>4.8099999999999996</v>
      </c>
    </row>
    <row r="11202" spans="1:4">
      <c r="A11202" s="463">
        <v>37329</v>
      </c>
      <c r="B11202" s="464" t="s">
        <v>8472</v>
      </c>
      <c r="C11202" s="463" t="s">
        <v>3523</v>
      </c>
      <c r="D11202" s="466">
        <v>101.41</v>
      </c>
    </row>
    <row r="11203" spans="1:4">
      <c r="A11203" s="463">
        <v>2510</v>
      </c>
      <c r="B11203" s="464" t="s">
        <v>7370</v>
      </c>
      <c r="C11203" s="463" t="s">
        <v>3519</v>
      </c>
      <c r="D11203" s="466">
        <v>48.65</v>
      </c>
    </row>
    <row r="11204" spans="1:4" ht="28.5">
      <c r="A11204" s="463">
        <v>12359</v>
      </c>
      <c r="B11204" s="464" t="s">
        <v>7371</v>
      </c>
      <c r="C11204" s="463" t="s">
        <v>3519</v>
      </c>
      <c r="D11204" s="466">
        <v>146.62</v>
      </c>
    </row>
    <row r="11205" spans="1:4">
      <c r="A11205" s="463">
        <v>7353</v>
      </c>
      <c r="B11205" s="464" t="s">
        <v>14062</v>
      </c>
      <c r="C11205" s="463" t="s">
        <v>3524</v>
      </c>
      <c r="D11205" s="466">
        <v>24.32</v>
      </c>
    </row>
    <row r="11206" spans="1:4">
      <c r="A11206" s="463">
        <v>36144</v>
      </c>
      <c r="B11206" s="464" t="s">
        <v>7372</v>
      </c>
      <c r="C11206" s="463" t="s">
        <v>3519</v>
      </c>
      <c r="D11206" s="466">
        <v>1.79</v>
      </c>
    </row>
    <row r="11207" spans="1:4">
      <c r="A11207" s="463">
        <v>10518</v>
      </c>
      <c r="B11207" s="464" t="s">
        <v>7373</v>
      </c>
      <c r="C11207" s="463" t="s">
        <v>3519</v>
      </c>
      <c r="D11207" s="466">
        <v>137.99</v>
      </c>
    </row>
    <row r="11208" spans="1:4" ht="57">
      <c r="A11208" s="463">
        <v>36530</v>
      </c>
      <c r="B11208" s="464" t="s">
        <v>7374</v>
      </c>
      <c r="C11208" s="463" t="s">
        <v>3519</v>
      </c>
      <c r="D11208" s="466">
        <v>314222.88</v>
      </c>
    </row>
    <row r="11209" spans="1:4" ht="57">
      <c r="A11209" s="463">
        <v>6046</v>
      </c>
      <c r="B11209" s="464" t="s">
        <v>7375</v>
      </c>
      <c r="C11209" s="463" t="s">
        <v>3519</v>
      </c>
      <c r="D11209" s="466">
        <v>340823.77</v>
      </c>
    </row>
    <row r="11210" spans="1:4" ht="57">
      <c r="A11210" s="463">
        <v>36531</v>
      </c>
      <c r="B11210" s="464" t="s">
        <v>7376</v>
      </c>
      <c r="C11210" s="463" t="s">
        <v>3519</v>
      </c>
      <c r="D11210" s="466">
        <v>353292.9</v>
      </c>
    </row>
    <row r="11211" spans="1:4" ht="28.5">
      <c r="A11211" s="463">
        <v>34684</v>
      </c>
      <c r="B11211" s="464" t="s">
        <v>7377</v>
      </c>
      <c r="C11211" s="463" t="s">
        <v>3520</v>
      </c>
      <c r="D11211" s="466">
        <v>186.85</v>
      </c>
    </row>
    <row r="11212" spans="1:4" ht="28.5">
      <c r="A11212" s="463">
        <v>34683</v>
      </c>
      <c r="B11212" s="464" t="s">
        <v>7378</v>
      </c>
      <c r="C11212" s="463" t="s">
        <v>3520</v>
      </c>
      <c r="D11212" s="466">
        <v>116.78</v>
      </c>
    </row>
    <row r="11213" spans="1:4" ht="28.5">
      <c r="A11213" s="463">
        <v>533</v>
      </c>
      <c r="B11213" s="464" t="s">
        <v>7379</v>
      </c>
      <c r="C11213" s="463" t="s">
        <v>3520</v>
      </c>
      <c r="D11213" s="466">
        <v>21.97</v>
      </c>
    </row>
    <row r="11214" spans="1:4" ht="28.5">
      <c r="A11214" s="463">
        <v>10515</v>
      </c>
      <c r="B11214" s="464" t="s">
        <v>7380</v>
      </c>
      <c r="C11214" s="463" t="s">
        <v>3520</v>
      </c>
      <c r="D11214" s="466">
        <v>41.45</v>
      </c>
    </row>
    <row r="11215" spans="1:4" ht="28.5">
      <c r="A11215" s="463">
        <v>536</v>
      </c>
      <c r="B11215" s="464" t="s">
        <v>7381</v>
      </c>
      <c r="C11215" s="463" t="s">
        <v>3520</v>
      </c>
      <c r="D11215" s="466">
        <v>29.99</v>
      </c>
    </row>
    <row r="11216" spans="1:4" ht="28.5">
      <c r="A11216" s="463">
        <v>153</v>
      </c>
      <c r="B11216" s="464" t="s">
        <v>7382</v>
      </c>
      <c r="C11216" s="463" t="s">
        <v>3524</v>
      </c>
      <c r="D11216" s="466">
        <v>73.64</v>
      </c>
    </row>
    <row r="11217" spans="1:4" ht="28.5">
      <c r="A11217" s="463">
        <v>34682</v>
      </c>
      <c r="B11217" s="464" t="s">
        <v>7383</v>
      </c>
      <c r="C11217" s="463" t="s">
        <v>3520</v>
      </c>
      <c r="D11217" s="466">
        <v>89.3</v>
      </c>
    </row>
    <row r="11218" spans="1:4">
      <c r="A11218" s="463">
        <v>20205</v>
      </c>
      <c r="B11218" s="464" t="s">
        <v>11589</v>
      </c>
      <c r="C11218" s="463" t="s">
        <v>3522</v>
      </c>
      <c r="D11218" s="466">
        <v>2.64</v>
      </c>
    </row>
    <row r="11219" spans="1:4" ht="28.5">
      <c r="A11219" s="463">
        <v>4412</v>
      </c>
      <c r="B11219" s="464" t="s">
        <v>11590</v>
      </c>
      <c r="C11219" s="463" t="s">
        <v>3522</v>
      </c>
      <c r="D11219" s="466">
        <v>1.58</v>
      </c>
    </row>
    <row r="11220" spans="1:4" ht="28.5">
      <c r="A11220" s="463">
        <v>4408</v>
      </c>
      <c r="B11220" s="464" t="s">
        <v>11591</v>
      </c>
      <c r="C11220" s="463" t="s">
        <v>3522</v>
      </c>
      <c r="D11220" s="466">
        <v>1.98</v>
      </c>
    </row>
    <row r="11221" spans="1:4">
      <c r="A11221" s="463">
        <v>36250</v>
      </c>
      <c r="B11221" s="464" t="s">
        <v>7384</v>
      </c>
      <c r="C11221" s="463" t="s">
        <v>3522</v>
      </c>
      <c r="D11221" s="466">
        <v>5.68</v>
      </c>
    </row>
    <row r="11222" spans="1:4">
      <c r="A11222" s="463">
        <v>10857</v>
      </c>
      <c r="B11222" s="464" t="s">
        <v>7385</v>
      </c>
      <c r="C11222" s="463" t="s">
        <v>3522</v>
      </c>
      <c r="D11222" s="466">
        <v>13.9</v>
      </c>
    </row>
    <row r="11223" spans="1:4">
      <c r="A11223" s="463">
        <v>4803</v>
      </c>
      <c r="B11223" s="464" t="s">
        <v>7386</v>
      </c>
      <c r="C11223" s="463" t="s">
        <v>3522</v>
      </c>
      <c r="D11223" s="466">
        <v>26.25</v>
      </c>
    </row>
    <row r="11224" spans="1:4" ht="28.5">
      <c r="A11224" s="463">
        <v>6186</v>
      </c>
      <c r="B11224" s="464" t="s">
        <v>7387</v>
      </c>
      <c r="C11224" s="463" t="s">
        <v>3522</v>
      </c>
      <c r="D11224" s="466">
        <v>16.11</v>
      </c>
    </row>
    <row r="11225" spans="1:4">
      <c r="A11225" s="463">
        <v>4829</v>
      </c>
      <c r="B11225" s="464" t="s">
        <v>7388</v>
      </c>
      <c r="C11225" s="463" t="s">
        <v>3522</v>
      </c>
      <c r="D11225" s="466">
        <v>47.92</v>
      </c>
    </row>
    <row r="11226" spans="1:4">
      <c r="A11226" s="463">
        <v>39829</v>
      </c>
      <c r="B11226" s="464" t="s">
        <v>7389</v>
      </c>
      <c r="C11226" s="463" t="s">
        <v>3522</v>
      </c>
      <c r="D11226" s="466">
        <v>33.6</v>
      </c>
    </row>
    <row r="11227" spans="1:4" ht="28.5">
      <c r="A11227" s="463">
        <v>20231</v>
      </c>
      <c r="B11227" s="464" t="s">
        <v>7390</v>
      </c>
      <c r="C11227" s="463" t="s">
        <v>3522</v>
      </c>
      <c r="D11227" s="466">
        <v>57.3</v>
      </c>
    </row>
    <row r="11228" spans="1:4">
      <c r="A11228" s="463">
        <v>4804</v>
      </c>
      <c r="B11228" s="464" t="s">
        <v>7391</v>
      </c>
      <c r="C11228" s="463" t="s">
        <v>3522</v>
      </c>
      <c r="D11228" s="466">
        <v>20.149999999999999</v>
      </c>
    </row>
    <row r="11229" spans="1:4">
      <c r="A11229" s="463">
        <v>34680</v>
      </c>
      <c r="B11229" s="464" t="s">
        <v>7392</v>
      </c>
      <c r="C11229" s="463" t="s">
        <v>3522</v>
      </c>
      <c r="D11229" s="466">
        <v>27.47</v>
      </c>
    </row>
    <row r="11230" spans="1:4" ht="28.5">
      <c r="A11230" s="463">
        <v>11573</v>
      </c>
      <c r="B11230" s="464" t="s">
        <v>8471</v>
      </c>
      <c r="C11230" s="463" t="s">
        <v>3519</v>
      </c>
      <c r="D11230" s="466">
        <v>6.24</v>
      </c>
    </row>
    <row r="11231" spans="1:4">
      <c r="A11231" s="463">
        <v>38401</v>
      </c>
      <c r="B11231" s="464" t="s">
        <v>7393</v>
      </c>
      <c r="C11231" s="463" t="s">
        <v>3519</v>
      </c>
      <c r="D11231" s="466">
        <v>18.87</v>
      </c>
    </row>
    <row r="11232" spans="1:4" ht="28.5">
      <c r="A11232" s="463">
        <v>11575</v>
      </c>
      <c r="B11232" s="464" t="s">
        <v>8470</v>
      </c>
      <c r="C11232" s="463" t="s">
        <v>3519</v>
      </c>
      <c r="D11232" s="466">
        <v>60.19</v>
      </c>
    </row>
    <row r="11233" spans="1:4" ht="28.5">
      <c r="A11233" s="463">
        <v>38179</v>
      </c>
      <c r="B11233" s="464" t="s">
        <v>8469</v>
      </c>
      <c r="C11233" s="463" t="s">
        <v>3519</v>
      </c>
      <c r="D11233" s="466">
        <v>49.77</v>
      </c>
    </row>
    <row r="11234" spans="1:4" ht="28.5">
      <c r="A11234" s="463">
        <v>20256</v>
      </c>
      <c r="B11234" s="464" t="s">
        <v>7394</v>
      </c>
      <c r="C11234" s="463" t="s">
        <v>3519</v>
      </c>
      <c r="D11234" s="466">
        <v>0.41</v>
      </c>
    </row>
    <row r="11235" spans="1:4" ht="28.5">
      <c r="A11235" s="463">
        <v>14511</v>
      </c>
      <c r="B11235" s="464" t="s">
        <v>7395</v>
      </c>
      <c r="C11235" s="463" t="s">
        <v>3519</v>
      </c>
      <c r="D11235" s="466">
        <v>969058.32</v>
      </c>
    </row>
    <row r="11236" spans="1:4" ht="28.5">
      <c r="A11236" s="463">
        <v>10642</v>
      </c>
      <c r="B11236" s="464" t="s">
        <v>7396</v>
      </c>
      <c r="C11236" s="463" t="s">
        <v>3519</v>
      </c>
      <c r="D11236" s="466">
        <v>912900</v>
      </c>
    </row>
    <row r="11237" spans="1:4" ht="42.75">
      <c r="A11237" s="463">
        <v>14489</v>
      </c>
      <c r="B11237" s="464" t="s">
        <v>7397</v>
      </c>
      <c r="C11237" s="463" t="s">
        <v>3519</v>
      </c>
      <c r="D11237" s="466">
        <v>809725.32</v>
      </c>
    </row>
    <row r="11238" spans="1:4" ht="28.5">
      <c r="A11238" s="463">
        <v>14513</v>
      </c>
      <c r="B11238" s="464" t="s">
        <v>7398</v>
      </c>
      <c r="C11238" s="463" t="s">
        <v>3519</v>
      </c>
      <c r="D11238" s="466">
        <v>607313.19999999995</v>
      </c>
    </row>
    <row r="11239" spans="1:4" ht="28.5">
      <c r="A11239" s="463">
        <v>13600</v>
      </c>
      <c r="B11239" s="464" t="s">
        <v>7399</v>
      </c>
      <c r="C11239" s="463" t="s">
        <v>3519</v>
      </c>
      <c r="D11239" s="466">
        <v>783605.06</v>
      </c>
    </row>
    <row r="11240" spans="1:4" ht="28.5">
      <c r="A11240" s="463">
        <v>10646</v>
      </c>
      <c r="B11240" s="464" t="s">
        <v>7400</v>
      </c>
      <c r="C11240" s="463" t="s">
        <v>3519</v>
      </c>
      <c r="D11240" s="466">
        <v>584125.36</v>
      </c>
    </row>
    <row r="11241" spans="1:4" ht="28.5">
      <c r="A11241" s="463">
        <v>6070</v>
      </c>
      <c r="B11241" s="464" t="s">
        <v>7401</v>
      </c>
      <c r="C11241" s="463" t="s">
        <v>3519</v>
      </c>
      <c r="D11241" s="466">
        <v>798135.41</v>
      </c>
    </row>
    <row r="11242" spans="1:4" ht="42.75">
      <c r="A11242" s="463">
        <v>6069</v>
      </c>
      <c r="B11242" s="464" t="s">
        <v>7402</v>
      </c>
      <c r="C11242" s="463" t="s">
        <v>3519</v>
      </c>
      <c r="D11242" s="466">
        <v>176320.15</v>
      </c>
    </row>
    <row r="11243" spans="1:4" ht="28.5">
      <c r="A11243" s="463">
        <v>14626</v>
      </c>
      <c r="B11243" s="464" t="s">
        <v>7403</v>
      </c>
      <c r="C11243" s="463" t="s">
        <v>3519</v>
      </c>
      <c r="D11243" s="466">
        <v>873775.75</v>
      </c>
    </row>
    <row r="11244" spans="1:4" ht="28.5">
      <c r="A11244" s="463">
        <v>6067</v>
      </c>
      <c r="B11244" s="464" t="s">
        <v>7404</v>
      </c>
      <c r="C11244" s="463" t="s">
        <v>3519</v>
      </c>
      <c r="D11244" s="466">
        <v>717278.58</v>
      </c>
    </row>
    <row r="11245" spans="1:4">
      <c r="A11245" s="463">
        <v>38393</v>
      </c>
      <c r="B11245" s="464" t="s">
        <v>7405</v>
      </c>
      <c r="C11245" s="463" t="s">
        <v>3519</v>
      </c>
      <c r="D11245" s="466">
        <v>15.95</v>
      </c>
    </row>
    <row r="11246" spans="1:4">
      <c r="A11246" s="463">
        <v>38390</v>
      </c>
      <c r="B11246" s="464" t="s">
        <v>7406</v>
      </c>
      <c r="C11246" s="463" t="s">
        <v>3519</v>
      </c>
      <c r="D11246" s="466">
        <v>35.369999999999997</v>
      </c>
    </row>
    <row r="11247" spans="1:4">
      <c r="A11247" s="463">
        <v>36532</v>
      </c>
      <c r="B11247" s="464" t="s">
        <v>7407</v>
      </c>
      <c r="C11247" s="463" t="s">
        <v>3519</v>
      </c>
      <c r="D11247" s="466">
        <v>29618.77</v>
      </c>
    </row>
    <row r="11248" spans="1:4" ht="28.5">
      <c r="A11248" s="463">
        <v>11578</v>
      </c>
      <c r="B11248" s="464" t="s">
        <v>7408</v>
      </c>
      <c r="C11248" s="463" t="s">
        <v>3519</v>
      </c>
      <c r="D11248" s="466">
        <v>12.99</v>
      </c>
    </row>
    <row r="11249" spans="1:4" ht="28.5">
      <c r="A11249" s="463">
        <v>11577</v>
      </c>
      <c r="B11249" s="464" t="s">
        <v>7409</v>
      </c>
      <c r="C11249" s="463" t="s">
        <v>3519</v>
      </c>
      <c r="D11249" s="466">
        <v>12.4</v>
      </c>
    </row>
    <row r="11250" spans="1:4" ht="42.75">
      <c r="A11250" s="463">
        <v>42432</v>
      </c>
      <c r="B11250" s="464" t="s">
        <v>7410</v>
      </c>
      <c r="C11250" s="463" t="s">
        <v>3519</v>
      </c>
      <c r="D11250" s="466">
        <v>2128.9</v>
      </c>
    </row>
    <row r="11251" spans="1:4" ht="42.75">
      <c r="A11251" s="463">
        <v>42437</v>
      </c>
      <c r="B11251" s="464" t="s">
        <v>7411</v>
      </c>
      <c r="C11251" s="463" t="s">
        <v>3519</v>
      </c>
      <c r="D11251" s="466">
        <v>1618.53</v>
      </c>
    </row>
    <row r="11252" spans="1:4">
      <c r="A11252" s="463">
        <v>1116</v>
      </c>
      <c r="B11252" s="464" t="s">
        <v>7412</v>
      </c>
      <c r="C11252" s="463" t="s">
        <v>3522</v>
      </c>
      <c r="D11252" s="466">
        <v>22.83</v>
      </c>
    </row>
    <row r="11253" spans="1:4">
      <c r="A11253" s="463">
        <v>1115</v>
      </c>
      <c r="B11253" s="464" t="s">
        <v>7413</v>
      </c>
      <c r="C11253" s="463" t="s">
        <v>3522</v>
      </c>
      <c r="D11253" s="466">
        <v>27.36</v>
      </c>
    </row>
    <row r="11254" spans="1:4">
      <c r="A11254" s="463">
        <v>1113</v>
      </c>
      <c r="B11254" s="464" t="s">
        <v>7414</v>
      </c>
      <c r="C11254" s="463" t="s">
        <v>3522</v>
      </c>
      <c r="D11254" s="466">
        <v>31.99</v>
      </c>
    </row>
    <row r="11255" spans="1:4">
      <c r="A11255" s="463">
        <v>1114</v>
      </c>
      <c r="B11255" s="464" t="s">
        <v>7415</v>
      </c>
      <c r="C11255" s="463" t="s">
        <v>3522</v>
      </c>
      <c r="D11255" s="466">
        <v>38.1</v>
      </c>
    </row>
    <row r="11256" spans="1:4">
      <c r="A11256" s="463">
        <v>40873</v>
      </c>
      <c r="B11256" s="464" t="s">
        <v>8468</v>
      </c>
      <c r="C11256" s="463" t="s">
        <v>3522</v>
      </c>
      <c r="D11256" s="466">
        <v>29.82</v>
      </c>
    </row>
    <row r="11257" spans="1:4">
      <c r="A11257" s="463">
        <v>20214</v>
      </c>
      <c r="B11257" s="464" t="s">
        <v>7416</v>
      </c>
      <c r="C11257" s="463" t="s">
        <v>3519</v>
      </c>
      <c r="D11257" s="466">
        <v>56.28</v>
      </c>
    </row>
    <row r="11258" spans="1:4" ht="28.5">
      <c r="A11258" s="463">
        <v>7237</v>
      </c>
      <c r="B11258" s="464" t="s">
        <v>7417</v>
      </c>
      <c r="C11258" s="463" t="s">
        <v>3519</v>
      </c>
      <c r="D11258" s="466">
        <v>55.1</v>
      </c>
    </row>
    <row r="11259" spans="1:4">
      <c r="A11259" s="463">
        <v>11757</v>
      </c>
      <c r="B11259" s="464" t="s">
        <v>7418</v>
      </c>
      <c r="C11259" s="463" t="s">
        <v>3519</v>
      </c>
      <c r="D11259" s="466">
        <v>30.09</v>
      </c>
    </row>
    <row r="11260" spans="1:4" ht="28.5">
      <c r="A11260" s="463">
        <v>11758</v>
      </c>
      <c r="B11260" s="464" t="s">
        <v>7419</v>
      </c>
      <c r="C11260" s="463" t="s">
        <v>3519</v>
      </c>
      <c r="D11260" s="466">
        <v>82.45</v>
      </c>
    </row>
    <row r="11261" spans="1:4">
      <c r="A11261" s="463">
        <v>37526</v>
      </c>
      <c r="B11261" s="464" t="s">
        <v>7420</v>
      </c>
      <c r="C11261" s="463" t="s">
        <v>3519</v>
      </c>
      <c r="D11261" s="466">
        <v>2.66</v>
      </c>
    </row>
    <row r="11262" spans="1:4">
      <c r="A11262" s="463">
        <v>6076</v>
      </c>
      <c r="B11262" s="464" t="s">
        <v>7421</v>
      </c>
      <c r="C11262" s="463" t="s">
        <v>3525</v>
      </c>
      <c r="D11262" s="466">
        <v>60.42</v>
      </c>
    </row>
    <row r="11263" spans="1:4">
      <c r="A11263" s="463">
        <v>13109</v>
      </c>
      <c r="B11263" s="464" t="s">
        <v>7422</v>
      </c>
      <c r="C11263" s="463" t="s">
        <v>3519</v>
      </c>
      <c r="D11263" s="466">
        <v>277.13</v>
      </c>
    </row>
    <row r="11264" spans="1:4">
      <c r="A11264" s="463">
        <v>13110</v>
      </c>
      <c r="B11264" s="464" t="s">
        <v>7423</v>
      </c>
      <c r="C11264" s="463" t="s">
        <v>3519</v>
      </c>
      <c r="D11264" s="466">
        <v>364.72</v>
      </c>
    </row>
    <row r="11265" spans="1:4">
      <c r="A11265" s="463">
        <v>7581</v>
      </c>
      <c r="B11265" s="464" t="s">
        <v>7424</v>
      </c>
      <c r="C11265" s="463" t="s">
        <v>3519</v>
      </c>
      <c r="D11265" s="466">
        <v>5.04</v>
      </c>
    </row>
    <row r="11266" spans="1:4">
      <c r="A11266" s="463">
        <v>4509</v>
      </c>
      <c r="B11266" s="464" t="s">
        <v>8467</v>
      </c>
      <c r="C11266" s="463" t="s">
        <v>3522</v>
      </c>
      <c r="D11266" s="466">
        <v>4.58</v>
      </c>
    </row>
    <row r="11267" spans="1:4">
      <c r="A11267" s="463">
        <v>4512</v>
      </c>
      <c r="B11267" s="464" t="s">
        <v>8466</v>
      </c>
      <c r="C11267" s="463" t="s">
        <v>3522</v>
      </c>
      <c r="D11267" s="466">
        <v>2.19</v>
      </c>
    </row>
    <row r="11268" spans="1:4">
      <c r="A11268" s="463">
        <v>4517</v>
      </c>
      <c r="B11268" s="464" t="s">
        <v>8465</v>
      </c>
      <c r="C11268" s="463" t="s">
        <v>3522</v>
      </c>
      <c r="D11268" s="466">
        <v>3.16</v>
      </c>
    </row>
    <row r="11269" spans="1:4" ht="28.5">
      <c r="A11269" s="463">
        <v>20206</v>
      </c>
      <c r="B11269" s="464" t="s">
        <v>11592</v>
      </c>
      <c r="C11269" s="463" t="s">
        <v>3522</v>
      </c>
      <c r="D11269" s="466">
        <v>7.15</v>
      </c>
    </row>
    <row r="11270" spans="1:4" ht="28.5">
      <c r="A11270" s="463">
        <v>4460</v>
      </c>
      <c r="B11270" s="464" t="s">
        <v>11593</v>
      </c>
      <c r="C11270" s="463" t="s">
        <v>3522</v>
      </c>
      <c r="D11270" s="466">
        <v>7.34</v>
      </c>
    </row>
    <row r="11271" spans="1:4" ht="28.5">
      <c r="A11271" s="463">
        <v>4417</v>
      </c>
      <c r="B11271" s="464" t="s">
        <v>11594</v>
      </c>
      <c r="C11271" s="463" t="s">
        <v>3522</v>
      </c>
      <c r="D11271" s="466">
        <v>5.66</v>
      </c>
    </row>
    <row r="11272" spans="1:4" ht="28.5">
      <c r="A11272" s="463">
        <v>4415</v>
      </c>
      <c r="B11272" s="464" t="s">
        <v>11595</v>
      </c>
      <c r="C11272" s="463" t="s">
        <v>3522</v>
      </c>
      <c r="D11272" s="466">
        <v>3.93</v>
      </c>
    </row>
    <row r="11273" spans="1:4">
      <c r="A11273" s="463">
        <v>37373</v>
      </c>
      <c r="B11273" s="464" t="s">
        <v>7425</v>
      </c>
      <c r="C11273" s="463" t="s">
        <v>3521</v>
      </c>
      <c r="D11273" s="466">
        <v>0.06</v>
      </c>
    </row>
    <row r="11274" spans="1:4">
      <c r="A11274" s="463">
        <v>40864</v>
      </c>
      <c r="B11274" s="464" t="s">
        <v>7426</v>
      </c>
      <c r="C11274" s="463" t="s">
        <v>3526</v>
      </c>
      <c r="D11274" s="466">
        <v>11.8</v>
      </c>
    </row>
    <row r="11275" spans="1:4" ht="28.5">
      <c r="A11275" s="463">
        <v>4734</v>
      </c>
      <c r="B11275" s="464" t="s">
        <v>7427</v>
      </c>
      <c r="C11275" s="463" t="s">
        <v>3525</v>
      </c>
      <c r="D11275" s="466">
        <v>277.45999999999998</v>
      </c>
    </row>
    <row r="11276" spans="1:4">
      <c r="A11276" s="463">
        <v>6085</v>
      </c>
      <c r="B11276" s="464" t="s">
        <v>14063</v>
      </c>
      <c r="C11276" s="463" t="s">
        <v>3524</v>
      </c>
      <c r="D11276" s="466">
        <v>4.28</v>
      </c>
    </row>
    <row r="11277" spans="1:4">
      <c r="A11277" s="463">
        <v>38396</v>
      </c>
      <c r="B11277" s="464" t="s">
        <v>7428</v>
      </c>
      <c r="C11277" s="463" t="s">
        <v>3519</v>
      </c>
      <c r="D11277" s="466">
        <v>487.67</v>
      </c>
    </row>
    <row r="11278" spans="1:4">
      <c r="A11278" s="463">
        <v>11622</v>
      </c>
      <c r="B11278" s="464" t="s">
        <v>7429</v>
      </c>
      <c r="C11278" s="463" t="s">
        <v>3523</v>
      </c>
      <c r="D11278" s="466">
        <v>55.49</v>
      </c>
    </row>
    <row r="11279" spans="1:4" ht="28.5">
      <c r="A11279" s="463">
        <v>43143</v>
      </c>
      <c r="B11279" s="464" t="s">
        <v>8464</v>
      </c>
      <c r="C11279" s="463" t="s">
        <v>3524</v>
      </c>
      <c r="D11279" s="466">
        <v>20.96</v>
      </c>
    </row>
    <row r="11280" spans="1:4">
      <c r="A11280" s="463">
        <v>7317</v>
      </c>
      <c r="B11280" s="464" t="s">
        <v>7430</v>
      </c>
      <c r="C11280" s="463" t="s">
        <v>3523</v>
      </c>
      <c r="D11280" s="466">
        <v>69.22</v>
      </c>
    </row>
    <row r="11281" spans="1:4" ht="28.5">
      <c r="A11281" s="463">
        <v>142</v>
      </c>
      <c r="B11281" s="464" t="s">
        <v>8463</v>
      </c>
      <c r="C11281" s="463" t="s">
        <v>3538</v>
      </c>
      <c r="D11281" s="466">
        <v>26.18</v>
      </c>
    </row>
    <row r="11282" spans="1:4" ht="28.5">
      <c r="A11282" s="463">
        <v>43142</v>
      </c>
      <c r="B11282" s="464" t="s">
        <v>8462</v>
      </c>
      <c r="C11282" s="463" t="s">
        <v>3524</v>
      </c>
      <c r="D11282" s="466">
        <v>118.94</v>
      </c>
    </row>
    <row r="11283" spans="1:4">
      <c r="A11283" s="463">
        <v>38123</v>
      </c>
      <c r="B11283" s="464" t="s">
        <v>7431</v>
      </c>
      <c r="C11283" s="463" t="s">
        <v>3523</v>
      </c>
      <c r="D11283" s="466">
        <v>27.05</v>
      </c>
    </row>
    <row r="11284" spans="1:4" ht="28.5">
      <c r="A11284" s="463">
        <v>42701</v>
      </c>
      <c r="B11284" s="464" t="s">
        <v>7432</v>
      </c>
      <c r="C11284" s="463" t="s">
        <v>3519</v>
      </c>
      <c r="D11284" s="466">
        <v>59.1</v>
      </c>
    </row>
    <row r="11285" spans="1:4" ht="28.5">
      <c r="A11285" s="463">
        <v>42702</v>
      </c>
      <c r="B11285" s="464" t="s">
        <v>7433</v>
      </c>
      <c r="C11285" s="463" t="s">
        <v>3519</v>
      </c>
      <c r="D11285" s="466">
        <v>105.02</v>
      </c>
    </row>
    <row r="11286" spans="1:4" ht="28.5">
      <c r="A11286" s="463">
        <v>37955</v>
      </c>
      <c r="B11286" s="464" t="s">
        <v>7434</v>
      </c>
      <c r="C11286" s="463" t="s">
        <v>3519</v>
      </c>
      <c r="D11286" s="466">
        <v>136.1</v>
      </c>
    </row>
    <row r="11287" spans="1:4" ht="28.5">
      <c r="A11287" s="463">
        <v>42699</v>
      </c>
      <c r="B11287" s="464" t="s">
        <v>7435</v>
      </c>
      <c r="C11287" s="463" t="s">
        <v>3519</v>
      </c>
      <c r="D11287" s="466">
        <v>36.1</v>
      </c>
    </row>
    <row r="11288" spans="1:4" ht="28.5">
      <c r="A11288" s="463">
        <v>42700</v>
      </c>
      <c r="B11288" s="464" t="s">
        <v>7436</v>
      </c>
      <c r="C11288" s="463" t="s">
        <v>3519</v>
      </c>
      <c r="D11288" s="466">
        <v>102.92</v>
      </c>
    </row>
    <row r="11289" spans="1:4" ht="28.5">
      <c r="A11289" s="463">
        <v>37743</v>
      </c>
      <c r="B11289" s="464" t="s">
        <v>7437</v>
      </c>
      <c r="C11289" s="463" t="s">
        <v>3519</v>
      </c>
      <c r="D11289" s="466">
        <v>217162.48</v>
      </c>
    </row>
    <row r="11290" spans="1:4" ht="28.5">
      <c r="A11290" s="463">
        <v>37744</v>
      </c>
      <c r="B11290" s="464" t="s">
        <v>7438</v>
      </c>
      <c r="C11290" s="463" t="s">
        <v>3519</v>
      </c>
      <c r="D11290" s="466">
        <v>255342.23</v>
      </c>
    </row>
    <row r="11291" spans="1:4" ht="28.5">
      <c r="A11291" s="463">
        <v>37741</v>
      </c>
      <c r="B11291" s="464" t="s">
        <v>7439</v>
      </c>
      <c r="C11291" s="463" t="s">
        <v>3519</v>
      </c>
      <c r="D11291" s="466">
        <v>197464.65</v>
      </c>
    </row>
    <row r="11292" spans="1:4" ht="28.5">
      <c r="A11292" s="463">
        <v>39396</v>
      </c>
      <c r="B11292" s="464" t="s">
        <v>7440</v>
      </c>
      <c r="C11292" s="463" t="s">
        <v>3519</v>
      </c>
      <c r="D11292" s="466">
        <v>95.27</v>
      </c>
    </row>
    <row r="11293" spans="1:4" ht="28.5">
      <c r="A11293" s="463">
        <v>39392</v>
      </c>
      <c r="B11293" s="464" t="s">
        <v>7441</v>
      </c>
      <c r="C11293" s="463" t="s">
        <v>3519</v>
      </c>
      <c r="D11293" s="466">
        <v>107.47</v>
      </c>
    </row>
    <row r="11294" spans="1:4" ht="28.5">
      <c r="A11294" s="463">
        <v>39393</v>
      </c>
      <c r="B11294" s="464" t="s">
        <v>7442</v>
      </c>
      <c r="C11294" s="463" t="s">
        <v>3519</v>
      </c>
      <c r="D11294" s="466">
        <v>66.459999999999994</v>
      </c>
    </row>
    <row r="11295" spans="1:4" ht="28.5">
      <c r="A11295" s="463">
        <v>39394</v>
      </c>
      <c r="B11295" s="464" t="s">
        <v>7443</v>
      </c>
      <c r="C11295" s="463" t="s">
        <v>3519</v>
      </c>
      <c r="D11295" s="466">
        <v>74.8</v>
      </c>
    </row>
    <row r="11296" spans="1:4" ht="28.5">
      <c r="A11296" s="463">
        <v>39395</v>
      </c>
      <c r="B11296" s="464" t="s">
        <v>7444</v>
      </c>
      <c r="C11296" s="463" t="s">
        <v>3519</v>
      </c>
      <c r="D11296" s="466">
        <v>69.56</v>
      </c>
    </row>
    <row r="11297" spans="1:4" ht="28.5">
      <c r="A11297" s="463">
        <v>14618</v>
      </c>
      <c r="B11297" s="464" t="s">
        <v>7445</v>
      </c>
      <c r="C11297" s="463" t="s">
        <v>3519</v>
      </c>
      <c r="D11297" s="466">
        <v>1745.48</v>
      </c>
    </row>
    <row r="11298" spans="1:4" ht="28.5">
      <c r="A11298" s="463">
        <v>40269</v>
      </c>
      <c r="B11298" s="464" t="s">
        <v>7446</v>
      </c>
      <c r="C11298" s="463" t="s">
        <v>3519</v>
      </c>
      <c r="D11298" s="466">
        <v>7032.42</v>
      </c>
    </row>
    <row r="11299" spans="1:4">
      <c r="A11299" s="463">
        <v>6110</v>
      </c>
      <c r="B11299" s="464" t="s">
        <v>14064</v>
      </c>
      <c r="C11299" s="463" t="s">
        <v>3521</v>
      </c>
      <c r="D11299" s="466">
        <v>13.73</v>
      </c>
    </row>
    <row r="11300" spans="1:4">
      <c r="A11300" s="463">
        <v>40910</v>
      </c>
      <c r="B11300" s="464" t="s">
        <v>7447</v>
      </c>
      <c r="C11300" s="463" t="s">
        <v>3526</v>
      </c>
      <c r="D11300" s="466">
        <v>2424.4299999999998</v>
      </c>
    </row>
    <row r="11301" spans="1:4">
      <c r="A11301" s="463">
        <v>6111</v>
      </c>
      <c r="B11301" s="464" t="s">
        <v>7448</v>
      </c>
      <c r="C11301" s="463" t="s">
        <v>3521</v>
      </c>
      <c r="D11301" s="466">
        <v>10.210000000000001</v>
      </c>
    </row>
    <row r="11302" spans="1:4">
      <c r="A11302" s="463">
        <v>41084</v>
      </c>
      <c r="B11302" s="464" t="s">
        <v>7449</v>
      </c>
      <c r="C11302" s="463" t="s">
        <v>3526</v>
      </c>
      <c r="D11302" s="466">
        <v>1804.46</v>
      </c>
    </row>
    <row r="11303" spans="1:4">
      <c r="A11303" s="463">
        <v>44535</v>
      </c>
      <c r="B11303" s="464" t="s">
        <v>14065</v>
      </c>
      <c r="C11303" s="463" t="s">
        <v>3525</v>
      </c>
      <c r="D11303" s="466">
        <v>50.89</v>
      </c>
    </row>
    <row r="11304" spans="1:4">
      <c r="A11304" s="463">
        <v>38637</v>
      </c>
      <c r="B11304" s="464" t="s">
        <v>7450</v>
      </c>
      <c r="C11304" s="463" t="s">
        <v>3519</v>
      </c>
      <c r="D11304" s="466">
        <v>186.94</v>
      </c>
    </row>
    <row r="11305" spans="1:4">
      <c r="A11305" s="463">
        <v>6150</v>
      </c>
      <c r="B11305" s="464" t="s">
        <v>7451</v>
      </c>
      <c r="C11305" s="463" t="s">
        <v>3519</v>
      </c>
      <c r="D11305" s="466">
        <v>189.22</v>
      </c>
    </row>
    <row r="11306" spans="1:4">
      <c r="A11306" s="463">
        <v>6136</v>
      </c>
      <c r="B11306" s="464" t="s">
        <v>7452</v>
      </c>
      <c r="C11306" s="463" t="s">
        <v>3519</v>
      </c>
      <c r="D11306" s="466">
        <v>148.74</v>
      </c>
    </row>
    <row r="11307" spans="1:4">
      <c r="A11307" s="463">
        <v>38638</v>
      </c>
      <c r="B11307" s="464" t="s">
        <v>7453</v>
      </c>
      <c r="C11307" s="463" t="s">
        <v>3519</v>
      </c>
      <c r="D11307" s="466">
        <v>157.52000000000001</v>
      </c>
    </row>
    <row r="11308" spans="1:4">
      <c r="A11308" s="463">
        <v>20262</v>
      </c>
      <c r="B11308" s="464" t="s">
        <v>7454</v>
      </c>
      <c r="C11308" s="463" t="s">
        <v>3519</v>
      </c>
      <c r="D11308" s="466">
        <v>21.8</v>
      </c>
    </row>
    <row r="11309" spans="1:4">
      <c r="A11309" s="463">
        <v>6148</v>
      </c>
      <c r="B11309" s="464" t="s">
        <v>7455</v>
      </c>
      <c r="C11309" s="463" t="s">
        <v>3519</v>
      </c>
      <c r="D11309" s="466">
        <v>13.49</v>
      </c>
    </row>
    <row r="11310" spans="1:4">
      <c r="A11310" s="463">
        <v>6145</v>
      </c>
      <c r="B11310" s="464" t="s">
        <v>7456</v>
      </c>
      <c r="C11310" s="463" t="s">
        <v>3519</v>
      </c>
      <c r="D11310" s="466">
        <v>24.19</v>
      </c>
    </row>
    <row r="11311" spans="1:4">
      <c r="A11311" s="463">
        <v>6149</v>
      </c>
      <c r="B11311" s="464" t="s">
        <v>7457</v>
      </c>
      <c r="C11311" s="463" t="s">
        <v>3519</v>
      </c>
      <c r="D11311" s="466">
        <v>22.81</v>
      </c>
    </row>
    <row r="11312" spans="1:4">
      <c r="A11312" s="463">
        <v>6146</v>
      </c>
      <c r="B11312" s="464" t="s">
        <v>7458</v>
      </c>
      <c r="C11312" s="463" t="s">
        <v>3519</v>
      </c>
      <c r="D11312" s="466">
        <v>24.21</v>
      </c>
    </row>
    <row r="11313" spans="1:4">
      <c r="A11313" s="463">
        <v>44536</v>
      </c>
      <c r="B11313" s="464" t="s">
        <v>14066</v>
      </c>
      <c r="C11313" s="463" t="s">
        <v>3523</v>
      </c>
      <c r="D11313" s="466">
        <v>2.2000000000000002</v>
      </c>
    </row>
    <row r="11314" spans="1:4">
      <c r="A11314" s="463">
        <v>39961</v>
      </c>
      <c r="B11314" s="464" t="s">
        <v>7459</v>
      </c>
      <c r="C11314" s="463" t="s">
        <v>3519</v>
      </c>
      <c r="D11314" s="466">
        <v>17.3</v>
      </c>
    </row>
    <row r="11315" spans="1:4" ht="42.75">
      <c r="A11315" s="463">
        <v>42433</v>
      </c>
      <c r="B11315" s="464" t="s">
        <v>7460</v>
      </c>
      <c r="C11315" s="463" t="s">
        <v>3519</v>
      </c>
      <c r="D11315" s="466">
        <v>4205.03</v>
      </c>
    </row>
    <row r="11316" spans="1:4" ht="42.75">
      <c r="A11316" s="463">
        <v>42434</v>
      </c>
      <c r="B11316" s="464" t="s">
        <v>7461</v>
      </c>
      <c r="C11316" s="463" t="s">
        <v>3519</v>
      </c>
      <c r="D11316" s="466">
        <v>4544.1400000000003</v>
      </c>
    </row>
    <row r="11317" spans="1:4" ht="42.75">
      <c r="A11317" s="463">
        <v>42435</v>
      </c>
      <c r="B11317" s="464" t="s">
        <v>7462</v>
      </c>
      <c r="C11317" s="463" t="s">
        <v>3519</v>
      </c>
      <c r="D11317" s="466">
        <v>2265.9899999999998</v>
      </c>
    </row>
    <row r="11318" spans="1:4">
      <c r="A11318" s="463">
        <v>38061</v>
      </c>
      <c r="B11318" s="464" t="s">
        <v>7463</v>
      </c>
      <c r="C11318" s="463" t="s">
        <v>3519</v>
      </c>
      <c r="D11318" s="466">
        <v>48.13</v>
      </c>
    </row>
    <row r="11319" spans="1:4">
      <c r="A11319" s="463">
        <v>20250</v>
      </c>
      <c r="B11319" s="464" t="s">
        <v>7464</v>
      </c>
      <c r="C11319" s="463" t="s">
        <v>3523</v>
      </c>
      <c r="D11319" s="466">
        <v>12</v>
      </c>
    </row>
    <row r="11320" spans="1:4">
      <c r="A11320" s="463">
        <v>13388</v>
      </c>
      <c r="B11320" s="464" t="s">
        <v>7465</v>
      </c>
      <c r="C11320" s="463" t="s">
        <v>3523</v>
      </c>
      <c r="D11320" s="466">
        <v>133.09</v>
      </c>
    </row>
    <row r="11321" spans="1:4">
      <c r="A11321" s="463">
        <v>39914</v>
      </c>
      <c r="B11321" s="464" t="s">
        <v>7466</v>
      </c>
      <c r="C11321" s="463" t="s">
        <v>3523</v>
      </c>
      <c r="D11321" s="466">
        <v>289.41000000000003</v>
      </c>
    </row>
    <row r="11322" spans="1:4" ht="28.5">
      <c r="A11322" s="463">
        <v>12732</v>
      </c>
      <c r="B11322" s="464" t="s">
        <v>7467</v>
      </c>
      <c r="C11322" s="463" t="s">
        <v>3519</v>
      </c>
      <c r="D11322" s="466">
        <v>333.94</v>
      </c>
    </row>
    <row r="11323" spans="1:4">
      <c r="A11323" s="463">
        <v>6160</v>
      </c>
      <c r="B11323" s="464" t="s">
        <v>7468</v>
      </c>
      <c r="C11323" s="463" t="s">
        <v>3521</v>
      </c>
      <c r="D11323" s="466">
        <v>13.73</v>
      </c>
    </row>
    <row r="11324" spans="1:4">
      <c r="A11324" s="463">
        <v>41087</v>
      </c>
      <c r="B11324" s="464" t="s">
        <v>7469</v>
      </c>
      <c r="C11324" s="463" t="s">
        <v>3526</v>
      </c>
      <c r="D11324" s="466">
        <v>2424.4299999999998</v>
      </c>
    </row>
    <row r="11325" spans="1:4">
      <c r="A11325" s="463">
        <v>6166</v>
      </c>
      <c r="B11325" s="464" t="s">
        <v>7470</v>
      </c>
      <c r="C11325" s="463" t="s">
        <v>3521</v>
      </c>
      <c r="D11325" s="466">
        <v>18.399999999999999</v>
      </c>
    </row>
    <row r="11326" spans="1:4">
      <c r="A11326" s="463">
        <v>41088</v>
      </c>
      <c r="B11326" s="464" t="s">
        <v>7471</v>
      </c>
      <c r="C11326" s="463" t="s">
        <v>3526</v>
      </c>
      <c r="D11326" s="466">
        <v>3250.19</v>
      </c>
    </row>
    <row r="11327" spans="1:4" ht="28.5">
      <c r="A11327" s="463">
        <v>20232</v>
      </c>
      <c r="B11327" s="464" t="s">
        <v>7472</v>
      </c>
      <c r="C11327" s="463" t="s">
        <v>3522</v>
      </c>
      <c r="D11327" s="466">
        <v>81.11</v>
      </c>
    </row>
    <row r="11328" spans="1:4">
      <c r="A11328" s="463">
        <v>10856</v>
      </c>
      <c r="B11328" s="464" t="s">
        <v>7473</v>
      </c>
      <c r="C11328" s="463" t="s">
        <v>3522</v>
      </c>
      <c r="D11328" s="466">
        <v>75.56</v>
      </c>
    </row>
    <row r="11329" spans="1:4" ht="28.5">
      <c r="A11329" s="463">
        <v>4828</v>
      </c>
      <c r="B11329" s="464" t="s">
        <v>7474</v>
      </c>
      <c r="C11329" s="463" t="s">
        <v>3522</v>
      </c>
      <c r="D11329" s="466">
        <v>71.52</v>
      </c>
    </row>
    <row r="11330" spans="1:4">
      <c r="A11330" s="463">
        <v>20249</v>
      </c>
      <c r="B11330" s="464" t="s">
        <v>7475</v>
      </c>
      <c r="C11330" s="463" t="s">
        <v>3522</v>
      </c>
      <c r="D11330" s="466">
        <v>39.159999999999997</v>
      </c>
    </row>
    <row r="11331" spans="1:4">
      <c r="A11331" s="463">
        <v>11609</v>
      </c>
      <c r="B11331" s="464" t="s">
        <v>7476</v>
      </c>
      <c r="C11331" s="463" t="s">
        <v>3524</v>
      </c>
      <c r="D11331" s="466">
        <v>9.2200000000000006</v>
      </c>
    </row>
    <row r="11332" spans="1:4">
      <c r="A11332" s="463">
        <v>20083</v>
      </c>
      <c r="B11332" s="464" t="s">
        <v>14067</v>
      </c>
      <c r="C11332" s="463" t="s">
        <v>3519</v>
      </c>
      <c r="D11332" s="466">
        <v>78.37</v>
      </c>
    </row>
    <row r="11333" spans="1:4">
      <c r="A11333" s="463">
        <v>10691</v>
      </c>
      <c r="B11333" s="464" t="s">
        <v>7477</v>
      </c>
      <c r="C11333" s="463" t="s">
        <v>3524</v>
      </c>
      <c r="D11333" s="466">
        <v>58.54</v>
      </c>
    </row>
    <row r="11334" spans="1:4">
      <c r="A11334" s="463">
        <v>12295</v>
      </c>
      <c r="B11334" s="464" t="s">
        <v>7478</v>
      </c>
      <c r="C11334" s="463" t="s">
        <v>3519</v>
      </c>
      <c r="D11334" s="466">
        <v>3.45</v>
      </c>
    </row>
    <row r="11335" spans="1:4">
      <c r="A11335" s="463">
        <v>12296</v>
      </c>
      <c r="B11335" s="464" t="s">
        <v>7479</v>
      </c>
      <c r="C11335" s="463" t="s">
        <v>3519</v>
      </c>
      <c r="D11335" s="466">
        <v>4.46</v>
      </c>
    </row>
    <row r="11336" spans="1:4">
      <c r="A11336" s="463">
        <v>12294</v>
      </c>
      <c r="B11336" s="464" t="s">
        <v>7480</v>
      </c>
      <c r="C11336" s="463" t="s">
        <v>3519</v>
      </c>
      <c r="D11336" s="466">
        <v>10.71</v>
      </c>
    </row>
    <row r="11337" spans="1:4">
      <c r="A11337" s="463">
        <v>14543</v>
      </c>
      <c r="B11337" s="464" t="s">
        <v>7481</v>
      </c>
      <c r="C11337" s="463" t="s">
        <v>3519</v>
      </c>
      <c r="D11337" s="466">
        <v>7.65</v>
      </c>
    </row>
    <row r="11338" spans="1:4">
      <c r="A11338" s="463">
        <v>13329</v>
      </c>
      <c r="B11338" s="464" t="s">
        <v>7482</v>
      </c>
      <c r="C11338" s="463" t="s">
        <v>3519</v>
      </c>
      <c r="D11338" s="466">
        <v>4.49</v>
      </c>
    </row>
    <row r="11339" spans="1:4" ht="28.5">
      <c r="A11339" s="463">
        <v>21044</v>
      </c>
      <c r="B11339" s="464" t="s">
        <v>7483</v>
      </c>
      <c r="C11339" s="463" t="s">
        <v>3519</v>
      </c>
      <c r="D11339" s="466">
        <v>29.63</v>
      </c>
    </row>
    <row r="11340" spans="1:4" ht="28.5">
      <c r="A11340" s="463">
        <v>21045</v>
      </c>
      <c r="B11340" s="464" t="s">
        <v>7484</v>
      </c>
      <c r="C11340" s="463" t="s">
        <v>3519</v>
      </c>
      <c r="D11340" s="466">
        <v>40.590000000000003</v>
      </c>
    </row>
    <row r="11341" spans="1:4" ht="28.5">
      <c r="A11341" s="463">
        <v>21040</v>
      </c>
      <c r="B11341" s="464" t="s">
        <v>7485</v>
      </c>
      <c r="C11341" s="463" t="s">
        <v>3519</v>
      </c>
      <c r="D11341" s="466">
        <v>29</v>
      </c>
    </row>
    <row r="11342" spans="1:4" ht="28.5">
      <c r="A11342" s="463">
        <v>21041</v>
      </c>
      <c r="B11342" s="464" t="s">
        <v>7486</v>
      </c>
      <c r="C11342" s="463" t="s">
        <v>3519</v>
      </c>
      <c r="D11342" s="466">
        <v>35</v>
      </c>
    </row>
    <row r="11343" spans="1:4" ht="28.5">
      <c r="A11343" s="463">
        <v>21047</v>
      </c>
      <c r="B11343" s="464" t="s">
        <v>7487</v>
      </c>
      <c r="C11343" s="463" t="s">
        <v>3519</v>
      </c>
      <c r="D11343" s="466">
        <v>43.69</v>
      </c>
    </row>
    <row r="11344" spans="1:4" ht="28.5">
      <c r="A11344" s="463">
        <v>21043</v>
      </c>
      <c r="B11344" s="464" t="s">
        <v>7488</v>
      </c>
      <c r="C11344" s="463" t="s">
        <v>3519</v>
      </c>
      <c r="D11344" s="466">
        <v>42.54</v>
      </c>
    </row>
    <row r="11345" spans="1:4" ht="28.5">
      <c r="A11345" s="463">
        <v>21042</v>
      </c>
      <c r="B11345" s="464" t="s">
        <v>7489</v>
      </c>
      <c r="C11345" s="463" t="s">
        <v>3519</v>
      </c>
      <c r="D11345" s="466">
        <v>33.67</v>
      </c>
    </row>
    <row r="11346" spans="1:4">
      <c r="A11346" s="463">
        <v>14149</v>
      </c>
      <c r="B11346" s="464" t="s">
        <v>7490</v>
      </c>
      <c r="C11346" s="463" t="s">
        <v>3534</v>
      </c>
      <c r="D11346" s="466">
        <v>188.84</v>
      </c>
    </row>
    <row r="11347" spans="1:4" ht="28.5">
      <c r="A11347" s="463">
        <v>38099</v>
      </c>
      <c r="B11347" s="464" t="s">
        <v>7491</v>
      </c>
      <c r="C11347" s="463" t="s">
        <v>3519</v>
      </c>
      <c r="D11347" s="466">
        <v>1.31</v>
      </c>
    </row>
    <row r="11348" spans="1:4" ht="28.5">
      <c r="A11348" s="463">
        <v>38100</v>
      </c>
      <c r="B11348" s="464" t="s">
        <v>7492</v>
      </c>
      <c r="C11348" s="463" t="s">
        <v>3519</v>
      </c>
      <c r="D11348" s="466">
        <v>2.15</v>
      </c>
    </row>
    <row r="11349" spans="1:4" ht="28.5">
      <c r="A11349" s="463">
        <v>20061</v>
      </c>
      <c r="B11349" s="464" t="s">
        <v>7493</v>
      </c>
      <c r="C11349" s="463" t="s">
        <v>3519</v>
      </c>
      <c r="D11349" s="466">
        <v>3.17</v>
      </c>
    </row>
    <row r="11350" spans="1:4" ht="28.5">
      <c r="A11350" s="463">
        <v>7576</v>
      </c>
      <c r="B11350" s="464" t="s">
        <v>7494</v>
      </c>
      <c r="C11350" s="463" t="s">
        <v>3519</v>
      </c>
      <c r="D11350" s="466">
        <v>207.1</v>
      </c>
    </row>
    <row r="11351" spans="1:4">
      <c r="A11351" s="463">
        <v>3384</v>
      </c>
      <c r="B11351" s="464" t="s">
        <v>7495</v>
      </c>
      <c r="C11351" s="463" t="s">
        <v>3519</v>
      </c>
      <c r="D11351" s="466">
        <v>5.64</v>
      </c>
    </row>
    <row r="11352" spans="1:4" ht="28.5">
      <c r="A11352" s="463">
        <v>7572</v>
      </c>
      <c r="B11352" s="464" t="s">
        <v>7496</v>
      </c>
      <c r="C11352" s="463" t="s">
        <v>3519</v>
      </c>
      <c r="D11352" s="466">
        <v>7.87</v>
      </c>
    </row>
    <row r="11353" spans="1:4">
      <c r="A11353" s="463">
        <v>3396</v>
      </c>
      <c r="B11353" s="464" t="s">
        <v>7497</v>
      </c>
      <c r="C11353" s="463" t="s">
        <v>3519</v>
      </c>
      <c r="D11353" s="466">
        <v>5.32</v>
      </c>
    </row>
    <row r="11354" spans="1:4">
      <c r="A11354" s="463">
        <v>37590</v>
      </c>
      <c r="B11354" s="464" t="s">
        <v>7498</v>
      </c>
      <c r="C11354" s="463" t="s">
        <v>3519</v>
      </c>
      <c r="D11354" s="466">
        <v>22.39</v>
      </c>
    </row>
    <row r="11355" spans="1:4">
      <c r="A11355" s="463">
        <v>37591</v>
      </c>
      <c r="B11355" s="464" t="s">
        <v>7499</v>
      </c>
      <c r="C11355" s="463" t="s">
        <v>3519</v>
      </c>
      <c r="D11355" s="466">
        <v>26.91</v>
      </c>
    </row>
    <row r="11356" spans="1:4" ht="28.5">
      <c r="A11356" s="463">
        <v>12626</v>
      </c>
      <c r="B11356" s="464" t="s">
        <v>7500</v>
      </c>
      <c r="C11356" s="463" t="s">
        <v>3519</v>
      </c>
      <c r="D11356" s="466">
        <v>15.21</v>
      </c>
    </row>
    <row r="11357" spans="1:4">
      <c r="A11357" s="463">
        <v>11033</v>
      </c>
      <c r="B11357" s="464" t="s">
        <v>7501</v>
      </c>
      <c r="C11357" s="463" t="s">
        <v>3519</v>
      </c>
      <c r="D11357" s="466">
        <v>6.96</v>
      </c>
    </row>
    <row r="11358" spans="1:4">
      <c r="A11358" s="463">
        <v>390</v>
      </c>
      <c r="B11358" s="464" t="s">
        <v>7502</v>
      </c>
      <c r="C11358" s="463" t="s">
        <v>3519</v>
      </c>
      <c r="D11358" s="466">
        <v>9.6199999999999992</v>
      </c>
    </row>
    <row r="11359" spans="1:4" ht="42.75">
      <c r="A11359" s="463">
        <v>42436</v>
      </c>
      <c r="B11359" s="464" t="s">
        <v>7503</v>
      </c>
      <c r="C11359" s="463" t="s">
        <v>3519</v>
      </c>
      <c r="D11359" s="466">
        <v>2371.85</v>
      </c>
    </row>
    <row r="11360" spans="1:4" ht="28.5">
      <c r="A11360" s="463">
        <v>6193</v>
      </c>
      <c r="B11360" s="464" t="s">
        <v>11596</v>
      </c>
      <c r="C11360" s="463" t="s">
        <v>3522</v>
      </c>
      <c r="D11360" s="466">
        <v>14.69</v>
      </c>
    </row>
    <row r="11361" spans="1:4">
      <c r="A11361" s="463">
        <v>6194</v>
      </c>
      <c r="B11361" s="464" t="s">
        <v>8461</v>
      </c>
      <c r="C11361" s="463" t="s">
        <v>3522</v>
      </c>
      <c r="D11361" s="466">
        <v>6.45</v>
      </c>
    </row>
    <row r="11362" spans="1:4">
      <c r="A11362" s="463">
        <v>10567</v>
      </c>
      <c r="B11362" s="464" t="s">
        <v>8460</v>
      </c>
      <c r="C11362" s="463" t="s">
        <v>3522</v>
      </c>
      <c r="D11362" s="466">
        <v>10.210000000000001</v>
      </c>
    </row>
    <row r="11363" spans="1:4">
      <c r="A11363" s="463">
        <v>6212</v>
      </c>
      <c r="B11363" s="464" t="s">
        <v>8459</v>
      </c>
      <c r="C11363" s="463" t="s">
        <v>3522</v>
      </c>
      <c r="D11363" s="466">
        <v>14.99</v>
      </c>
    </row>
    <row r="11364" spans="1:4">
      <c r="A11364" s="463">
        <v>3993</v>
      </c>
      <c r="B11364" s="464" t="s">
        <v>11597</v>
      </c>
      <c r="C11364" s="463" t="s">
        <v>3520</v>
      </c>
      <c r="D11364" s="466">
        <v>94.99</v>
      </c>
    </row>
    <row r="11365" spans="1:4">
      <c r="A11365" s="463">
        <v>3990</v>
      </c>
      <c r="B11365" s="464" t="s">
        <v>11598</v>
      </c>
      <c r="C11365" s="463" t="s">
        <v>3522</v>
      </c>
      <c r="D11365" s="466">
        <v>17.87</v>
      </c>
    </row>
    <row r="11366" spans="1:4">
      <c r="A11366" s="463">
        <v>3992</v>
      </c>
      <c r="B11366" s="464" t="s">
        <v>11599</v>
      </c>
      <c r="C11366" s="463" t="s">
        <v>3522</v>
      </c>
      <c r="D11366" s="466">
        <v>24.13</v>
      </c>
    </row>
    <row r="11367" spans="1:4" ht="28.5">
      <c r="A11367" s="463">
        <v>6178</v>
      </c>
      <c r="B11367" s="464" t="s">
        <v>7504</v>
      </c>
      <c r="C11367" s="463" t="s">
        <v>3520</v>
      </c>
      <c r="D11367" s="466">
        <v>268.7</v>
      </c>
    </row>
    <row r="11368" spans="1:4" ht="28.5">
      <c r="A11368" s="463">
        <v>6180</v>
      </c>
      <c r="B11368" s="464" t="s">
        <v>7505</v>
      </c>
      <c r="C11368" s="463" t="s">
        <v>3520</v>
      </c>
      <c r="D11368" s="466">
        <v>290</v>
      </c>
    </row>
    <row r="11369" spans="1:4" ht="28.5">
      <c r="A11369" s="463">
        <v>6182</v>
      </c>
      <c r="B11369" s="464" t="s">
        <v>7506</v>
      </c>
      <c r="C11369" s="463" t="s">
        <v>3520</v>
      </c>
      <c r="D11369" s="466">
        <v>359.96</v>
      </c>
    </row>
    <row r="11370" spans="1:4" ht="28.5">
      <c r="A11370" s="463">
        <v>43614</v>
      </c>
      <c r="B11370" s="464" t="s">
        <v>11600</v>
      </c>
      <c r="C11370" s="463" t="s">
        <v>3522</v>
      </c>
      <c r="D11370" s="466">
        <v>12.07</v>
      </c>
    </row>
    <row r="11371" spans="1:4" ht="28.5">
      <c r="A11371" s="463">
        <v>6189</v>
      </c>
      <c r="B11371" s="464" t="s">
        <v>11601</v>
      </c>
      <c r="C11371" s="463" t="s">
        <v>3522</v>
      </c>
      <c r="D11371" s="466">
        <v>21.45</v>
      </c>
    </row>
    <row r="11372" spans="1:4">
      <c r="A11372" s="463">
        <v>6214</v>
      </c>
      <c r="B11372" s="464" t="s">
        <v>7507</v>
      </c>
      <c r="C11372" s="463" t="s">
        <v>3520</v>
      </c>
      <c r="D11372" s="466">
        <v>168.32</v>
      </c>
    </row>
    <row r="11373" spans="1:4" ht="28.5">
      <c r="A11373" s="463">
        <v>36153</v>
      </c>
      <c r="B11373" s="464" t="s">
        <v>7508</v>
      </c>
      <c r="C11373" s="463" t="s">
        <v>3519</v>
      </c>
      <c r="D11373" s="466">
        <v>213.86</v>
      </c>
    </row>
    <row r="11374" spans="1:4">
      <c r="A11374" s="463">
        <v>10740</v>
      </c>
      <c r="B11374" s="464" t="s">
        <v>7509</v>
      </c>
      <c r="C11374" s="463" t="s">
        <v>3519</v>
      </c>
      <c r="D11374" s="466">
        <v>11693.47</v>
      </c>
    </row>
    <row r="11375" spans="1:4">
      <c r="A11375" s="463">
        <v>13914</v>
      </c>
      <c r="B11375" s="464" t="s">
        <v>7510</v>
      </c>
      <c r="C11375" s="463" t="s">
        <v>3519</v>
      </c>
      <c r="D11375" s="466">
        <v>846.07</v>
      </c>
    </row>
    <row r="11376" spans="1:4">
      <c r="A11376" s="463">
        <v>10742</v>
      </c>
      <c r="B11376" s="464" t="s">
        <v>7511</v>
      </c>
      <c r="C11376" s="463" t="s">
        <v>3519</v>
      </c>
      <c r="D11376" s="466">
        <v>1234</v>
      </c>
    </row>
    <row r="11377" spans="1:4">
      <c r="A11377" s="463">
        <v>38465</v>
      </c>
      <c r="B11377" s="464" t="s">
        <v>7512</v>
      </c>
      <c r="C11377" s="463" t="s">
        <v>3519</v>
      </c>
      <c r="D11377" s="466">
        <v>29.45</v>
      </c>
    </row>
    <row r="11378" spans="1:4">
      <c r="A11378" s="463">
        <v>7543</v>
      </c>
      <c r="B11378" s="464" t="s">
        <v>7513</v>
      </c>
      <c r="C11378" s="463" t="s">
        <v>3519</v>
      </c>
      <c r="D11378" s="466">
        <v>5.0199999999999996</v>
      </c>
    </row>
    <row r="11379" spans="1:4" ht="28.5">
      <c r="A11379" s="463">
        <v>43427</v>
      </c>
      <c r="B11379" s="464" t="s">
        <v>8458</v>
      </c>
      <c r="C11379" s="463" t="s">
        <v>3519</v>
      </c>
      <c r="D11379" s="466">
        <v>1742.58</v>
      </c>
    </row>
    <row r="11380" spans="1:4">
      <c r="A11380" s="463">
        <v>41613</v>
      </c>
      <c r="B11380" s="464" t="s">
        <v>8457</v>
      </c>
      <c r="C11380" s="463" t="s">
        <v>3519</v>
      </c>
      <c r="D11380" s="466">
        <v>112.01</v>
      </c>
    </row>
    <row r="11381" spans="1:4">
      <c r="A11381" s="463">
        <v>41614</v>
      </c>
      <c r="B11381" s="464" t="s">
        <v>8456</v>
      </c>
      <c r="C11381" s="463" t="s">
        <v>3519</v>
      </c>
      <c r="D11381" s="466">
        <v>142.72999999999999</v>
      </c>
    </row>
    <row r="11382" spans="1:4">
      <c r="A11382" s="463">
        <v>41615</v>
      </c>
      <c r="B11382" s="464" t="s">
        <v>8455</v>
      </c>
      <c r="C11382" s="463" t="s">
        <v>3519</v>
      </c>
      <c r="D11382" s="466">
        <v>220.6</v>
      </c>
    </row>
    <row r="11383" spans="1:4">
      <c r="A11383" s="463">
        <v>41616</v>
      </c>
      <c r="B11383" s="464" t="s">
        <v>8454</v>
      </c>
      <c r="C11383" s="463" t="s">
        <v>3519</v>
      </c>
      <c r="D11383" s="466">
        <v>329.6</v>
      </c>
    </row>
    <row r="11384" spans="1:4">
      <c r="A11384" s="463">
        <v>41617</v>
      </c>
      <c r="B11384" s="464" t="s">
        <v>8453</v>
      </c>
      <c r="C11384" s="463" t="s">
        <v>3519</v>
      </c>
      <c r="D11384" s="466">
        <v>655.38</v>
      </c>
    </row>
    <row r="11385" spans="1:4">
      <c r="A11385" s="463">
        <v>41618</v>
      </c>
      <c r="B11385" s="464" t="s">
        <v>8452</v>
      </c>
      <c r="C11385" s="463" t="s">
        <v>3519</v>
      </c>
      <c r="D11385" s="466">
        <v>1206.52</v>
      </c>
    </row>
    <row r="11386" spans="1:4" ht="28.5">
      <c r="A11386" s="463">
        <v>43428</v>
      </c>
      <c r="B11386" s="464" t="s">
        <v>8451</v>
      </c>
      <c r="C11386" s="463" t="s">
        <v>3519</v>
      </c>
      <c r="D11386" s="466">
        <v>2119.2800000000002</v>
      </c>
    </row>
    <row r="11387" spans="1:4">
      <c r="A11387" s="463">
        <v>41619</v>
      </c>
      <c r="B11387" s="464" t="s">
        <v>8450</v>
      </c>
      <c r="C11387" s="463" t="s">
        <v>3519</v>
      </c>
      <c r="D11387" s="466">
        <v>137.31</v>
      </c>
    </row>
    <row r="11388" spans="1:4">
      <c r="A11388" s="463">
        <v>41620</v>
      </c>
      <c r="B11388" s="464" t="s">
        <v>8449</v>
      </c>
      <c r="C11388" s="463" t="s">
        <v>3519</v>
      </c>
      <c r="D11388" s="466">
        <v>173.44</v>
      </c>
    </row>
    <row r="11389" spans="1:4">
      <c r="A11389" s="463">
        <v>41622</v>
      </c>
      <c r="B11389" s="464" t="s">
        <v>8448</v>
      </c>
      <c r="C11389" s="463" t="s">
        <v>3519</v>
      </c>
      <c r="D11389" s="466">
        <v>300.81</v>
      </c>
    </row>
    <row r="11390" spans="1:4">
      <c r="A11390" s="463">
        <v>41623</v>
      </c>
      <c r="B11390" s="464" t="s">
        <v>8447</v>
      </c>
      <c r="C11390" s="463" t="s">
        <v>3519</v>
      </c>
      <c r="D11390" s="466">
        <v>462.52</v>
      </c>
    </row>
    <row r="11391" spans="1:4">
      <c r="A11391" s="463">
        <v>41624</v>
      </c>
      <c r="B11391" s="464" t="s">
        <v>8446</v>
      </c>
      <c r="C11391" s="463" t="s">
        <v>3519</v>
      </c>
      <c r="D11391" s="466">
        <v>867.22</v>
      </c>
    </row>
    <row r="11392" spans="1:4">
      <c r="A11392" s="463">
        <v>41625</v>
      </c>
      <c r="B11392" s="464" t="s">
        <v>8445</v>
      </c>
      <c r="C11392" s="463" t="s">
        <v>3519</v>
      </c>
      <c r="D11392" s="466">
        <v>1334.26</v>
      </c>
    </row>
    <row r="11393" spans="1:4">
      <c r="A11393" s="463">
        <v>39352</v>
      </c>
      <c r="B11393" s="464" t="s">
        <v>7514</v>
      </c>
      <c r="C11393" s="463" t="s">
        <v>3519</v>
      </c>
      <c r="D11393" s="466">
        <v>3.1</v>
      </c>
    </row>
    <row r="11394" spans="1:4">
      <c r="A11394" s="463">
        <v>39346</v>
      </c>
      <c r="B11394" s="464" t="s">
        <v>7515</v>
      </c>
      <c r="C11394" s="463" t="s">
        <v>3519</v>
      </c>
      <c r="D11394" s="466">
        <v>3.1</v>
      </c>
    </row>
    <row r="11395" spans="1:4">
      <c r="A11395" s="463">
        <v>39350</v>
      </c>
      <c r="B11395" s="464" t="s">
        <v>7516</v>
      </c>
      <c r="C11395" s="463" t="s">
        <v>3519</v>
      </c>
      <c r="D11395" s="466">
        <v>3.34</v>
      </c>
    </row>
    <row r="11396" spans="1:4">
      <c r="A11396" s="463">
        <v>39351</v>
      </c>
      <c r="B11396" s="464" t="s">
        <v>7517</v>
      </c>
      <c r="C11396" s="463" t="s">
        <v>3519</v>
      </c>
      <c r="D11396" s="466">
        <v>3.86</v>
      </c>
    </row>
    <row r="11397" spans="1:4">
      <c r="A11397" s="463">
        <v>38952</v>
      </c>
      <c r="B11397" s="464" t="s">
        <v>7518</v>
      </c>
      <c r="C11397" s="463" t="s">
        <v>3519</v>
      </c>
      <c r="D11397" s="466">
        <v>4.04</v>
      </c>
    </row>
    <row r="11398" spans="1:4">
      <c r="A11398" s="463">
        <v>38953</v>
      </c>
      <c r="B11398" s="464" t="s">
        <v>7519</v>
      </c>
      <c r="C11398" s="463" t="s">
        <v>3519</v>
      </c>
      <c r="D11398" s="466">
        <v>6.37</v>
      </c>
    </row>
    <row r="11399" spans="1:4">
      <c r="A11399" s="463">
        <v>38835</v>
      </c>
      <c r="B11399" s="464" t="s">
        <v>7520</v>
      </c>
      <c r="C11399" s="463" t="s">
        <v>3519</v>
      </c>
      <c r="D11399" s="466">
        <v>5.72</v>
      </c>
    </row>
    <row r="11400" spans="1:4">
      <c r="A11400" s="463">
        <v>38837</v>
      </c>
      <c r="B11400" s="464" t="s">
        <v>7521</v>
      </c>
      <c r="C11400" s="463" t="s">
        <v>3519</v>
      </c>
      <c r="D11400" s="466">
        <v>14.88</v>
      </c>
    </row>
    <row r="11401" spans="1:4">
      <c r="A11401" s="463">
        <v>38836</v>
      </c>
      <c r="B11401" s="464" t="s">
        <v>7522</v>
      </c>
      <c r="C11401" s="463" t="s">
        <v>3519</v>
      </c>
      <c r="D11401" s="466">
        <v>8.24</v>
      </c>
    </row>
    <row r="11402" spans="1:4" ht="28.5">
      <c r="A11402" s="463">
        <v>2666</v>
      </c>
      <c r="B11402" s="464" t="s">
        <v>7523</v>
      </c>
      <c r="C11402" s="463" t="s">
        <v>3519</v>
      </c>
      <c r="D11402" s="466">
        <v>5.05</v>
      </c>
    </row>
    <row r="11403" spans="1:4" ht="28.5">
      <c r="A11403" s="463">
        <v>2668</v>
      </c>
      <c r="B11403" s="464" t="s">
        <v>7524</v>
      </c>
      <c r="C11403" s="463" t="s">
        <v>3519</v>
      </c>
      <c r="D11403" s="466">
        <v>5.77</v>
      </c>
    </row>
    <row r="11404" spans="1:4" ht="28.5">
      <c r="A11404" s="463">
        <v>2664</v>
      </c>
      <c r="B11404" s="464" t="s">
        <v>7525</v>
      </c>
      <c r="C11404" s="463" t="s">
        <v>3519</v>
      </c>
      <c r="D11404" s="466">
        <v>8.51</v>
      </c>
    </row>
    <row r="11405" spans="1:4" ht="28.5">
      <c r="A11405" s="463">
        <v>2662</v>
      </c>
      <c r="B11405" s="464" t="s">
        <v>7526</v>
      </c>
      <c r="C11405" s="463" t="s">
        <v>3519</v>
      </c>
      <c r="D11405" s="466">
        <v>10.44</v>
      </c>
    </row>
    <row r="11406" spans="1:4" ht="28.5">
      <c r="A11406" s="463">
        <v>20964</v>
      </c>
      <c r="B11406" s="464" t="s">
        <v>7527</v>
      </c>
      <c r="C11406" s="463" t="s">
        <v>3519</v>
      </c>
      <c r="D11406" s="466">
        <v>60.11</v>
      </c>
    </row>
    <row r="11407" spans="1:4" ht="28.5">
      <c r="A11407" s="463">
        <v>10905</v>
      </c>
      <c r="B11407" s="464" t="s">
        <v>7528</v>
      </c>
      <c r="C11407" s="463" t="s">
        <v>3519</v>
      </c>
      <c r="D11407" s="466">
        <v>80.64</v>
      </c>
    </row>
    <row r="11408" spans="1:4" ht="28.5">
      <c r="A11408" s="463">
        <v>42703</v>
      </c>
      <c r="B11408" s="464" t="s">
        <v>7529</v>
      </c>
      <c r="C11408" s="463" t="s">
        <v>3519</v>
      </c>
      <c r="D11408" s="466">
        <v>115.65</v>
      </c>
    </row>
    <row r="11409" spans="1:4" ht="28.5">
      <c r="A11409" s="463">
        <v>42704</v>
      </c>
      <c r="B11409" s="464" t="s">
        <v>7530</v>
      </c>
      <c r="C11409" s="463" t="s">
        <v>3519</v>
      </c>
      <c r="D11409" s="466">
        <v>177.54</v>
      </c>
    </row>
    <row r="11410" spans="1:4" ht="28.5">
      <c r="A11410" s="463">
        <v>42705</v>
      </c>
      <c r="B11410" s="464" t="s">
        <v>7531</v>
      </c>
      <c r="C11410" s="463" t="s">
        <v>3519</v>
      </c>
      <c r="D11410" s="466">
        <v>226.52</v>
      </c>
    </row>
    <row r="11411" spans="1:4" ht="28.5">
      <c r="A11411" s="463">
        <v>42706</v>
      </c>
      <c r="B11411" s="464" t="s">
        <v>7532</v>
      </c>
      <c r="C11411" s="463" t="s">
        <v>3519</v>
      </c>
      <c r="D11411" s="466">
        <v>280.54000000000002</v>
      </c>
    </row>
    <row r="11412" spans="1:4">
      <c r="A11412" s="463">
        <v>11289</v>
      </c>
      <c r="B11412" s="464" t="s">
        <v>7533</v>
      </c>
      <c r="C11412" s="463" t="s">
        <v>3519</v>
      </c>
      <c r="D11412" s="466">
        <v>104.18</v>
      </c>
    </row>
    <row r="11413" spans="1:4">
      <c r="A11413" s="463">
        <v>11241</v>
      </c>
      <c r="B11413" s="464" t="s">
        <v>7534</v>
      </c>
      <c r="C11413" s="463" t="s">
        <v>3519</v>
      </c>
      <c r="D11413" s="466">
        <v>260.45999999999998</v>
      </c>
    </row>
    <row r="11414" spans="1:4" ht="28.5">
      <c r="A11414" s="463">
        <v>11301</v>
      </c>
      <c r="B11414" s="464" t="s">
        <v>7535</v>
      </c>
      <c r="C11414" s="463" t="s">
        <v>3519</v>
      </c>
      <c r="D11414" s="466">
        <v>660.46</v>
      </c>
    </row>
    <row r="11415" spans="1:4" ht="28.5">
      <c r="A11415" s="463">
        <v>21090</v>
      </c>
      <c r="B11415" s="464" t="s">
        <v>7536</v>
      </c>
      <c r="C11415" s="463" t="s">
        <v>3519</v>
      </c>
      <c r="D11415" s="466">
        <v>809.3</v>
      </c>
    </row>
    <row r="11416" spans="1:4" ht="28.5">
      <c r="A11416" s="463">
        <v>14112</v>
      </c>
      <c r="B11416" s="464" t="s">
        <v>7537</v>
      </c>
      <c r="C11416" s="463" t="s">
        <v>3519</v>
      </c>
      <c r="D11416" s="466">
        <v>337.67</v>
      </c>
    </row>
    <row r="11417" spans="1:4" ht="28.5">
      <c r="A11417" s="463">
        <v>11315</v>
      </c>
      <c r="B11417" s="464" t="s">
        <v>7538</v>
      </c>
      <c r="C11417" s="463" t="s">
        <v>3519</v>
      </c>
      <c r="D11417" s="466">
        <v>158.13</v>
      </c>
    </row>
    <row r="11418" spans="1:4" ht="28.5">
      <c r="A11418" s="463">
        <v>21071</v>
      </c>
      <c r="B11418" s="464" t="s">
        <v>7539</v>
      </c>
      <c r="C11418" s="463" t="s">
        <v>3519</v>
      </c>
      <c r="D11418" s="466">
        <v>241.86</v>
      </c>
    </row>
    <row r="11419" spans="1:4" ht="28.5">
      <c r="A11419" s="463">
        <v>11316</v>
      </c>
      <c r="B11419" s="464" t="s">
        <v>7540</v>
      </c>
      <c r="C11419" s="463" t="s">
        <v>3519</v>
      </c>
      <c r="D11419" s="466">
        <v>520.92999999999995</v>
      </c>
    </row>
    <row r="11420" spans="1:4" ht="28.5">
      <c r="A11420" s="463">
        <v>6243</v>
      </c>
      <c r="B11420" s="464" t="s">
        <v>7541</v>
      </c>
      <c r="C11420" s="463" t="s">
        <v>3519</v>
      </c>
      <c r="D11420" s="466">
        <v>600</v>
      </c>
    </row>
    <row r="11421" spans="1:4" ht="28.5">
      <c r="A11421" s="463">
        <v>6240</v>
      </c>
      <c r="B11421" s="464" t="s">
        <v>7542</v>
      </c>
      <c r="C11421" s="463" t="s">
        <v>3519</v>
      </c>
      <c r="D11421" s="466">
        <v>794.41</v>
      </c>
    </row>
    <row r="11422" spans="1:4" ht="28.5">
      <c r="A11422" s="463">
        <v>11296</v>
      </c>
      <c r="B11422" s="464" t="s">
        <v>7543</v>
      </c>
      <c r="C11422" s="463" t="s">
        <v>3519</v>
      </c>
      <c r="D11422" s="466">
        <v>2531.16</v>
      </c>
    </row>
    <row r="11423" spans="1:4">
      <c r="A11423" s="463">
        <v>11299</v>
      </c>
      <c r="B11423" s="464" t="s">
        <v>7544</v>
      </c>
      <c r="C11423" s="463" t="s">
        <v>3519</v>
      </c>
      <c r="D11423" s="466">
        <v>856.74</v>
      </c>
    </row>
    <row r="11424" spans="1:4">
      <c r="A11424" s="463">
        <v>11688</v>
      </c>
      <c r="B11424" s="464" t="s">
        <v>7545</v>
      </c>
      <c r="C11424" s="463" t="s">
        <v>3519</v>
      </c>
      <c r="D11424" s="466">
        <v>523.79</v>
      </c>
    </row>
    <row r="11425" spans="1:4" ht="42.75">
      <c r="A11425" s="463">
        <v>37736</v>
      </c>
      <c r="B11425" s="464" t="s">
        <v>7546</v>
      </c>
      <c r="C11425" s="463" t="s">
        <v>3519</v>
      </c>
      <c r="D11425" s="466">
        <v>88800</v>
      </c>
    </row>
    <row r="11426" spans="1:4" ht="28.5">
      <c r="A11426" s="463">
        <v>37739</v>
      </c>
      <c r="B11426" s="464" t="s">
        <v>7547</v>
      </c>
      <c r="C11426" s="463" t="s">
        <v>3519</v>
      </c>
      <c r="D11426" s="466">
        <v>109292.3</v>
      </c>
    </row>
    <row r="11427" spans="1:4" ht="28.5">
      <c r="A11427" s="463">
        <v>37740</v>
      </c>
      <c r="B11427" s="464" t="s">
        <v>7548</v>
      </c>
      <c r="C11427" s="463" t="s">
        <v>3519</v>
      </c>
      <c r="D11427" s="466">
        <v>62367.88</v>
      </c>
    </row>
    <row r="11428" spans="1:4" ht="28.5">
      <c r="A11428" s="463">
        <v>37738</v>
      </c>
      <c r="B11428" s="464" t="s">
        <v>7549</v>
      </c>
      <c r="C11428" s="463" t="s">
        <v>3519</v>
      </c>
      <c r="D11428" s="466">
        <v>74099</v>
      </c>
    </row>
    <row r="11429" spans="1:4" ht="28.5">
      <c r="A11429" s="463">
        <v>37737</v>
      </c>
      <c r="B11429" s="464" t="s">
        <v>7550</v>
      </c>
      <c r="C11429" s="463" t="s">
        <v>3519</v>
      </c>
      <c r="D11429" s="466">
        <v>58952.5</v>
      </c>
    </row>
    <row r="11430" spans="1:4">
      <c r="A11430" s="463">
        <v>25014</v>
      </c>
      <c r="B11430" s="464" t="s">
        <v>7551</v>
      </c>
      <c r="C11430" s="463" t="s">
        <v>3519</v>
      </c>
      <c r="D11430" s="466">
        <v>123473.57</v>
      </c>
    </row>
    <row r="11431" spans="1:4">
      <c r="A11431" s="463">
        <v>25013</v>
      </c>
      <c r="B11431" s="464" t="s">
        <v>7552</v>
      </c>
      <c r="C11431" s="463" t="s">
        <v>3519</v>
      </c>
      <c r="D11431" s="466">
        <v>129413.38</v>
      </c>
    </row>
    <row r="11432" spans="1:4">
      <c r="A11432" s="463">
        <v>14405</v>
      </c>
      <c r="B11432" s="464" t="s">
        <v>7553</v>
      </c>
      <c r="C11432" s="463" t="s">
        <v>3519</v>
      </c>
      <c r="D11432" s="466">
        <v>151910.35999999999</v>
      </c>
    </row>
    <row r="11433" spans="1:4">
      <c r="A11433" s="463">
        <v>20271</v>
      </c>
      <c r="B11433" s="464" t="s">
        <v>14068</v>
      </c>
      <c r="C11433" s="463" t="s">
        <v>3519</v>
      </c>
      <c r="D11433" s="466">
        <v>462.9</v>
      </c>
    </row>
    <row r="11434" spans="1:4">
      <c r="A11434" s="463">
        <v>10423</v>
      </c>
      <c r="B11434" s="464" t="s">
        <v>14069</v>
      </c>
      <c r="C11434" s="463" t="s">
        <v>3519</v>
      </c>
      <c r="D11434" s="466">
        <v>339.87</v>
      </c>
    </row>
    <row r="11435" spans="1:4">
      <c r="A11435" s="463">
        <v>36790</v>
      </c>
      <c r="B11435" s="464" t="s">
        <v>7554</v>
      </c>
      <c r="C11435" s="463" t="s">
        <v>3519</v>
      </c>
      <c r="D11435" s="466">
        <v>229.23</v>
      </c>
    </row>
    <row r="11436" spans="1:4">
      <c r="A11436" s="463">
        <v>37589</v>
      </c>
      <c r="B11436" s="464" t="s">
        <v>7555</v>
      </c>
      <c r="C11436" s="463" t="s">
        <v>3519</v>
      </c>
      <c r="D11436" s="466">
        <v>280.86</v>
      </c>
    </row>
    <row r="11437" spans="1:4" ht="28.5">
      <c r="A11437" s="463">
        <v>11690</v>
      </c>
      <c r="B11437" s="464" t="s">
        <v>7556</v>
      </c>
      <c r="C11437" s="463" t="s">
        <v>3519</v>
      </c>
      <c r="D11437" s="466">
        <v>149.19999999999999</v>
      </c>
    </row>
    <row r="11438" spans="1:4">
      <c r="A11438" s="463">
        <v>20234</v>
      </c>
      <c r="B11438" s="464" t="s">
        <v>7557</v>
      </c>
      <c r="C11438" s="463" t="s">
        <v>3519</v>
      </c>
      <c r="D11438" s="466">
        <v>188.82</v>
      </c>
    </row>
    <row r="11439" spans="1:4">
      <c r="A11439" s="463">
        <v>4763</v>
      </c>
      <c r="B11439" s="464" t="s">
        <v>7558</v>
      </c>
      <c r="C11439" s="463" t="s">
        <v>3521</v>
      </c>
      <c r="D11439" s="466">
        <v>16.829999999999998</v>
      </c>
    </row>
    <row r="11440" spans="1:4">
      <c r="A11440" s="463">
        <v>41070</v>
      </c>
      <c r="B11440" s="464" t="s">
        <v>7559</v>
      </c>
      <c r="C11440" s="463" t="s">
        <v>3526</v>
      </c>
      <c r="D11440" s="466">
        <v>2975.12</v>
      </c>
    </row>
    <row r="11441" spans="1:4">
      <c r="A11441" s="463">
        <v>44480</v>
      </c>
      <c r="B11441" s="464" t="s">
        <v>14070</v>
      </c>
      <c r="C11441" s="463" t="s">
        <v>3525</v>
      </c>
      <c r="D11441" s="466">
        <v>17.59</v>
      </c>
    </row>
    <row r="11442" spans="1:4" ht="28.5">
      <c r="A11442" s="463">
        <v>11457</v>
      </c>
      <c r="B11442" s="464" t="s">
        <v>8444</v>
      </c>
      <c r="C11442" s="463" t="s">
        <v>3519</v>
      </c>
      <c r="D11442" s="466">
        <v>49.21</v>
      </c>
    </row>
    <row r="11443" spans="1:4" ht="28.5">
      <c r="A11443" s="463">
        <v>44073</v>
      </c>
      <c r="B11443" s="464" t="s">
        <v>14071</v>
      </c>
      <c r="C11443" s="463" t="s">
        <v>3522</v>
      </c>
      <c r="D11443" s="466">
        <v>0.49</v>
      </c>
    </row>
    <row r="11444" spans="1:4">
      <c r="A11444" s="463">
        <v>21121</v>
      </c>
      <c r="B11444" s="464" t="s">
        <v>7560</v>
      </c>
      <c r="C11444" s="463" t="s">
        <v>3519</v>
      </c>
      <c r="D11444" s="466">
        <v>4.5199999999999996</v>
      </c>
    </row>
    <row r="11445" spans="1:4">
      <c r="A11445" s="463">
        <v>38010</v>
      </c>
      <c r="B11445" s="464" t="s">
        <v>7561</v>
      </c>
      <c r="C11445" s="463" t="s">
        <v>3519</v>
      </c>
      <c r="D11445" s="466">
        <v>7.4</v>
      </c>
    </row>
    <row r="11446" spans="1:4">
      <c r="A11446" s="463">
        <v>38011</v>
      </c>
      <c r="B11446" s="464" t="s">
        <v>7562</v>
      </c>
      <c r="C11446" s="463" t="s">
        <v>3519</v>
      </c>
      <c r="D11446" s="466">
        <v>13.65</v>
      </c>
    </row>
    <row r="11447" spans="1:4">
      <c r="A11447" s="463">
        <v>38012</v>
      </c>
      <c r="B11447" s="464" t="s">
        <v>7563</v>
      </c>
      <c r="C11447" s="463" t="s">
        <v>3519</v>
      </c>
      <c r="D11447" s="466">
        <v>46.65</v>
      </c>
    </row>
    <row r="11448" spans="1:4">
      <c r="A11448" s="463">
        <v>38013</v>
      </c>
      <c r="B11448" s="464" t="s">
        <v>7564</v>
      </c>
      <c r="C11448" s="463" t="s">
        <v>3519</v>
      </c>
      <c r="D11448" s="466">
        <v>60.56</v>
      </c>
    </row>
    <row r="11449" spans="1:4">
      <c r="A11449" s="463">
        <v>38014</v>
      </c>
      <c r="B11449" s="464" t="s">
        <v>7565</v>
      </c>
      <c r="C11449" s="463" t="s">
        <v>3519</v>
      </c>
      <c r="D11449" s="466">
        <v>98.56</v>
      </c>
    </row>
    <row r="11450" spans="1:4">
      <c r="A11450" s="463">
        <v>38015</v>
      </c>
      <c r="B11450" s="464" t="s">
        <v>7566</v>
      </c>
      <c r="C11450" s="463" t="s">
        <v>3519</v>
      </c>
      <c r="D11450" s="466">
        <v>237.99</v>
      </c>
    </row>
    <row r="11451" spans="1:4">
      <c r="A11451" s="463">
        <v>38016</v>
      </c>
      <c r="B11451" s="464" t="s">
        <v>7567</v>
      </c>
      <c r="C11451" s="463" t="s">
        <v>3519</v>
      </c>
      <c r="D11451" s="466">
        <v>289.58</v>
      </c>
    </row>
    <row r="11452" spans="1:4">
      <c r="A11452" s="463">
        <v>12741</v>
      </c>
      <c r="B11452" s="464" t="s">
        <v>7568</v>
      </c>
      <c r="C11452" s="463" t="s">
        <v>3519</v>
      </c>
      <c r="D11452" s="466">
        <v>1603.48</v>
      </c>
    </row>
    <row r="11453" spans="1:4">
      <c r="A11453" s="463">
        <v>12733</v>
      </c>
      <c r="B11453" s="464" t="s">
        <v>7569</v>
      </c>
      <c r="C11453" s="463" t="s">
        <v>3519</v>
      </c>
      <c r="D11453" s="466">
        <v>8.07</v>
      </c>
    </row>
    <row r="11454" spans="1:4">
      <c r="A11454" s="463">
        <v>12734</v>
      </c>
      <c r="B11454" s="464" t="s">
        <v>7570</v>
      </c>
      <c r="C11454" s="463" t="s">
        <v>3519</v>
      </c>
      <c r="D11454" s="466">
        <v>17.190000000000001</v>
      </c>
    </row>
    <row r="11455" spans="1:4">
      <c r="A11455" s="463">
        <v>12735</v>
      </c>
      <c r="B11455" s="464" t="s">
        <v>7571</v>
      </c>
      <c r="C11455" s="463" t="s">
        <v>3519</v>
      </c>
      <c r="D11455" s="466">
        <v>28.29</v>
      </c>
    </row>
    <row r="11456" spans="1:4">
      <c r="A11456" s="463">
        <v>12736</v>
      </c>
      <c r="B11456" s="464" t="s">
        <v>7572</v>
      </c>
      <c r="C11456" s="463" t="s">
        <v>3519</v>
      </c>
      <c r="D11456" s="466">
        <v>64.67</v>
      </c>
    </row>
    <row r="11457" spans="1:4">
      <c r="A11457" s="463">
        <v>12737</v>
      </c>
      <c r="B11457" s="464" t="s">
        <v>7573</v>
      </c>
      <c r="C11457" s="463" t="s">
        <v>3519</v>
      </c>
      <c r="D11457" s="466">
        <v>83.31</v>
      </c>
    </row>
    <row r="11458" spans="1:4">
      <c r="A11458" s="463">
        <v>12738</v>
      </c>
      <c r="B11458" s="464" t="s">
        <v>7574</v>
      </c>
      <c r="C11458" s="463" t="s">
        <v>3519</v>
      </c>
      <c r="D11458" s="466">
        <v>164.67</v>
      </c>
    </row>
    <row r="11459" spans="1:4">
      <c r="A11459" s="463">
        <v>12739</v>
      </c>
      <c r="B11459" s="464" t="s">
        <v>7575</v>
      </c>
      <c r="C11459" s="463" t="s">
        <v>3519</v>
      </c>
      <c r="D11459" s="466">
        <v>468.74</v>
      </c>
    </row>
    <row r="11460" spans="1:4">
      <c r="A11460" s="463">
        <v>12740</v>
      </c>
      <c r="B11460" s="464" t="s">
        <v>7576</v>
      </c>
      <c r="C11460" s="463" t="s">
        <v>3519</v>
      </c>
      <c r="D11460" s="466">
        <v>733.37</v>
      </c>
    </row>
    <row r="11461" spans="1:4">
      <c r="A11461" s="463">
        <v>6297</v>
      </c>
      <c r="B11461" s="464" t="s">
        <v>7577</v>
      </c>
      <c r="C11461" s="463" t="s">
        <v>3519</v>
      </c>
      <c r="D11461" s="466">
        <v>33.44</v>
      </c>
    </row>
    <row r="11462" spans="1:4">
      <c r="A11462" s="463">
        <v>6296</v>
      </c>
      <c r="B11462" s="464" t="s">
        <v>7578</v>
      </c>
      <c r="C11462" s="463" t="s">
        <v>3519</v>
      </c>
      <c r="D11462" s="466">
        <v>26.4</v>
      </c>
    </row>
    <row r="11463" spans="1:4">
      <c r="A11463" s="463">
        <v>6294</v>
      </c>
      <c r="B11463" s="464" t="s">
        <v>7579</v>
      </c>
      <c r="C11463" s="463" t="s">
        <v>3519</v>
      </c>
      <c r="D11463" s="466">
        <v>7.52</v>
      </c>
    </row>
    <row r="11464" spans="1:4">
      <c r="A11464" s="463">
        <v>6323</v>
      </c>
      <c r="B11464" s="464" t="s">
        <v>7580</v>
      </c>
      <c r="C11464" s="463" t="s">
        <v>3519</v>
      </c>
      <c r="D11464" s="466">
        <v>17.25</v>
      </c>
    </row>
    <row r="11465" spans="1:4">
      <c r="A11465" s="463">
        <v>6299</v>
      </c>
      <c r="B11465" s="464" t="s">
        <v>7581</v>
      </c>
      <c r="C11465" s="463" t="s">
        <v>3519</v>
      </c>
      <c r="D11465" s="466">
        <v>100.58</v>
      </c>
    </row>
    <row r="11466" spans="1:4">
      <c r="A11466" s="463">
        <v>6298</v>
      </c>
      <c r="B11466" s="464" t="s">
        <v>7582</v>
      </c>
      <c r="C11466" s="463" t="s">
        <v>3519</v>
      </c>
      <c r="D11466" s="466">
        <v>52.97</v>
      </c>
    </row>
    <row r="11467" spans="1:4">
      <c r="A11467" s="463">
        <v>6295</v>
      </c>
      <c r="B11467" s="464" t="s">
        <v>7583</v>
      </c>
      <c r="C11467" s="463" t="s">
        <v>3519</v>
      </c>
      <c r="D11467" s="466">
        <v>10.71</v>
      </c>
    </row>
    <row r="11468" spans="1:4">
      <c r="A11468" s="463">
        <v>6322</v>
      </c>
      <c r="B11468" s="464" t="s">
        <v>7584</v>
      </c>
      <c r="C11468" s="463" t="s">
        <v>3519</v>
      </c>
      <c r="D11468" s="466">
        <v>134.72</v>
      </c>
    </row>
    <row r="11469" spans="1:4">
      <c r="A11469" s="463">
        <v>6300</v>
      </c>
      <c r="B11469" s="464" t="s">
        <v>7585</v>
      </c>
      <c r="C11469" s="463" t="s">
        <v>3519</v>
      </c>
      <c r="D11469" s="466">
        <v>248.37</v>
      </c>
    </row>
    <row r="11470" spans="1:4">
      <c r="A11470" s="463">
        <v>6321</v>
      </c>
      <c r="B11470" s="464" t="s">
        <v>7586</v>
      </c>
      <c r="C11470" s="463" t="s">
        <v>3519</v>
      </c>
      <c r="D11470" s="466">
        <v>354.79</v>
      </c>
    </row>
    <row r="11471" spans="1:4">
      <c r="A11471" s="463">
        <v>6301</v>
      </c>
      <c r="B11471" s="464" t="s">
        <v>7587</v>
      </c>
      <c r="C11471" s="463" t="s">
        <v>3519</v>
      </c>
      <c r="D11471" s="466">
        <v>831.58</v>
      </c>
    </row>
    <row r="11472" spans="1:4">
      <c r="A11472" s="463">
        <v>7105</v>
      </c>
      <c r="B11472" s="464" t="s">
        <v>7588</v>
      </c>
      <c r="C11472" s="463" t="s">
        <v>3519</v>
      </c>
      <c r="D11472" s="466">
        <v>49.68</v>
      </c>
    </row>
    <row r="11473" spans="1:4">
      <c r="A11473" s="463">
        <v>20183</v>
      </c>
      <c r="B11473" s="464" t="s">
        <v>11602</v>
      </c>
      <c r="C11473" s="463" t="s">
        <v>3519</v>
      </c>
      <c r="D11473" s="466">
        <v>65.41</v>
      </c>
    </row>
    <row r="11474" spans="1:4">
      <c r="A11474" s="463">
        <v>38448</v>
      </c>
      <c r="B11474" s="464" t="s">
        <v>11603</v>
      </c>
      <c r="C11474" s="463" t="s">
        <v>3519</v>
      </c>
      <c r="D11474" s="466">
        <v>307.33999999999997</v>
      </c>
    </row>
    <row r="11475" spans="1:4">
      <c r="A11475" s="463">
        <v>20182</v>
      </c>
      <c r="B11475" s="464" t="s">
        <v>11604</v>
      </c>
      <c r="C11475" s="463" t="s">
        <v>3519</v>
      </c>
      <c r="D11475" s="466">
        <v>37.340000000000003</v>
      </c>
    </row>
    <row r="11476" spans="1:4">
      <c r="A11476" s="463">
        <v>7119</v>
      </c>
      <c r="B11476" s="464" t="s">
        <v>7589</v>
      </c>
      <c r="C11476" s="463" t="s">
        <v>3519</v>
      </c>
      <c r="D11476" s="466">
        <v>10.36</v>
      </c>
    </row>
    <row r="11477" spans="1:4">
      <c r="A11477" s="463">
        <v>7120</v>
      </c>
      <c r="B11477" s="464" t="s">
        <v>7590</v>
      </c>
      <c r="C11477" s="463" t="s">
        <v>3519</v>
      </c>
      <c r="D11477" s="466">
        <v>7.11</v>
      </c>
    </row>
    <row r="11478" spans="1:4">
      <c r="A11478" s="463">
        <v>6319</v>
      </c>
      <c r="B11478" s="464" t="s">
        <v>7591</v>
      </c>
      <c r="C11478" s="463" t="s">
        <v>3519</v>
      </c>
      <c r="D11478" s="466">
        <v>39.29</v>
      </c>
    </row>
    <row r="11479" spans="1:4">
      <c r="A11479" s="463">
        <v>6304</v>
      </c>
      <c r="B11479" s="464" t="s">
        <v>7592</v>
      </c>
      <c r="C11479" s="463" t="s">
        <v>3519</v>
      </c>
      <c r="D11479" s="466">
        <v>39.29</v>
      </c>
    </row>
    <row r="11480" spans="1:4">
      <c r="A11480" s="463">
        <v>21116</v>
      </c>
      <c r="B11480" s="464" t="s">
        <v>7593</v>
      </c>
      <c r="C11480" s="463" t="s">
        <v>3519</v>
      </c>
      <c r="D11480" s="466">
        <v>29.75</v>
      </c>
    </row>
    <row r="11481" spans="1:4">
      <c r="A11481" s="463">
        <v>6320</v>
      </c>
      <c r="B11481" s="464" t="s">
        <v>7594</v>
      </c>
      <c r="C11481" s="463" t="s">
        <v>3519</v>
      </c>
      <c r="D11481" s="466">
        <v>20.23</v>
      </c>
    </row>
    <row r="11482" spans="1:4">
      <c r="A11482" s="463">
        <v>6303</v>
      </c>
      <c r="B11482" s="464" t="s">
        <v>7595</v>
      </c>
      <c r="C11482" s="463" t="s">
        <v>3519</v>
      </c>
      <c r="D11482" s="466">
        <v>20.23</v>
      </c>
    </row>
    <row r="11483" spans="1:4">
      <c r="A11483" s="463">
        <v>6308</v>
      </c>
      <c r="B11483" s="464" t="s">
        <v>7596</v>
      </c>
      <c r="C11483" s="463" t="s">
        <v>3519</v>
      </c>
      <c r="D11483" s="466">
        <v>108.72</v>
      </c>
    </row>
    <row r="11484" spans="1:4">
      <c r="A11484" s="463">
        <v>6317</v>
      </c>
      <c r="B11484" s="464" t="s">
        <v>7597</v>
      </c>
      <c r="C11484" s="463" t="s">
        <v>3519</v>
      </c>
      <c r="D11484" s="466">
        <v>108.72</v>
      </c>
    </row>
    <row r="11485" spans="1:4">
      <c r="A11485" s="463">
        <v>6307</v>
      </c>
      <c r="B11485" s="464" t="s">
        <v>7598</v>
      </c>
      <c r="C11485" s="463" t="s">
        <v>3519</v>
      </c>
      <c r="D11485" s="466">
        <v>108.72</v>
      </c>
    </row>
    <row r="11486" spans="1:4">
      <c r="A11486" s="463">
        <v>6309</v>
      </c>
      <c r="B11486" s="464" t="s">
        <v>7599</v>
      </c>
      <c r="C11486" s="463" t="s">
        <v>3519</v>
      </c>
      <c r="D11486" s="466">
        <v>111.88</v>
      </c>
    </row>
    <row r="11487" spans="1:4">
      <c r="A11487" s="463">
        <v>6318</v>
      </c>
      <c r="B11487" s="464" t="s">
        <v>7600</v>
      </c>
      <c r="C11487" s="463" t="s">
        <v>3519</v>
      </c>
      <c r="D11487" s="466">
        <v>58.64</v>
      </c>
    </row>
    <row r="11488" spans="1:4">
      <c r="A11488" s="463">
        <v>6306</v>
      </c>
      <c r="B11488" s="464" t="s">
        <v>7601</v>
      </c>
      <c r="C11488" s="463" t="s">
        <v>3519</v>
      </c>
      <c r="D11488" s="466">
        <v>58.64</v>
      </c>
    </row>
    <row r="11489" spans="1:4">
      <c r="A11489" s="463">
        <v>6305</v>
      </c>
      <c r="B11489" s="464" t="s">
        <v>7602</v>
      </c>
      <c r="C11489" s="463" t="s">
        <v>3519</v>
      </c>
      <c r="D11489" s="466">
        <v>58.64</v>
      </c>
    </row>
    <row r="11490" spans="1:4">
      <c r="A11490" s="463">
        <v>6302</v>
      </c>
      <c r="B11490" s="464" t="s">
        <v>7603</v>
      </c>
      <c r="C11490" s="463" t="s">
        <v>3519</v>
      </c>
      <c r="D11490" s="466">
        <v>12.44</v>
      </c>
    </row>
    <row r="11491" spans="1:4">
      <c r="A11491" s="463">
        <v>6312</v>
      </c>
      <c r="B11491" s="464" t="s">
        <v>7604</v>
      </c>
      <c r="C11491" s="463" t="s">
        <v>3519</v>
      </c>
      <c r="D11491" s="466">
        <v>156.38</v>
      </c>
    </row>
    <row r="11492" spans="1:4">
      <c r="A11492" s="463">
        <v>6311</v>
      </c>
      <c r="B11492" s="464" t="s">
        <v>7605</v>
      </c>
      <c r="C11492" s="463" t="s">
        <v>3519</v>
      </c>
      <c r="D11492" s="466">
        <v>156.38</v>
      </c>
    </row>
    <row r="11493" spans="1:4">
      <c r="A11493" s="463">
        <v>6310</v>
      </c>
      <c r="B11493" s="464" t="s">
        <v>7606</v>
      </c>
      <c r="C11493" s="463" t="s">
        <v>3519</v>
      </c>
      <c r="D11493" s="466">
        <v>156.38</v>
      </c>
    </row>
    <row r="11494" spans="1:4">
      <c r="A11494" s="463">
        <v>6314</v>
      </c>
      <c r="B11494" s="464" t="s">
        <v>7607</v>
      </c>
      <c r="C11494" s="463" t="s">
        <v>3519</v>
      </c>
      <c r="D11494" s="466">
        <v>156.38</v>
      </c>
    </row>
    <row r="11495" spans="1:4">
      <c r="A11495" s="463">
        <v>6313</v>
      </c>
      <c r="B11495" s="464" t="s">
        <v>7608</v>
      </c>
      <c r="C11495" s="463" t="s">
        <v>3519</v>
      </c>
      <c r="D11495" s="466">
        <v>156.38</v>
      </c>
    </row>
    <row r="11496" spans="1:4">
      <c r="A11496" s="463">
        <v>6315</v>
      </c>
      <c r="B11496" s="464" t="s">
        <v>7609</v>
      </c>
      <c r="C11496" s="463" t="s">
        <v>3519</v>
      </c>
      <c r="D11496" s="466">
        <v>296.10000000000002</v>
      </c>
    </row>
    <row r="11497" spans="1:4">
      <c r="A11497" s="463">
        <v>6316</v>
      </c>
      <c r="B11497" s="464" t="s">
        <v>7610</v>
      </c>
      <c r="C11497" s="463" t="s">
        <v>3519</v>
      </c>
      <c r="D11497" s="466">
        <v>296.10000000000002</v>
      </c>
    </row>
    <row r="11498" spans="1:4" ht="28.5">
      <c r="A11498" s="463">
        <v>38878</v>
      </c>
      <c r="B11498" s="464" t="s">
        <v>7611</v>
      </c>
      <c r="C11498" s="463" t="s">
        <v>3519</v>
      </c>
      <c r="D11498" s="466">
        <v>20.93</v>
      </c>
    </row>
    <row r="11499" spans="1:4" ht="28.5">
      <c r="A11499" s="463">
        <v>38879</v>
      </c>
      <c r="B11499" s="464" t="s">
        <v>7612</v>
      </c>
      <c r="C11499" s="463" t="s">
        <v>3519</v>
      </c>
      <c r="D11499" s="466">
        <v>39.24</v>
      </c>
    </row>
    <row r="11500" spans="1:4" ht="28.5">
      <c r="A11500" s="463">
        <v>38881</v>
      </c>
      <c r="B11500" s="464" t="s">
        <v>7613</v>
      </c>
      <c r="C11500" s="463" t="s">
        <v>3519</v>
      </c>
      <c r="D11500" s="466">
        <v>20.53</v>
      </c>
    </row>
    <row r="11501" spans="1:4" ht="28.5">
      <c r="A11501" s="463">
        <v>38880</v>
      </c>
      <c r="B11501" s="464" t="s">
        <v>7614</v>
      </c>
      <c r="C11501" s="463" t="s">
        <v>3519</v>
      </c>
      <c r="D11501" s="466">
        <v>21.52</v>
      </c>
    </row>
    <row r="11502" spans="1:4" ht="28.5">
      <c r="A11502" s="463">
        <v>38882</v>
      </c>
      <c r="B11502" s="464" t="s">
        <v>7615</v>
      </c>
      <c r="C11502" s="463" t="s">
        <v>3519</v>
      </c>
      <c r="D11502" s="466">
        <v>22.29</v>
      </c>
    </row>
    <row r="11503" spans="1:4" ht="28.5">
      <c r="A11503" s="463">
        <v>38883</v>
      </c>
      <c r="B11503" s="464" t="s">
        <v>7616</v>
      </c>
      <c r="C11503" s="463" t="s">
        <v>3519</v>
      </c>
      <c r="D11503" s="466">
        <v>32.96</v>
      </c>
    </row>
    <row r="11504" spans="1:4" ht="28.5">
      <c r="A11504" s="463">
        <v>38884</v>
      </c>
      <c r="B11504" s="464" t="s">
        <v>7617</v>
      </c>
      <c r="C11504" s="463" t="s">
        <v>3519</v>
      </c>
      <c r="D11504" s="466">
        <v>35.78</v>
      </c>
    </row>
    <row r="11505" spans="1:4" ht="28.5">
      <c r="A11505" s="463">
        <v>38885</v>
      </c>
      <c r="B11505" s="464" t="s">
        <v>7618</v>
      </c>
      <c r="C11505" s="463" t="s">
        <v>3519</v>
      </c>
      <c r="D11505" s="466">
        <v>34.61</v>
      </c>
    </row>
    <row r="11506" spans="1:4" ht="28.5">
      <c r="A11506" s="463">
        <v>38886</v>
      </c>
      <c r="B11506" s="464" t="s">
        <v>7619</v>
      </c>
      <c r="C11506" s="463" t="s">
        <v>3519</v>
      </c>
      <c r="D11506" s="466">
        <v>37.36</v>
      </c>
    </row>
    <row r="11507" spans="1:4" ht="28.5">
      <c r="A11507" s="463">
        <v>38887</v>
      </c>
      <c r="B11507" s="464" t="s">
        <v>7620</v>
      </c>
      <c r="C11507" s="463" t="s">
        <v>3519</v>
      </c>
      <c r="D11507" s="466">
        <v>33.549999999999997</v>
      </c>
    </row>
    <row r="11508" spans="1:4" ht="28.5">
      <c r="A11508" s="463">
        <v>38888</v>
      </c>
      <c r="B11508" s="464" t="s">
        <v>7621</v>
      </c>
      <c r="C11508" s="463" t="s">
        <v>3519</v>
      </c>
      <c r="D11508" s="466">
        <v>39.89</v>
      </c>
    </row>
    <row r="11509" spans="1:4" ht="28.5">
      <c r="A11509" s="463">
        <v>38890</v>
      </c>
      <c r="B11509" s="464" t="s">
        <v>7622</v>
      </c>
      <c r="C11509" s="463" t="s">
        <v>3519</v>
      </c>
      <c r="D11509" s="466">
        <v>59.29</v>
      </c>
    </row>
    <row r="11510" spans="1:4" ht="28.5">
      <c r="A11510" s="463">
        <v>38893</v>
      </c>
      <c r="B11510" s="464" t="s">
        <v>7623</v>
      </c>
      <c r="C11510" s="463" t="s">
        <v>3519</v>
      </c>
      <c r="D11510" s="466">
        <v>47.68</v>
      </c>
    </row>
    <row r="11511" spans="1:4" ht="28.5">
      <c r="A11511" s="463">
        <v>38894</v>
      </c>
      <c r="B11511" s="464" t="s">
        <v>7624</v>
      </c>
      <c r="C11511" s="463" t="s">
        <v>3519</v>
      </c>
      <c r="D11511" s="466">
        <v>60.55</v>
      </c>
    </row>
    <row r="11512" spans="1:4" ht="28.5">
      <c r="A11512" s="463">
        <v>38896</v>
      </c>
      <c r="B11512" s="464" t="s">
        <v>7625</v>
      </c>
      <c r="C11512" s="463" t="s">
        <v>3519</v>
      </c>
      <c r="D11512" s="466">
        <v>61.75</v>
      </c>
    </row>
    <row r="11513" spans="1:4">
      <c r="A11513" s="463">
        <v>39324</v>
      </c>
      <c r="B11513" s="464" t="s">
        <v>7626</v>
      </c>
      <c r="C11513" s="463" t="s">
        <v>3519</v>
      </c>
      <c r="D11513" s="466">
        <v>10.029999999999999</v>
      </c>
    </row>
    <row r="11514" spans="1:4">
      <c r="A11514" s="463">
        <v>39325</v>
      </c>
      <c r="B11514" s="464" t="s">
        <v>7627</v>
      </c>
      <c r="C11514" s="463" t="s">
        <v>3519</v>
      </c>
      <c r="D11514" s="466">
        <v>15.18</v>
      </c>
    </row>
    <row r="11515" spans="1:4">
      <c r="A11515" s="463">
        <v>39326</v>
      </c>
      <c r="B11515" s="464" t="s">
        <v>7628</v>
      </c>
      <c r="C11515" s="463" t="s">
        <v>3519</v>
      </c>
      <c r="D11515" s="466">
        <v>39.090000000000003</v>
      </c>
    </row>
    <row r="11516" spans="1:4">
      <c r="A11516" s="463">
        <v>39327</v>
      </c>
      <c r="B11516" s="464" t="s">
        <v>7629</v>
      </c>
      <c r="C11516" s="463" t="s">
        <v>3519</v>
      </c>
      <c r="D11516" s="466">
        <v>59.22</v>
      </c>
    </row>
    <row r="11517" spans="1:4" ht="28.5">
      <c r="A11517" s="463">
        <v>20176</v>
      </c>
      <c r="B11517" s="464" t="s">
        <v>7630</v>
      </c>
      <c r="C11517" s="463" t="s">
        <v>3519</v>
      </c>
      <c r="D11517" s="466">
        <v>56.37</v>
      </c>
    </row>
    <row r="11518" spans="1:4" ht="28.5">
      <c r="A11518" s="463">
        <v>11378</v>
      </c>
      <c r="B11518" s="464" t="s">
        <v>7631</v>
      </c>
      <c r="C11518" s="463" t="s">
        <v>3519</v>
      </c>
      <c r="D11518" s="466">
        <v>124.59</v>
      </c>
    </row>
    <row r="11519" spans="1:4" ht="28.5">
      <c r="A11519" s="463">
        <v>11379</v>
      </c>
      <c r="B11519" s="464" t="s">
        <v>7632</v>
      </c>
      <c r="C11519" s="463" t="s">
        <v>3519</v>
      </c>
      <c r="D11519" s="466">
        <v>105.28</v>
      </c>
    </row>
    <row r="11520" spans="1:4" ht="28.5">
      <c r="A11520" s="463">
        <v>11493</v>
      </c>
      <c r="B11520" s="464" t="s">
        <v>7633</v>
      </c>
      <c r="C11520" s="463" t="s">
        <v>3519</v>
      </c>
      <c r="D11520" s="466">
        <v>60.72</v>
      </c>
    </row>
    <row r="11521" spans="1:4" ht="28.5">
      <c r="A11521" s="463">
        <v>42717</v>
      </c>
      <c r="B11521" s="464" t="s">
        <v>7634</v>
      </c>
      <c r="C11521" s="463" t="s">
        <v>3519</v>
      </c>
      <c r="D11521" s="466">
        <v>688.26</v>
      </c>
    </row>
    <row r="11522" spans="1:4" ht="28.5">
      <c r="A11522" s="463">
        <v>42718</v>
      </c>
      <c r="B11522" s="464" t="s">
        <v>7635</v>
      </c>
      <c r="C11522" s="463" t="s">
        <v>3519</v>
      </c>
      <c r="D11522" s="466">
        <v>764.11</v>
      </c>
    </row>
    <row r="11523" spans="1:4">
      <c r="A11523" s="463">
        <v>7106</v>
      </c>
      <c r="B11523" s="464" t="s">
        <v>7636</v>
      </c>
      <c r="C11523" s="463" t="s">
        <v>3519</v>
      </c>
      <c r="D11523" s="466">
        <v>168.51</v>
      </c>
    </row>
    <row r="11524" spans="1:4">
      <c r="A11524" s="463">
        <v>7104</v>
      </c>
      <c r="B11524" s="464" t="s">
        <v>7637</v>
      </c>
      <c r="C11524" s="463" t="s">
        <v>3519</v>
      </c>
      <c r="D11524" s="466">
        <v>3.51</v>
      </c>
    </row>
    <row r="11525" spans="1:4">
      <c r="A11525" s="463">
        <v>7136</v>
      </c>
      <c r="B11525" s="464" t="s">
        <v>7638</v>
      </c>
      <c r="C11525" s="463" t="s">
        <v>3519</v>
      </c>
      <c r="D11525" s="466">
        <v>6.6</v>
      </c>
    </row>
    <row r="11526" spans="1:4">
      <c r="A11526" s="463">
        <v>7128</v>
      </c>
      <c r="B11526" s="464" t="s">
        <v>7639</v>
      </c>
      <c r="C11526" s="463" t="s">
        <v>3519</v>
      </c>
      <c r="D11526" s="466">
        <v>10.82</v>
      </c>
    </row>
    <row r="11527" spans="1:4">
      <c r="A11527" s="463">
        <v>7108</v>
      </c>
      <c r="B11527" s="464" t="s">
        <v>7640</v>
      </c>
      <c r="C11527" s="463" t="s">
        <v>3519</v>
      </c>
      <c r="D11527" s="466">
        <v>11.58</v>
      </c>
    </row>
    <row r="11528" spans="1:4">
      <c r="A11528" s="463">
        <v>7129</v>
      </c>
      <c r="B11528" s="464" t="s">
        <v>7641</v>
      </c>
      <c r="C11528" s="463" t="s">
        <v>3519</v>
      </c>
      <c r="D11528" s="466">
        <v>9.6300000000000008</v>
      </c>
    </row>
    <row r="11529" spans="1:4">
      <c r="A11529" s="463">
        <v>7130</v>
      </c>
      <c r="B11529" s="464" t="s">
        <v>7642</v>
      </c>
      <c r="C11529" s="463" t="s">
        <v>3519</v>
      </c>
      <c r="D11529" s="466">
        <v>15.7</v>
      </c>
    </row>
    <row r="11530" spans="1:4">
      <c r="A11530" s="463">
        <v>7131</v>
      </c>
      <c r="B11530" s="464" t="s">
        <v>7643</v>
      </c>
      <c r="C11530" s="463" t="s">
        <v>3519</v>
      </c>
      <c r="D11530" s="466">
        <v>19.260000000000002</v>
      </c>
    </row>
    <row r="11531" spans="1:4">
      <c r="A11531" s="463">
        <v>7132</v>
      </c>
      <c r="B11531" s="464" t="s">
        <v>7644</v>
      </c>
      <c r="C11531" s="463" t="s">
        <v>3519</v>
      </c>
      <c r="D11531" s="466">
        <v>53.47</v>
      </c>
    </row>
    <row r="11532" spans="1:4">
      <c r="A11532" s="463">
        <v>7133</v>
      </c>
      <c r="B11532" s="464" t="s">
        <v>7645</v>
      </c>
      <c r="C11532" s="463" t="s">
        <v>3519</v>
      </c>
      <c r="D11532" s="466">
        <v>83.05</v>
      </c>
    </row>
    <row r="11533" spans="1:4" ht="28.5">
      <c r="A11533" s="463">
        <v>37420</v>
      </c>
      <c r="B11533" s="464" t="s">
        <v>7646</v>
      </c>
      <c r="C11533" s="463" t="s">
        <v>3519</v>
      </c>
      <c r="D11533" s="466">
        <v>48.01</v>
      </c>
    </row>
    <row r="11534" spans="1:4" ht="28.5">
      <c r="A11534" s="463">
        <v>37421</v>
      </c>
      <c r="B11534" s="464" t="s">
        <v>7647</v>
      </c>
      <c r="C11534" s="463" t="s">
        <v>3519</v>
      </c>
      <c r="D11534" s="466">
        <v>65.62</v>
      </c>
    </row>
    <row r="11535" spans="1:4" ht="28.5">
      <c r="A11535" s="463">
        <v>37422</v>
      </c>
      <c r="B11535" s="464" t="s">
        <v>7648</v>
      </c>
      <c r="C11535" s="463" t="s">
        <v>3519</v>
      </c>
      <c r="D11535" s="466">
        <v>61.42</v>
      </c>
    </row>
    <row r="11536" spans="1:4">
      <c r="A11536" s="463">
        <v>37443</v>
      </c>
      <c r="B11536" s="464" t="s">
        <v>7649</v>
      </c>
      <c r="C11536" s="463" t="s">
        <v>3519</v>
      </c>
      <c r="D11536" s="466">
        <v>210.18</v>
      </c>
    </row>
    <row r="11537" spans="1:4">
      <c r="A11537" s="463">
        <v>37444</v>
      </c>
      <c r="B11537" s="464" t="s">
        <v>7650</v>
      </c>
      <c r="C11537" s="463" t="s">
        <v>3519</v>
      </c>
      <c r="D11537" s="466">
        <v>213.75</v>
      </c>
    </row>
    <row r="11538" spans="1:4">
      <c r="A11538" s="463">
        <v>37445</v>
      </c>
      <c r="B11538" s="464" t="s">
        <v>7651</v>
      </c>
      <c r="C11538" s="463" t="s">
        <v>3519</v>
      </c>
      <c r="D11538" s="466">
        <v>323.98</v>
      </c>
    </row>
    <row r="11539" spans="1:4">
      <c r="A11539" s="463">
        <v>37446</v>
      </c>
      <c r="B11539" s="464" t="s">
        <v>7652</v>
      </c>
      <c r="C11539" s="463" t="s">
        <v>3519</v>
      </c>
      <c r="D11539" s="466">
        <v>353.19</v>
      </c>
    </row>
    <row r="11540" spans="1:4">
      <c r="A11540" s="463">
        <v>37447</v>
      </c>
      <c r="B11540" s="464" t="s">
        <v>7653</v>
      </c>
      <c r="C11540" s="463" t="s">
        <v>3519</v>
      </c>
      <c r="D11540" s="466">
        <v>358.72</v>
      </c>
    </row>
    <row r="11541" spans="1:4">
      <c r="A11541" s="463">
        <v>37448</v>
      </c>
      <c r="B11541" s="464" t="s">
        <v>7654</v>
      </c>
      <c r="C11541" s="463" t="s">
        <v>3519</v>
      </c>
      <c r="D11541" s="466">
        <v>492.04</v>
      </c>
    </row>
    <row r="11542" spans="1:4">
      <c r="A11542" s="463">
        <v>37440</v>
      </c>
      <c r="B11542" s="464" t="s">
        <v>7655</v>
      </c>
      <c r="C11542" s="463" t="s">
        <v>3519</v>
      </c>
      <c r="D11542" s="466">
        <v>166.83</v>
      </c>
    </row>
    <row r="11543" spans="1:4">
      <c r="A11543" s="463">
        <v>37441</v>
      </c>
      <c r="B11543" s="464" t="s">
        <v>7656</v>
      </c>
      <c r="C11543" s="463" t="s">
        <v>3519</v>
      </c>
      <c r="D11543" s="466">
        <v>166.83</v>
      </c>
    </row>
    <row r="11544" spans="1:4">
      <c r="A11544" s="463">
        <v>37442</v>
      </c>
      <c r="B11544" s="464" t="s">
        <v>7657</v>
      </c>
      <c r="C11544" s="463" t="s">
        <v>3519</v>
      </c>
      <c r="D11544" s="466">
        <v>200.93</v>
      </c>
    </row>
    <row r="11545" spans="1:4">
      <c r="A11545" s="463">
        <v>38017</v>
      </c>
      <c r="B11545" s="464" t="s">
        <v>7658</v>
      </c>
      <c r="C11545" s="463" t="s">
        <v>3519</v>
      </c>
      <c r="D11545" s="466">
        <v>14.27</v>
      </c>
    </row>
    <row r="11546" spans="1:4">
      <c r="A11546" s="463">
        <v>38018</v>
      </c>
      <c r="B11546" s="464" t="s">
        <v>7659</v>
      </c>
      <c r="C11546" s="463" t="s">
        <v>3519</v>
      </c>
      <c r="D11546" s="466">
        <v>15.74</v>
      </c>
    </row>
    <row r="11547" spans="1:4" ht="28.5">
      <c r="A11547" s="463">
        <v>39895</v>
      </c>
      <c r="B11547" s="464" t="s">
        <v>7660</v>
      </c>
      <c r="C11547" s="463" t="s">
        <v>3519</v>
      </c>
      <c r="D11547" s="466">
        <v>58.25</v>
      </c>
    </row>
    <row r="11548" spans="1:4" ht="28.5">
      <c r="A11548" s="463">
        <v>39896</v>
      </c>
      <c r="B11548" s="464" t="s">
        <v>7661</v>
      </c>
      <c r="C11548" s="463" t="s">
        <v>3519</v>
      </c>
      <c r="D11548" s="466">
        <v>85.37</v>
      </c>
    </row>
    <row r="11549" spans="1:4">
      <c r="A11549" s="463">
        <v>38873</v>
      </c>
      <c r="B11549" s="464" t="s">
        <v>7662</v>
      </c>
      <c r="C11549" s="463" t="s">
        <v>3519</v>
      </c>
      <c r="D11549" s="466">
        <v>18.57</v>
      </c>
    </row>
    <row r="11550" spans="1:4">
      <c r="A11550" s="463">
        <v>38874</v>
      </c>
      <c r="B11550" s="464" t="s">
        <v>7663</v>
      </c>
      <c r="C11550" s="463" t="s">
        <v>3519</v>
      </c>
      <c r="D11550" s="466">
        <v>22.58</v>
      </c>
    </row>
    <row r="11551" spans="1:4">
      <c r="A11551" s="463">
        <v>38875</v>
      </c>
      <c r="B11551" s="464" t="s">
        <v>7664</v>
      </c>
      <c r="C11551" s="463" t="s">
        <v>3519</v>
      </c>
      <c r="D11551" s="466">
        <v>39.909999999999997</v>
      </c>
    </row>
    <row r="11552" spans="1:4">
      <c r="A11552" s="463">
        <v>38876</v>
      </c>
      <c r="B11552" s="464" t="s">
        <v>7665</v>
      </c>
      <c r="C11552" s="463" t="s">
        <v>3519</v>
      </c>
      <c r="D11552" s="466">
        <v>53.69</v>
      </c>
    </row>
    <row r="11553" spans="1:4" ht="28.5">
      <c r="A11553" s="463">
        <v>39000</v>
      </c>
      <c r="B11553" s="464" t="s">
        <v>7666</v>
      </c>
      <c r="C11553" s="463" t="s">
        <v>3519</v>
      </c>
      <c r="D11553" s="466">
        <v>45.17</v>
      </c>
    </row>
    <row r="11554" spans="1:4">
      <c r="A11554" s="463">
        <v>38674</v>
      </c>
      <c r="B11554" s="464" t="s">
        <v>7667</v>
      </c>
      <c r="C11554" s="463" t="s">
        <v>3519</v>
      </c>
      <c r="D11554" s="466">
        <v>49.6</v>
      </c>
    </row>
    <row r="11555" spans="1:4" ht="28.5">
      <c r="A11555" s="463">
        <v>38911</v>
      </c>
      <c r="B11555" s="464" t="s">
        <v>7668</v>
      </c>
      <c r="C11555" s="463" t="s">
        <v>3519</v>
      </c>
      <c r="D11555" s="466">
        <v>66.59</v>
      </c>
    </row>
    <row r="11556" spans="1:4" ht="28.5">
      <c r="A11556" s="463">
        <v>38912</v>
      </c>
      <c r="B11556" s="464" t="s">
        <v>7669</v>
      </c>
      <c r="C11556" s="463" t="s">
        <v>3519</v>
      </c>
      <c r="D11556" s="466">
        <v>84.62</v>
      </c>
    </row>
    <row r="11557" spans="1:4">
      <c r="A11557" s="463">
        <v>38019</v>
      </c>
      <c r="B11557" s="464" t="s">
        <v>7670</v>
      </c>
      <c r="C11557" s="463" t="s">
        <v>3519</v>
      </c>
      <c r="D11557" s="466">
        <v>12.43</v>
      </c>
    </row>
    <row r="11558" spans="1:4">
      <c r="A11558" s="463">
        <v>38020</v>
      </c>
      <c r="B11558" s="464" t="s">
        <v>7671</v>
      </c>
      <c r="C11558" s="463" t="s">
        <v>3519</v>
      </c>
      <c r="D11558" s="466">
        <v>15.74</v>
      </c>
    </row>
    <row r="11559" spans="1:4">
      <c r="A11559" s="463">
        <v>38454</v>
      </c>
      <c r="B11559" s="464" t="s">
        <v>7672</v>
      </c>
      <c r="C11559" s="463" t="s">
        <v>3519</v>
      </c>
      <c r="D11559" s="466">
        <v>8.24</v>
      </c>
    </row>
    <row r="11560" spans="1:4">
      <c r="A11560" s="463">
        <v>38455</v>
      </c>
      <c r="B11560" s="464" t="s">
        <v>7673</v>
      </c>
      <c r="C11560" s="463" t="s">
        <v>3519</v>
      </c>
      <c r="D11560" s="466">
        <v>7.54</v>
      </c>
    </row>
    <row r="11561" spans="1:4" ht="28.5">
      <c r="A11561" s="463">
        <v>38462</v>
      </c>
      <c r="B11561" s="464" t="s">
        <v>7674</v>
      </c>
      <c r="C11561" s="463" t="s">
        <v>3519</v>
      </c>
      <c r="D11561" s="466">
        <v>213</v>
      </c>
    </row>
    <row r="11562" spans="1:4">
      <c r="A11562" s="463">
        <v>36362</v>
      </c>
      <c r="B11562" s="464" t="s">
        <v>7675</v>
      </c>
      <c r="C11562" s="463" t="s">
        <v>3519</v>
      </c>
      <c r="D11562" s="466">
        <v>3.24</v>
      </c>
    </row>
    <row r="11563" spans="1:4">
      <c r="A11563" s="463">
        <v>36298</v>
      </c>
      <c r="B11563" s="464" t="s">
        <v>7676</v>
      </c>
      <c r="C11563" s="463" t="s">
        <v>3519</v>
      </c>
      <c r="D11563" s="466">
        <v>4.8099999999999996</v>
      </c>
    </row>
    <row r="11564" spans="1:4">
      <c r="A11564" s="463">
        <v>38456</v>
      </c>
      <c r="B11564" s="464" t="s">
        <v>7677</v>
      </c>
      <c r="C11564" s="463" t="s">
        <v>3519</v>
      </c>
      <c r="D11564" s="466">
        <v>7.84</v>
      </c>
    </row>
    <row r="11565" spans="1:4">
      <c r="A11565" s="463">
        <v>38457</v>
      </c>
      <c r="B11565" s="464" t="s">
        <v>7678</v>
      </c>
      <c r="C11565" s="463" t="s">
        <v>3519</v>
      </c>
      <c r="D11565" s="466">
        <v>17.66</v>
      </c>
    </row>
    <row r="11566" spans="1:4">
      <c r="A11566" s="463">
        <v>38458</v>
      </c>
      <c r="B11566" s="464" t="s">
        <v>7679</v>
      </c>
      <c r="C11566" s="463" t="s">
        <v>3519</v>
      </c>
      <c r="D11566" s="466">
        <v>23.67</v>
      </c>
    </row>
    <row r="11567" spans="1:4">
      <c r="A11567" s="463">
        <v>38459</v>
      </c>
      <c r="B11567" s="464" t="s">
        <v>7680</v>
      </c>
      <c r="C11567" s="463" t="s">
        <v>3519</v>
      </c>
      <c r="D11567" s="466">
        <v>41.77</v>
      </c>
    </row>
    <row r="11568" spans="1:4">
      <c r="A11568" s="463">
        <v>38460</v>
      </c>
      <c r="B11568" s="464" t="s">
        <v>7681</v>
      </c>
      <c r="C11568" s="463" t="s">
        <v>3519</v>
      </c>
      <c r="D11568" s="466">
        <v>87.25</v>
      </c>
    </row>
    <row r="11569" spans="1:4">
      <c r="A11569" s="463">
        <v>38461</v>
      </c>
      <c r="B11569" s="464" t="s">
        <v>7682</v>
      </c>
      <c r="C11569" s="463" t="s">
        <v>3519</v>
      </c>
      <c r="D11569" s="466">
        <v>133.1</v>
      </c>
    </row>
    <row r="11570" spans="1:4">
      <c r="A11570" s="463">
        <v>7094</v>
      </c>
      <c r="B11570" s="464" t="s">
        <v>7683</v>
      </c>
      <c r="C11570" s="463" t="s">
        <v>3519</v>
      </c>
      <c r="D11570" s="466">
        <v>12.14</v>
      </c>
    </row>
    <row r="11571" spans="1:4">
      <c r="A11571" s="463">
        <v>7116</v>
      </c>
      <c r="B11571" s="464" t="s">
        <v>7684</v>
      </c>
      <c r="C11571" s="463" t="s">
        <v>3519</v>
      </c>
      <c r="D11571" s="466">
        <v>4.21</v>
      </c>
    </row>
    <row r="11572" spans="1:4">
      <c r="A11572" s="463">
        <v>7118</v>
      </c>
      <c r="B11572" s="464" t="s">
        <v>7685</v>
      </c>
      <c r="C11572" s="463" t="s">
        <v>3519</v>
      </c>
      <c r="D11572" s="466">
        <v>26.79</v>
      </c>
    </row>
    <row r="11573" spans="1:4">
      <c r="A11573" s="463">
        <v>7117</v>
      </c>
      <c r="B11573" s="464" t="s">
        <v>7686</v>
      </c>
      <c r="C11573" s="463" t="s">
        <v>3519</v>
      </c>
      <c r="D11573" s="466">
        <v>23.82</v>
      </c>
    </row>
    <row r="11574" spans="1:4">
      <c r="A11574" s="463">
        <v>7098</v>
      </c>
      <c r="B11574" s="464" t="s">
        <v>7687</v>
      </c>
      <c r="C11574" s="463" t="s">
        <v>3519</v>
      </c>
      <c r="D11574" s="466">
        <v>3.32</v>
      </c>
    </row>
    <row r="11575" spans="1:4">
      <c r="A11575" s="463">
        <v>7110</v>
      </c>
      <c r="B11575" s="464" t="s">
        <v>7688</v>
      </c>
      <c r="C11575" s="463" t="s">
        <v>3519</v>
      </c>
      <c r="D11575" s="466">
        <v>58.27</v>
      </c>
    </row>
    <row r="11576" spans="1:4">
      <c r="A11576" s="463">
        <v>7123</v>
      </c>
      <c r="B11576" s="464" t="s">
        <v>7689</v>
      </c>
      <c r="C11576" s="463" t="s">
        <v>3519</v>
      </c>
      <c r="D11576" s="466">
        <v>4.2699999999999996</v>
      </c>
    </row>
    <row r="11577" spans="1:4" ht="28.5">
      <c r="A11577" s="463">
        <v>7121</v>
      </c>
      <c r="B11577" s="464" t="s">
        <v>7690</v>
      </c>
      <c r="C11577" s="463" t="s">
        <v>3519</v>
      </c>
      <c r="D11577" s="466">
        <v>10.53</v>
      </c>
    </row>
    <row r="11578" spans="1:4" ht="28.5">
      <c r="A11578" s="463">
        <v>7137</v>
      </c>
      <c r="B11578" s="464" t="s">
        <v>7691</v>
      </c>
      <c r="C11578" s="463" t="s">
        <v>3519</v>
      </c>
      <c r="D11578" s="466">
        <v>9.48</v>
      </c>
    </row>
    <row r="11579" spans="1:4" ht="28.5">
      <c r="A11579" s="463">
        <v>7122</v>
      </c>
      <c r="B11579" s="464" t="s">
        <v>7692</v>
      </c>
      <c r="C11579" s="463" t="s">
        <v>3519</v>
      </c>
      <c r="D11579" s="466">
        <v>11.84</v>
      </c>
    </row>
    <row r="11580" spans="1:4" ht="28.5">
      <c r="A11580" s="463">
        <v>7114</v>
      </c>
      <c r="B11580" s="464" t="s">
        <v>7693</v>
      </c>
      <c r="C11580" s="463" t="s">
        <v>3519</v>
      </c>
      <c r="D11580" s="466">
        <v>18.260000000000002</v>
      </c>
    </row>
    <row r="11581" spans="1:4" ht="28.5">
      <c r="A11581" s="463">
        <v>7109</v>
      </c>
      <c r="B11581" s="464" t="s">
        <v>7694</v>
      </c>
      <c r="C11581" s="463" t="s">
        <v>3519</v>
      </c>
      <c r="D11581" s="466">
        <v>3.2</v>
      </c>
    </row>
    <row r="11582" spans="1:4" ht="28.5">
      <c r="A11582" s="463">
        <v>7135</v>
      </c>
      <c r="B11582" s="464" t="s">
        <v>7695</v>
      </c>
      <c r="C11582" s="463" t="s">
        <v>3519</v>
      </c>
      <c r="D11582" s="466">
        <v>4.99</v>
      </c>
    </row>
    <row r="11583" spans="1:4" ht="28.5">
      <c r="A11583" s="463">
        <v>37947</v>
      </c>
      <c r="B11583" s="464" t="s">
        <v>7696</v>
      </c>
      <c r="C11583" s="463" t="s">
        <v>3519</v>
      </c>
      <c r="D11583" s="466">
        <v>5.05</v>
      </c>
    </row>
    <row r="11584" spans="1:4" ht="28.5">
      <c r="A11584" s="463">
        <v>7103</v>
      </c>
      <c r="B11584" s="464" t="s">
        <v>7697</v>
      </c>
      <c r="C11584" s="463" t="s">
        <v>3519</v>
      </c>
      <c r="D11584" s="466">
        <v>11.58</v>
      </c>
    </row>
    <row r="11585" spans="1:4">
      <c r="A11585" s="463">
        <v>40419</v>
      </c>
      <c r="B11585" s="464" t="s">
        <v>7698</v>
      </c>
      <c r="C11585" s="463" t="s">
        <v>3519</v>
      </c>
      <c r="D11585" s="466">
        <v>48.71</v>
      </c>
    </row>
    <row r="11586" spans="1:4">
      <c r="A11586" s="463">
        <v>40420</v>
      </c>
      <c r="B11586" s="464" t="s">
        <v>7699</v>
      </c>
      <c r="C11586" s="463" t="s">
        <v>3519</v>
      </c>
      <c r="D11586" s="466">
        <v>71.069999999999993</v>
      </c>
    </row>
    <row r="11587" spans="1:4">
      <c r="A11587" s="463">
        <v>40421</v>
      </c>
      <c r="B11587" s="464" t="s">
        <v>7700</v>
      </c>
      <c r="C11587" s="463" t="s">
        <v>3519</v>
      </c>
      <c r="D11587" s="466">
        <v>75.650000000000006</v>
      </c>
    </row>
    <row r="11588" spans="1:4">
      <c r="A11588" s="463">
        <v>7126</v>
      </c>
      <c r="B11588" s="464" t="s">
        <v>7701</v>
      </c>
      <c r="C11588" s="463" t="s">
        <v>3519</v>
      </c>
      <c r="D11588" s="466">
        <v>24.31</v>
      </c>
    </row>
    <row r="11589" spans="1:4" ht="28.5">
      <c r="A11589" s="463">
        <v>38905</v>
      </c>
      <c r="B11589" s="464" t="s">
        <v>7702</v>
      </c>
      <c r="C11589" s="463" t="s">
        <v>3519</v>
      </c>
      <c r="D11589" s="466">
        <v>20.87</v>
      </c>
    </row>
    <row r="11590" spans="1:4" ht="28.5">
      <c r="A11590" s="463">
        <v>38907</v>
      </c>
      <c r="B11590" s="464" t="s">
        <v>7703</v>
      </c>
      <c r="C11590" s="463" t="s">
        <v>3519</v>
      </c>
      <c r="D11590" s="466">
        <v>22.2</v>
      </c>
    </row>
    <row r="11591" spans="1:4" ht="28.5">
      <c r="A11591" s="463">
        <v>38908</v>
      </c>
      <c r="B11591" s="464" t="s">
        <v>7704</v>
      </c>
      <c r="C11591" s="463" t="s">
        <v>3519</v>
      </c>
      <c r="D11591" s="466">
        <v>24.98</v>
      </c>
    </row>
    <row r="11592" spans="1:4" ht="28.5">
      <c r="A11592" s="463">
        <v>38909</v>
      </c>
      <c r="B11592" s="464" t="s">
        <v>7705</v>
      </c>
      <c r="C11592" s="463" t="s">
        <v>3519</v>
      </c>
      <c r="D11592" s="466">
        <v>35.92</v>
      </c>
    </row>
    <row r="11593" spans="1:4" ht="28.5">
      <c r="A11593" s="463">
        <v>38910</v>
      </c>
      <c r="B11593" s="464" t="s">
        <v>7706</v>
      </c>
      <c r="C11593" s="463" t="s">
        <v>3519</v>
      </c>
      <c r="D11593" s="466">
        <v>38.79</v>
      </c>
    </row>
    <row r="11594" spans="1:4" ht="28.5">
      <c r="A11594" s="463">
        <v>38897</v>
      </c>
      <c r="B11594" s="464" t="s">
        <v>7707</v>
      </c>
      <c r="C11594" s="463" t="s">
        <v>3519</v>
      </c>
      <c r="D11594" s="466">
        <v>20.95</v>
      </c>
    </row>
    <row r="11595" spans="1:4" ht="28.5">
      <c r="A11595" s="463">
        <v>38899</v>
      </c>
      <c r="B11595" s="464" t="s">
        <v>7708</v>
      </c>
      <c r="C11595" s="463" t="s">
        <v>3519</v>
      </c>
      <c r="D11595" s="466">
        <v>23.57</v>
      </c>
    </row>
    <row r="11596" spans="1:4" ht="28.5">
      <c r="A11596" s="463">
        <v>38900</v>
      </c>
      <c r="B11596" s="464" t="s">
        <v>7709</v>
      </c>
      <c r="C11596" s="463" t="s">
        <v>3519</v>
      </c>
      <c r="D11596" s="466">
        <v>24.57</v>
      </c>
    </row>
    <row r="11597" spans="1:4" ht="28.5">
      <c r="A11597" s="463">
        <v>38901</v>
      </c>
      <c r="B11597" s="464" t="s">
        <v>7710</v>
      </c>
      <c r="C11597" s="463" t="s">
        <v>3519</v>
      </c>
      <c r="D11597" s="466">
        <v>40.200000000000003</v>
      </c>
    </row>
    <row r="11598" spans="1:4" ht="28.5">
      <c r="A11598" s="463">
        <v>38904</v>
      </c>
      <c r="B11598" s="464" t="s">
        <v>7711</v>
      </c>
      <c r="C11598" s="463" t="s">
        <v>3519</v>
      </c>
      <c r="D11598" s="466">
        <v>65.3</v>
      </c>
    </row>
    <row r="11599" spans="1:4" ht="28.5">
      <c r="A11599" s="463">
        <v>38903</v>
      </c>
      <c r="B11599" s="464" t="s">
        <v>7712</v>
      </c>
      <c r="C11599" s="463" t="s">
        <v>3519</v>
      </c>
      <c r="D11599" s="466">
        <v>64.89</v>
      </c>
    </row>
    <row r="11600" spans="1:4">
      <c r="A11600" s="463">
        <v>7091</v>
      </c>
      <c r="B11600" s="464" t="s">
        <v>7713</v>
      </c>
      <c r="C11600" s="463" t="s">
        <v>3519</v>
      </c>
      <c r="D11600" s="466">
        <v>19.84</v>
      </c>
    </row>
    <row r="11601" spans="1:4">
      <c r="A11601" s="463">
        <v>11655</v>
      </c>
      <c r="B11601" s="464" t="s">
        <v>7714</v>
      </c>
      <c r="C11601" s="463" t="s">
        <v>3519</v>
      </c>
      <c r="D11601" s="466">
        <v>18.95</v>
      </c>
    </row>
    <row r="11602" spans="1:4">
      <c r="A11602" s="463">
        <v>11656</v>
      </c>
      <c r="B11602" s="464" t="s">
        <v>7715</v>
      </c>
      <c r="C11602" s="463" t="s">
        <v>3519</v>
      </c>
      <c r="D11602" s="466">
        <v>19.82</v>
      </c>
    </row>
    <row r="11603" spans="1:4">
      <c r="A11603" s="463">
        <v>37948</v>
      </c>
      <c r="B11603" s="464" t="s">
        <v>7716</v>
      </c>
      <c r="C11603" s="463" t="s">
        <v>3519</v>
      </c>
      <c r="D11603" s="466">
        <v>4.01</v>
      </c>
    </row>
    <row r="11604" spans="1:4">
      <c r="A11604" s="463">
        <v>7097</v>
      </c>
      <c r="B11604" s="464" t="s">
        <v>7717</v>
      </c>
      <c r="C11604" s="463" t="s">
        <v>3519</v>
      </c>
      <c r="D11604" s="466">
        <v>8.81</v>
      </c>
    </row>
    <row r="11605" spans="1:4">
      <c r="A11605" s="463">
        <v>11657</v>
      </c>
      <c r="B11605" s="464" t="s">
        <v>7718</v>
      </c>
      <c r="C11605" s="463" t="s">
        <v>3519</v>
      </c>
      <c r="D11605" s="466">
        <v>17.28</v>
      </c>
    </row>
    <row r="11606" spans="1:4">
      <c r="A11606" s="463">
        <v>11658</v>
      </c>
      <c r="B11606" s="464" t="s">
        <v>7719</v>
      </c>
      <c r="C11606" s="463" t="s">
        <v>3519</v>
      </c>
      <c r="D11606" s="466">
        <v>17.600000000000001</v>
      </c>
    </row>
    <row r="11607" spans="1:4">
      <c r="A11607" s="463">
        <v>7146</v>
      </c>
      <c r="B11607" s="464" t="s">
        <v>7720</v>
      </c>
      <c r="C11607" s="463" t="s">
        <v>3519</v>
      </c>
      <c r="D11607" s="466">
        <v>180.45</v>
      </c>
    </row>
    <row r="11608" spans="1:4">
      <c r="A11608" s="463">
        <v>7138</v>
      </c>
      <c r="B11608" s="464" t="s">
        <v>7721</v>
      </c>
      <c r="C11608" s="463" t="s">
        <v>3519</v>
      </c>
      <c r="D11608" s="466">
        <v>1.02</v>
      </c>
    </row>
    <row r="11609" spans="1:4">
      <c r="A11609" s="463">
        <v>7139</v>
      </c>
      <c r="B11609" s="464" t="s">
        <v>7722</v>
      </c>
      <c r="C11609" s="463" t="s">
        <v>3519</v>
      </c>
      <c r="D11609" s="466">
        <v>1.34</v>
      </c>
    </row>
    <row r="11610" spans="1:4">
      <c r="A11610" s="463">
        <v>7140</v>
      </c>
      <c r="B11610" s="464" t="s">
        <v>7723</v>
      </c>
      <c r="C11610" s="463" t="s">
        <v>3519</v>
      </c>
      <c r="D11610" s="466">
        <v>4.45</v>
      </c>
    </row>
    <row r="11611" spans="1:4">
      <c r="A11611" s="463">
        <v>7141</v>
      </c>
      <c r="B11611" s="464" t="s">
        <v>7724</v>
      </c>
      <c r="C11611" s="463" t="s">
        <v>3519</v>
      </c>
      <c r="D11611" s="466">
        <v>9.73</v>
      </c>
    </row>
    <row r="11612" spans="1:4">
      <c r="A11612" s="463">
        <v>7143</v>
      </c>
      <c r="B11612" s="464" t="s">
        <v>7725</v>
      </c>
      <c r="C11612" s="463" t="s">
        <v>3519</v>
      </c>
      <c r="D11612" s="466">
        <v>32.43</v>
      </c>
    </row>
    <row r="11613" spans="1:4">
      <c r="A11613" s="463">
        <v>7144</v>
      </c>
      <c r="B11613" s="464" t="s">
        <v>7726</v>
      </c>
      <c r="C11613" s="463" t="s">
        <v>3519</v>
      </c>
      <c r="D11613" s="466">
        <v>64.88</v>
      </c>
    </row>
    <row r="11614" spans="1:4">
      <c r="A11614" s="463">
        <v>7145</v>
      </c>
      <c r="B11614" s="464" t="s">
        <v>7727</v>
      </c>
      <c r="C11614" s="463" t="s">
        <v>3519</v>
      </c>
      <c r="D11614" s="466">
        <v>106.4</v>
      </c>
    </row>
    <row r="11615" spans="1:4">
      <c r="A11615" s="463">
        <v>7142</v>
      </c>
      <c r="B11615" s="464" t="s">
        <v>7728</v>
      </c>
      <c r="C11615" s="463" t="s">
        <v>3519</v>
      </c>
      <c r="D11615" s="466">
        <v>10.88</v>
      </c>
    </row>
    <row r="11616" spans="1:4">
      <c r="A11616" s="463">
        <v>3593</v>
      </c>
      <c r="B11616" s="464" t="s">
        <v>7729</v>
      </c>
      <c r="C11616" s="463" t="s">
        <v>3519</v>
      </c>
      <c r="D11616" s="466">
        <v>72.58</v>
      </c>
    </row>
    <row r="11617" spans="1:4">
      <c r="A11617" s="463">
        <v>3588</v>
      </c>
      <c r="B11617" s="464" t="s">
        <v>7730</v>
      </c>
      <c r="C11617" s="463" t="s">
        <v>3519</v>
      </c>
      <c r="D11617" s="466">
        <v>55.95</v>
      </c>
    </row>
    <row r="11618" spans="1:4">
      <c r="A11618" s="463">
        <v>3585</v>
      </c>
      <c r="B11618" s="464" t="s">
        <v>7731</v>
      </c>
      <c r="C11618" s="463" t="s">
        <v>3519</v>
      </c>
      <c r="D11618" s="466">
        <v>17.28</v>
      </c>
    </row>
    <row r="11619" spans="1:4">
      <c r="A11619" s="463">
        <v>3587</v>
      </c>
      <c r="B11619" s="464" t="s">
        <v>7732</v>
      </c>
      <c r="C11619" s="463" t="s">
        <v>3519</v>
      </c>
      <c r="D11619" s="466">
        <v>34.71</v>
      </c>
    </row>
    <row r="11620" spans="1:4">
      <c r="A11620" s="463">
        <v>3590</v>
      </c>
      <c r="B11620" s="464" t="s">
        <v>7733</v>
      </c>
      <c r="C11620" s="463" t="s">
        <v>3519</v>
      </c>
      <c r="D11620" s="466">
        <v>206.08</v>
      </c>
    </row>
    <row r="11621" spans="1:4">
      <c r="A11621" s="463">
        <v>3589</v>
      </c>
      <c r="B11621" s="464" t="s">
        <v>7734</v>
      </c>
      <c r="C11621" s="463" t="s">
        <v>3519</v>
      </c>
      <c r="D11621" s="466">
        <v>110.61</v>
      </c>
    </row>
    <row r="11622" spans="1:4">
      <c r="A11622" s="463">
        <v>3586</v>
      </c>
      <c r="B11622" s="464" t="s">
        <v>7735</v>
      </c>
      <c r="C11622" s="463" t="s">
        <v>3519</v>
      </c>
      <c r="D11622" s="466">
        <v>22.63</v>
      </c>
    </row>
    <row r="11623" spans="1:4">
      <c r="A11623" s="463">
        <v>3592</v>
      </c>
      <c r="B11623" s="464" t="s">
        <v>7736</v>
      </c>
      <c r="C11623" s="463" t="s">
        <v>3519</v>
      </c>
      <c r="D11623" s="466">
        <v>325.76</v>
      </c>
    </row>
    <row r="11624" spans="1:4">
      <c r="A11624" s="463">
        <v>3591</v>
      </c>
      <c r="B11624" s="464" t="s">
        <v>7737</v>
      </c>
      <c r="C11624" s="463" t="s">
        <v>3519</v>
      </c>
      <c r="D11624" s="466">
        <v>522.21</v>
      </c>
    </row>
    <row r="11625" spans="1:4">
      <c r="A11625" s="463">
        <v>40396</v>
      </c>
      <c r="B11625" s="464" t="s">
        <v>7738</v>
      </c>
      <c r="C11625" s="463" t="s">
        <v>3519</v>
      </c>
      <c r="D11625" s="466">
        <v>128.69</v>
      </c>
    </row>
    <row r="11626" spans="1:4">
      <c r="A11626" s="463">
        <v>40395</v>
      </c>
      <c r="B11626" s="464" t="s">
        <v>7739</v>
      </c>
      <c r="C11626" s="463" t="s">
        <v>3519</v>
      </c>
      <c r="D11626" s="466">
        <v>98.76</v>
      </c>
    </row>
    <row r="11627" spans="1:4">
      <c r="A11627" s="463">
        <v>40392</v>
      </c>
      <c r="B11627" s="464" t="s">
        <v>7740</v>
      </c>
      <c r="C11627" s="463" t="s">
        <v>3519</v>
      </c>
      <c r="D11627" s="466">
        <v>31.78</v>
      </c>
    </row>
    <row r="11628" spans="1:4">
      <c r="A11628" s="463">
        <v>40394</v>
      </c>
      <c r="B11628" s="464" t="s">
        <v>7741</v>
      </c>
      <c r="C11628" s="463" t="s">
        <v>3519</v>
      </c>
      <c r="D11628" s="466">
        <v>64.3</v>
      </c>
    </row>
    <row r="11629" spans="1:4">
      <c r="A11629" s="463">
        <v>40398</v>
      </c>
      <c r="B11629" s="464" t="s">
        <v>7742</v>
      </c>
      <c r="C11629" s="463" t="s">
        <v>3519</v>
      </c>
      <c r="D11629" s="466">
        <v>412.86</v>
      </c>
    </row>
    <row r="11630" spans="1:4">
      <c r="A11630" s="463">
        <v>40397</v>
      </c>
      <c r="B11630" s="464" t="s">
        <v>7743</v>
      </c>
      <c r="C11630" s="463" t="s">
        <v>3519</v>
      </c>
      <c r="D11630" s="466">
        <v>211.43</v>
      </c>
    </row>
    <row r="11631" spans="1:4">
      <c r="A11631" s="463">
        <v>40393</v>
      </c>
      <c r="B11631" s="464" t="s">
        <v>7744</v>
      </c>
      <c r="C11631" s="463" t="s">
        <v>3519</v>
      </c>
      <c r="D11631" s="466">
        <v>40.93</v>
      </c>
    </row>
    <row r="11632" spans="1:4">
      <c r="A11632" s="463">
        <v>40399</v>
      </c>
      <c r="B11632" s="464" t="s">
        <v>7745</v>
      </c>
      <c r="C11632" s="463" t="s">
        <v>3519</v>
      </c>
      <c r="D11632" s="466">
        <v>675.44</v>
      </c>
    </row>
    <row r="11633" spans="1:4">
      <c r="A11633" s="463">
        <v>39322</v>
      </c>
      <c r="B11633" s="464" t="s">
        <v>7746</v>
      </c>
      <c r="C11633" s="463" t="s">
        <v>3519</v>
      </c>
      <c r="D11633" s="466">
        <v>25.31</v>
      </c>
    </row>
    <row r="11634" spans="1:4">
      <c r="A11634" s="463">
        <v>39289</v>
      </c>
      <c r="B11634" s="464" t="s">
        <v>7747</v>
      </c>
      <c r="C11634" s="463" t="s">
        <v>3519</v>
      </c>
      <c r="D11634" s="466">
        <v>30.32</v>
      </c>
    </row>
    <row r="11635" spans="1:4">
      <c r="A11635" s="463">
        <v>39290</v>
      </c>
      <c r="B11635" s="464" t="s">
        <v>7748</v>
      </c>
      <c r="C11635" s="463" t="s">
        <v>3519</v>
      </c>
      <c r="D11635" s="466">
        <v>51.47</v>
      </c>
    </row>
    <row r="11636" spans="1:4">
      <c r="A11636" s="463">
        <v>39291</v>
      </c>
      <c r="B11636" s="464" t="s">
        <v>7749</v>
      </c>
      <c r="C11636" s="463" t="s">
        <v>3519</v>
      </c>
      <c r="D11636" s="466">
        <v>77.05</v>
      </c>
    </row>
    <row r="11637" spans="1:4">
      <c r="A11637" s="463">
        <v>20174</v>
      </c>
      <c r="B11637" s="464" t="s">
        <v>7750</v>
      </c>
      <c r="C11637" s="463" t="s">
        <v>3519</v>
      </c>
      <c r="D11637" s="466">
        <v>48.34</v>
      </c>
    </row>
    <row r="11638" spans="1:4">
      <c r="A11638" s="463">
        <v>41892</v>
      </c>
      <c r="B11638" s="464" t="s">
        <v>7751</v>
      </c>
      <c r="C11638" s="463" t="s">
        <v>3519</v>
      </c>
      <c r="D11638" s="466">
        <v>156.78</v>
      </c>
    </row>
    <row r="11639" spans="1:4">
      <c r="A11639" s="463">
        <v>7048</v>
      </c>
      <c r="B11639" s="464" t="s">
        <v>7752</v>
      </c>
      <c r="C11639" s="463" t="s">
        <v>3519</v>
      </c>
      <c r="D11639" s="466">
        <v>33.840000000000003</v>
      </c>
    </row>
    <row r="11640" spans="1:4">
      <c r="A11640" s="463">
        <v>7088</v>
      </c>
      <c r="B11640" s="464" t="s">
        <v>7753</v>
      </c>
      <c r="C11640" s="463" t="s">
        <v>3519</v>
      </c>
      <c r="D11640" s="466">
        <v>74</v>
      </c>
    </row>
    <row r="11641" spans="1:4">
      <c r="A11641" s="463">
        <v>20179</v>
      </c>
      <c r="B11641" s="464" t="s">
        <v>11605</v>
      </c>
      <c r="C11641" s="463" t="s">
        <v>3519</v>
      </c>
      <c r="D11641" s="466">
        <v>65.08</v>
      </c>
    </row>
    <row r="11642" spans="1:4">
      <c r="A11642" s="463">
        <v>20178</v>
      </c>
      <c r="B11642" s="464" t="s">
        <v>11606</v>
      </c>
      <c r="C11642" s="463" t="s">
        <v>3519</v>
      </c>
      <c r="D11642" s="466">
        <v>57.51</v>
      </c>
    </row>
    <row r="11643" spans="1:4">
      <c r="A11643" s="463">
        <v>20180</v>
      </c>
      <c r="B11643" s="464" t="s">
        <v>11607</v>
      </c>
      <c r="C11643" s="463" t="s">
        <v>3519</v>
      </c>
      <c r="D11643" s="466">
        <v>105.69</v>
      </c>
    </row>
    <row r="11644" spans="1:4">
      <c r="A11644" s="463">
        <v>20181</v>
      </c>
      <c r="B11644" s="464" t="s">
        <v>11608</v>
      </c>
      <c r="C11644" s="463" t="s">
        <v>3519</v>
      </c>
      <c r="D11644" s="466">
        <v>156.78</v>
      </c>
    </row>
    <row r="11645" spans="1:4">
      <c r="A11645" s="463">
        <v>20177</v>
      </c>
      <c r="B11645" s="464" t="s">
        <v>11609</v>
      </c>
      <c r="C11645" s="463" t="s">
        <v>3519</v>
      </c>
      <c r="D11645" s="466">
        <v>37.69</v>
      </c>
    </row>
    <row r="11646" spans="1:4">
      <c r="A11646" s="463">
        <v>7082</v>
      </c>
      <c r="B11646" s="464" t="s">
        <v>7754</v>
      </c>
      <c r="C11646" s="463" t="s">
        <v>3519</v>
      </c>
      <c r="D11646" s="466">
        <v>74.14</v>
      </c>
    </row>
    <row r="11647" spans="1:4" ht="28.5">
      <c r="A11647" s="463">
        <v>42707</v>
      </c>
      <c r="B11647" s="464" t="s">
        <v>7755</v>
      </c>
      <c r="C11647" s="463" t="s">
        <v>3519</v>
      </c>
      <c r="D11647" s="466">
        <v>201.34</v>
      </c>
    </row>
    <row r="11648" spans="1:4">
      <c r="A11648" s="463">
        <v>7069</v>
      </c>
      <c r="B11648" s="464" t="s">
        <v>7756</v>
      </c>
      <c r="C11648" s="463" t="s">
        <v>3519</v>
      </c>
      <c r="D11648" s="466">
        <v>164.55</v>
      </c>
    </row>
    <row r="11649" spans="1:4" ht="28.5">
      <c r="A11649" s="463">
        <v>42708</v>
      </c>
      <c r="B11649" s="464" t="s">
        <v>7757</v>
      </c>
      <c r="C11649" s="463" t="s">
        <v>3519</v>
      </c>
      <c r="D11649" s="466">
        <v>528.47</v>
      </c>
    </row>
    <row r="11650" spans="1:4">
      <c r="A11650" s="463">
        <v>7070</v>
      </c>
      <c r="B11650" s="464" t="s">
        <v>7758</v>
      </c>
      <c r="C11650" s="463" t="s">
        <v>3519</v>
      </c>
      <c r="D11650" s="466">
        <v>235.63</v>
      </c>
    </row>
    <row r="11651" spans="1:4" ht="28.5">
      <c r="A11651" s="463">
        <v>42709</v>
      </c>
      <c r="B11651" s="464" t="s">
        <v>7759</v>
      </c>
      <c r="C11651" s="463" t="s">
        <v>3519</v>
      </c>
      <c r="D11651" s="466">
        <v>790.36</v>
      </c>
    </row>
    <row r="11652" spans="1:4" ht="28.5">
      <c r="A11652" s="463">
        <v>42710</v>
      </c>
      <c r="B11652" s="464" t="s">
        <v>7760</v>
      </c>
      <c r="C11652" s="463" t="s">
        <v>3519</v>
      </c>
      <c r="D11652" s="466">
        <v>2271.91</v>
      </c>
    </row>
    <row r="11653" spans="1:4" ht="28.5">
      <c r="A11653" s="463">
        <v>42716</v>
      </c>
      <c r="B11653" s="464" t="s">
        <v>7761</v>
      </c>
      <c r="C11653" s="463" t="s">
        <v>3519</v>
      </c>
      <c r="D11653" s="466">
        <v>2827.78</v>
      </c>
    </row>
    <row r="11654" spans="1:4">
      <c r="A11654" s="463">
        <v>20172</v>
      </c>
      <c r="B11654" s="464" t="s">
        <v>7762</v>
      </c>
      <c r="C11654" s="463" t="s">
        <v>3519</v>
      </c>
      <c r="D11654" s="466">
        <v>54.38</v>
      </c>
    </row>
    <row r="11655" spans="1:4">
      <c r="A11655" s="463">
        <v>40945</v>
      </c>
      <c r="B11655" s="464" t="s">
        <v>7763</v>
      </c>
      <c r="C11655" s="463" t="s">
        <v>3521</v>
      </c>
      <c r="D11655" s="466">
        <v>13.08</v>
      </c>
    </row>
    <row r="11656" spans="1:4">
      <c r="A11656" s="463">
        <v>40946</v>
      </c>
      <c r="B11656" s="464" t="s">
        <v>7764</v>
      </c>
      <c r="C11656" s="463" t="s">
        <v>3526</v>
      </c>
      <c r="D11656" s="466">
        <v>2312.69</v>
      </c>
    </row>
    <row r="11657" spans="1:4">
      <c r="A11657" s="463">
        <v>7153</v>
      </c>
      <c r="B11657" s="464" t="s">
        <v>7765</v>
      </c>
      <c r="C11657" s="463" t="s">
        <v>3521</v>
      </c>
      <c r="D11657" s="466">
        <v>19.75</v>
      </c>
    </row>
    <row r="11658" spans="1:4">
      <c r="A11658" s="463">
        <v>41089</v>
      </c>
      <c r="B11658" s="464" t="s">
        <v>7766</v>
      </c>
      <c r="C11658" s="463" t="s">
        <v>3526</v>
      </c>
      <c r="D11658" s="466">
        <v>3490.5</v>
      </c>
    </row>
    <row r="11659" spans="1:4">
      <c r="A11659" s="463">
        <v>40943</v>
      </c>
      <c r="B11659" s="464" t="s">
        <v>7767</v>
      </c>
      <c r="C11659" s="463" t="s">
        <v>3521</v>
      </c>
      <c r="D11659" s="466">
        <v>20.8</v>
      </c>
    </row>
    <row r="11660" spans="1:4">
      <c r="A11660" s="463">
        <v>40944</v>
      </c>
      <c r="B11660" s="464" t="s">
        <v>7768</v>
      </c>
      <c r="C11660" s="463" t="s">
        <v>3526</v>
      </c>
      <c r="D11660" s="466">
        <v>3675.97</v>
      </c>
    </row>
    <row r="11661" spans="1:4">
      <c r="A11661" s="463">
        <v>6175</v>
      </c>
      <c r="B11661" s="464" t="s">
        <v>7769</v>
      </c>
      <c r="C11661" s="463" t="s">
        <v>3521</v>
      </c>
      <c r="D11661" s="466">
        <v>18.2</v>
      </c>
    </row>
    <row r="11662" spans="1:4">
      <c r="A11662" s="463">
        <v>41092</v>
      </c>
      <c r="B11662" s="464" t="s">
        <v>7770</v>
      </c>
      <c r="C11662" s="463" t="s">
        <v>3526</v>
      </c>
      <c r="D11662" s="466">
        <v>3215.47</v>
      </c>
    </row>
    <row r="11663" spans="1:4" ht="28.5">
      <c r="A11663" s="463">
        <v>37712</v>
      </c>
      <c r="B11663" s="464" t="s">
        <v>7771</v>
      </c>
      <c r="C11663" s="463" t="s">
        <v>3520</v>
      </c>
      <c r="D11663" s="466">
        <v>67.77</v>
      </c>
    </row>
    <row r="11664" spans="1:4" ht="28.5">
      <c r="A11664" s="463">
        <v>34547</v>
      </c>
      <c r="B11664" s="464" t="s">
        <v>7772</v>
      </c>
      <c r="C11664" s="463" t="s">
        <v>3522</v>
      </c>
      <c r="D11664" s="466">
        <v>6.41</v>
      </c>
    </row>
    <row r="11665" spans="1:4" ht="28.5">
      <c r="A11665" s="463">
        <v>34548</v>
      </c>
      <c r="B11665" s="464" t="s">
        <v>7773</v>
      </c>
      <c r="C11665" s="463" t="s">
        <v>3522</v>
      </c>
      <c r="D11665" s="466">
        <v>10.51</v>
      </c>
    </row>
    <row r="11666" spans="1:4" ht="28.5">
      <c r="A11666" s="463">
        <v>34558</v>
      </c>
      <c r="B11666" s="464" t="s">
        <v>7774</v>
      </c>
      <c r="C11666" s="463" t="s">
        <v>3522</v>
      </c>
      <c r="D11666" s="466">
        <v>5.21</v>
      </c>
    </row>
    <row r="11667" spans="1:4" ht="28.5">
      <c r="A11667" s="463">
        <v>34550</v>
      </c>
      <c r="B11667" s="464" t="s">
        <v>7775</v>
      </c>
      <c r="C11667" s="463" t="s">
        <v>3522</v>
      </c>
      <c r="D11667" s="466">
        <v>2.77</v>
      </c>
    </row>
    <row r="11668" spans="1:4" ht="28.5">
      <c r="A11668" s="463">
        <v>34557</v>
      </c>
      <c r="B11668" s="464" t="s">
        <v>7776</v>
      </c>
      <c r="C11668" s="463" t="s">
        <v>3522</v>
      </c>
      <c r="D11668" s="466">
        <v>4.0599999999999996</v>
      </c>
    </row>
    <row r="11669" spans="1:4" ht="28.5">
      <c r="A11669" s="463">
        <v>37411</v>
      </c>
      <c r="B11669" s="464" t="s">
        <v>8443</v>
      </c>
      <c r="C11669" s="463" t="s">
        <v>3520</v>
      </c>
      <c r="D11669" s="466">
        <v>29.66</v>
      </c>
    </row>
    <row r="11670" spans="1:4" ht="28.5">
      <c r="A11670" s="463">
        <v>39508</v>
      </c>
      <c r="B11670" s="464" t="s">
        <v>8442</v>
      </c>
      <c r="C11670" s="463" t="s">
        <v>3520</v>
      </c>
      <c r="D11670" s="466">
        <v>16.66</v>
      </c>
    </row>
    <row r="11671" spans="1:4" ht="28.5">
      <c r="A11671" s="463">
        <v>39507</v>
      </c>
      <c r="B11671" s="464" t="s">
        <v>8441</v>
      </c>
      <c r="C11671" s="463" t="s">
        <v>3520</v>
      </c>
      <c r="D11671" s="466">
        <v>24.86</v>
      </c>
    </row>
    <row r="11672" spans="1:4" ht="28.5">
      <c r="A11672" s="463">
        <v>7155</v>
      </c>
      <c r="B11672" s="464" t="s">
        <v>8440</v>
      </c>
      <c r="C11672" s="463" t="s">
        <v>3520</v>
      </c>
      <c r="D11672" s="466">
        <v>31.91</v>
      </c>
    </row>
    <row r="11673" spans="1:4" ht="28.5">
      <c r="A11673" s="463">
        <v>42406</v>
      </c>
      <c r="B11673" s="464" t="s">
        <v>8439</v>
      </c>
      <c r="C11673" s="463" t="s">
        <v>3520</v>
      </c>
      <c r="D11673" s="466">
        <v>36.590000000000003</v>
      </c>
    </row>
    <row r="11674" spans="1:4" ht="28.5">
      <c r="A11674" s="463">
        <v>7156</v>
      </c>
      <c r="B11674" s="464" t="s">
        <v>8438</v>
      </c>
      <c r="C11674" s="463" t="s">
        <v>3520</v>
      </c>
      <c r="D11674" s="466">
        <v>45.78</v>
      </c>
    </row>
    <row r="11675" spans="1:4" ht="28.5">
      <c r="A11675" s="463">
        <v>43127</v>
      </c>
      <c r="B11675" s="464" t="s">
        <v>8437</v>
      </c>
      <c r="C11675" s="463" t="s">
        <v>3520</v>
      </c>
      <c r="D11675" s="466">
        <v>65.52</v>
      </c>
    </row>
    <row r="11676" spans="1:4" ht="28.5">
      <c r="A11676" s="463">
        <v>10917</v>
      </c>
      <c r="B11676" s="464" t="s">
        <v>8436</v>
      </c>
      <c r="C11676" s="463" t="s">
        <v>3520</v>
      </c>
      <c r="D11676" s="466">
        <v>13.83</v>
      </c>
    </row>
    <row r="11677" spans="1:4" ht="28.5">
      <c r="A11677" s="463">
        <v>21141</v>
      </c>
      <c r="B11677" s="464" t="s">
        <v>8435</v>
      </c>
      <c r="C11677" s="463" t="s">
        <v>3520</v>
      </c>
      <c r="D11677" s="466">
        <v>21.41</v>
      </c>
    </row>
    <row r="11678" spans="1:4" ht="28.5">
      <c r="A11678" s="463">
        <v>39509</v>
      </c>
      <c r="B11678" s="464" t="s">
        <v>8434</v>
      </c>
      <c r="C11678" s="463" t="s">
        <v>3520</v>
      </c>
      <c r="D11678" s="466">
        <v>20.59</v>
      </c>
    </row>
    <row r="11679" spans="1:4">
      <c r="A11679" s="463">
        <v>44529</v>
      </c>
      <c r="B11679" s="464" t="s">
        <v>14072</v>
      </c>
      <c r="C11679" s="463" t="s">
        <v>3520</v>
      </c>
      <c r="D11679" s="466">
        <v>10.77</v>
      </c>
    </row>
    <row r="11680" spans="1:4" ht="28.5">
      <c r="A11680" s="463">
        <v>7167</v>
      </c>
      <c r="B11680" s="464" t="s">
        <v>8433</v>
      </c>
      <c r="C11680" s="463" t="s">
        <v>3520</v>
      </c>
      <c r="D11680" s="466">
        <v>28.06</v>
      </c>
    </row>
    <row r="11681" spans="1:4" ht="28.5">
      <c r="A11681" s="463">
        <v>10928</v>
      </c>
      <c r="B11681" s="464" t="s">
        <v>8432</v>
      </c>
      <c r="C11681" s="463" t="s">
        <v>3520</v>
      </c>
      <c r="D11681" s="466">
        <v>16.12</v>
      </c>
    </row>
    <row r="11682" spans="1:4" ht="28.5">
      <c r="A11682" s="463">
        <v>10933</v>
      </c>
      <c r="B11682" s="464" t="s">
        <v>8431</v>
      </c>
      <c r="C11682" s="463" t="s">
        <v>3520</v>
      </c>
      <c r="D11682" s="466">
        <v>24.32</v>
      </c>
    </row>
    <row r="11683" spans="1:4" ht="28.5">
      <c r="A11683" s="463">
        <v>7158</v>
      </c>
      <c r="B11683" s="464" t="s">
        <v>8430</v>
      </c>
      <c r="C11683" s="463" t="s">
        <v>3520</v>
      </c>
      <c r="D11683" s="466">
        <v>41.25</v>
      </c>
    </row>
    <row r="11684" spans="1:4" ht="28.5">
      <c r="A11684" s="463">
        <v>10927</v>
      </c>
      <c r="B11684" s="464" t="s">
        <v>8429</v>
      </c>
      <c r="C11684" s="463" t="s">
        <v>3520</v>
      </c>
      <c r="D11684" s="466">
        <v>26.38</v>
      </c>
    </row>
    <row r="11685" spans="1:4" ht="28.5">
      <c r="A11685" s="463">
        <v>7162</v>
      </c>
      <c r="B11685" s="464" t="s">
        <v>8428</v>
      </c>
      <c r="C11685" s="463" t="s">
        <v>3520</v>
      </c>
      <c r="D11685" s="466">
        <v>64.55</v>
      </c>
    </row>
    <row r="11686" spans="1:4" ht="28.5">
      <c r="A11686" s="463">
        <v>10932</v>
      </c>
      <c r="B11686" s="464" t="s">
        <v>8427</v>
      </c>
      <c r="C11686" s="463" t="s">
        <v>3520</v>
      </c>
      <c r="D11686" s="466">
        <v>112.27</v>
      </c>
    </row>
    <row r="11687" spans="1:4" ht="28.5">
      <c r="A11687" s="463">
        <v>10937</v>
      </c>
      <c r="B11687" s="464" t="s">
        <v>8426</v>
      </c>
      <c r="C11687" s="463" t="s">
        <v>3520</v>
      </c>
      <c r="D11687" s="466">
        <v>28.86</v>
      </c>
    </row>
    <row r="11688" spans="1:4" ht="28.5">
      <c r="A11688" s="463">
        <v>10935</v>
      </c>
      <c r="B11688" s="464" t="s">
        <v>8425</v>
      </c>
      <c r="C11688" s="463" t="s">
        <v>3520</v>
      </c>
      <c r="D11688" s="466">
        <v>50.05</v>
      </c>
    </row>
    <row r="11689" spans="1:4">
      <c r="A11689" s="463">
        <v>10931</v>
      </c>
      <c r="B11689" s="464" t="s">
        <v>8424</v>
      </c>
      <c r="C11689" s="463" t="s">
        <v>3520</v>
      </c>
      <c r="D11689" s="466">
        <v>14.08</v>
      </c>
    </row>
    <row r="11690" spans="1:4">
      <c r="A11690" s="463">
        <v>7164</v>
      </c>
      <c r="B11690" s="464" t="s">
        <v>7777</v>
      </c>
      <c r="C11690" s="463" t="s">
        <v>3520</v>
      </c>
      <c r="D11690" s="466">
        <v>46.59</v>
      </c>
    </row>
    <row r="11691" spans="1:4">
      <c r="A11691" s="463">
        <v>36887</v>
      </c>
      <c r="B11691" s="464" t="s">
        <v>7778</v>
      </c>
      <c r="C11691" s="463" t="s">
        <v>3520</v>
      </c>
      <c r="D11691" s="466">
        <v>9.06</v>
      </c>
    </row>
    <row r="11692" spans="1:4" ht="42.75">
      <c r="A11692" s="463">
        <v>34630</v>
      </c>
      <c r="B11692" s="464" t="s">
        <v>7779</v>
      </c>
      <c r="C11692" s="463" t="s">
        <v>3519</v>
      </c>
      <c r="D11692" s="466">
        <v>1101.52</v>
      </c>
    </row>
    <row r="11693" spans="1:4">
      <c r="A11693" s="463">
        <v>7161</v>
      </c>
      <c r="B11693" s="464" t="s">
        <v>7780</v>
      </c>
      <c r="C11693" s="463" t="s">
        <v>3520</v>
      </c>
      <c r="D11693" s="466">
        <v>5.8</v>
      </c>
    </row>
    <row r="11694" spans="1:4" ht="28.5">
      <c r="A11694" s="463">
        <v>7170</v>
      </c>
      <c r="B11694" s="464" t="s">
        <v>7781</v>
      </c>
      <c r="C11694" s="463" t="s">
        <v>3520</v>
      </c>
      <c r="D11694" s="466">
        <v>2.19</v>
      </c>
    </row>
    <row r="11695" spans="1:4" ht="28.5">
      <c r="A11695" s="463">
        <v>37524</v>
      </c>
      <c r="B11695" s="464" t="s">
        <v>7782</v>
      </c>
      <c r="C11695" s="463" t="s">
        <v>3522</v>
      </c>
      <c r="D11695" s="466">
        <v>2</v>
      </c>
    </row>
    <row r="11696" spans="1:4" ht="28.5">
      <c r="A11696" s="463">
        <v>37525</v>
      </c>
      <c r="B11696" s="464" t="s">
        <v>7783</v>
      </c>
      <c r="C11696" s="463" t="s">
        <v>3522</v>
      </c>
      <c r="D11696" s="466">
        <v>2.73</v>
      </c>
    </row>
    <row r="11697" spans="1:4" ht="28.5">
      <c r="A11697" s="463">
        <v>36789</v>
      </c>
      <c r="B11697" s="464" t="s">
        <v>7784</v>
      </c>
      <c r="C11697" s="463" t="s">
        <v>3519</v>
      </c>
      <c r="D11697" s="466">
        <v>2.77</v>
      </c>
    </row>
    <row r="11698" spans="1:4" ht="28.5">
      <c r="A11698" s="463">
        <v>7173</v>
      </c>
      <c r="B11698" s="464" t="s">
        <v>7785</v>
      </c>
      <c r="C11698" s="463" t="s">
        <v>3529</v>
      </c>
      <c r="D11698" s="466">
        <v>1789.99</v>
      </c>
    </row>
    <row r="11699" spans="1:4" ht="28.5">
      <c r="A11699" s="463">
        <v>7175</v>
      </c>
      <c r="B11699" s="464" t="s">
        <v>11775</v>
      </c>
      <c r="C11699" s="463" t="s">
        <v>3519</v>
      </c>
      <c r="D11699" s="466">
        <v>2.02</v>
      </c>
    </row>
    <row r="11700" spans="1:4" ht="28.5">
      <c r="A11700" s="463">
        <v>40741</v>
      </c>
      <c r="B11700" s="464" t="s">
        <v>8423</v>
      </c>
      <c r="C11700" s="463" t="s">
        <v>3519</v>
      </c>
      <c r="D11700" s="466">
        <v>2.8</v>
      </c>
    </row>
    <row r="11701" spans="1:4">
      <c r="A11701" s="463">
        <v>7184</v>
      </c>
      <c r="B11701" s="464" t="s">
        <v>7786</v>
      </c>
      <c r="C11701" s="463" t="s">
        <v>3520</v>
      </c>
      <c r="D11701" s="466">
        <v>35.72</v>
      </c>
    </row>
    <row r="11702" spans="1:4">
      <c r="A11702" s="463">
        <v>34458</v>
      </c>
      <c r="B11702" s="464" t="s">
        <v>7787</v>
      </c>
      <c r="C11702" s="463" t="s">
        <v>3519</v>
      </c>
      <c r="D11702" s="466">
        <v>153.71</v>
      </c>
    </row>
    <row r="11703" spans="1:4">
      <c r="A11703" s="463">
        <v>34464</v>
      </c>
      <c r="B11703" s="464" t="s">
        <v>7788</v>
      </c>
      <c r="C11703" s="463" t="s">
        <v>3519</v>
      </c>
      <c r="D11703" s="466">
        <v>228.8</v>
      </c>
    </row>
    <row r="11704" spans="1:4">
      <c r="A11704" s="463">
        <v>34468</v>
      </c>
      <c r="B11704" s="464" t="s">
        <v>7789</v>
      </c>
      <c r="C11704" s="463" t="s">
        <v>3519</v>
      </c>
      <c r="D11704" s="466">
        <v>288.45999999999998</v>
      </c>
    </row>
    <row r="11705" spans="1:4">
      <c r="A11705" s="463">
        <v>34473</v>
      </c>
      <c r="B11705" s="464" t="s">
        <v>7790</v>
      </c>
      <c r="C11705" s="463" t="s">
        <v>3519</v>
      </c>
      <c r="D11705" s="466">
        <v>174.98</v>
      </c>
    </row>
    <row r="11706" spans="1:4">
      <c r="A11706" s="463">
        <v>34480</v>
      </c>
      <c r="B11706" s="464" t="s">
        <v>7791</v>
      </c>
      <c r="C11706" s="463" t="s">
        <v>3519</v>
      </c>
      <c r="D11706" s="466">
        <v>323.38</v>
      </c>
    </row>
    <row r="11707" spans="1:4">
      <c r="A11707" s="463">
        <v>34486</v>
      </c>
      <c r="B11707" s="464" t="s">
        <v>7792</v>
      </c>
      <c r="C11707" s="463" t="s">
        <v>3519</v>
      </c>
      <c r="D11707" s="466">
        <v>382.87</v>
      </c>
    </row>
    <row r="11708" spans="1:4">
      <c r="A11708" s="463">
        <v>7190</v>
      </c>
      <c r="B11708" s="464" t="s">
        <v>7793</v>
      </c>
      <c r="C11708" s="463" t="s">
        <v>3519</v>
      </c>
      <c r="D11708" s="466">
        <v>12.78</v>
      </c>
    </row>
    <row r="11709" spans="1:4">
      <c r="A11709" s="463">
        <v>34417</v>
      </c>
      <c r="B11709" s="464" t="s">
        <v>7794</v>
      </c>
      <c r="C11709" s="463" t="s">
        <v>3519</v>
      </c>
      <c r="D11709" s="466">
        <v>20.45</v>
      </c>
    </row>
    <row r="11710" spans="1:4">
      <c r="A11710" s="463">
        <v>7213</v>
      </c>
      <c r="B11710" s="464" t="s">
        <v>7795</v>
      </c>
      <c r="C11710" s="463" t="s">
        <v>3520</v>
      </c>
      <c r="D11710" s="466">
        <v>18.760000000000002</v>
      </c>
    </row>
    <row r="11711" spans="1:4">
      <c r="A11711" s="463">
        <v>7195</v>
      </c>
      <c r="B11711" s="464" t="s">
        <v>7796</v>
      </c>
      <c r="C11711" s="463" t="s">
        <v>3519</v>
      </c>
      <c r="D11711" s="466">
        <v>55.08</v>
      </c>
    </row>
    <row r="11712" spans="1:4">
      <c r="A11712" s="463">
        <v>7186</v>
      </c>
      <c r="B11712" s="464" t="s">
        <v>7797</v>
      </c>
      <c r="C11712" s="463" t="s">
        <v>3519</v>
      </c>
      <c r="D11712" s="466">
        <v>60</v>
      </c>
    </row>
    <row r="11713" spans="1:4">
      <c r="A11713" s="463">
        <v>7194</v>
      </c>
      <c r="B11713" s="464" t="s">
        <v>7798</v>
      </c>
      <c r="C11713" s="463" t="s">
        <v>3520</v>
      </c>
      <c r="D11713" s="466">
        <v>27.66</v>
      </c>
    </row>
    <row r="11714" spans="1:4">
      <c r="A11714" s="463">
        <v>7197</v>
      </c>
      <c r="B11714" s="464" t="s">
        <v>7799</v>
      </c>
      <c r="C11714" s="463" t="s">
        <v>3519</v>
      </c>
      <c r="D11714" s="466">
        <v>116.76</v>
      </c>
    </row>
    <row r="11715" spans="1:4">
      <c r="A11715" s="463">
        <v>7192</v>
      </c>
      <c r="B11715" s="464" t="s">
        <v>7800</v>
      </c>
      <c r="C11715" s="463" t="s">
        <v>3519</v>
      </c>
      <c r="D11715" s="466">
        <v>104.61</v>
      </c>
    </row>
    <row r="11716" spans="1:4">
      <c r="A11716" s="463">
        <v>7193</v>
      </c>
      <c r="B11716" s="464" t="s">
        <v>7801</v>
      </c>
      <c r="C11716" s="463" t="s">
        <v>3519</v>
      </c>
      <c r="D11716" s="466">
        <v>117.77</v>
      </c>
    </row>
    <row r="11717" spans="1:4">
      <c r="A11717" s="463">
        <v>7189</v>
      </c>
      <c r="B11717" s="464" t="s">
        <v>7802</v>
      </c>
      <c r="C11717" s="463" t="s">
        <v>3519</v>
      </c>
      <c r="D11717" s="466">
        <v>136.86000000000001</v>
      </c>
    </row>
    <row r="11718" spans="1:4">
      <c r="A11718" s="463">
        <v>34402</v>
      </c>
      <c r="B11718" s="464" t="s">
        <v>7803</v>
      </c>
      <c r="C11718" s="463" t="s">
        <v>3519</v>
      </c>
      <c r="D11718" s="466">
        <v>193.22</v>
      </c>
    </row>
    <row r="11719" spans="1:4">
      <c r="A11719" s="463">
        <v>7245</v>
      </c>
      <c r="B11719" s="464" t="s">
        <v>7804</v>
      </c>
      <c r="C11719" s="463" t="s">
        <v>3519</v>
      </c>
      <c r="D11719" s="466">
        <v>43.57</v>
      </c>
    </row>
    <row r="11720" spans="1:4">
      <c r="A11720" s="463">
        <v>34425</v>
      </c>
      <c r="B11720" s="464" t="s">
        <v>7805</v>
      </c>
      <c r="C11720" s="463" t="s">
        <v>3519</v>
      </c>
      <c r="D11720" s="466">
        <v>124.12</v>
      </c>
    </row>
    <row r="11721" spans="1:4">
      <c r="A11721" s="463">
        <v>7223</v>
      </c>
      <c r="B11721" s="464" t="s">
        <v>7806</v>
      </c>
      <c r="C11721" s="463" t="s">
        <v>3519</v>
      </c>
      <c r="D11721" s="466">
        <v>138.32</v>
      </c>
    </row>
    <row r="11722" spans="1:4">
      <c r="A11722" s="463">
        <v>7234</v>
      </c>
      <c r="B11722" s="464" t="s">
        <v>7807</v>
      </c>
      <c r="C11722" s="463" t="s">
        <v>3519</v>
      </c>
      <c r="D11722" s="466">
        <v>208.73</v>
      </c>
    </row>
    <row r="11723" spans="1:4">
      <c r="A11723" s="463">
        <v>7224</v>
      </c>
      <c r="B11723" s="464" t="s">
        <v>7808</v>
      </c>
      <c r="C11723" s="463" t="s">
        <v>3519</v>
      </c>
      <c r="D11723" s="466">
        <v>254.29</v>
      </c>
    </row>
    <row r="11724" spans="1:4">
      <c r="A11724" s="463">
        <v>7225</v>
      </c>
      <c r="B11724" s="464" t="s">
        <v>7809</v>
      </c>
      <c r="C11724" s="463" t="s">
        <v>3519</v>
      </c>
      <c r="D11724" s="466">
        <v>272.67</v>
      </c>
    </row>
    <row r="11725" spans="1:4">
      <c r="A11725" s="463">
        <v>7226</v>
      </c>
      <c r="B11725" s="464" t="s">
        <v>7810</v>
      </c>
      <c r="C11725" s="463" t="s">
        <v>3519</v>
      </c>
      <c r="D11725" s="466">
        <v>290.97000000000003</v>
      </c>
    </row>
    <row r="11726" spans="1:4">
      <c r="A11726" s="463">
        <v>7227</v>
      </c>
      <c r="B11726" s="464" t="s">
        <v>7811</v>
      </c>
      <c r="C11726" s="463" t="s">
        <v>3519</v>
      </c>
      <c r="D11726" s="466">
        <v>331.2</v>
      </c>
    </row>
    <row r="11727" spans="1:4">
      <c r="A11727" s="463">
        <v>7212</v>
      </c>
      <c r="B11727" s="464" t="s">
        <v>7812</v>
      </c>
      <c r="C11727" s="463" t="s">
        <v>3519</v>
      </c>
      <c r="D11727" s="466">
        <v>363.91</v>
      </c>
    </row>
    <row r="11728" spans="1:4">
      <c r="A11728" s="463">
        <v>7229</v>
      </c>
      <c r="B11728" s="464" t="s">
        <v>7813</v>
      </c>
      <c r="C11728" s="463" t="s">
        <v>3519</v>
      </c>
      <c r="D11728" s="466">
        <v>230.67</v>
      </c>
    </row>
    <row r="11729" spans="1:4">
      <c r="A11729" s="463">
        <v>7230</v>
      </c>
      <c r="B11729" s="464" t="s">
        <v>7814</v>
      </c>
      <c r="C11729" s="463" t="s">
        <v>3519</v>
      </c>
      <c r="D11729" s="466">
        <v>384.02</v>
      </c>
    </row>
    <row r="11730" spans="1:4">
      <c r="A11730" s="463">
        <v>7231</v>
      </c>
      <c r="B11730" s="464" t="s">
        <v>7815</v>
      </c>
      <c r="C11730" s="463" t="s">
        <v>3519</v>
      </c>
      <c r="D11730" s="466">
        <v>544.77</v>
      </c>
    </row>
    <row r="11731" spans="1:4">
      <c r="A11731" s="463">
        <v>7220</v>
      </c>
      <c r="B11731" s="464" t="s">
        <v>7816</v>
      </c>
      <c r="C11731" s="463" t="s">
        <v>3519</v>
      </c>
      <c r="D11731" s="466">
        <v>672.46</v>
      </c>
    </row>
    <row r="11732" spans="1:4">
      <c r="A11732" s="463">
        <v>34447</v>
      </c>
      <c r="B11732" s="464" t="s">
        <v>7817</v>
      </c>
      <c r="C11732" s="463" t="s">
        <v>3519</v>
      </c>
      <c r="D11732" s="466">
        <v>751.91</v>
      </c>
    </row>
    <row r="11733" spans="1:4">
      <c r="A11733" s="463">
        <v>7233</v>
      </c>
      <c r="B11733" s="464" t="s">
        <v>7818</v>
      </c>
      <c r="C11733" s="463" t="s">
        <v>3519</v>
      </c>
      <c r="D11733" s="466">
        <v>862.56</v>
      </c>
    </row>
    <row r="11734" spans="1:4" ht="57">
      <c r="A11734" s="463">
        <v>40740</v>
      </c>
      <c r="B11734" s="464" t="s">
        <v>14073</v>
      </c>
      <c r="C11734" s="463" t="s">
        <v>3520</v>
      </c>
      <c r="D11734" s="466">
        <v>186.97</v>
      </c>
    </row>
    <row r="11735" spans="1:4" ht="28.5">
      <c r="A11735" s="463">
        <v>25007</v>
      </c>
      <c r="B11735" s="464" t="s">
        <v>8422</v>
      </c>
      <c r="C11735" s="463" t="s">
        <v>3520</v>
      </c>
      <c r="D11735" s="466">
        <v>53.5</v>
      </c>
    </row>
    <row r="11736" spans="1:4" ht="57">
      <c r="A11736" s="463">
        <v>43071</v>
      </c>
      <c r="B11736" s="464" t="s">
        <v>11610</v>
      </c>
      <c r="C11736" s="463" t="s">
        <v>3520</v>
      </c>
      <c r="D11736" s="466">
        <v>210.52</v>
      </c>
    </row>
    <row r="11737" spans="1:4" ht="57">
      <c r="A11737" s="463">
        <v>39520</v>
      </c>
      <c r="B11737" s="464" t="s">
        <v>8421</v>
      </c>
      <c r="C11737" s="463" t="s">
        <v>3520</v>
      </c>
      <c r="D11737" s="466">
        <v>171.75</v>
      </c>
    </row>
    <row r="11738" spans="1:4" ht="57">
      <c r="A11738" s="463">
        <v>39521</v>
      </c>
      <c r="B11738" s="464" t="s">
        <v>8420</v>
      </c>
      <c r="C11738" s="463" t="s">
        <v>3520</v>
      </c>
      <c r="D11738" s="466">
        <v>177.36</v>
      </c>
    </row>
    <row r="11739" spans="1:4" ht="42.75">
      <c r="A11739" s="463">
        <v>39522</v>
      </c>
      <c r="B11739" s="464" t="s">
        <v>8419</v>
      </c>
      <c r="C11739" s="463" t="s">
        <v>3520</v>
      </c>
      <c r="D11739" s="466">
        <v>183.15</v>
      </c>
    </row>
    <row r="11740" spans="1:4" ht="28.5">
      <c r="A11740" s="463">
        <v>7243</v>
      </c>
      <c r="B11740" s="464" t="s">
        <v>8418</v>
      </c>
      <c r="C11740" s="463" t="s">
        <v>3520</v>
      </c>
      <c r="D11740" s="466">
        <v>55.9</v>
      </c>
    </row>
    <row r="11741" spans="1:4" ht="28.5">
      <c r="A11741" s="463">
        <v>11067</v>
      </c>
      <c r="B11741" s="464" t="s">
        <v>8417</v>
      </c>
      <c r="C11741" s="463" t="s">
        <v>3519</v>
      </c>
      <c r="D11741" s="466">
        <v>464.52</v>
      </c>
    </row>
    <row r="11742" spans="1:4" ht="28.5">
      <c r="A11742" s="463">
        <v>11068</v>
      </c>
      <c r="B11742" s="464" t="s">
        <v>8416</v>
      </c>
      <c r="C11742" s="463" t="s">
        <v>3519</v>
      </c>
      <c r="D11742" s="466">
        <v>586.85</v>
      </c>
    </row>
    <row r="11743" spans="1:4">
      <c r="A11743" s="463">
        <v>7246</v>
      </c>
      <c r="B11743" s="464" t="s">
        <v>7819</v>
      </c>
      <c r="C11743" s="463" t="s">
        <v>3519</v>
      </c>
      <c r="D11743" s="466">
        <v>48.12</v>
      </c>
    </row>
    <row r="11744" spans="1:4">
      <c r="A11744" s="463">
        <v>12869</v>
      </c>
      <c r="B11744" s="464" t="s">
        <v>7820</v>
      </c>
      <c r="C11744" s="463" t="s">
        <v>3521</v>
      </c>
      <c r="D11744" s="466">
        <v>14.98</v>
      </c>
    </row>
    <row r="11745" spans="1:4">
      <c r="A11745" s="463">
        <v>41097</v>
      </c>
      <c r="B11745" s="464" t="s">
        <v>8415</v>
      </c>
      <c r="C11745" s="463" t="s">
        <v>3526</v>
      </c>
      <c r="D11745" s="466">
        <v>2647.27</v>
      </c>
    </row>
    <row r="11746" spans="1:4" ht="28.5">
      <c r="A11746" s="463">
        <v>1574</v>
      </c>
      <c r="B11746" s="464" t="s">
        <v>7821</v>
      </c>
      <c r="C11746" s="463" t="s">
        <v>3519</v>
      </c>
      <c r="D11746" s="466">
        <v>1.37</v>
      </c>
    </row>
    <row r="11747" spans="1:4" ht="28.5">
      <c r="A11747" s="463">
        <v>1581</v>
      </c>
      <c r="B11747" s="464" t="s">
        <v>7822</v>
      </c>
      <c r="C11747" s="463" t="s">
        <v>3519</v>
      </c>
      <c r="D11747" s="466">
        <v>9.5399999999999991</v>
      </c>
    </row>
    <row r="11748" spans="1:4" ht="28.5">
      <c r="A11748" s="463">
        <v>1575</v>
      </c>
      <c r="B11748" s="464" t="s">
        <v>7823</v>
      </c>
      <c r="C11748" s="463" t="s">
        <v>3519</v>
      </c>
      <c r="D11748" s="466">
        <v>1.63</v>
      </c>
    </row>
    <row r="11749" spans="1:4" ht="28.5">
      <c r="A11749" s="463">
        <v>1570</v>
      </c>
      <c r="B11749" s="464" t="s">
        <v>7824</v>
      </c>
      <c r="C11749" s="463" t="s">
        <v>3519</v>
      </c>
      <c r="D11749" s="466">
        <v>0.82</v>
      </c>
    </row>
    <row r="11750" spans="1:4" ht="28.5">
      <c r="A11750" s="463">
        <v>1576</v>
      </c>
      <c r="B11750" s="464" t="s">
        <v>7825</v>
      </c>
      <c r="C11750" s="463" t="s">
        <v>3519</v>
      </c>
      <c r="D11750" s="466">
        <v>2.2599999999999998</v>
      </c>
    </row>
    <row r="11751" spans="1:4" ht="28.5">
      <c r="A11751" s="463">
        <v>1577</v>
      </c>
      <c r="B11751" s="464" t="s">
        <v>7826</v>
      </c>
      <c r="C11751" s="463" t="s">
        <v>3519</v>
      </c>
      <c r="D11751" s="466">
        <v>2.5499999999999998</v>
      </c>
    </row>
    <row r="11752" spans="1:4" ht="28.5">
      <c r="A11752" s="463">
        <v>1571</v>
      </c>
      <c r="B11752" s="464" t="s">
        <v>7827</v>
      </c>
      <c r="C11752" s="463" t="s">
        <v>3519</v>
      </c>
      <c r="D11752" s="466">
        <v>1.06</v>
      </c>
    </row>
    <row r="11753" spans="1:4" ht="28.5">
      <c r="A11753" s="463">
        <v>1578</v>
      </c>
      <c r="B11753" s="464" t="s">
        <v>7828</v>
      </c>
      <c r="C11753" s="463" t="s">
        <v>3519</v>
      </c>
      <c r="D11753" s="466">
        <v>4.42</v>
      </c>
    </row>
    <row r="11754" spans="1:4" ht="28.5">
      <c r="A11754" s="463">
        <v>1573</v>
      </c>
      <c r="B11754" s="464" t="s">
        <v>7829</v>
      </c>
      <c r="C11754" s="463" t="s">
        <v>3519</v>
      </c>
      <c r="D11754" s="466">
        <v>1.27</v>
      </c>
    </row>
    <row r="11755" spans="1:4" ht="28.5">
      <c r="A11755" s="463">
        <v>1579</v>
      </c>
      <c r="B11755" s="464" t="s">
        <v>7830</v>
      </c>
      <c r="C11755" s="463" t="s">
        <v>3519</v>
      </c>
      <c r="D11755" s="466">
        <v>5.51</v>
      </c>
    </row>
    <row r="11756" spans="1:4" ht="28.5">
      <c r="A11756" s="463">
        <v>1580</v>
      </c>
      <c r="B11756" s="464" t="s">
        <v>7831</v>
      </c>
      <c r="C11756" s="463" t="s">
        <v>3519</v>
      </c>
      <c r="D11756" s="466">
        <v>6.78</v>
      </c>
    </row>
    <row r="11757" spans="1:4">
      <c r="A11757" s="463">
        <v>39321</v>
      </c>
      <c r="B11757" s="464" t="s">
        <v>7832</v>
      </c>
      <c r="C11757" s="463" t="s">
        <v>3519</v>
      </c>
      <c r="D11757" s="466">
        <v>21.84</v>
      </c>
    </row>
    <row r="11758" spans="1:4">
      <c r="A11758" s="463">
        <v>39319</v>
      </c>
      <c r="B11758" s="464" t="s">
        <v>7833</v>
      </c>
      <c r="C11758" s="463" t="s">
        <v>3519</v>
      </c>
      <c r="D11758" s="466">
        <v>8.5299999999999994</v>
      </c>
    </row>
    <row r="11759" spans="1:4">
      <c r="A11759" s="463">
        <v>39320</v>
      </c>
      <c r="B11759" s="464" t="s">
        <v>7834</v>
      </c>
      <c r="C11759" s="463" t="s">
        <v>3519</v>
      </c>
      <c r="D11759" s="466">
        <v>14.18</v>
      </c>
    </row>
    <row r="11760" spans="1:4">
      <c r="A11760" s="463">
        <v>1591</v>
      </c>
      <c r="B11760" s="464" t="s">
        <v>7835</v>
      </c>
      <c r="C11760" s="463" t="s">
        <v>3519</v>
      </c>
      <c r="D11760" s="466">
        <v>21.04</v>
      </c>
    </row>
    <row r="11761" spans="1:4" ht="28.5">
      <c r="A11761" s="463">
        <v>1547</v>
      </c>
      <c r="B11761" s="464" t="s">
        <v>7836</v>
      </c>
      <c r="C11761" s="463" t="s">
        <v>3519</v>
      </c>
      <c r="D11761" s="466">
        <v>110.26</v>
      </c>
    </row>
    <row r="11762" spans="1:4">
      <c r="A11762" s="463">
        <v>38196</v>
      </c>
      <c r="B11762" s="464" t="s">
        <v>7837</v>
      </c>
      <c r="C11762" s="463" t="s">
        <v>3519</v>
      </c>
      <c r="D11762" s="466">
        <v>21.47</v>
      </c>
    </row>
    <row r="11763" spans="1:4">
      <c r="A11763" s="463">
        <v>1543</v>
      </c>
      <c r="B11763" s="464" t="s">
        <v>7838</v>
      </c>
      <c r="C11763" s="463" t="s">
        <v>3519</v>
      </c>
      <c r="D11763" s="466">
        <v>22.82</v>
      </c>
    </row>
    <row r="11764" spans="1:4">
      <c r="A11764" s="463">
        <v>1585</v>
      </c>
      <c r="B11764" s="464" t="s">
        <v>7839</v>
      </c>
      <c r="C11764" s="463" t="s">
        <v>3519</v>
      </c>
      <c r="D11764" s="466">
        <v>4.42</v>
      </c>
    </row>
    <row r="11765" spans="1:4">
      <c r="A11765" s="463">
        <v>1593</v>
      </c>
      <c r="B11765" s="464" t="s">
        <v>7840</v>
      </c>
      <c r="C11765" s="463" t="s">
        <v>3519</v>
      </c>
      <c r="D11765" s="466">
        <v>23.47</v>
      </c>
    </row>
    <row r="11766" spans="1:4">
      <c r="A11766" s="463">
        <v>11838</v>
      </c>
      <c r="B11766" s="464" t="s">
        <v>7841</v>
      </c>
      <c r="C11766" s="463" t="s">
        <v>3519</v>
      </c>
      <c r="D11766" s="466">
        <v>30.97</v>
      </c>
    </row>
    <row r="11767" spans="1:4">
      <c r="A11767" s="463">
        <v>1594</v>
      </c>
      <c r="B11767" s="464" t="s">
        <v>7842</v>
      </c>
      <c r="C11767" s="463" t="s">
        <v>3519</v>
      </c>
      <c r="D11767" s="466">
        <v>31.31</v>
      </c>
    </row>
    <row r="11768" spans="1:4">
      <c r="A11768" s="463">
        <v>1586</v>
      </c>
      <c r="B11768" s="464" t="s">
        <v>7843</v>
      </c>
      <c r="C11768" s="463" t="s">
        <v>3519</v>
      </c>
      <c r="D11768" s="466">
        <v>5.59</v>
      </c>
    </row>
    <row r="11769" spans="1:4">
      <c r="A11769" s="463">
        <v>11839</v>
      </c>
      <c r="B11769" s="464" t="s">
        <v>7844</v>
      </c>
      <c r="C11769" s="463" t="s">
        <v>3519</v>
      </c>
      <c r="D11769" s="466">
        <v>45.06</v>
      </c>
    </row>
    <row r="11770" spans="1:4">
      <c r="A11770" s="463">
        <v>1587</v>
      </c>
      <c r="B11770" s="464" t="s">
        <v>7845</v>
      </c>
      <c r="C11770" s="463" t="s">
        <v>3519</v>
      </c>
      <c r="D11770" s="466">
        <v>5.69</v>
      </c>
    </row>
    <row r="11771" spans="1:4">
      <c r="A11771" s="463">
        <v>1545</v>
      </c>
      <c r="B11771" s="464" t="s">
        <v>7846</v>
      </c>
      <c r="C11771" s="463" t="s">
        <v>3519</v>
      </c>
      <c r="D11771" s="466">
        <v>54.07</v>
      </c>
    </row>
    <row r="11772" spans="1:4">
      <c r="A11772" s="463">
        <v>1588</v>
      </c>
      <c r="B11772" s="464" t="s">
        <v>7847</v>
      </c>
      <c r="C11772" s="463" t="s">
        <v>3519</v>
      </c>
      <c r="D11772" s="466">
        <v>7.81</v>
      </c>
    </row>
    <row r="11773" spans="1:4">
      <c r="A11773" s="463">
        <v>1535</v>
      </c>
      <c r="B11773" s="464" t="s">
        <v>7848</v>
      </c>
      <c r="C11773" s="463" t="s">
        <v>3519</v>
      </c>
      <c r="D11773" s="466">
        <v>4.5</v>
      </c>
    </row>
    <row r="11774" spans="1:4">
      <c r="A11774" s="463">
        <v>1589</v>
      </c>
      <c r="B11774" s="464" t="s">
        <v>7849</v>
      </c>
      <c r="C11774" s="463" t="s">
        <v>3519</v>
      </c>
      <c r="D11774" s="466">
        <v>8.06</v>
      </c>
    </row>
    <row r="11775" spans="1:4" ht="28.5">
      <c r="A11775" s="463">
        <v>1546</v>
      </c>
      <c r="B11775" s="464" t="s">
        <v>7850</v>
      </c>
      <c r="C11775" s="463" t="s">
        <v>3519</v>
      </c>
      <c r="D11775" s="466">
        <v>91.24</v>
      </c>
    </row>
    <row r="11776" spans="1:4">
      <c r="A11776" s="463">
        <v>1590</v>
      </c>
      <c r="B11776" s="464" t="s">
        <v>7851</v>
      </c>
      <c r="C11776" s="463" t="s">
        <v>3519</v>
      </c>
      <c r="D11776" s="466">
        <v>14.19</v>
      </c>
    </row>
    <row r="11777" spans="1:4" ht="28.5">
      <c r="A11777" s="463">
        <v>1542</v>
      </c>
      <c r="B11777" s="464" t="s">
        <v>7852</v>
      </c>
      <c r="C11777" s="463" t="s">
        <v>3519</v>
      </c>
      <c r="D11777" s="466">
        <v>18.8</v>
      </c>
    </row>
    <row r="11778" spans="1:4" ht="28.5">
      <c r="A11778" s="463">
        <v>38415</v>
      </c>
      <c r="B11778" s="464" t="s">
        <v>7853</v>
      </c>
      <c r="C11778" s="463" t="s">
        <v>3519</v>
      </c>
      <c r="D11778" s="466">
        <v>1294.3499999999999</v>
      </c>
    </row>
    <row r="11779" spans="1:4" ht="28.5">
      <c r="A11779" s="463">
        <v>38414</v>
      </c>
      <c r="B11779" s="464" t="s">
        <v>7854</v>
      </c>
      <c r="C11779" s="463" t="s">
        <v>3519</v>
      </c>
      <c r="D11779" s="466">
        <v>1816.63</v>
      </c>
    </row>
    <row r="11780" spans="1:4">
      <c r="A11780" s="463">
        <v>38128</v>
      </c>
      <c r="B11780" s="464" t="s">
        <v>7855</v>
      </c>
      <c r="C11780" s="463" t="s">
        <v>3523</v>
      </c>
      <c r="D11780" s="466">
        <v>0.67</v>
      </c>
    </row>
    <row r="11781" spans="1:4">
      <c r="A11781" s="463">
        <v>7253</v>
      </c>
      <c r="B11781" s="464" t="s">
        <v>7856</v>
      </c>
      <c r="C11781" s="463" t="s">
        <v>3525</v>
      </c>
      <c r="D11781" s="466">
        <v>143.57</v>
      </c>
    </row>
    <row r="11782" spans="1:4">
      <c r="A11782" s="463">
        <v>4806</v>
      </c>
      <c r="B11782" s="464" t="s">
        <v>7857</v>
      </c>
      <c r="C11782" s="463" t="s">
        <v>3522</v>
      </c>
      <c r="D11782" s="466">
        <v>15.24</v>
      </c>
    </row>
    <row r="11783" spans="1:4">
      <c r="A11783" s="463">
        <v>34401</v>
      </c>
      <c r="B11783" s="464" t="s">
        <v>8414</v>
      </c>
      <c r="C11783" s="463" t="s">
        <v>3519</v>
      </c>
      <c r="D11783" s="466">
        <v>2.12</v>
      </c>
    </row>
    <row r="11784" spans="1:4">
      <c r="A11784" s="463">
        <v>7260</v>
      </c>
      <c r="B11784" s="464" t="s">
        <v>8413</v>
      </c>
      <c r="C11784" s="463" t="s">
        <v>3519</v>
      </c>
      <c r="D11784" s="466">
        <v>1.88</v>
      </c>
    </row>
    <row r="11785" spans="1:4">
      <c r="A11785" s="463">
        <v>7256</v>
      </c>
      <c r="B11785" s="464" t="s">
        <v>8412</v>
      </c>
      <c r="C11785" s="463" t="s">
        <v>3519</v>
      </c>
      <c r="D11785" s="466">
        <v>1.86</v>
      </c>
    </row>
    <row r="11786" spans="1:4">
      <c r="A11786" s="463">
        <v>7258</v>
      </c>
      <c r="B11786" s="464" t="s">
        <v>8411</v>
      </c>
      <c r="C11786" s="463" t="s">
        <v>3519</v>
      </c>
      <c r="D11786" s="466">
        <v>0.76</v>
      </c>
    </row>
    <row r="11787" spans="1:4">
      <c r="A11787" s="463">
        <v>34400</v>
      </c>
      <c r="B11787" s="464" t="s">
        <v>8410</v>
      </c>
      <c r="C11787" s="463" t="s">
        <v>3519</v>
      </c>
      <c r="D11787" s="466">
        <v>3.26</v>
      </c>
    </row>
    <row r="11788" spans="1:4">
      <c r="A11788" s="463">
        <v>10617</v>
      </c>
      <c r="B11788" s="464" t="s">
        <v>8409</v>
      </c>
      <c r="C11788" s="463" t="s">
        <v>3519</v>
      </c>
      <c r="D11788" s="466">
        <v>6.24</v>
      </c>
    </row>
    <row r="11789" spans="1:4" ht="28.5">
      <c r="A11789" s="463">
        <v>7274</v>
      </c>
      <c r="B11789" s="464" t="s">
        <v>7858</v>
      </c>
      <c r="C11789" s="463" t="s">
        <v>3519</v>
      </c>
      <c r="D11789" s="466">
        <v>65.430000000000007</v>
      </c>
    </row>
    <row r="11790" spans="1:4" ht="28.5">
      <c r="A11790" s="463">
        <v>11663</v>
      </c>
      <c r="B11790" s="464" t="s">
        <v>7859</v>
      </c>
      <c r="C11790" s="463" t="s">
        <v>3519</v>
      </c>
      <c r="D11790" s="466">
        <v>538.22</v>
      </c>
    </row>
    <row r="11791" spans="1:4">
      <c r="A11791" s="463">
        <v>154</v>
      </c>
      <c r="B11791" s="464" t="s">
        <v>8408</v>
      </c>
      <c r="C11791" s="463" t="s">
        <v>3524</v>
      </c>
      <c r="D11791" s="466">
        <v>55.36</v>
      </c>
    </row>
    <row r="11792" spans="1:4" ht="28.5">
      <c r="A11792" s="463">
        <v>38121</v>
      </c>
      <c r="B11792" s="464" t="s">
        <v>14074</v>
      </c>
      <c r="C11792" s="463" t="s">
        <v>3524</v>
      </c>
      <c r="D11792" s="466">
        <v>7.9</v>
      </c>
    </row>
    <row r="11793" spans="1:4">
      <c r="A11793" s="463">
        <v>43776</v>
      </c>
      <c r="B11793" s="464" t="s">
        <v>8407</v>
      </c>
      <c r="C11793" s="463" t="s">
        <v>3524</v>
      </c>
      <c r="D11793" s="466">
        <v>19.14</v>
      </c>
    </row>
    <row r="11794" spans="1:4">
      <c r="A11794" s="463">
        <v>7343</v>
      </c>
      <c r="B11794" s="464" t="s">
        <v>14075</v>
      </c>
      <c r="C11794" s="463" t="s">
        <v>3524</v>
      </c>
      <c r="D11794" s="466">
        <v>6.99</v>
      </c>
    </row>
    <row r="11795" spans="1:4">
      <c r="A11795" s="463">
        <v>7348</v>
      </c>
      <c r="B11795" s="464" t="s">
        <v>7860</v>
      </c>
      <c r="C11795" s="463" t="s">
        <v>3524</v>
      </c>
      <c r="D11795" s="466">
        <v>14.72</v>
      </c>
    </row>
    <row r="11796" spans="1:4" ht="28.5">
      <c r="A11796" s="463">
        <v>7313</v>
      </c>
      <c r="B11796" s="464" t="s">
        <v>7861</v>
      </c>
      <c r="C11796" s="463" t="s">
        <v>3524</v>
      </c>
      <c r="D11796" s="466">
        <v>36.549999999999997</v>
      </c>
    </row>
    <row r="11797" spans="1:4">
      <c r="A11797" s="463">
        <v>7319</v>
      </c>
      <c r="B11797" s="464" t="s">
        <v>7862</v>
      </c>
      <c r="C11797" s="463" t="s">
        <v>3524</v>
      </c>
      <c r="D11797" s="466">
        <v>20.92</v>
      </c>
    </row>
    <row r="11798" spans="1:4">
      <c r="A11798" s="463">
        <v>7314</v>
      </c>
      <c r="B11798" s="464" t="s">
        <v>14076</v>
      </c>
      <c r="C11798" s="463" t="s">
        <v>3524</v>
      </c>
      <c r="D11798" s="466">
        <v>31.29</v>
      </c>
    </row>
    <row r="11799" spans="1:4">
      <c r="A11799" s="463">
        <v>7304</v>
      </c>
      <c r="B11799" s="464" t="s">
        <v>8406</v>
      </c>
      <c r="C11799" s="463" t="s">
        <v>3524</v>
      </c>
      <c r="D11799" s="466">
        <v>56.73</v>
      </c>
    </row>
    <row r="11800" spans="1:4">
      <c r="A11800" s="463">
        <v>43649</v>
      </c>
      <c r="B11800" s="464" t="s">
        <v>8405</v>
      </c>
      <c r="C11800" s="463" t="s">
        <v>3524</v>
      </c>
      <c r="D11800" s="466">
        <v>29.34</v>
      </c>
    </row>
    <row r="11801" spans="1:4">
      <c r="A11801" s="463">
        <v>43650</v>
      </c>
      <c r="B11801" s="464" t="s">
        <v>8404</v>
      </c>
      <c r="C11801" s="463" t="s">
        <v>3524</v>
      </c>
      <c r="D11801" s="466">
        <v>27.73</v>
      </c>
    </row>
    <row r="11802" spans="1:4">
      <c r="A11802" s="463">
        <v>7311</v>
      </c>
      <c r="B11802" s="464" t="s">
        <v>7863</v>
      </c>
      <c r="C11802" s="463" t="s">
        <v>3524</v>
      </c>
      <c r="D11802" s="466">
        <v>28.4</v>
      </c>
    </row>
    <row r="11803" spans="1:4">
      <c r="A11803" s="463">
        <v>7292</v>
      </c>
      <c r="B11803" s="464" t="s">
        <v>7864</v>
      </c>
      <c r="C11803" s="463" t="s">
        <v>3524</v>
      </c>
      <c r="D11803" s="466">
        <v>27.5</v>
      </c>
    </row>
    <row r="11804" spans="1:4" ht="28.5">
      <c r="A11804" s="463">
        <v>7293</v>
      </c>
      <c r="B11804" s="464" t="s">
        <v>8403</v>
      </c>
      <c r="C11804" s="463" t="s">
        <v>3524</v>
      </c>
      <c r="D11804" s="466">
        <v>30.42</v>
      </c>
    </row>
    <row r="11805" spans="1:4" ht="28.5">
      <c r="A11805" s="463">
        <v>7306</v>
      </c>
      <c r="B11805" s="464" t="s">
        <v>8402</v>
      </c>
      <c r="C11805" s="463" t="s">
        <v>3524</v>
      </c>
      <c r="D11805" s="466">
        <v>33.57</v>
      </c>
    </row>
    <row r="11806" spans="1:4">
      <c r="A11806" s="463">
        <v>7288</v>
      </c>
      <c r="B11806" s="464" t="s">
        <v>7865</v>
      </c>
      <c r="C11806" s="463" t="s">
        <v>3524</v>
      </c>
      <c r="D11806" s="466">
        <v>27.88</v>
      </c>
    </row>
    <row r="11807" spans="1:4">
      <c r="A11807" s="463">
        <v>43625</v>
      </c>
      <c r="B11807" s="464" t="s">
        <v>8401</v>
      </c>
      <c r="C11807" s="463" t="s">
        <v>3524</v>
      </c>
      <c r="D11807" s="466">
        <v>22.51</v>
      </c>
    </row>
    <row r="11808" spans="1:4">
      <c r="A11808" s="463">
        <v>43647</v>
      </c>
      <c r="B11808" s="464" t="s">
        <v>8400</v>
      </c>
      <c r="C11808" s="463" t="s">
        <v>3524</v>
      </c>
      <c r="D11808" s="466">
        <v>20.440000000000001</v>
      </c>
    </row>
    <row r="11809" spans="1:4">
      <c r="A11809" s="463">
        <v>43648</v>
      </c>
      <c r="B11809" s="464" t="s">
        <v>8399</v>
      </c>
      <c r="C11809" s="463" t="s">
        <v>3524</v>
      </c>
      <c r="D11809" s="466">
        <v>19.73</v>
      </c>
    </row>
    <row r="11810" spans="1:4">
      <c r="A11810" s="463">
        <v>35693</v>
      </c>
      <c r="B11810" s="464" t="s">
        <v>7866</v>
      </c>
      <c r="C11810" s="463" t="s">
        <v>3524</v>
      </c>
      <c r="D11810" s="466">
        <v>9.15</v>
      </c>
    </row>
    <row r="11811" spans="1:4">
      <c r="A11811" s="463">
        <v>7356</v>
      </c>
      <c r="B11811" s="464" t="s">
        <v>14077</v>
      </c>
      <c r="C11811" s="463" t="s">
        <v>3524</v>
      </c>
      <c r="D11811" s="466">
        <v>21.95</v>
      </c>
    </row>
    <row r="11812" spans="1:4">
      <c r="A11812" s="463">
        <v>35692</v>
      </c>
      <c r="B11812" s="464" t="s">
        <v>7867</v>
      </c>
      <c r="C11812" s="463" t="s">
        <v>3524</v>
      </c>
      <c r="D11812" s="466">
        <v>14.36</v>
      </c>
    </row>
    <row r="11813" spans="1:4">
      <c r="A11813" s="463">
        <v>43624</v>
      </c>
      <c r="B11813" s="464" t="s">
        <v>14078</v>
      </c>
      <c r="C11813" s="463" t="s">
        <v>3524</v>
      </c>
      <c r="D11813" s="466">
        <v>26.75</v>
      </c>
    </row>
    <row r="11814" spans="1:4">
      <c r="A11814" s="463">
        <v>7342</v>
      </c>
      <c r="B11814" s="464" t="s">
        <v>7868</v>
      </c>
      <c r="C11814" s="463" t="s">
        <v>3523</v>
      </c>
      <c r="D11814" s="466">
        <v>4.01</v>
      </c>
    </row>
    <row r="11815" spans="1:4">
      <c r="A11815" s="463">
        <v>7350</v>
      </c>
      <c r="B11815" s="464" t="s">
        <v>14079</v>
      </c>
      <c r="C11815" s="463" t="s">
        <v>3524</v>
      </c>
      <c r="D11815" s="466">
        <v>31.68</v>
      </c>
    </row>
    <row r="11816" spans="1:4" ht="28.5">
      <c r="A11816" s="463">
        <v>39574</v>
      </c>
      <c r="B11816" s="464" t="s">
        <v>7869</v>
      </c>
      <c r="C11816" s="463" t="s">
        <v>3519</v>
      </c>
      <c r="D11816" s="466">
        <v>6.03</v>
      </c>
    </row>
    <row r="11817" spans="1:4" ht="28.5">
      <c r="A11817" s="463">
        <v>11060</v>
      </c>
      <c r="B11817" s="464" t="s">
        <v>7870</v>
      </c>
      <c r="C11817" s="463" t="s">
        <v>3519</v>
      </c>
      <c r="D11817" s="466">
        <v>41.27</v>
      </c>
    </row>
    <row r="11818" spans="1:4">
      <c r="A11818" s="463">
        <v>37401</v>
      </c>
      <c r="B11818" s="464" t="s">
        <v>7871</v>
      </c>
      <c r="C11818" s="463" t="s">
        <v>3519</v>
      </c>
      <c r="D11818" s="466">
        <v>85.84</v>
      </c>
    </row>
    <row r="11819" spans="1:4">
      <c r="A11819" s="463">
        <v>7525</v>
      </c>
      <c r="B11819" s="464" t="s">
        <v>7872</v>
      </c>
      <c r="C11819" s="463" t="s">
        <v>3519</v>
      </c>
      <c r="D11819" s="466">
        <v>39.340000000000003</v>
      </c>
    </row>
    <row r="11820" spans="1:4">
      <c r="A11820" s="463">
        <v>7524</v>
      </c>
      <c r="B11820" s="464" t="s">
        <v>7873</v>
      </c>
      <c r="C11820" s="463" t="s">
        <v>3519</v>
      </c>
      <c r="D11820" s="466">
        <v>37.07</v>
      </c>
    </row>
    <row r="11821" spans="1:4">
      <c r="A11821" s="463">
        <v>38105</v>
      </c>
      <c r="B11821" s="464" t="s">
        <v>7874</v>
      </c>
      <c r="C11821" s="463" t="s">
        <v>3519</v>
      </c>
      <c r="D11821" s="466">
        <v>9.52</v>
      </c>
    </row>
    <row r="11822" spans="1:4" ht="28.5">
      <c r="A11822" s="463">
        <v>38084</v>
      </c>
      <c r="B11822" s="464" t="s">
        <v>7875</v>
      </c>
      <c r="C11822" s="463" t="s">
        <v>3519</v>
      </c>
      <c r="D11822" s="466">
        <v>13.52</v>
      </c>
    </row>
    <row r="11823" spans="1:4">
      <c r="A11823" s="463">
        <v>38103</v>
      </c>
      <c r="B11823" s="464" t="s">
        <v>7876</v>
      </c>
      <c r="C11823" s="463" t="s">
        <v>3519</v>
      </c>
      <c r="D11823" s="466">
        <v>14.3</v>
      </c>
    </row>
    <row r="11824" spans="1:4" ht="28.5">
      <c r="A11824" s="463">
        <v>38082</v>
      </c>
      <c r="B11824" s="464" t="s">
        <v>7877</v>
      </c>
      <c r="C11824" s="463" t="s">
        <v>3519</v>
      </c>
      <c r="D11824" s="466">
        <v>17.61</v>
      </c>
    </row>
    <row r="11825" spans="1:4">
      <c r="A11825" s="463">
        <v>38104</v>
      </c>
      <c r="B11825" s="464" t="s">
        <v>7878</v>
      </c>
      <c r="C11825" s="463" t="s">
        <v>3519</v>
      </c>
      <c r="D11825" s="466">
        <v>27.99</v>
      </c>
    </row>
    <row r="11826" spans="1:4" ht="28.5">
      <c r="A11826" s="463">
        <v>38083</v>
      </c>
      <c r="B11826" s="464" t="s">
        <v>7879</v>
      </c>
      <c r="C11826" s="463" t="s">
        <v>3519</v>
      </c>
      <c r="D11826" s="466">
        <v>31.08</v>
      </c>
    </row>
    <row r="11827" spans="1:4">
      <c r="A11827" s="463">
        <v>38101</v>
      </c>
      <c r="B11827" s="464" t="s">
        <v>7880</v>
      </c>
      <c r="C11827" s="463" t="s">
        <v>3519</v>
      </c>
      <c r="D11827" s="466">
        <v>6.8</v>
      </c>
    </row>
    <row r="11828" spans="1:4" ht="28.5">
      <c r="A11828" s="463">
        <v>7528</v>
      </c>
      <c r="B11828" s="464" t="s">
        <v>7881</v>
      </c>
      <c r="C11828" s="463" t="s">
        <v>3519</v>
      </c>
      <c r="D11828" s="466">
        <v>7.99</v>
      </c>
    </row>
    <row r="11829" spans="1:4">
      <c r="A11829" s="463">
        <v>12147</v>
      </c>
      <c r="B11829" s="464" t="s">
        <v>7882</v>
      </c>
      <c r="C11829" s="463" t="s">
        <v>3519</v>
      </c>
      <c r="D11829" s="466">
        <v>12.18</v>
      </c>
    </row>
    <row r="11830" spans="1:4" ht="28.5">
      <c r="A11830" s="463">
        <v>38075</v>
      </c>
      <c r="B11830" s="464" t="s">
        <v>7883</v>
      </c>
      <c r="C11830" s="463" t="s">
        <v>3519</v>
      </c>
      <c r="D11830" s="466">
        <v>13.84</v>
      </c>
    </row>
    <row r="11831" spans="1:4">
      <c r="A11831" s="463">
        <v>38102</v>
      </c>
      <c r="B11831" s="464" t="s">
        <v>7884</v>
      </c>
      <c r="C11831" s="463" t="s">
        <v>3519</v>
      </c>
      <c r="D11831" s="466">
        <v>8.6999999999999993</v>
      </c>
    </row>
    <row r="11832" spans="1:4" ht="28.5">
      <c r="A11832" s="463">
        <v>38076</v>
      </c>
      <c r="B11832" s="464" t="s">
        <v>7885</v>
      </c>
      <c r="C11832" s="463" t="s">
        <v>3519</v>
      </c>
      <c r="D11832" s="466">
        <v>15.51</v>
      </c>
    </row>
    <row r="11833" spans="1:4">
      <c r="A11833" s="463">
        <v>7592</v>
      </c>
      <c r="B11833" s="464" t="s">
        <v>7886</v>
      </c>
      <c r="C11833" s="463" t="s">
        <v>3521</v>
      </c>
      <c r="D11833" s="466">
        <v>13.73</v>
      </c>
    </row>
    <row r="11834" spans="1:4">
      <c r="A11834" s="463">
        <v>40820</v>
      </c>
      <c r="B11834" s="464" t="s">
        <v>7887</v>
      </c>
      <c r="C11834" s="463" t="s">
        <v>3526</v>
      </c>
      <c r="D11834" s="466">
        <v>2424.4299999999998</v>
      </c>
    </row>
    <row r="11835" spans="1:4" ht="28.5">
      <c r="A11835" s="463">
        <v>11826</v>
      </c>
      <c r="B11835" s="464" t="s">
        <v>14080</v>
      </c>
      <c r="C11835" s="463" t="s">
        <v>3519</v>
      </c>
      <c r="D11835" s="466">
        <v>62.57</v>
      </c>
    </row>
    <row r="11836" spans="1:4" ht="28.5">
      <c r="A11836" s="463">
        <v>7606</v>
      </c>
      <c r="B11836" s="464" t="s">
        <v>14081</v>
      </c>
      <c r="C11836" s="463" t="s">
        <v>3519</v>
      </c>
      <c r="D11836" s="466">
        <v>75.25</v>
      </c>
    </row>
    <row r="11837" spans="1:4" ht="28.5">
      <c r="A11837" s="463">
        <v>11763</v>
      </c>
      <c r="B11837" s="464" t="s">
        <v>14082</v>
      </c>
      <c r="C11837" s="463" t="s">
        <v>3519</v>
      </c>
      <c r="D11837" s="466">
        <v>164.33</v>
      </c>
    </row>
    <row r="11838" spans="1:4" ht="28.5">
      <c r="A11838" s="463">
        <v>11764</v>
      </c>
      <c r="B11838" s="464" t="s">
        <v>14083</v>
      </c>
      <c r="C11838" s="463" t="s">
        <v>3519</v>
      </c>
      <c r="D11838" s="466">
        <v>134.82</v>
      </c>
    </row>
    <row r="11839" spans="1:4" ht="28.5">
      <c r="A11839" s="463">
        <v>11829</v>
      </c>
      <c r="B11839" s="464" t="s">
        <v>14084</v>
      </c>
      <c r="C11839" s="463" t="s">
        <v>3519</v>
      </c>
      <c r="D11839" s="466">
        <v>32.58</v>
      </c>
    </row>
    <row r="11840" spans="1:4" ht="28.5">
      <c r="A11840" s="463">
        <v>11830</v>
      </c>
      <c r="B11840" s="464" t="s">
        <v>14085</v>
      </c>
      <c r="C11840" s="463" t="s">
        <v>3519</v>
      </c>
      <c r="D11840" s="466">
        <v>35.19</v>
      </c>
    </row>
    <row r="11841" spans="1:4" ht="28.5">
      <c r="A11841" s="463">
        <v>11825</v>
      </c>
      <c r="B11841" s="464" t="s">
        <v>14086</v>
      </c>
      <c r="C11841" s="463" t="s">
        <v>3519</v>
      </c>
      <c r="D11841" s="466">
        <v>79.16</v>
      </c>
    </row>
    <row r="11842" spans="1:4" ht="28.5">
      <c r="A11842" s="463">
        <v>11767</v>
      </c>
      <c r="B11842" s="464" t="s">
        <v>14087</v>
      </c>
      <c r="C11842" s="463" t="s">
        <v>3519</v>
      </c>
      <c r="D11842" s="466">
        <v>210.84</v>
      </c>
    </row>
    <row r="11843" spans="1:4" ht="28.5">
      <c r="A11843" s="463">
        <v>11766</v>
      </c>
      <c r="B11843" s="464" t="s">
        <v>14088</v>
      </c>
      <c r="C11843" s="463" t="s">
        <v>3519</v>
      </c>
      <c r="D11843" s="466">
        <v>49.15</v>
      </c>
    </row>
    <row r="11844" spans="1:4" ht="28.5">
      <c r="A11844" s="463">
        <v>11765</v>
      </c>
      <c r="B11844" s="464" t="s">
        <v>14089</v>
      </c>
      <c r="C11844" s="463" t="s">
        <v>3519</v>
      </c>
      <c r="D11844" s="466">
        <v>89.85</v>
      </c>
    </row>
    <row r="11845" spans="1:4" ht="28.5">
      <c r="A11845" s="463">
        <v>11824</v>
      </c>
      <c r="B11845" s="464" t="s">
        <v>14090</v>
      </c>
      <c r="C11845" s="463" t="s">
        <v>3519</v>
      </c>
      <c r="D11845" s="466">
        <v>57.81</v>
      </c>
    </row>
    <row r="11846" spans="1:4" ht="28.5">
      <c r="A11846" s="463">
        <v>44045</v>
      </c>
      <c r="B11846" s="464" t="s">
        <v>14091</v>
      </c>
      <c r="C11846" s="463" t="s">
        <v>3519</v>
      </c>
      <c r="D11846" s="466">
        <v>270.54000000000002</v>
      </c>
    </row>
    <row r="11847" spans="1:4" ht="28.5">
      <c r="A11847" s="463">
        <v>39702</v>
      </c>
      <c r="B11847" s="464" t="s">
        <v>14092</v>
      </c>
      <c r="C11847" s="463" t="s">
        <v>3519</v>
      </c>
      <c r="D11847" s="466">
        <v>1796.78</v>
      </c>
    </row>
    <row r="11848" spans="1:4" ht="28.5">
      <c r="A11848" s="463">
        <v>13415</v>
      </c>
      <c r="B11848" s="464" t="s">
        <v>14093</v>
      </c>
      <c r="C11848" s="463" t="s">
        <v>3519</v>
      </c>
      <c r="D11848" s="466">
        <v>58.99</v>
      </c>
    </row>
    <row r="11849" spans="1:4" ht="28.5">
      <c r="A11849" s="463">
        <v>7602</v>
      </c>
      <c r="B11849" s="464" t="s">
        <v>14094</v>
      </c>
      <c r="C11849" s="463" t="s">
        <v>3519</v>
      </c>
      <c r="D11849" s="466">
        <v>37.64</v>
      </c>
    </row>
    <row r="11850" spans="1:4" ht="28.5">
      <c r="A11850" s="463">
        <v>7603</v>
      </c>
      <c r="B11850" s="464" t="s">
        <v>14095</v>
      </c>
      <c r="C11850" s="463" t="s">
        <v>3519</v>
      </c>
      <c r="D11850" s="466">
        <v>31.93</v>
      </c>
    </row>
    <row r="11851" spans="1:4">
      <c r="A11851" s="463">
        <v>11777</v>
      </c>
      <c r="B11851" s="464" t="s">
        <v>7888</v>
      </c>
      <c r="C11851" s="463" t="s">
        <v>3519</v>
      </c>
      <c r="D11851" s="466">
        <v>157.1</v>
      </c>
    </row>
    <row r="11852" spans="1:4" ht="28.5">
      <c r="A11852" s="463">
        <v>13417</v>
      </c>
      <c r="B11852" s="464" t="s">
        <v>14096</v>
      </c>
      <c r="C11852" s="463" t="s">
        <v>3519</v>
      </c>
      <c r="D11852" s="466">
        <v>76.83</v>
      </c>
    </row>
    <row r="11853" spans="1:4" ht="28.5">
      <c r="A11853" s="463">
        <v>36791</v>
      </c>
      <c r="B11853" s="464" t="s">
        <v>14097</v>
      </c>
      <c r="C11853" s="463" t="s">
        <v>3519</v>
      </c>
      <c r="D11853" s="466">
        <v>115.31</v>
      </c>
    </row>
    <row r="11854" spans="1:4" ht="28.5">
      <c r="A11854" s="463">
        <v>36795</v>
      </c>
      <c r="B11854" s="464" t="s">
        <v>14098</v>
      </c>
      <c r="C11854" s="463" t="s">
        <v>3519</v>
      </c>
      <c r="D11854" s="466">
        <v>1457.93</v>
      </c>
    </row>
    <row r="11855" spans="1:4" ht="28.5">
      <c r="A11855" s="463">
        <v>36796</v>
      </c>
      <c r="B11855" s="464" t="s">
        <v>14099</v>
      </c>
      <c r="C11855" s="463" t="s">
        <v>3519</v>
      </c>
      <c r="D11855" s="466">
        <v>121.15</v>
      </c>
    </row>
    <row r="11856" spans="1:4" ht="28.5">
      <c r="A11856" s="463">
        <v>36792</v>
      </c>
      <c r="B11856" s="464" t="s">
        <v>14100</v>
      </c>
      <c r="C11856" s="463" t="s">
        <v>3519</v>
      </c>
      <c r="D11856" s="466">
        <v>153.47</v>
      </c>
    </row>
    <row r="11857" spans="1:4" ht="28.5">
      <c r="A11857" s="463">
        <v>11773</v>
      </c>
      <c r="B11857" s="464" t="s">
        <v>14101</v>
      </c>
      <c r="C11857" s="463" t="s">
        <v>3519</v>
      </c>
      <c r="D11857" s="466">
        <v>102.16</v>
      </c>
    </row>
    <row r="11858" spans="1:4" ht="28.5">
      <c r="A11858" s="463">
        <v>11762</v>
      </c>
      <c r="B11858" s="464" t="s">
        <v>14102</v>
      </c>
      <c r="C11858" s="463" t="s">
        <v>3519</v>
      </c>
      <c r="D11858" s="466">
        <v>48.45</v>
      </c>
    </row>
    <row r="11859" spans="1:4" ht="28.5">
      <c r="A11859" s="463">
        <v>7604</v>
      </c>
      <c r="B11859" s="464" t="s">
        <v>14103</v>
      </c>
      <c r="C11859" s="463" t="s">
        <v>3519</v>
      </c>
      <c r="D11859" s="466">
        <v>41.03</v>
      </c>
    </row>
    <row r="11860" spans="1:4" ht="28.5">
      <c r="A11860" s="463">
        <v>13984</v>
      </c>
      <c r="B11860" s="464" t="s">
        <v>14104</v>
      </c>
      <c r="C11860" s="463" t="s">
        <v>3519</v>
      </c>
      <c r="D11860" s="466">
        <v>59.63</v>
      </c>
    </row>
    <row r="11861" spans="1:4" ht="28.5">
      <c r="A11861" s="463">
        <v>11772</v>
      </c>
      <c r="B11861" s="464" t="s">
        <v>14105</v>
      </c>
      <c r="C11861" s="463" t="s">
        <v>3519</v>
      </c>
      <c r="D11861" s="466">
        <v>102.48</v>
      </c>
    </row>
    <row r="11862" spans="1:4" ht="28.5">
      <c r="A11862" s="463">
        <v>13983</v>
      </c>
      <c r="B11862" s="464" t="s">
        <v>14106</v>
      </c>
      <c r="C11862" s="463" t="s">
        <v>3519</v>
      </c>
      <c r="D11862" s="466">
        <v>77.61</v>
      </c>
    </row>
    <row r="11863" spans="1:4" ht="28.5">
      <c r="A11863" s="463">
        <v>13416</v>
      </c>
      <c r="B11863" s="464" t="s">
        <v>14107</v>
      </c>
      <c r="C11863" s="463" t="s">
        <v>3519</v>
      </c>
      <c r="D11863" s="466">
        <v>68.930000000000007</v>
      </c>
    </row>
    <row r="11864" spans="1:4" ht="28.5">
      <c r="A11864" s="463">
        <v>40329</v>
      </c>
      <c r="B11864" s="464" t="s">
        <v>14108</v>
      </c>
      <c r="C11864" s="463" t="s">
        <v>3519</v>
      </c>
      <c r="D11864" s="466">
        <v>20.420000000000002</v>
      </c>
    </row>
    <row r="11865" spans="1:4" ht="28.5">
      <c r="A11865" s="463">
        <v>11823</v>
      </c>
      <c r="B11865" s="464" t="s">
        <v>7889</v>
      </c>
      <c r="C11865" s="463" t="s">
        <v>3519</v>
      </c>
      <c r="D11865" s="466">
        <v>8.6</v>
      </c>
    </row>
    <row r="11866" spans="1:4">
      <c r="A11866" s="463">
        <v>11822</v>
      </c>
      <c r="B11866" s="464" t="s">
        <v>7890</v>
      </c>
      <c r="C11866" s="463" t="s">
        <v>3519</v>
      </c>
      <c r="D11866" s="466">
        <v>59.15</v>
      </c>
    </row>
    <row r="11867" spans="1:4">
      <c r="A11867" s="463">
        <v>11831</v>
      </c>
      <c r="B11867" s="464" t="s">
        <v>7891</v>
      </c>
      <c r="C11867" s="463" t="s">
        <v>3519</v>
      </c>
      <c r="D11867" s="466">
        <v>44.92</v>
      </c>
    </row>
    <row r="11868" spans="1:4" ht="28.5">
      <c r="A11868" s="463">
        <v>7613</v>
      </c>
      <c r="B11868" s="464" t="s">
        <v>7892</v>
      </c>
      <c r="C11868" s="463" t="s">
        <v>3519</v>
      </c>
      <c r="D11868" s="466">
        <v>130613.67</v>
      </c>
    </row>
    <row r="11869" spans="1:4" ht="28.5">
      <c r="A11869" s="463">
        <v>7619</v>
      </c>
      <c r="B11869" s="464" t="s">
        <v>7893</v>
      </c>
      <c r="C11869" s="463" t="s">
        <v>3519</v>
      </c>
      <c r="D11869" s="466">
        <v>20190.07</v>
      </c>
    </row>
    <row r="11870" spans="1:4" ht="28.5">
      <c r="A11870" s="463">
        <v>12076</v>
      </c>
      <c r="B11870" s="464" t="s">
        <v>7894</v>
      </c>
      <c r="C11870" s="463" t="s">
        <v>3519</v>
      </c>
      <c r="D11870" s="466">
        <v>9261.5</v>
      </c>
    </row>
    <row r="11871" spans="1:4" ht="28.5">
      <c r="A11871" s="463">
        <v>7614</v>
      </c>
      <c r="B11871" s="464" t="s">
        <v>7895</v>
      </c>
      <c r="C11871" s="463" t="s">
        <v>3519</v>
      </c>
      <c r="D11871" s="466">
        <v>25464.5</v>
      </c>
    </row>
    <row r="11872" spans="1:4" ht="28.5">
      <c r="A11872" s="463">
        <v>7618</v>
      </c>
      <c r="B11872" s="464" t="s">
        <v>7896</v>
      </c>
      <c r="C11872" s="463" t="s">
        <v>3519</v>
      </c>
      <c r="D11872" s="466">
        <v>165156.43</v>
      </c>
    </row>
    <row r="11873" spans="1:4" ht="28.5">
      <c r="A11873" s="463">
        <v>7620</v>
      </c>
      <c r="B11873" s="464" t="s">
        <v>7897</v>
      </c>
      <c r="C11873" s="463" t="s">
        <v>3519</v>
      </c>
      <c r="D11873" s="466">
        <v>35722.94</v>
      </c>
    </row>
    <row r="11874" spans="1:4" ht="28.5">
      <c r="A11874" s="463">
        <v>7610</v>
      </c>
      <c r="B11874" s="464" t="s">
        <v>7898</v>
      </c>
      <c r="C11874" s="463" t="s">
        <v>3519</v>
      </c>
      <c r="D11874" s="466">
        <v>11312.26</v>
      </c>
    </row>
    <row r="11875" spans="1:4" ht="28.5">
      <c r="A11875" s="463">
        <v>7615</v>
      </c>
      <c r="B11875" s="464" t="s">
        <v>7899</v>
      </c>
      <c r="C11875" s="463" t="s">
        <v>3519</v>
      </c>
      <c r="D11875" s="466">
        <v>41676.76</v>
      </c>
    </row>
    <row r="11876" spans="1:4" ht="28.5">
      <c r="A11876" s="463">
        <v>7617</v>
      </c>
      <c r="B11876" s="464" t="s">
        <v>7900</v>
      </c>
      <c r="C11876" s="463" t="s">
        <v>3519</v>
      </c>
      <c r="D11876" s="466">
        <v>12635.33</v>
      </c>
    </row>
    <row r="11877" spans="1:4" ht="28.5">
      <c r="A11877" s="463">
        <v>7616</v>
      </c>
      <c r="B11877" s="464" t="s">
        <v>7901</v>
      </c>
      <c r="C11877" s="463" t="s">
        <v>3519</v>
      </c>
      <c r="D11877" s="466">
        <v>68009.87</v>
      </c>
    </row>
    <row r="11878" spans="1:4" ht="28.5">
      <c r="A11878" s="463">
        <v>7611</v>
      </c>
      <c r="B11878" s="464" t="s">
        <v>7902</v>
      </c>
      <c r="C11878" s="463" t="s">
        <v>3519</v>
      </c>
      <c r="D11878" s="466">
        <v>16339.94</v>
      </c>
    </row>
    <row r="11879" spans="1:4" ht="28.5">
      <c r="A11879" s="463">
        <v>7612</v>
      </c>
      <c r="B11879" s="464" t="s">
        <v>7903</v>
      </c>
      <c r="C11879" s="463" t="s">
        <v>3519</v>
      </c>
      <c r="D11879" s="466">
        <v>93287.16</v>
      </c>
    </row>
    <row r="11880" spans="1:4">
      <c r="A11880" s="463">
        <v>37371</v>
      </c>
      <c r="B11880" s="464" t="s">
        <v>7904</v>
      </c>
      <c r="C11880" s="463" t="s">
        <v>3521</v>
      </c>
      <c r="D11880" s="466">
        <v>0.68</v>
      </c>
    </row>
    <row r="11881" spans="1:4">
      <c r="A11881" s="463">
        <v>40861</v>
      </c>
      <c r="B11881" s="464" t="s">
        <v>7905</v>
      </c>
      <c r="C11881" s="463" t="s">
        <v>3526</v>
      </c>
      <c r="D11881" s="466">
        <v>128.34</v>
      </c>
    </row>
    <row r="11882" spans="1:4" ht="28.5">
      <c r="A11882" s="463">
        <v>36510</v>
      </c>
      <c r="B11882" s="464" t="s">
        <v>7906</v>
      </c>
      <c r="C11882" s="463" t="s">
        <v>3519</v>
      </c>
      <c r="D11882" s="466">
        <v>879448.23</v>
      </c>
    </row>
    <row r="11883" spans="1:4" ht="28.5">
      <c r="A11883" s="463">
        <v>25020</v>
      </c>
      <c r="B11883" s="464" t="s">
        <v>7907</v>
      </c>
      <c r="C11883" s="463" t="s">
        <v>3519</v>
      </c>
      <c r="D11883" s="466">
        <v>3623017.32</v>
      </c>
    </row>
    <row r="11884" spans="1:4" ht="28.5">
      <c r="A11884" s="463">
        <v>7622</v>
      </c>
      <c r="B11884" s="464" t="s">
        <v>7908</v>
      </c>
      <c r="C11884" s="463" t="s">
        <v>3519</v>
      </c>
      <c r="D11884" s="466">
        <v>853193.32</v>
      </c>
    </row>
    <row r="11885" spans="1:4" ht="28.5">
      <c r="A11885" s="463">
        <v>7624</v>
      </c>
      <c r="B11885" s="464" t="s">
        <v>7909</v>
      </c>
      <c r="C11885" s="463" t="s">
        <v>3519</v>
      </c>
      <c r="D11885" s="466">
        <v>1106075.33</v>
      </c>
    </row>
    <row r="11886" spans="1:4" ht="28.5">
      <c r="A11886" s="463">
        <v>7625</v>
      </c>
      <c r="B11886" s="464" t="s">
        <v>7910</v>
      </c>
      <c r="C11886" s="463" t="s">
        <v>3519</v>
      </c>
      <c r="D11886" s="466">
        <v>1099310.24</v>
      </c>
    </row>
    <row r="11887" spans="1:4" ht="28.5">
      <c r="A11887" s="463">
        <v>7623</v>
      </c>
      <c r="B11887" s="464" t="s">
        <v>7911</v>
      </c>
      <c r="C11887" s="463" t="s">
        <v>3519</v>
      </c>
      <c r="D11887" s="466">
        <v>3623017.32</v>
      </c>
    </row>
    <row r="11888" spans="1:4" ht="28.5">
      <c r="A11888" s="463">
        <v>36508</v>
      </c>
      <c r="B11888" s="464" t="s">
        <v>7912</v>
      </c>
      <c r="C11888" s="463" t="s">
        <v>3519</v>
      </c>
      <c r="D11888" s="466">
        <v>1629414.65</v>
      </c>
    </row>
    <row r="11889" spans="1:4" ht="28.5">
      <c r="A11889" s="463">
        <v>36509</v>
      </c>
      <c r="B11889" s="464" t="s">
        <v>7913</v>
      </c>
      <c r="C11889" s="463" t="s">
        <v>3519</v>
      </c>
      <c r="D11889" s="466">
        <v>892978.19</v>
      </c>
    </row>
    <row r="11890" spans="1:4" ht="28.5">
      <c r="A11890" s="463">
        <v>13238</v>
      </c>
      <c r="B11890" s="464" t="s">
        <v>7914</v>
      </c>
      <c r="C11890" s="463" t="s">
        <v>3519</v>
      </c>
      <c r="D11890" s="466">
        <v>281439.23</v>
      </c>
    </row>
    <row r="11891" spans="1:4" ht="28.5">
      <c r="A11891" s="463">
        <v>36511</v>
      </c>
      <c r="B11891" s="464" t="s">
        <v>7915</v>
      </c>
      <c r="C11891" s="463" t="s">
        <v>3519</v>
      </c>
      <c r="D11891" s="466">
        <v>326112.13</v>
      </c>
    </row>
    <row r="11892" spans="1:4">
      <c r="A11892" s="463">
        <v>36515</v>
      </c>
      <c r="B11892" s="464" t="s">
        <v>7916</v>
      </c>
      <c r="C11892" s="463" t="s">
        <v>3519</v>
      </c>
      <c r="D11892" s="466">
        <v>96046.71</v>
      </c>
    </row>
    <row r="11893" spans="1:4">
      <c r="A11893" s="463">
        <v>10598</v>
      </c>
      <c r="B11893" s="464" t="s">
        <v>7917</v>
      </c>
      <c r="C11893" s="463" t="s">
        <v>3519</v>
      </c>
      <c r="D11893" s="466">
        <v>155754.26</v>
      </c>
    </row>
    <row r="11894" spans="1:4">
      <c r="A11894" s="463">
        <v>7640</v>
      </c>
      <c r="B11894" s="464" t="s">
        <v>7918</v>
      </c>
      <c r="C11894" s="463" t="s">
        <v>3519</v>
      </c>
      <c r="D11894" s="466">
        <v>239000</v>
      </c>
    </row>
    <row r="11895" spans="1:4">
      <c r="A11895" s="463">
        <v>36513</v>
      </c>
      <c r="B11895" s="464" t="s">
        <v>7919</v>
      </c>
      <c r="C11895" s="463" t="s">
        <v>3519</v>
      </c>
      <c r="D11895" s="466">
        <v>230232.93</v>
      </c>
    </row>
    <row r="11896" spans="1:4">
      <c r="A11896" s="463">
        <v>36514</v>
      </c>
      <c r="B11896" s="464" t="s">
        <v>7920</v>
      </c>
      <c r="C11896" s="463" t="s">
        <v>3519</v>
      </c>
      <c r="D11896" s="466">
        <v>256869.14</v>
      </c>
    </row>
    <row r="11897" spans="1:4">
      <c r="A11897" s="463">
        <v>11572</v>
      </c>
      <c r="B11897" s="464" t="s">
        <v>8398</v>
      </c>
      <c r="C11897" s="463" t="s">
        <v>3519</v>
      </c>
      <c r="D11897" s="466">
        <v>33.450000000000003</v>
      </c>
    </row>
    <row r="11898" spans="1:4" ht="28.5">
      <c r="A11898" s="463">
        <v>36149</v>
      </c>
      <c r="B11898" s="464" t="s">
        <v>7921</v>
      </c>
      <c r="C11898" s="463" t="s">
        <v>3519</v>
      </c>
      <c r="D11898" s="466">
        <v>187.88</v>
      </c>
    </row>
    <row r="11899" spans="1:4" ht="28.5">
      <c r="A11899" s="463">
        <v>42407</v>
      </c>
      <c r="B11899" s="464" t="s">
        <v>8397</v>
      </c>
      <c r="C11899" s="463" t="s">
        <v>3522</v>
      </c>
      <c r="D11899" s="466">
        <v>10.45</v>
      </c>
    </row>
    <row r="11900" spans="1:4" ht="28.5">
      <c r="A11900" s="463">
        <v>11581</v>
      </c>
      <c r="B11900" s="464" t="s">
        <v>8396</v>
      </c>
      <c r="C11900" s="463" t="s">
        <v>3522</v>
      </c>
      <c r="D11900" s="466">
        <v>22.08</v>
      </c>
    </row>
    <row r="11901" spans="1:4" ht="28.5">
      <c r="A11901" s="463">
        <v>43605</v>
      </c>
      <c r="B11901" s="464" t="s">
        <v>8395</v>
      </c>
      <c r="C11901" s="463" t="s">
        <v>3522</v>
      </c>
      <c r="D11901" s="466">
        <v>45.17</v>
      </c>
    </row>
    <row r="11902" spans="1:4" ht="28.5">
      <c r="A11902" s="463">
        <v>11580</v>
      </c>
      <c r="B11902" s="464" t="s">
        <v>8394</v>
      </c>
      <c r="C11902" s="463" t="s">
        <v>3522</v>
      </c>
      <c r="D11902" s="466">
        <v>8.86</v>
      </c>
    </row>
    <row r="11903" spans="1:4">
      <c r="A11903" s="463">
        <v>10743</v>
      </c>
      <c r="B11903" s="464" t="s">
        <v>7922</v>
      </c>
      <c r="C11903" s="463" t="s">
        <v>3519</v>
      </c>
      <c r="D11903" s="466">
        <v>683.15</v>
      </c>
    </row>
    <row r="11904" spans="1:4" ht="28.5">
      <c r="A11904" s="463">
        <v>39848</v>
      </c>
      <c r="B11904" s="464" t="s">
        <v>7923</v>
      </c>
      <c r="C11904" s="463" t="s">
        <v>3522</v>
      </c>
      <c r="D11904" s="466">
        <v>2</v>
      </c>
    </row>
    <row r="11905" spans="1:4" ht="28.5">
      <c r="A11905" s="463">
        <v>20999</v>
      </c>
      <c r="B11905" s="464" t="s">
        <v>7924</v>
      </c>
      <c r="C11905" s="463" t="s">
        <v>3522</v>
      </c>
      <c r="D11905" s="466">
        <v>14.69</v>
      </c>
    </row>
    <row r="11906" spans="1:4" ht="28.5">
      <c r="A11906" s="463">
        <v>21001</v>
      </c>
      <c r="B11906" s="464" t="s">
        <v>7925</v>
      </c>
      <c r="C11906" s="463" t="s">
        <v>3522</v>
      </c>
      <c r="D11906" s="466">
        <v>27.42</v>
      </c>
    </row>
    <row r="11907" spans="1:4">
      <c r="A11907" s="463">
        <v>21003</v>
      </c>
      <c r="B11907" s="464" t="s">
        <v>7926</v>
      </c>
      <c r="C11907" s="463" t="s">
        <v>3522</v>
      </c>
      <c r="D11907" s="466">
        <v>45.06</v>
      </c>
    </row>
    <row r="11908" spans="1:4" ht="28.5">
      <c r="A11908" s="463">
        <v>21006</v>
      </c>
      <c r="B11908" s="464" t="s">
        <v>7927</v>
      </c>
      <c r="C11908" s="463" t="s">
        <v>3522</v>
      </c>
      <c r="D11908" s="466">
        <v>95.62</v>
      </c>
    </row>
    <row r="11909" spans="1:4" ht="28.5">
      <c r="A11909" s="463">
        <v>21019</v>
      </c>
      <c r="B11909" s="464" t="s">
        <v>7928</v>
      </c>
      <c r="C11909" s="463" t="s">
        <v>3522</v>
      </c>
      <c r="D11909" s="466">
        <v>33.24</v>
      </c>
    </row>
    <row r="11910" spans="1:4" ht="28.5">
      <c r="A11910" s="463">
        <v>21021</v>
      </c>
      <c r="B11910" s="464" t="s">
        <v>7929</v>
      </c>
      <c r="C11910" s="463" t="s">
        <v>3522</v>
      </c>
      <c r="D11910" s="466">
        <v>52.54</v>
      </c>
    </row>
    <row r="11911" spans="1:4" ht="28.5">
      <c r="A11911" s="463">
        <v>21024</v>
      </c>
      <c r="B11911" s="464" t="s">
        <v>7930</v>
      </c>
      <c r="C11911" s="463" t="s">
        <v>3522</v>
      </c>
      <c r="D11911" s="466">
        <v>112.58</v>
      </c>
    </row>
    <row r="11912" spans="1:4">
      <c r="A11912" s="463">
        <v>40624</v>
      </c>
      <c r="B11912" s="464" t="s">
        <v>7931</v>
      </c>
      <c r="C11912" s="463" t="s">
        <v>3522</v>
      </c>
      <c r="D11912" s="466">
        <v>74.290000000000006</v>
      </c>
    </row>
    <row r="11913" spans="1:4">
      <c r="A11913" s="463">
        <v>42575</v>
      </c>
      <c r="B11913" s="464" t="s">
        <v>8393</v>
      </c>
      <c r="C11913" s="463" t="s">
        <v>3522</v>
      </c>
      <c r="D11913" s="466">
        <v>68.180000000000007</v>
      </c>
    </row>
    <row r="11914" spans="1:4">
      <c r="A11914" s="463">
        <v>13127</v>
      </c>
      <c r="B11914" s="464" t="s">
        <v>7932</v>
      </c>
      <c r="C11914" s="463" t="s">
        <v>3522</v>
      </c>
      <c r="D11914" s="466">
        <v>33.14</v>
      </c>
    </row>
    <row r="11915" spans="1:4">
      <c r="A11915" s="463">
        <v>13137</v>
      </c>
      <c r="B11915" s="464" t="s">
        <v>7933</v>
      </c>
      <c r="C11915" s="463" t="s">
        <v>3522</v>
      </c>
      <c r="D11915" s="466">
        <v>43.97</v>
      </c>
    </row>
    <row r="11916" spans="1:4">
      <c r="A11916" s="463">
        <v>42574</v>
      </c>
      <c r="B11916" s="464" t="s">
        <v>8392</v>
      </c>
      <c r="C11916" s="463" t="s">
        <v>3522</v>
      </c>
      <c r="D11916" s="466">
        <v>50.88</v>
      </c>
    </row>
    <row r="11917" spans="1:4">
      <c r="A11917" s="463">
        <v>20989</v>
      </c>
      <c r="B11917" s="464" t="s">
        <v>7934</v>
      </c>
      <c r="C11917" s="463" t="s">
        <v>3522</v>
      </c>
      <c r="D11917" s="466">
        <v>1575.44</v>
      </c>
    </row>
    <row r="11918" spans="1:4">
      <c r="A11918" s="463">
        <v>21147</v>
      </c>
      <c r="B11918" s="464" t="s">
        <v>7935</v>
      </c>
      <c r="C11918" s="463" t="s">
        <v>3522</v>
      </c>
      <c r="D11918" s="466">
        <v>147.71</v>
      </c>
    </row>
    <row r="11919" spans="1:4">
      <c r="A11919" s="463">
        <v>21148</v>
      </c>
      <c r="B11919" s="464" t="s">
        <v>7936</v>
      </c>
      <c r="C11919" s="463" t="s">
        <v>3522</v>
      </c>
      <c r="D11919" s="466">
        <v>91.17</v>
      </c>
    </row>
    <row r="11920" spans="1:4">
      <c r="A11920" s="463">
        <v>20984</v>
      </c>
      <c r="B11920" s="464" t="s">
        <v>7937</v>
      </c>
      <c r="C11920" s="463" t="s">
        <v>3522</v>
      </c>
      <c r="D11920" s="466">
        <v>3022.96</v>
      </c>
    </row>
    <row r="11921" spans="1:4">
      <c r="A11921" s="463">
        <v>13042</v>
      </c>
      <c r="B11921" s="464" t="s">
        <v>7938</v>
      </c>
      <c r="C11921" s="463" t="s">
        <v>3522</v>
      </c>
      <c r="D11921" s="466">
        <v>1675.17</v>
      </c>
    </row>
    <row r="11922" spans="1:4">
      <c r="A11922" s="463">
        <v>21150</v>
      </c>
      <c r="B11922" s="464" t="s">
        <v>7939</v>
      </c>
      <c r="C11922" s="463" t="s">
        <v>3522</v>
      </c>
      <c r="D11922" s="466">
        <v>45.2</v>
      </c>
    </row>
    <row r="11923" spans="1:4">
      <c r="A11923" s="463">
        <v>13141</v>
      </c>
      <c r="B11923" s="464" t="s">
        <v>7940</v>
      </c>
      <c r="C11923" s="463" t="s">
        <v>3522</v>
      </c>
      <c r="D11923" s="466">
        <v>56.96</v>
      </c>
    </row>
    <row r="11924" spans="1:4">
      <c r="A11924" s="463">
        <v>42576</v>
      </c>
      <c r="B11924" s="464" t="s">
        <v>8391</v>
      </c>
      <c r="C11924" s="463" t="s">
        <v>3522</v>
      </c>
      <c r="D11924" s="466">
        <v>185.97</v>
      </c>
    </row>
    <row r="11925" spans="1:4">
      <c r="A11925" s="463">
        <v>21151</v>
      </c>
      <c r="B11925" s="464" t="s">
        <v>7941</v>
      </c>
      <c r="C11925" s="463" t="s">
        <v>3522</v>
      </c>
      <c r="D11925" s="466">
        <v>270.58999999999997</v>
      </c>
    </row>
    <row r="11926" spans="1:4">
      <c r="A11926" s="463">
        <v>13142</v>
      </c>
      <c r="B11926" s="464" t="s">
        <v>7942</v>
      </c>
      <c r="C11926" s="463" t="s">
        <v>3522</v>
      </c>
      <c r="D11926" s="466">
        <v>386.83</v>
      </c>
    </row>
    <row r="11927" spans="1:4">
      <c r="A11927" s="463">
        <v>42577</v>
      </c>
      <c r="B11927" s="464" t="s">
        <v>8390</v>
      </c>
      <c r="C11927" s="463" t="s">
        <v>3522</v>
      </c>
      <c r="D11927" s="466">
        <v>424.46</v>
      </c>
    </row>
    <row r="11928" spans="1:4">
      <c r="A11928" s="463">
        <v>20994</v>
      </c>
      <c r="B11928" s="464" t="s">
        <v>7943</v>
      </c>
      <c r="C11928" s="463" t="s">
        <v>3522</v>
      </c>
      <c r="D11928" s="466">
        <v>729.35</v>
      </c>
    </row>
    <row r="11929" spans="1:4">
      <c r="A11929" s="463">
        <v>7672</v>
      </c>
      <c r="B11929" s="464" t="s">
        <v>7944</v>
      </c>
      <c r="C11929" s="463" t="s">
        <v>3522</v>
      </c>
      <c r="D11929" s="466">
        <v>477.8</v>
      </c>
    </row>
    <row r="11930" spans="1:4">
      <c r="A11930" s="463">
        <v>20995</v>
      </c>
      <c r="B11930" s="464" t="s">
        <v>7945</v>
      </c>
      <c r="C11930" s="463" t="s">
        <v>3522</v>
      </c>
      <c r="D11930" s="466">
        <v>958.5</v>
      </c>
    </row>
    <row r="11931" spans="1:4">
      <c r="A11931" s="463">
        <v>7690</v>
      </c>
      <c r="B11931" s="464" t="s">
        <v>7946</v>
      </c>
      <c r="C11931" s="463" t="s">
        <v>3522</v>
      </c>
      <c r="D11931" s="466">
        <v>554.36</v>
      </c>
    </row>
    <row r="11932" spans="1:4">
      <c r="A11932" s="463">
        <v>20980</v>
      </c>
      <c r="B11932" s="464" t="s">
        <v>7947</v>
      </c>
      <c r="C11932" s="463" t="s">
        <v>3522</v>
      </c>
      <c r="D11932" s="466">
        <v>604.76</v>
      </c>
    </row>
    <row r="11933" spans="1:4">
      <c r="A11933" s="463">
        <v>7661</v>
      </c>
      <c r="B11933" s="464" t="s">
        <v>7948</v>
      </c>
      <c r="C11933" s="463" t="s">
        <v>3522</v>
      </c>
      <c r="D11933" s="466">
        <v>719.41</v>
      </c>
    </row>
    <row r="11934" spans="1:4" ht="28.5">
      <c r="A11934" s="463">
        <v>21016</v>
      </c>
      <c r="B11934" s="464" t="s">
        <v>7949</v>
      </c>
      <c r="C11934" s="463" t="s">
        <v>3522</v>
      </c>
      <c r="D11934" s="466">
        <v>202.33</v>
      </c>
    </row>
    <row r="11935" spans="1:4" ht="28.5">
      <c r="A11935" s="463">
        <v>21008</v>
      </c>
      <c r="B11935" s="464" t="s">
        <v>7950</v>
      </c>
      <c r="C11935" s="463" t="s">
        <v>3522</v>
      </c>
      <c r="D11935" s="466">
        <v>23.64</v>
      </c>
    </row>
    <row r="11936" spans="1:4" ht="28.5">
      <c r="A11936" s="463">
        <v>21009</v>
      </c>
      <c r="B11936" s="464" t="s">
        <v>7951</v>
      </c>
      <c r="C11936" s="463" t="s">
        <v>3522</v>
      </c>
      <c r="D11936" s="466">
        <v>30.77</v>
      </c>
    </row>
    <row r="11937" spans="1:4" ht="28.5">
      <c r="A11937" s="463">
        <v>21010</v>
      </c>
      <c r="B11937" s="464" t="s">
        <v>7952</v>
      </c>
      <c r="C11937" s="463" t="s">
        <v>3522</v>
      </c>
      <c r="D11937" s="466">
        <v>41.32</v>
      </c>
    </row>
    <row r="11938" spans="1:4" ht="28.5">
      <c r="A11938" s="463">
        <v>21011</v>
      </c>
      <c r="B11938" s="464" t="s">
        <v>7953</v>
      </c>
      <c r="C11938" s="463" t="s">
        <v>3522</v>
      </c>
      <c r="D11938" s="466">
        <v>60.22</v>
      </c>
    </row>
    <row r="11939" spans="1:4" ht="28.5">
      <c r="A11939" s="463">
        <v>21012</v>
      </c>
      <c r="B11939" s="464" t="s">
        <v>7954</v>
      </c>
      <c r="C11939" s="463" t="s">
        <v>3522</v>
      </c>
      <c r="D11939" s="466">
        <v>66.55</v>
      </c>
    </row>
    <row r="11940" spans="1:4" ht="28.5">
      <c r="A11940" s="463">
        <v>21013</v>
      </c>
      <c r="B11940" s="464" t="s">
        <v>7955</v>
      </c>
      <c r="C11940" s="463" t="s">
        <v>3522</v>
      </c>
      <c r="D11940" s="466">
        <v>86.85</v>
      </c>
    </row>
    <row r="11941" spans="1:4" ht="28.5">
      <c r="A11941" s="463">
        <v>21014</v>
      </c>
      <c r="B11941" s="464" t="s">
        <v>7956</v>
      </c>
      <c r="C11941" s="463" t="s">
        <v>3522</v>
      </c>
      <c r="D11941" s="466">
        <v>121.52</v>
      </c>
    </row>
    <row r="11942" spans="1:4" ht="28.5">
      <c r="A11942" s="463">
        <v>21015</v>
      </c>
      <c r="B11942" s="464" t="s">
        <v>7957</v>
      </c>
      <c r="C11942" s="463" t="s">
        <v>3522</v>
      </c>
      <c r="D11942" s="466">
        <v>139.61000000000001</v>
      </c>
    </row>
    <row r="11943" spans="1:4" ht="28.5">
      <c r="A11943" s="463">
        <v>7697</v>
      </c>
      <c r="B11943" s="464" t="s">
        <v>7958</v>
      </c>
      <c r="C11943" s="463" t="s">
        <v>3522</v>
      </c>
      <c r="D11943" s="466">
        <v>66.62</v>
      </c>
    </row>
    <row r="11944" spans="1:4" ht="28.5">
      <c r="A11944" s="463">
        <v>7698</v>
      </c>
      <c r="B11944" s="464" t="s">
        <v>7959</v>
      </c>
      <c r="C11944" s="463" t="s">
        <v>3522</v>
      </c>
      <c r="D11944" s="466">
        <v>57.34</v>
      </c>
    </row>
    <row r="11945" spans="1:4" ht="28.5">
      <c r="A11945" s="463">
        <v>7691</v>
      </c>
      <c r="B11945" s="464" t="s">
        <v>7960</v>
      </c>
      <c r="C11945" s="463" t="s">
        <v>3522</v>
      </c>
      <c r="D11945" s="466">
        <v>24.23</v>
      </c>
    </row>
    <row r="11946" spans="1:4" ht="28.5">
      <c r="A11946" s="463">
        <v>40626</v>
      </c>
      <c r="B11946" s="464" t="s">
        <v>7961</v>
      </c>
      <c r="C11946" s="463" t="s">
        <v>3522</v>
      </c>
      <c r="D11946" s="466">
        <v>45.47</v>
      </c>
    </row>
    <row r="11947" spans="1:4" ht="28.5">
      <c r="A11947" s="463">
        <v>7701</v>
      </c>
      <c r="B11947" s="464" t="s">
        <v>7962</v>
      </c>
      <c r="C11947" s="463" t="s">
        <v>3522</v>
      </c>
      <c r="D11947" s="466">
        <v>119.21</v>
      </c>
    </row>
    <row r="11948" spans="1:4" ht="28.5">
      <c r="A11948" s="463">
        <v>7696</v>
      </c>
      <c r="B11948" s="464" t="s">
        <v>7963</v>
      </c>
      <c r="C11948" s="463" t="s">
        <v>3522</v>
      </c>
      <c r="D11948" s="466">
        <v>96.06</v>
      </c>
    </row>
    <row r="11949" spans="1:4" ht="28.5">
      <c r="A11949" s="463">
        <v>7700</v>
      </c>
      <c r="B11949" s="464" t="s">
        <v>7964</v>
      </c>
      <c r="C11949" s="463" t="s">
        <v>3522</v>
      </c>
      <c r="D11949" s="466">
        <v>30.64</v>
      </c>
    </row>
    <row r="11950" spans="1:4" ht="28.5">
      <c r="A11950" s="463">
        <v>7694</v>
      </c>
      <c r="B11950" s="464" t="s">
        <v>7965</v>
      </c>
      <c r="C11950" s="463" t="s">
        <v>3522</v>
      </c>
      <c r="D11950" s="466">
        <v>160.43</v>
      </c>
    </row>
    <row r="11951" spans="1:4" ht="28.5">
      <c r="A11951" s="463">
        <v>7693</v>
      </c>
      <c r="B11951" s="464" t="s">
        <v>7966</v>
      </c>
      <c r="C11951" s="463" t="s">
        <v>3522</v>
      </c>
      <c r="D11951" s="466">
        <v>220.94</v>
      </c>
    </row>
    <row r="11952" spans="1:4" ht="28.5">
      <c r="A11952" s="463">
        <v>7692</v>
      </c>
      <c r="B11952" s="464" t="s">
        <v>7967</v>
      </c>
      <c r="C11952" s="463" t="s">
        <v>3522</v>
      </c>
      <c r="D11952" s="466">
        <v>330.79</v>
      </c>
    </row>
    <row r="11953" spans="1:4" ht="28.5">
      <c r="A11953" s="463">
        <v>7695</v>
      </c>
      <c r="B11953" s="464" t="s">
        <v>7968</v>
      </c>
      <c r="C11953" s="463" t="s">
        <v>3522</v>
      </c>
      <c r="D11953" s="466">
        <v>358.75</v>
      </c>
    </row>
    <row r="11954" spans="1:4">
      <c r="A11954" s="463">
        <v>13356</v>
      </c>
      <c r="B11954" s="464" t="s">
        <v>7969</v>
      </c>
      <c r="C11954" s="463" t="s">
        <v>3522</v>
      </c>
      <c r="D11954" s="466">
        <v>26.01</v>
      </c>
    </row>
    <row r="11955" spans="1:4">
      <c r="A11955" s="463">
        <v>36365</v>
      </c>
      <c r="B11955" s="464" t="s">
        <v>7970</v>
      </c>
      <c r="C11955" s="463" t="s">
        <v>3522</v>
      </c>
      <c r="D11955" s="466">
        <v>40.03</v>
      </c>
    </row>
    <row r="11956" spans="1:4">
      <c r="A11956" s="463">
        <v>41930</v>
      </c>
      <c r="B11956" s="464" t="s">
        <v>7971</v>
      </c>
      <c r="C11956" s="463" t="s">
        <v>3522</v>
      </c>
      <c r="D11956" s="466">
        <v>129.58000000000001</v>
      </c>
    </row>
    <row r="11957" spans="1:4">
      <c r="A11957" s="463">
        <v>41931</v>
      </c>
      <c r="B11957" s="464" t="s">
        <v>7972</v>
      </c>
      <c r="C11957" s="463" t="s">
        <v>3522</v>
      </c>
      <c r="D11957" s="466">
        <v>220.97</v>
      </c>
    </row>
    <row r="11958" spans="1:4">
      <c r="A11958" s="463">
        <v>41932</v>
      </c>
      <c r="B11958" s="464" t="s">
        <v>7973</v>
      </c>
      <c r="C11958" s="463" t="s">
        <v>3522</v>
      </c>
      <c r="D11958" s="466">
        <v>356.9</v>
      </c>
    </row>
    <row r="11959" spans="1:4">
      <c r="A11959" s="463">
        <v>41933</v>
      </c>
      <c r="B11959" s="464" t="s">
        <v>7974</v>
      </c>
      <c r="C11959" s="463" t="s">
        <v>3522</v>
      </c>
      <c r="D11959" s="466">
        <v>442.02</v>
      </c>
    </row>
    <row r="11960" spans="1:4">
      <c r="A11960" s="463">
        <v>41934</v>
      </c>
      <c r="B11960" s="464" t="s">
        <v>7975</v>
      </c>
      <c r="C11960" s="463" t="s">
        <v>3522</v>
      </c>
      <c r="D11960" s="466">
        <v>572.53</v>
      </c>
    </row>
    <row r="11961" spans="1:4">
      <c r="A11961" s="463">
        <v>41936</v>
      </c>
      <c r="B11961" s="464" t="s">
        <v>7976</v>
      </c>
      <c r="C11961" s="463" t="s">
        <v>3522</v>
      </c>
      <c r="D11961" s="466">
        <v>86.32</v>
      </c>
    </row>
    <row r="11962" spans="1:4" ht="28.5">
      <c r="A11962" s="463">
        <v>41785</v>
      </c>
      <c r="B11962" s="464" t="s">
        <v>14109</v>
      </c>
      <c r="C11962" s="463" t="s">
        <v>3522</v>
      </c>
      <c r="D11962" s="466">
        <v>2282.27</v>
      </c>
    </row>
    <row r="11963" spans="1:4" ht="28.5">
      <c r="A11963" s="463">
        <v>41781</v>
      </c>
      <c r="B11963" s="464" t="s">
        <v>14110</v>
      </c>
      <c r="C11963" s="463" t="s">
        <v>3522</v>
      </c>
      <c r="D11963" s="466">
        <v>650.69000000000005</v>
      </c>
    </row>
    <row r="11964" spans="1:4" ht="28.5">
      <c r="A11964" s="463">
        <v>41783</v>
      </c>
      <c r="B11964" s="464" t="s">
        <v>14111</v>
      </c>
      <c r="C11964" s="463" t="s">
        <v>3522</v>
      </c>
      <c r="D11964" s="466">
        <v>1717.07</v>
      </c>
    </row>
    <row r="11965" spans="1:4" ht="28.5">
      <c r="A11965" s="463">
        <v>41786</v>
      </c>
      <c r="B11965" s="464" t="s">
        <v>14112</v>
      </c>
      <c r="C11965" s="463" t="s">
        <v>3522</v>
      </c>
      <c r="D11965" s="466">
        <v>3582</v>
      </c>
    </row>
    <row r="11966" spans="1:4" ht="28.5">
      <c r="A11966" s="463">
        <v>41779</v>
      </c>
      <c r="B11966" s="464" t="s">
        <v>14113</v>
      </c>
      <c r="C11966" s="463" t="s">
        <v>3522</v>
      </c>
      <c r="D11966" s="466">
        <v>249.56</v>
      </c>
    </row>
    <row r="11967" spans="1:4" ht="28.5">
      <c r="A11967" s="463">
        <v>41780</v>
      </c>
      <c r="B11967" s="464" t="s">
        <v>14114</v>
      </c>
      <c r="C11967" s="463" t="s">
        <v>3522</v>
      </c>
      <c r="D11967" s="466">
        <v>295.16000000000003</v>
      </c>
    </row>
    <row r="11968" spans="1:4" ht="28.5">
      <c r="A11968" s="463">
        <v>41782</v>
      </c>
      <c r="B11968" s="464" t="s">
        <v>14115</v>
      </c>
      <c r="C11968" s="463" t="s">
        <v>3522</v>
      </c>
      <c r="D11968" s="466">
        <v>1216.75</v>
      </c>
    </row>
    <row r="11969" spans="1:4">
      <c r="A11969" s="463">
        <v>38130</v>
      </c>
      <c r="B11969" s="464" t="s">
        <v>7977</v>
      </c>
      <c r="C11969" s="463" t="s">
        <v>3522</v>
      </c>
      <c r="D11969" s="466">
        <v>35.24</v>
      </c>
    </row>
    <row r="11970" spans="1:4">
      <c r="A11970" s="463">
        <v>21123</v>
      </c>
      <c r="B11970" s="464" t="s">
        <v>7978</v>
      </c>
      <c r="C11970" s="463" t="s">
        <v>3522</v>
      </c>
      <c r="D11970" s="466">
        <v>10</v>
      </c>
    </row>
    <row r="11971" spans="1:4">
      <c r="A11971" s="463">
        <v>21124</v>
      </c>
      <c r="B11971" s="464" t="s">
        <v>7979</v>
      </c>
      <c r="C11971" s="463" t="s">
        <v>3522</v>
      </c>
      <c r="D11971" s="466">
        <v>17.73</v>
      </c>
    </row>
    <row r="11972" spans="1:4">
      <c r="A11972" s="463">
        <v>21125</v>
      </c>
      <c r="B11972" s="464" t="s">
        <v>7980</v>
      </c>
      <c r="C11972" s="463" t="s">
        <v>3522</v>
      </c>
      <c r="D11972" s="466">
        <v>28.46</v>
      </c>
    </row>
    <row r="11973" spans="1:4">
      <c r="A11973" s="463">
        <v>38028</v>
      </c>
      <c r="B11973" s="464" t="s">
        <v>7981</v>
      </c>
      <c r="C11973" s="463" t="s">
        <v>3522</v>
      </c>
      <c r="D11973" s="466">
        <v>48.29</v>
      </c>
    </row>
    <row r="11974" spans="1:4">
      <c r="A11974" s="463">
        <v>38029</v>
      </c>
      <c r="B11974" s="464" t="s">
        <v>7982</v>
      </c>
      <c r="C11974" s="463" t="s">
        <v>3522</v>
      </c>
      <c r="D11974" s="466">
        <v>73.61</v>
      </c>
    </row>
    <row r="11975" spans="1:4">
      <c r="A11975" s="463">
        <v>38030</v>
      </c>
      <c r="B11975" s="464" t="s">
        <v>7983</v>
      </c>
      <c r="C11975" s="463" t="s">
        <v>3522</v>
      </c>
      <c r="D11975" s="466">
        <v>113.07</v>
      </c>
    </row>
    <row r="11976" spans="1:4">
      <c r="A11976" s="463">
        <v>38031</v>
      </c>
      <c r="B11976" s="464" t="s">
        <v>7984</v>
      </c>
      <c r="C11976" s="463" t="s">
        <v>3522</v>
      </c>
      <c r="D11976" s="466">
        <v>179.18</v>
      </c>
    </row>
    <row r="11977" spans="1:4" ht="42.75">
      <c r="A11977" s="463">
        <v>39735</v>
      </c>
      <c r="B11977" s="464" t="s">
        <v>7985</v>
      </c>
      <c r="C11977" s="463" t="s">
        <v>3522</v>
      </c>
      <c r="D11977" s="466">
        <v>102.82</v>
      </c>
    </row>
    <row r="11978" spans="1:4" ht="42.75">
      <c r="A11978" s="463">
        <v>39734</v>
      </c>
      <c r="B11978" s="464" t="s">
        <v>7986</v>
      </c>
      <c r="C11978" s="463" t="s">
        <v>3522</v>
      </c>
      <c r="D11978" s="466">
        <v>121.96</v>
      </c>
    </row>
    <row r="11979" spans="1:4" ht="42.75">
      <c r="A11979" s="463">
        <v>39736</v>
      </c>
      <c r="B11979" s="464" t="s">
        <v>7987</v>
      </c>
      <c r="C11979" s="463" t="s">
        <v>3522</v>
      </c>
      <c r="D11979" s="466">
        <v>139.19</v>
      </c>
    </row>
    <row r="11980" spans="1:4" ht="42.75">
      <c r="A11980" s="463">
        <v>39737</v>
      </c>
      <c r="B11980" s="464" t="s">
        <v>7988</v>
      </c>
      <c r="C11980" s="463" t="s">
        <v>3522</v>
      </c>
      <c r="D11980" s="466">
        <v>18.72</v>
      </c>
    </row>
    <row r="11981" spans="1:4" ht="42.75">
      <c r="A11981" s="463">
        <v>39738</v>
      </c>
      <c r="B11981" s="464" t="s">
        <v>7989</v>
      </c>
      <c r="C11981" s="463" t="s">
        <v>3522</v>
      </c>
      <c r="D11981" s="466">
        <v>6.77</v>
      </c>
    </row>
    <row r="11982" spans="1:4" ht="42.75">
      <c r="A11982" s="463">
        <v>39739</v>
      </c>
      <c r="B11982" s="464" t="s">
        <v>7990</v>
      </c>
      <c r="C11982" s="463" t="s">
        <v>3522</v>
      </c>
      <c r="D11982" s="466">
        <v>96.26</v>
      </c>
    </row>
    <row r="11983" spans="1:4" ht="42.75">
      <c r="A11983" s="463">
        <v>39733</v>
      </c>
      <c r="B11983" s="464" t="s">
        <v>7991</v>
      </c>
      <c r="C11983" s="463" t="s">
        <v>3522</v>
      </c>
      <c r="D11983" s="466">
        <v>166.57</v>
      </c>
    </row>
    <row r="11984" spans="1:4" ht="42.75">
      <c r="A11984" s="463">
        <v>39854</v>
      </c>
      <c r="B11984" s="464" t="s">
        <v>7992</v>
      </c>
      <c r="C11984" s="463" t="s">
        <v>3522</v>
      </c>
      <c r="D11984" s="466">
        <v>168.93</v>
      </c>
    </row>
    <row r="11985" spans="1:4" ht="42.75">
      <c r="A11985" s="463">
        <v>39740</v>
      </c>
      <c r="B11985" s="464" t="s">
        <v>7993</v>
      </c>
      <c r="C11985" s="463" t="s">
        <v>3522</v>
      </c>
      <c r="D11985" s="466">
        <v>92.43</v>
      </c>
    </row>
    <row r="11986" spans="1:4" ht="42.75">
      <c r="A11986" s="463">
        <v>39741</v>
      </c>
      <c r="B11986" s="464" t="s">
        <v>7994</v>
      </c>
      <c r="C11986" s="463" t="s">
        <v>3522</v>
      </c>
      <c r="D11986" s="466">
        <v>17.03</v>
      </c>
    </row>
    <row r="11987" spans="1:4" ht="42.75">
      <c r="A11987" s="463">
        <v>39853</v>
      </c>
      <c r="B11987" s="464" t="s">
        <v>7995</v>
      </c>
      <c r="C11987" s="463" t="s">
        <v>3522</v>
      </c>
      <c r="D11987" s="466">
        <v>22.37</v>
      </c>
    </row>
    <row r="11988" spans="1:4" ht="42.75">
      <c r="A11988" s="463">
        <v>39742</v>
      </c>
      <c r="B11988" s="464" t="s">
        <v>7996</v>
      </c>
      <c r="C11988" s="463" t="s">
        <v>3522</v>
      </c>
      <c r="D11988" s="466">
        <v>74.3</v>
      </c>
    </row>
    <row r="11989" spans="1:4" ht="28.5">
      <c r="A11989" s="463">
        <v>39749</v>
      </c>
      <c r="B11989" s="464" t="s">
        <v>7997</v>
      </c>
      <c r="C11989" s="463" t="s">
        <v>3522</v>
      </c>
      <c r="D11989" s="466">
        <v>112.56</v>
      </c>
    </row>
    <row r="11990" spans="1:4" ht="28.5">
      <c r="A11990" s="463">
        <v>39751</v>
      </c>
      <c r="B11990" s="464" t="s">
        <v>7998</v>
      </c>
      <c r="C11990" s="463" t="s">
        <v>3522</v>
      </c>
      <c r="D11990" s="466">
        <v>204.54</v>
      </c>
    </row>
    <row r="11991" spans="1:4" ht="28.5">
      <c r="A11991" s="463">
        <v>39750</v>
      </c>
      <c r="B11991" s="464" t="s">
        <v>7999</v>
      </c>
      <c r="C11991" s="463" t="s">
        <v>3522</v>
      </c>
      <c r="D11991" s="466">
        <v>170.01</v>
      </c>
    </row>
    <row r="11992" spans="1:4" ht="28.5">
      <c r="A11992" s="463">
        <v>39747</v>
      </c>
      <c r="B11992" s="464" t="s">
        <v>8000</v>
      </c>
      <c r="C11992" s="463" t="s">
        <v>3522</v>
      </c>
      <c r="D11992" s="466">
        <v>54.68</v>
      </c>
    </row>
    <row r="11993" spans="1:4" ht="28.5">
      <c r="A11993" s="463">
        <v>39753</v>
      </c>
      <c r="B11993" s="464" t="s">
        <v>8001</v>
      </c>
      <c r="C11993" s="463" t="s">
        <v>3522</v>
      </c>
      <c r="D11993" s="466">
        <v>376.5</v>
      </c>
    </row>
    <row r="11994" spans="1:4" ht="28.5">
      <c r="A11994" s="463">
        <v>39754</v>
      </c>
      <c r="B11994" s="464" t="s">
        <v>8002</v>
      </c>
      <c r="C11994" s="463" t="s">
        <v>3522</v>
      </c>
      <c r="D11994" s="466">
        <v>554.69000000000005</v>
      </c>
    </row>
    <row r="11995" spans="1:4" ht="28.5">
      <c r="A11995" s="463">
        <v>39748</v>
      </c>
      <c r="B11995" s="464" t="s">
        <v>8003</v>
      </c>
      <c r="C11995" s="463" t="s">
        <v>3522</v>
      </c>
      <c r="D11995" s="466">
        <v>88.48</v>
      </c>
    </row>
    <row r="11996" spans="1:4" ht="28.5">
      <c r="A11996" s="463">
        <v>39755</v>
      </c>
      <c r="B11996" s="464" t="s">
        <v>8004</v>
      </c>
      <c r="C11996" s="463" t="s">
        <v>3522</v>
      </c>
      <c r="D11996" s="466">
        <v>841.04</v>
      </c>
    </row>
    <row r="11997" spans="1:4">
      <c r="A11997" s="463">
        <v>12742</v>
      </c>
      <c r="B11997" s="464" t="s">
        <v>8005</v>
      </c>
      <c r="C11997" s="463" t="s">
        <v>3522</v>
      </c>
      <c r="D11997" s="466">
        <v>665.96</v>
      </c>
    </row>
    <row r="11998" spans="1:4">
      <c r="A11998" s="463">
        <v>12713</v>
      </c>
      <c r="B11998" s="464" t="s">
        <v>8006</v>
      </c>
      <c r="C11998" s="463" t="s">
        <v>3522</v>
      </c>
      <c r="D11998" s="466">
        <v>35.32</v>
      </c>
    </row>
    <row r="11999" spans="1:4">
      <c r="A11999" s="463">
        <v>12743</v>
      </c>
      <c r="B11999" s="464" t="s">
        <v>8007</v>
      </c>
      <c r="C11999" s="463" t="s">
        <v>3522</v>
      </c>
      <c r="D11999" s="466">
        <v>60.76</v>
      </c>
    </row>
    <row r="12000" spans="1:4">
      <c r="A12000" s="463">
        <v>12744</v>
      </c>
      <c r="B12000" s="464" t="s">
        <v>8008</v>
      </c>
      <c r="C12000" s="463" t="s">
        <v>3522</v>
      </c>
      <c r="D12000" s="466">
        <v>77.11</v>
      </c>
    </row>
    <row r="12001" spans="1:4">
      <c r="A12001" s="463">
        <v>12745</v>
      </c>
      <c r="B12001" s="464" t="s">
        <v>8009</v>
      </c>
      <c r="C12001" s="463" t="s">
        <v>3522</v>
      </c>
      <c r="D12001" s="466">
        <v>111.98</v>
      </c>
    </row>
    <row r="12002" spans="1:4">
      <c r="A12002" s="463">
        <v>12746</v>
      </c>
      <c r="B12002" s="464" t="s">
        <v>8010</v>
      </c>
      <c r="C12002" s="463" t="s">
        <v>3522</v>
      </c>
      <c r="D12002" s="466">
        <v>151.22</v>
      </c>
    </row>
    <row r="12003" spans="1:4">
      <c r="A12003" s="463">
        <v>12747</v>
      </c>
      <c r="B12003" s="464" t="s">
        <v>8011</v>
      </c>
      <c r="C12003" s="463" t="s">
        <v>3522</v>
      </c>
      <c r="D12003" s="466">
        <v>219.3</v>
      </c>
    </row>
    <row r="12004" spans="1:4">
      <c r="A12004" s="463">
        <v>12748</v>
      </c>
      <c r="B12004" s="464" t="s">
        <v>8012</v>
      </c>
      <c r="C12004" s="463" t="s">
        <v>3522</v>
      </c>
      <c r="D12004" s="466">
        <v>308.95</v>
      </c>
    </row>
    <row r="12005" spans="1:4">
      <c r="A12005" s="463">
        <v>12749</v>
      </c>
      <c r="B12005" s="464" t="s">
        <v>8013</v>
      </c>
      <c r="C12005" s="463" t="s">
        <v>3522</v>
      </c>
      <c r="D12005" s="466">
        <v>451.63</v>
      </c>
    </row>
    <row r="12006" spans="1:4" ht="28.5">
      <c r="A12006" s="463">
        <v>39726</v>
      </c>
      <c r="B12006" s="464" t="s">
        <v>8014</v>
      </c>
      <c r="C12006" s="463" t="s">
        <v>3522</v>
      </c>
      <c r="D12006" s="466">
        <v>148.34</v>
      </c>
    </row>
    <row r="12007" spans="1:4" ht="28.5">
      <c r="A12007" s="463">
        <v>39728</v>
      </c>
      <c r="B12007" s="464" t="s">
        <v>8015</v>
      </c>
      <c r="C12007" s="463" t="s">
        <v>3522</v>
      </c>
      <c r="D12007" s="466">
        <v>260.72000000000003</v>
      </c>
    </row>
    <row r="12008" spans="1:4" ht="28.5">
      <c r="A12008" s="463">
        <v>39727</v>
      </c>
      <c r="B12008" s="464" t="s">
        <v>8016</v>
      </c>
      <c r="C12008" s="463" t="s">
        <v>3522</v>
      </c>
      <c r="D12008" s="466">
        <v>214.55</v>
      </c>
    </row>
    <row r="12009" spans="1:4" ht="28.5">
      <c r="A12009" s="463">
        <v>39724</v>
      </c>
      <c r="B12009" s="464" t="s">
        <v>8017</v>
      </c>
      <c r="C12009" s="463" t="s">
        <v>3522</v>
      </c>
      <c r="D12009" s="466">
        <v>65.69</v>
      </c>
    </row>
    <row r="12010" spans="1:4" ht="28.5">
      <c r="A12010" s="463">
        <v>39729</v>
      </c>
      <c r="B12010" s="464" t="s">
        <v>8018</v>
      </c>
      <c r="C12010" s="463" t="s">
        <v>3522</v>
      </c>
      <c r="D12010" s="466">
        <v>361.04</v>
      </c>
    </row>
    <row r="12011" spans="1:4" ht="28.5">
      <c r="A12011" s="463">
        <v>39730</v>
      </c>
      <c r="B12011" s="464" t="s">
        <v>8019</v>
      </c>
      <c r="C12011" s="463" t="s">
        <v>3522</v>
      </c>
      <c r="D12011" s="466">
        <v>468.44</v>
      </c>
    </row>
    <row r="12012" spans="1:4" ht="28.5">
      <c r="A12012" s="463">
        <v>39731</v>
      </c>
      <c r="B12012" s="464" t="s">
        <v>8020</v>
      </c>
      <c r="C12012" s="463" t="s">
        <v>3522</v>
      </c>
      <c r="D12012" s="466">
        <v>693.79</v>
      </c>
    </row>
    <row r="12013" spans="1:4" ht="28.5">
      <c r="A12013" s="463">
        <v>39725</v>
      </c>
      <c r="B12013" s="464" t="s">
        <v>8021</v>
      </c>
      <c r="C12013" s="463" t="s">
        <v>3522</v>
      </c>
      <c r="D12013" s="466">
        <v>107.07</v>
      </c>
    </row>
    <row r="12014" spans="1:4" ht="28.5">
      <c r="A12014" s="463">
        <v>39732</v>
      </c>
      <c r="B12014" s="464" t="s">
        <v>8022</v>
      </c>
      <c r="C12014" s="463" t="s">
        <v>3522</v>
      </c>
      <c r="D12014" s="466">
        <v>1021.22</v>
      </c>
    </row>
    <row r="12015" spans="1:4" ht="28.5">
      <c r="A12015" s="463">
        <v>39660</v>
      </c>
      <c r="B12015" s="464" t="s">
        <v>8023</v>
      </c>
      <c r="C12015" s="463" t="s">
        <v>3522</v>
      </c>
      <c r="D12015" s="466">
        <v>46.53</v>
      </c>
    </row>
    <row r="12016" spans="1:4" ht="28.5">
      <c r="A12016" s="463">
        <v>39662</v>
      </c>
      <c r="B12016" s="464" t="s">
        <v>8024</v>
      </c>
      <c r="C12016" s="463" t="s">
        <v>3522</v>
      </c>
      <c r="D12016" s="466">
        <v>22.3</v>
      </c>
    </row>
    <row r="12017" spans="1:4" ht="28.5">
      <c r="A12017" s="463">
        <v>39661</v>
      </c>
      <c r="B12017" s="464" t="s">
        <v>8025</v>
      </c>
      <c r="C12017" s="463" t="s">
        <v>3522</v>
      </c>
      <c r="D12017" s="466">
        <v>15.21</v>
      </c>
    </row>
    <row r="12018" spans="1:4" ht="28.5">
      <c r="A12018" s="463">
        <v>39666</v>
      </c>
      <c r="B12018" s="464" t="s">
        <v>8026</v>
      </c>
      <c r="C12018" s="463" t="s">
        <v>3522</v>
      </c>
      <c r="D12018" s="466">
        <v>70</v>
      </c>
    </row>
    <row r="12019" spans="1:4" ht="28.5">
      <c r="A12019" s="463">
        <v>39664</v>
      </c>
      <c r="B12019" s="464" t="s">
        <v>8027</v>
      </c>
      <c r="C12019" s="463" t="s">
        <v>3522</v>
      </c>
      <c r="D12019" s="466">
        <v>34.31</v>
      </c>
    </row>
    <row r="12020" spans="1:4" ht="28.5">
      <c r="A12020" s="463">
        <v>39663</v>
      </c>
      <c r="B12020" s="464" t="s">
        <v>8028</v>
      </c>
      <c r="C12020" s="463" t="s">
        <v>3522</v>
      </c>
      <c r="D12020" s="466">
        <v>27.43</v>
      </c>
    </row>
    <row r="12021" spans="1:4" ht="28.5">
      <c r="A12021" s="463">
        <v>39665</v>
      </c>
      <c r="B12021" s="464" t="s">
        <v>8029</v>
      </c>
      <c r="C12021" s="463" t="s">
        <v>3522</v>
      </c>
      <c r="D12021" s="466">
        <v>57.88</v>
      </c>
    </row>
    <row r="12022" spans="1:4" ht="28.5">
      <c r="A12022" s="463">
        <v>39752</v>
      </c>
      <c r="B12022" s="464" t="s">
        <v>8030</v>
      </c>
      <c r="C12022" s="463" t="s">
        <v>3522</v>
      </c>
      <c r="D12022" s="466">
        <v>291.04000000000002</v>
      </c>
    </row>
    <row r="12023" spans="1:4" ht="28.5">
      <c r="A12023" s="463">
        <v>7725</v>
      </c>
      <c r="B12023" s="464" t="s">
        <v>8389</v>
      </c>
      <c r="C12023" s="463" t="s">
        <v>3522</v>
      </c>
      <c r="D12023" s="466">
        <v>215</v>
      </c>
    </row>
    <row r="12024" spans="1:4" ht="28.5">
      <c r="A12024" s="463">
        <v>7753</v>
      </c>
      <c r="B12024" s="464" t="s">
        <v>8388</v>
      </c>
      <c r="C12024" s="463" t="s">
        <v>3522</v>
      </c>
      <c r="D12024" s="466">
        <v>419.15</v>
      </c>
    </row>
    <row r="12025" spans="1:4" ht="28.5">
      <c r="A12025" s="463">
        <v>13256</v>
      </c>
      <c r="B12025" s="464" t="s">
        <v>8387</v>
      </c>
      <c r="C12025" s="463" t="s">
        <v>3522</v>
      </c>
      <c r="D12025" s="466">
        <v>587.17999999999995</v>
      </c>
    </row>
    <row r="12026" spans="1:4" ht="28.5">
      <c r="A12026" s="463">
        <v>7757</v>
      </c>
      <c r="B12026" s="464" t="s">
        <v>8386</v>
      </c>
      <c r="C12026" s="463" t="s">
        <v>3522</v>
      </c>
      <c r="D12026" s="466">
        <v>626.02</v>
      </c>
    </row>
    <row r="12027" spans="1:4" ht="28.5">
      <c r="A12027" s="463">
        <v>7758</v>
      </c>
      <c r="B12027" s="464" t="s">
        <v>8385</v>
      </c>
      <c r="C12027" s="463" t="s">
        <v>3522</v>
      </c>
      <c r="D12027" s="466">
        <v>906.97</v>
      </c>
    </row>
    <row r="12028" spans="1:4" ht="28.5">
      <c r="A12028" s="463">
        <v>7759</v>
      </c>
      <c r="B12028" s="464" t="s">
        <v>8384</v>
      </c>
      <c r="C12028" s="463" t="s">
        <v>3522</v>
      </c>
      <c r="D12028" s="466">
        <v>2513.2199999999998</v>
      </c>
    </row>
    <row r="12029" spans="1:4" ht="28.5">
      <c r="A12029" s="463">
        <v>40334</v>
      </c>
      <c r="B12029" s="464" t="s">
        <v>8383</v>
      </c>
      <c r="C12029" s="463" t="s">
        <v>3522</v>
      </c>
      <c r="D12029" s="466">
        <v>98.46</v>
      </c>
    </row>
    <row r="12030" spans="1:4" ht="28.5">
      <c r="A12030" s="463">
        <v>7745</v>
      </c>
      <c r="B12030" s="464" t="s">
        <v>8382</v>
      </c>
      <c r="C12030" s="463" t="s">
        <v>3522</v>
      </c>
      <c r="D12030" s="466">
        <v>111.11</v>
      </c>
    </row>
    <row r="12031" spans="1:4" ht="28.5">
      <c r="A12031" s="463">
        <v>7714</v>
      </c>
      <c r="B12031" s="464" t="s">
        <v>8381</v>
      </c>
      <c r="C12031" s="463" t="s">
        <v>3522</v>
      </c>
      <c r="D12031" s="466">
        <v>132.79</v>
      </c>
    </row>
    <row r="12032" spans="1:4" ht="28.5">
      <c r="A12032" s="463">
        <v>7742</v>
      </c>
      <c r="B12032" s="464" t="s">
        <v>8380</v>
      </c>
      <c r="C12032" s="463" t="s">
        <v>3522</v>
      </c>
      <c r="D12032" s="466">
        <v>293.05</v>
      </c>
    </row>
    <row r="12033" spans="1:4" ht="28.5">
      <c r="A12033" s="463">
        <v>7750</v>
      </c>
      <c r="B12033" s="464" t="s">
        <v>8379</v>
      </c>
      <c r="C12033" s="463" t="s">
        <v>3522</v>
      </c>
      <c r="D12033" s="466">
        <v>357.73</v>
      </c>
    </row>
    <row r="12034" spans="1:4" ht="28.5">
      <c r="A12034" s="463">
        <v>7756</v>
      </c>
      <c r="B12034" s="464" t="s">
        <v>8378</v>
      </c>
      <c r="C12034" s="463" t="s">
        <v>3522</v>
      </c>
      <c r="D12034" s="466">
        <v>411.02</v>
      </c>
    </row>
    <row r="12035" spans="1:4" ht="28.5">
      <c r="A12035" s="463">
        <v>7765</v>
      </c>
      <c r="B12035" s="464" t="s">
        <v>8377</v>
      </c>
      <c r="C12035" s="463" t="s">
        <v>3522</v>
      </c>
      <c r="D12035" s="466">
        <v>460.71</v>
      </c>
    </row>
    <row r="12036" spans="1:4" ht="28.5">
      <c r="A12036" s="463">
        <v>12569</v>
      </c>
      <c r="B12036" s="464" t="s">
        <v>8376</v>
      </c>
      <c r="C12036" s="463" t="s">
        <v>3522</v>
      </c>
      <c r="D12036" s="466">
        <v>635.96</v>
      </c>
    </row>
    <row r="12037" spans="1:4" ht="28.5">
      <c r="A12037" s="463">
        <v>7766</v>
      </c>
      <c r="B12037" s="464" t="s">
        <v>8375</v>
      </c>
      <c r="C12037" s="463" t="s">
        <v>3522</v>
      </c>
      <c r="D12037" s="466">
        <v>675.71</v>
      </c>
    </row>
    <row r="12038" spans="1:4" ht="28.5">
      <c r="A12038" s="463">
        <v>7767</v>
      </c>
      <c r="B12038" s="464" t="s">
        <v>8374</v>
      </c>
      <c r="C12038" s="463" t="s">
        <v>3522</v>
      </c>
      <c r="D12038" s="466">
        <v>970.21</v>
      </c>
    </row>
    <row r="12039" spans="1:4" ht="28.5">
      <c r="A12039" s="463">
        <v>7727</v>
      </c>
      <c r="B12039" s="464" t="s">
        <v>8373</v>
      </c>
      <c r="C12039" s="463" t="s">
        <v>3522</v>
      </c>
      <c r="D12039" s="466">
        <v>2818.48</v>
      </c>
    </row>
    <row r="12040" spans="1:4" ht="28.5">
      <c r="A12040" s="463">
        <v>7760</v>
      </c>
      <c r="B12040" s="464" t="s">
        <v>8372</v>
      </c>
      <c r="C12040" s="463" t="s">
        <v>3522</v>
      </c>
      <c r="D12040" s="466">
        <v>112.01</v>
      </c>
    </row>
    <row r="12041" spans="1:4" ht="28.5">
      <c r="A12041" s="463">
        <v>7761</v>
      </c>
      <c r="B12041" s="464" t="s">
        <v>8371</v>
      </c>
      <c r="C12041" s="463" t="s">
        <v>3522</v>
      </c>
      <c r="D12041" s="466">
        <v>117.43</v>
      </c>
    </row>
    <row r="12042" spans="1:4" ht="28.5">
      <c r="A12042" s="463">
        <v>7752</v>
      </c>
      <c r="B12042" s="464" t="s">
        <v>8370</v>
      </c>
      <c r="C12042" s="463" t="s">
        <v>3522</v>
      </c>
      <c r="D12042" s="466">
        <v>142.72999999999999</v>
      </c>
    </row>
    <row r="12043" spans="1:4" ht="28.5">
      <c r="A12043" s="463">
        <v>7762</v>
      </c>
      <c r="B12043" s="464" t="s">
        <v>8369</v>
      </c>
      <c r="C12043" s="463" t="s">
        <v>3522</v>
      </c>
      <c r="D12043" s="466">
        <v>186.54</v>
      </c>
    </row>
    <row r="12044" spans="1:4" ht="28.5">
      <c r="A12044" s="463">
        <v>7722</v>
      </c>
      <c r="B12044" s="464" t="s">
        <v>8368</v>
      </c>
      <c r="C12044" s="463" t="s">
        <v>3522</v>
      </c>
      <c r="D12044" s="466">
        <v>285.45999999999998</v>
      </c>
    </row>
    <row r="12045" spans="1:4" ht="28.5">
      <c r="A12045" s="463">
        <v>7763</v>
      </c>
      <c r="B12045" s="464" t="s">
        <v>8367</v>
      </c>
      <c r="C12045" s="463" t="s">
        <v>3522</v>
      </c>
      <c r="D12045" s="466">
        <v>347.79</v>
      </c>
    </row>
    <row r="12046" spans="1:4" ht="28.5">
      <c r="A12046" s="463">
        <v>7764</v>
      </c>
      <c r="B12046" s="464" t="s">
        <v>8366</v>
      </c>
      <c r="C12046" s="463" t="s">
        <v>3522</v>
      </c>
      <c r="D12046" s="466">
        <v>415.54</v>
      </c>
    </row>
    <row r="12047" spans="1:4" ht="28.5">
      <c r="A12047" s="463">
        <v>12572</v>
      </c>
      <c r="B12047" s="464" t="s">
        <v>8365</v>
      </c>
      <c r="C12047" s="463" t="s">
        <v>3522</v>
      </c>
      <c r="D12047" s="466">
        <v>587.17999999999995</v>
      </c>
    </row>
    <row r="12048" spans="1:4" ht="28.5">
      <c r="A12048" s="463">
        <v>12573</v>
      </c>
      <c r="B12048" s="464" t="s">
        <v>8364</v>
      </c>
      <c r="C12048" s="463" t="s">
        <v>3522</v>
      </c>
      <c r="D12048" s="466">
        <v>772.37</v>
      </c>
    </row>
    <row r="12049" spans="1:4" ht="28.5">
      <c r="A12049" s="463">
        <v>12574</v>
      </c>
      <c r="B12049" s="464" t="s">
        <v>8363</v>
      </c>
      <c r="C12049" s="463" t="s">
        <v>3522</v>
      </c>
      <c r="D12049" s="466">
        <v>933.89</v>
      </c>
    </row>
    <row r="12050" spans="1:4" ht="28.5">
      <c r="A12050" s="463">
        <v>12575</v>
      </c>
      <c r="B12050" s="464" t="s">
        <v>8362</v>
      </c>
      <c r="C12050" s="463" t="s">
        <v>3522</v>
      </c>
      <c r="D12050" s="466">
        <v>1418.27</v>
      </c>
    </row>
    <row r="12051" spans="1:4" ht="28.5">
      <c r="A12051" s="463">
        <v>12576</v>
      </c>
      <c r="B12051" s="464" t="s">
        <v>8361</v>
      </c>
      <c r="C12051" s="463" t="s">
        <v>3522</v>
      </c>
      <c r="D12051" s="466">
        <v>171.63</v>
      </c>
    </row>
    <row r="12052" spans="1:4" ht="28.5">
      <c r="A12052" s="463">
        <v>12577</v>
      </c>
      <c r="B12052" s="464" t="s">
        <v>8360</v>
      </c>
      <c r="C12052" s="463" t="s">
        <v>3522</v>
      </c>
      <c r="D12052" s="466">
        <v>231.26</v>
      </c>
    </row>
    <row r="12053" spans="1:4" ht="28.5">
      <c r="A12053" s="463">
        <v>12578</v>
      </c>
      <c r="B12053" s="464" t="s">
        <v>8359</v>
      </c>
      <c r="C12053" s="463" t="s">
        <v>3522</v>
      </c>
      <c r="D12053" s="466">
        <v>280.04000000000002</v>
      </c>
    </row>
    <row r="12054" spans="1:4" ht="28.5">
      <c r="A12054" s="463">
        <v>12579</v>
      </c>
      <c r="B12054" s="464" t="s">
        <v>8358</v>
      </c>
      <c r="C12054" s="463" t="s">
        <v>3522</v>
      </c>
      <c r="D12054" s="466">
        <v>482.39</v>
      </c>
    </row>
    <row r="12055" spans="1:4" ht="28.5">
      <c r="A12055" s="463">
        <v>12580</v>
      </c>
      <c r="B12055" s="464" t="s">
        <v>8357</v>
      </c>
      <c r="C12055" s="463" t="s">
        <v>3522</v>
      </c>
      <c r="D12055" s="466">
        <v>502.63</v>
      </c>
    </row>
    <row r="12056" spans="1:4" ht="28.5">
      <c r="A12056" s="463">
        <v>12581</v>
      </c>
      <c r="B12056" s="464" t="s">
        <v>8356</v>
      </c>
      <c r="C12056" s="463" t="s">
        <v>3522</v>
      </c>
      <c r="D12056" s="466">
        <v>538.4</v>
      </c>
    </row>
    <row r="12057" spans="1:4" ht="28.5">
      <c r="A12057" s="463">
        <v>7720</v>
      </c>
      <c r="B12057" s="464" t="s">
        <v>8355</v>
      </c>
      <c r="C12057" s="463" t="s">
        <v>3522</v>
      </c>
      <c r="D12057" s="466">
        <v>841.93</v>
      </c>
    </row>
    <row r="12058" spans="1:4" ht="28.5">
      <c r="A12058" s="463">
        <v>40335</v>
      </c>
      <c r="B12058" s="464" t="s">
        <v>8354</v>
      </c>
      <c r="C12058" s="463" t="s">
        <v>3522</v>
      </c>
      <c r="D12058" s="466">
        <v>176.15</v>
      </c>
    </row>
    <row r="12059" spans="1:4" ht="28.5">
      <c r="A12059" s="463">
        <v>7740</v>
      </c>
      <c r="B12059" s="464" t="s">
        <v>8353</v>
      </c>
      <c r="C12059" s="463" t="s">
        <v>3522</v>
      </c>
      <c r="D12059" s="466">
        <v>180.67</v>
      </c>
    </row>
    <row r="12060" spans="1:4" ht="28.5">
      <c r="A12060" s="463">
        <v>7741</v>
      </c>
      <c r="B12060" s="464" t="s">
        <v>8352</v>
      </c>
      <c r="C12060" s="463" t="s">
        <v>3522</v>
      </c>
      <c r="D12060" s="466">
        <v>334.24</v>
      </c>
    </row>
    <row r="12061" spans="1:4" ht="28.5">
      <c r="A12061" s="463">
        <v>7774</v>
      </c>
      <c r="B12061" s="464" t="s">
        <v>8351</v>
      </c>
      <c r="C12061" s="463" t="s">
        <v>3522</v>
      </c>
      <c r="D12061" s="466">
        <v>410.12</v>
      </c>
    </row>
    <row r="12062" spans="1:4" ht="28.5">
      <c r="A12062" s="463">
        <v>7744</v>
      </c>
      <c r="B12062" s="464" t="s">
        <v>8350</v>
      </c>
      <c r="C12062" s="463" t="s">
        <v>3522</v>
      </c>
      <c r="D12062" s="466">
        <v>535.69000000000005</v>
      </c>
    </row>
    <row r="12063" spans="1:4" ht="28.5">
      <c r="A12063" s="463">
        <v>7773</v>
      </c>
      <c r="B12063" s="464" t="s">
        <v>8349</v>
      </c>
      <c r="C12063" s="463" t="s">
        <v>3522</v>
      </c>
      <c r="D12063" s="466">
        <v>547.52</v>
      </c>
    </row>
    <row r="12064" spans="1:4" ht="28.5">
      <c r="A12064" s="463">
        <v>7754</v>
      </c>
      <c r="B12064" s="464" t="s">
        <v>8348</v>
      </c>
      <c r="C12064" s="463" t="s">
        <v>3522</v>
      </c>
      <c r="D12064" s="466">
        <v>830.18</v>
      </c>
    </row>
    <row r="12065" spans="1:4" ht="28.5">
      <c r="A12065" s="463">
        <v>7735</v>
      </c>
      <c r="B12065" s="464" t="s">
        <v>8347</v>
      </c>
      <c r="C12065" s="463" t="s">
        <v>3522</v>
      </c>
      <c r="D12065" s="466">
        <v>1075</v>
      </c>
    </row>
    <row r="12066" spans="1:4" ht="28.5">
      <c r="A12066" s="463">
        <v>7755</v>
      </c>
      <c r="B12066" s="464" t="s">
        <v>8346</v>
      </c>
      <c r="C12066" s="463" t="s">
        <v>3522</v>
      </c>
      <c r="D12066" s="466">
        <v>213.19</v>
      </c>
    </row>
    <row r="12067" spans="1:4" ht="28.5">
      <c r="A12067" s="463">
        <v>7776</v>
      </c>
      <c r="B12067" s="464" t="s">
        <v>8345</v>
      </c>
      <c r="C12067" s="463" t="s">
        <v>3522</v>
      </c>
      <c r="D12067" s="466">
        <v>444.45</v>
      </c>
    </row>
    <row r="12068" spans="1:4" ht="28.5">
      <c r="A12068" s="463">
        <v>7743</v>
      </c>
      <c r="B12068" s="464" t="s">
        <v>8344</v>
      </c>
      <c r="C12068" s="463" t="s">
        <v>3522</v>
      </c>
      <c r="D12068" s="466">
        <v>470.65</v>
      </c>
    </row>
    <row r="12069" spans="1:4" ht="28.5">
      <c r="A12069" s="463">
        <v>7733</v>
      </c>
      <c r="B12069" s="464" t="s">
        <v>8343</v>
      </c>
      <c r="C12069" s="463" t="s">
        <v>3522</v>
      </c>
      <c r="D12069" s="466">
        <v>614.28</v>
      </c>
    </row>
    <row r="12070" spans="1:4" ht="28.5">
      <c r="A12070" s="463">
        <v>7775</v>
      </c>
      <c r="B12070" s="464" t="s">
        <v>8342</v>
      </c>
      <c r="C12070" s="463" t="s">
        <v>3522</v>
      </c>
      <c r="D12070" s="466">
        <v>673</v>
      </c>
    </row>
    <row r="12071" spans="1:4" ht="28.5">
      <c r="A12071" s="463">
        <v>7734</v>
      </c>
      <c r="B12071" s="464" t="s">
        <v>8341</v>
      </c>
      <c r="C12071" s="463" t="s">
        <v>3522</v>
      </c>
      <c r="D12071" s="466">
        <v>953.04</v>
      </c>
    </row>
    <row r="12072" spans="1:4" ht="28.5">
      <c r="A12072" s="463">
        <v>37449</v>
      </c>
      <c r="B12072" s="464" t="s">
        <v>8340</v>
      </c>
      <c r="C12072" s="463" t="s">
        <v>3522</v>
      </c>
      <c r="D12072" s="466">
        <v>24.96</v>
      </c>
    </row>
    <row r="12073" spans="1:4" ht="28.5">
      <c r="A12073" s="463">
        <v>37450</v>
      </c>
      <c r="B12073" s="464" t="s">
        <v>8339</v>
      </c>
      <c r="C12073" s="463" t="s">
        <v>3522</v>
      </c>
      <c r="D12073" s="466">
        <v>34.950000000000003</v>
      </c>
    </row>
    <row r="12074" spans="1:4" ht="28.5">
      <c r="A12074" s="463">
        <v>37451</v>
      </c>
      <c r="B12074" s="464" t="s">
        <v>8338</v>
      </c>
      <c r="C12074" s="463" t="s">
        <v>3522</v>
      </c>
      <c r="D12074" s="466">
        <v>48.79</v>
      </c>
    </row>
    <row r="12075" spans="1:4" ht="28.5">
      <c r="A12075" s="463">
        <v>37452</v>
      </c>
      <c r="B12075" s="464" t="s">
        <v>8337</v>
      </c>
      <c r="C12075" s="463" t="s">
        <v>3522</v>
      </c>
      <c r="D12075" s="466">
        <v>70.92</v>
      </c>
    </row>
    <row r="12076" spans="1:4" ht="28.5">
      <c r="A12076" s="463">
        <v>37453</v>
      </c>
      <c r="B12076" s="464" t="s">
        <v>8336</v>
      </c>
      <c r="C12076" s="463" t="s">
        <v>3522</v>
      </c>
      <c r="D12076" s="466">
        <v>81.680000000000007</v>
      </c>
    </row>
    <row r="12077" spans="1:4" ht="28.5">
      <c r="A12077" s="463">
        <v>7778</v>
      </c>
      <c r="B12077" s="464" t="s">
        <v>8335</v>
      </c>
      <c r="C12077" s="463" t="s">
        <v>3522</v>
      </c>
      <c r="D12077" s="466">
        <v>30.64</v>
      </c>
    </row>
    <row r="12078" spans="1:4" ht="28.5">
      <c r="A12078" s="463">
        <v>7796</v>
      </c>
      <c r="B12078" s="464" t="s">
        <v>8334</v>
      </c>
      <c r="C12078" s="463" t="s">
        <v>3522</v>
      </c>
      <c r="D12078" s="466">
        <v>41.99</v>
      </c>
    </row>
    <row r="12079" spans="1:4" ht="28.5">
      <c r="A12079" s="463">
        <v>7781</v>
      </c>
      <c r="B12079" s="464" t="s">
        <v>8333</v>
      </c>
      <c r="C12079" s="463" t="s">
        <v>3522</v>
      </c>
      <c r="D12079" s="466">
        <v>49.62</v>
      </c>
    </row>
    <row r="12080" spans="1:4" ht="28.5">
      <c r="A12080" s="463">
        <v>7795</v>
      </c>
      <c r="B12080" s="464" t="s">
        <v>8332</v>
      </c>
      <c r="C12080" s="463" t="s">
        <v>3522</v>
      </c>
      <c r="D12080" s="466">
        <v>73.849999999999994</v>
      </c>
    </row>
    <row r="12081" spans="1:4" ht="28.5">
      <c r="A12081" s="463">
        <v>7791</v>
      </c>
      <c r="B12081" s="464" t="s">
        <v>8331</v>
      </c>
      <c r="C12081" s="463" t="s">
        <v>3522</v>
      </c>
      <c r="D12081" s="466">
        <v>88.4</v>
      </c>
    </row>
    <row r="12082" spans="1:4" ht="28.5">
      <c r="A12082" s="463">
        <v>7783</v>
      </c>
      <c r="B12082" s="464" t="s">
        <v>8330</v>
      </c>
      <c r="C12082" s="463" t="s">
        <v>3522</v>
      </c>
      <c r="D12082" s="466">
        <v>31.32</v>
      </c>
    </row>
    <row r="12083" spans="1:4" ht="28.5">
      <c r="A12083" s="463">
        <v>7790</v>
      </c>
      <c r="B12083" s="464" t="s">
        <v>8329</v>
      </c>
      <c r="C12083" s="463" t="s">
        <v>3522</v>
      </c>
      <c r="D12083" s="466">
        <v>49.36</v>
      </c>
    </row>
    <row r="12084" spans="1:4" ht="28.5">
      <c r="A12084" s="463">
        <v>7785</v>
      </c>
      <c r="B12084" s="464" t="s">
        <v>8328</v>
      </c>
      <c r="C12084" s="463" t="s">
        <v>3522</v>
      </c>
      <c r="D12084" s="466">
        <v>54.47</v>
      </c>
    </row>
    <row r="12085" spans="1:4" ht="28.5">
      <c r="A12085" s="463">
        <v>7792</v>
      </c>
      <c r="B12085" s="464" t="s">
        <v>8327</v>
      </c>
      <c r="C12085" s="463" t="s">
        <v>3522</v>
      </c>
      <c r="D12085" s="466">
        <v>77.25</v>
      </c>
    </row>
    <row r="12086" spans="1:4" ht="28.5">
      <c r="A12086" s="463">
        <v>7793</v>
      </c>
      <c r="B12086" s="464" t="s">
        <v>8326</v>
      </c>
      <c r="C12086" s="463" t="s">
        <v>3522</v>
      </c>
      <c r="D12086" s="466">
        <v>91.24</v>
      </c>
    </row>
    <row r="12087" spans="1:4" ht="28.5">
      <c r="A12087" s="463">
        <v>13159</v>
      </c>
      <c r="B12087" s="464" t="s">
        <v>8325</v>
      </c>
      <c r="C12087" s="463" t="s">
        <v>3522</v>
      </c>
      <c r="D12087" s="466">
        <v>79.44</v>
      </c>
    </row>
    <row r="12088" spans="1:4" ht="28.5">
      <c r="A12088" s="463">
        <v>13168</v>
      </c>
      <c r="B12088" s="464" t="s">
        <v>8324</v>
      </c>
      <c r="C12088" s="463" t="s">
        <v>3522</v>
      </c>
      <c r="D12088" s="466">
        <v>96.46</v>
      </c>
    </row>
    <row r="12089" spans="1:4" ht="28.5">
      <c r="A12089" s="463">
        <v>13173</v>
      </c>
      <c r="B12089" s="464" t="s">
        <v>8323</v>
      </c>
      <c r="C12089" s="463" t="s">
        <v>3522</v>
      </c>
      <c r="D12089" s="466">
        <v>130.5</v>
      </c>
    </row>
    <row r="12090" spans="1:4" ht="28.5">
      <c r="A12090" s="463">
        <v>12583</v>
      </c>
      <c r="B12090" s="464" t="s">
        <v>8322</v>
      </c>
      <c r="C12090" s="463" t="s">
        <v>3522</v>
      </c>
      <c r="D12090" s="466">
        <v>26.1</v>
      </c>
    </row>
    <row r="12091" spans="1:4" ht="28.5">
      <c r="A12091" s="463">
        <v>12584</v>
      </c>
      <c r="B12091" s="464" t="s">
        <v>8321</v>
      </c>
      <c r="C12091" s="463" t="s">
        <v>3522</v>
      </c>
      <c r="D12091" s="466">
        <v>34.04</v>
      </c>
    </row>
    <row r="12092" spans="1:4" ht="28.5">
      <c r="A12092" s="463">
        <v>12613</v>
      </c>
      <c r="B12092" s="464" t="s">
        <v>14116</v>
      </c>
      <c r="C12092" s="463" t="s">
        <v>3519</v>
      </c>
      <c r="D12092" s="466">
        <v>17.03</v>
      </c>
    </row>
    <row r="12093" spans="1:4" ht="28.5">
      <c r="A12093" s="463">
        <v>1031</v>
      </c>
      <c r="B12093" s="464" t="s">
        <v>8031</v>
      </c>
      <c r="C12093" s="463" t="s">
        <v>3519</v>
      </c>
      <c r="D12093" s="466">
        <v>12.12</v>
      </c>
    </row>
    <row r="12094" spans="1:4" ht="28.5">
      <c r="A12094" s="463">
        <v>39707</v>
      </c>
      <c r="B12094" s="464" t="s">
        <v>8032</v>
      </c>
      <c r="C12094" s="463" t="s">
        <v>3522</v>
      </c>
      <c r="D12094" s="466">
        <v>4.1100000000000003</v>
      </c>
    </row>
    <row r="12095" spans="1:4" ht="28.5">
      <c r="A12095" s="463">
        <v>39708</v>
      </c>
      <c r="B12095" s="464" t="s">
        <v>8033</v>
      </c>
      <c r="C12095" s="463" t="s">
        <v>3522</v>
      </c>
      <c r="D12095" s="466">
        <v>3.98</v>
      </c>
    </row>
    <row r="12096" spans="1:4" ht="28.5">
      <c r="A12096" s="463">
        <v>39710</v>
      </c>
      <c r="B12096" s="464" t="s">
        <v>8034</v>
      </c>
      <c r="C12096" s="463" t="s">
        <v>3522</v>
      </c>
      <c r="D12096" s="466">
        <v>2.8</v>
      </c>
    </row>
    <row r="12097" spans="1:4" ht="28.5">
      <c r="A12097" s="463">
        <v>39709</v>
      </c>
      <c r="B12097" s="464" t="s">
        <v>8035</v>
      </c>
      <c r="C12097" s="463" t="s">
        <v>3522</v>
      </c>
      <c r="D12097" s="466">
        <v>3.88</v>
      </c>
    </row>
    <row r="12098" spans="1:4" ht="28.5">
      <c r="A12098" s="463">
        <v>39711</v>
      </c>
      <c r="B12098" s="464" t="s">
        <v>8036</v>
      </c>
      <c r="C12098" s="463" t="s">
        <v>3522</v>
      </c>
      <c r="D12098" s="466">
        <v>4.3600000000000003</v>
      </c>
    </row>
    <row r="12099" spans="1:4" ht="28.5">
      <c r="A12099" s="463">
        <v>39712</v>
      </c>
      <c r="B12099" s="464" t="s">
        <v>8037</v>
      </c>
      <c r="C12099" s="463" t="s">
        <v>3522</v>
      </c>
      <c r="D12099" s="466">
        <v>1.53</v>
      </c>
    </row>
    <row r="12100" spans="1:4" ht="28.5">
      <c r="A12100" s="463">
        <v>39713</v>
      </c>
      <c r="B12100" s="464" t="s">
        <v>8038</v>
      </c>
      <c r="C12100" s="463" t="s">
        <v>3522</v>
      </c>
      <c r="D12100" s="466">
        <v>1.21</v>
      </c>
    </row>
    <row r="12101" spans="1:4" ht="28.5">
      <c r="A12101" s="463">
        <v>39714</v>
      </c>
      <c r="B12101" s="464" t="s">
        <v>8039</v>
      </c>
      <c r="C12101" s="463" t="s">
        <v>3522</v>
      </c>
      <c r="D12101" s="466">
        <v>2.77</v>
      </c>
    </row>
    <row r="12102" spans="1:4" ht="28.5">
      <c r="A12102" s="463">
        <v>39715</v>
      </c>
      <c r="B12102" s="464" t="s">
        <v>8040</v>
      </c>
      <c r="C12102" s="463" t="s">
        <v>3522</v>
      </c>
      <c r="D12102" s="466">
        <v>1.97</v>
      </c>
    </row>
    <row r="12103" spans="1:4" ht="28.5">
      <c r="A12103" s="463">
        <v>39716</v>
      </c>
      <c r="B12103" s="464" t="s">
        <v>8041</v>
      </c>
      <c r="C12103" s="463" t="s">
        <v>3522</v>
      </c>
      <c r="D12103" s="466">
        <v>1.49</v>
      </c>
    </row>
    <row r="12104" spans="1:4" ht="28.5">
      <c r="A12104" s="463">
        <v>39718</v>
      </c>
      <c r="B12104" s="464" t="s">
        <v>8042</v>
      </c>
      <c r="C12104" s="463" t="s">
        <v>3522</v>
      </c>
      <c r="D12104" s="466">
        <v>2.5499999999999998</v>
      </c>
    </row>
    <row r="12105" spans="1:4" ht="28.5">
      <c r="A12105" s="463">
        <v>9813</v>
      </c>
      <c r="B12105" s="464" t="s">
        <v>8043</v>
      </c>
      <c r="C12105" s="463" t="s">
        <v>3522</v>
      </c>
      <c r="D12105" s="466">
        <v>5.71</v>
      </c>
    </row>
    <row r="12106" spans="1:4" ht="28.5">
      <c r="A12106" s="463">
        <v>9815</v>
      </c>
      <c r="B12106" s="464" t="s">
        <v>8044</v>
      </c>
      <c r="C12106" s="463" t="s">
        <v>3522</v>
      </c>
      <c r="D12106" s="466">
        <v>11.27</v>
      </c>
    </row>
    <row r="12107" spans="1:4" ht="28.5">
      <c r="A12107" s="463">
        <v>44543</v>
      </c>
      <c r="B12107" s="464" t="s">
        <v>14117</v>
      </c>
      <c r="C12107" s="463" t="s">
        <v>3522</v>
      </c>
      <c r="D12107" s="466">
        <v>5611.02</v>
      </c>
    </row>
    <row r="12108" spans="1:4" ht="28.5">
      <c r="A12108" s="463">
        <v>44526</v>
      </c>
      <c r="B12108" s="464" t="s">
        <v>14118</v>
      </c>
      <c r="C12108" s="463" t="s">
        <v>3522</v>
      </c>
      <c r="D12108" s="466">
        <v>137.52000000000001</v>
      </c>
    </row>
    <row r="12109" spans="1:4" ht="28.5">
      <c r="A12109" s="463">
        <v>44518</v>
      </c>
      <c r="B12109" s="464" t="s">
        <v>14119</v>
      </c>
      <c r="C12109" s="463" t="s">
        <v>3522</v>
      </c>
      <c r="D12109" s="466">
        <v>4130.8900000000003</v>
      </c>
    </row>
    <row r="12110" spans="1:4" ht="28.5">
      <c r="A12110" s="463">
        <v>44544</v>
      </c>
      <c r="B12110" s="464" t="s">
        <v>14120</v>
      </c>
      <c r="C12110" s="463" t="s">
        <v>3522</v>
      </c>
      <c r="D12110" s="466">
        <v>2008.27</v>
      </c>
    </row>
    <row r="12111" spans="1:4" ht="28.5">
      <c r="A12111" s="463">
        <v>44545</v>
      </c>
      <c r="B12111" s="464" t="s">
        <v>14121</v>
      </c>
      <c r="C12111" s="463" t="s">
        <v>3522</v>
      </c>
      <c r="D12111" s="466">
        <v>295.18</v>
      </c>
    </row>
    <row r="12112" spans="1:4" ht="28.5">
      <c r="A12112" s="463">
        <v>44546</v>
      </c>
      <c r="B12112" s="464" t="s">
        <v>14122</v>
      </c>
      <c r="C12112" s="463" t="s">
        <v>3522</v>
      </c>
      <c r="D12112" s="466">
        <v>1318.31</v>
      </c>
    </row>
    <row r="12113" spans="1:4" ht="28.5">
      <c r="A12113" s="463">
        <v>44525</v>
      </c>
      <c r="B12113" s="464" t="s">
        <v>14123</v>
      </c>
      <c r="C12113" s="463" t="s">
        <v>3522</v>
      </c>
      <c r="D12113" s="466">
        <v>5089.16</v>
      </c>
    </row>
    <row r="12114" spans="1:4" ht="28.5">
      <c r="A12114" s="463">
        <v>44547</v>
      </c>
      <c r="B12114" s="464" t="s">
        <v>14124</v>
      </c>
      <c r="C12114" s="463" t="s">
        <v>3522</v>
      </c>
      <c r="D12114" s="466">
        <v>460.15</v>
      </c>
    </row>
    <row r="12115" spans="1:4" ht="28.5">
      <c r="A12115" s="463">
        <v>44519</v>
      </c>
      <c r="B12115" s="464" t="s">
        <v>14125</v>
      </c>
      <c r="C12115" s="463" t="s">
        <v>3522</v>
      </c>
      <c r="D12115" s="466">
        <v>1127.5</v>
      </c>
    </row>
    <row r="12116" spans="1:4" ht="28.5">
      <c r="A12116" s="463">
        <v>44520</v>
      </c>
      <c r="B12116" s="464" t="s">
        <v>14126</v>
      </c>
      <c r="C12116" s="463" t="s">
        <v>3522</v>
      </c>
      <c r="D12116" s="466">
        <v>1816</v>
      </c>
    </row>
    <row r="12117" spans="1:4" ht="28.5">
      <c r="A12117" s="463">
        <v>44521</v>
      </c>
      <c r="B12117" s="464" t="s">
        <v>14127</v>
      </c>
      <c r="C12117" s="463" t="s">
        <v>3522</v>
      </c>
      <c r="D12117" s="466">
        <v>29.29</v>
      </c>
    </row>
    <row r="12118" spans="1:4" ht="28.5">
      <c r="A12118" s="463">
        <v>44522</v>
      </c>
      <c r="B12118" s="464" t="s">
        <v>14128</v>
      </c>
      <c r="C12118" s="463" t="s">
        <v>3522</v>
      </c>
      <c r="D12118" s="466">
        <v>3188.22</v>
      </c>
    </row>
    <row r="12119" spans="1:4" ht="28.5">
      <c r="A12119" s="463">
        <v>44523</v>
      </c>
      <c r="B12119" s="464" t="s">
        <v>14129</v>
      </c>
      <c r="C12119" s="463" t="s">
        <v>3522</v>
      </c>
      <c r="D12119" s="466">
        <v>4741.78</v>
      </c>
    </row>
    <row r="12120" spans="1:4" ht="28.5">
      <c r="A12120" s="463">
        <v>44527</v>
      </c>
      <c r="B12120" s="464" t="s">
        <v>14130</v>
      </c>
      <c r="C12120" s="463" t="s">
        <v>3522</v>
      </c>
      <c r="D12120" s="466">
        <v>2377.88</v>
      </c>
    </row>
    <row r="12121" spans="1:4" ht="28.5">
      <c r="A12121" s="463">
        <v>44524</v>
      </c>
      <c r="B12121" s="464" t="s">
        <v>14131</v>
      </c>
      <c r="C12121" s="463" t="s">
        <v>3522</v>
      </c>
      <c r="D12121" s="466">
        <v>65.52</v>
      </c>
    </row>
    <row r="12122" spans="1:4" ht="28.5">
      <c r="A12122" s="463">
        <v>44542</v>
      </c>
      <c r="B12122" s="464" t="s">
        <v>14132</v>
      </c>
      <c r="C12122" s="463" t="s">
        <v>3522</v>
      </c>
      <c r="D12122" s="466">
        <v>3102.34</v>
      </c>
    </row>
    <row r="12123" spans="1:4">
      <c r="A12123" s="463">
        <v>9876</v>
      </c>
      <c r="B12123" s="464" t="s">
        <v>8045</v>
      </c>
      <c r="C12123" s="463" t="s">
        <v>3522</v>
      </c>
      <c r="D12123" s="466">
        <v>27.86</v>
      </c>
    </row>
    <row r="12124" spans="1:4">
      <c r="A12124" s="463">
        <v>9877</v>
      </c>
      <c r="B12124" s="464" t="s">
        <v>8046</v>
      </c>
      <c r="C12124" s="463" t="s">
        <v>3522</v>
      </c>
      <c r="D12124" s="466">
        <v>97.6</v>
      </c>
    </row>
    <row r="12125" spans="1:4">
      <c r="A12125" s="463">
        <v>9878</v>
      </c>
      <c r="B12125" s="464" t="s">
        <v>8047</v>
      </c>
      <c r="C12125" s="463" t="s">
        <v>3522</v>
      </c>
      <c r="D12125" s="466">
        <v>127.13</v>
      </c>
    </row>
    <row r="12126" spans="1:4">
      <c r="A12126" s="463">
        <v>9879</v>
      </c>
      <c r="B12126" s="464" t="s">
        <v>8048</v>
      </c>
      <c r="C12126" s="463" t="s">
        <v>3522</v>
      </c>
      <c r="D12126" s="466">
        <v>303.45</v>
      </c>
    </row>
    <row r="12127" spans="1:4" ht="28.5">
      <c r="A12127" s="463">
        <v>41986</v>
      </c>
      <c r="B12127" s="464" t="s">
        <v>8320</v>
      </c>
      <c r="C12127" s="463" t="s">
        <v>3522</v>
      </c>
      <c r="D12127" s="466">
        <v>2851.31</v>
      </c>
    </row>
    <row r="12128" spans="1:4" ht="28.5">
      <c r="A12128" s="463">
        <v>43422</v>
      </c>
      <c r="B12128" s="464" t="s">
        <v>8319</v>
      </c>
      <c r="C12128" s="463" t="s">
        <v>3522</v>
      </c>
      <c r="D12128" s="466">
        <v>3496.86</v>
      </c>
    </row>
    <row r="12129" spans="1:4" ht="28.5">
      <c r="A12129" s="463">
        <v>41987</v>
      </c>
      <c r="B12129" s="464" t="s">
        <v>8318</v>
      </c>
      <c r="C12129" s="463" t="s">
        <v>3522</v>
      </c>
      <c r="D12129" s="466">
        <v>4053.15</v>
      </c>
    </row>
    <row r="12130" spans="1:4" ht="28.5">
      <c r="A12130" s="463">
        <v>41988</v>
      </c>
      <c r="B12130" s="464" t="s">
        <v>8317</v>
      </c>
      <c r="C12130" s="463" t="s">
        <v>3522</v>
      </c>
      <c r="D12130" s="466">
        <v>5353.63</v>
      </c>
    </row>
    <row r="12131" spans="1:4" ht="28.5">
      <c r="A12131" s="463">
        <v>41697</v>
      </c>
      <c r="B12131" s="464" t="s">
        <v>8316</v>
      </c>
      <c r="C12131" s="463" t="s">
        <v>3522</v>
      </c>
      <c r="D12131" s="466">
        <v>948.91</v>
      </c>
    </row>
    <row r="12132" spans="1:4" ht="28.5">
      <c r="A12132" s="463">
        <v>41985</v>
      </c>
      <c r="B12132" s="464" t="s">
        <v>8315</v>
      </c>
      <c r="C12132" s="463" t="s">
        <v>3522</v>
      </c>
      <c r="D12132" s="466">
        <v>1321.58</v>
      </c>
    </row>
    <row r="12133" spans="1:4" ht="28.5">
      <c r="A12133" s="463">
        <v>41699</v>
      </c>
      <c r="B12133" s="464" t="s">
        <v>14133</v>
      </c>
      <c r="C12133" s="463" t="s">
        <v>3522</v>
      </c>
      <c r="D12133" s="466">
        <v>1881.87</v>
      </c>
    </row>
    <row r="12134" spans="1:4" ht="42.75">
      <c r="A12134" s="463">
        <v>38053</v>
      </c>
      <c r="B12134" s="464" t="s">
        <v>8049</v>
      </c>
      <c r="C12134" s="463" t="s">
        <v>3522</v>
      </c>
      <c r="D12134" s="466">
        <v>19.079999999999998</v>
      </c>
    </row>
    <row r="12135" spans="1:4" ht="42.75">
      <c r="A12135" s="463">
        <v>38054</v>
      </c>
      <c r="B12135" s="464" t="s">
        <v>8050</v>
      </c>
      <c r="C12135" s="463" t="s">
        <v>3522</v>
      </c>
      <c r="D12135" s="466">
        <v>32.799999999999997</v>
      </c>
    </row>
    <row r="12136" spans="1:4" ht="42.75">
      <c r="A12136" s="463">
        <v>38052</v>
      </c>
      <c r="B12136" s="464" t="s">
        <v>8051</v>
      </c>
      <c r="C12136" s="463" t="s">
        <v>3522</v>
      </c>
      <c r="D12136" s="466">
        <v>9.24</v>
      </c>
    </row>
    <row r="12137" spans="1:4" ht="42.75">
      <c r="A12137" s="463">
        <v>38051</v>
      </c>
      <c r="B12137" s="464" t="s">
        <v>8052</v>
      </c>
      <c r="C12137" s="463" t="s">
        <v>3522</v>
      </c>
      <c r="D12137" s="466">
        <v>5.76</v>
      </c>
    </row>
    <row r="12138" spans="1:4">
      <c r="A12138" s="463">
        <v>38787</v>
      </c>
      <c r="B12138" s="464" t="s">
        <v>8053</v>
      </c>
      <c r="C12138" s="463" t="s">
        <v>3522</v>
      </c>
      <c r="D12138" s="466">
        <v>6.25</v>
      </c>
    </row>
    <row r="12139" spans="1:4">
      <c r="A12139" s="463">
        <v>38825</v>
      </c>
      <c r="B12139" s="464" t="s">
        <v>8054</v>
      </c>
      <c r="C12139" s="463" t="s">
        <v>3522</v>
      </c>
      <c r="D12139" s="466">
        <v>8.19</v>
      </c>
    </row>
    <row r="12140" spans="1:4">
      <c r="A12140" s="463">
        <v>38826</v>
      </c>
      <c r="B12140" s="464" t="s">
        <v>8055</v>
      </c>
      <c r="C12140" s="463" t="s">
        <v>3522</v>
      </c>
      <c r="D12140" s="466">
        <v>12.13</v>
      </c>
    </row>
    <row r="12141" spans="1:4">
      <c r="A12141" s="463">
        <v>38827</v>
      </c>
      <c r="B12141" s="464" t="s">
        <v>8056</v>
      </c>
      <c r="C12141" s="463" t="s">
        <v>3522</v>
      </c>
      <c r="D12141" s="466">
        <v>19.489999999999998</v>
      </c>
    </row>
    <row r="12142" spans="1:4">
      <c r="A12142" s="463">
        <v>38830</v>
      </c>
      <c r="B12142" s="464" t="s">
        <v>8057</v>
      </c>
      <c r="C12142" s="463" t="s">
        <v>3522</v>
      </c>
      <c r="D12142" s="466">
        <v>27.3</v>
      </c>
    </row>
    <row r="12143" spans="1:4">
      <c r="A12143" s="463">
        <v>38828</v>
      </c>
      <c r="B12143" s="464" t="s">
        <v>8058</v>
      </c>
      <c r="C12143" s="463" t="s">
        <v>3522</v>
      </c>
      <c r="D12143" s="466">
        <v>12.04</v>
      </c>
    </row>
    <row r="12144" spans="1:4">
      <c r="A12144" s="463">
        <v>38829</v>
      </c>
      <c r="B12144" s="464" t="s">
        <v>8059</v>
      </c>
      <c r="C12144" s="463" t="s">
        <v>3522</v>
      </c>
      <c r="D12144" s="466">
        <v>19.72</v>
      </c>
    </row>
    <row r="12145" spans="1:4">
      <c r="A12145" s="463">
        <v>38831</v>
      </c>
      <c r="B12145" s="464" t="s">
        <v>8060</v>
      </c>
      <c r="C12145" s="463" t="s">
        <v>3522</v>
      </c>
      <c r="D12145" s="466">
        <v>38.07</v>
      </c>
    </row>
    <row r="12146" spans="1:4">
      <c r="A12146" s="463">
        <v>36274</v>
      </c>
      <c r="B12146" s="464" t="s">
        <v>8061</v>
      </c>
      <c r="C12146" s="463" t="s">
        <v>3522</v>
      </c>
      <c r="D12146" s="466">
        <v>10.06</v>
      </c>
    </row>
    <row r="12147" spans="1:4">
      <c r="A12147" s="463">
        <v>36278</v>
      </c>
      <c r="B12147" s="464" t="s">
        <v>8062</v>
      </c>
      <c r="C12147" s="463" t="s">
        <v>3522</v>
      </c>
      <c r="D12147" s="466">
        <v>13.65</v>
      </c>
    </row>
    <row r="12148" spans="1:4">
      <c r="A12148" s="463">
        <v>38977</v>
      </c>
      <c r="B12148" s="464" t="s">
        <v>8063</v>
      </c>
      <c r="C12148" s="463" t="s">
        <v>3522</v>
      </c>
      <c r="D12148" s="466">
        <v>207.67</v>
      </c>
    </row>
    <row r="12149" spans="1:4">
      <c r="A12149" s="463">
        <v>38971</v>
      </c>
      <c r="B12149" s="464" t="s">
        <v>8064</v>
      </c>
      <c r="C12149" s="463" t="s">
        <v>3522</v>
      </c>
      <c r="D12149" s="466">
        <v>17.11</v>
      </c>
    </row>
    <row r="12150" spans="1:4">
      <c r="A12150" s="463">
        <v>38972</v>
      </c>
      <c r="B12150" s="464" t="s">
        <v>8065</v>
      </c>
      <c r="C12150" s="463" t="s">
        <v>3522</v>
      </c>
      <c r="D12150" s="466">
        <v>26.05</v>
      </c>
    </row>
    <row r="12151" spans="1:4">
      <c r="A12151" s="463">
        <v>38973</v>
      </c>
      <c r="B12151" s="464" t="s">
        <v>8066</v>
      </c>
      <c r="C12151" s="463" t="s">
        <v>3522</v>
      </c>
      <c r="D12151" s="466">
        <v>34.47</v>
      </c>
    </row>
    <row r="12152" spans="1:4">
      <c r="A12152" s="463">
        <v>38974</v>
      </c>
      <c r="B12152" s="464" t="s">
        <v>8067</v>
      </c>
      <c r="C12152" s="463" t="s">
        <v>3522</v>
      </c>
      <c r="D12152" s="466">
        <v>50.26</v>
      </c>
    </row>
    <row r="12153" spans="1:4">
      <c r="A12153" s="463">
        <v>38975</v>
      </c>
      <c r="B12153" s="464" t="s">
        <v>8068</v>
      </c>
      <c r="C12153" s="463" t="s">
        <v>3522</v>
      </c>
      <c r="D12153" s="466">
        <v>83.77</v>
      </c>
    </row>
    <row r="12154" spans="1:4">
      <c r="A12154" s="463">
        <v>38976</v>
      </c>
      <c r="B12154" s="464" t="s">
        <v>8069</v>
      </c>
      <c r="C12154" s="463" t="s">
        <v>3522</v>
      </c>
      <c r="D12154" s="466">
        <v>117.48</v>
      </c>
    </row>
    <row r="12155" spans="1:4">
      <c r="A12155" s="463">
        <v>38986</v>
      </c>
      <c r="B12155" s="464" t="s">
        <v>8070</v>
      </c>
      <c r="C12155" s="463" t="s">
        <v>3522</v>
      </c>
      <c r="D12155" s="466">
        <v>236.42</v>
      </c>
    </row>
    <row r="12156" spans="1:4">
      <c r="A12156" s="463">
        <v>38978</v>
      </c>
      <c r="B12156" s="464" t="s">
        <v>8071</v>
      </c>
      <c r="C12156" s="463" t="s">
        <v>3522</v>
      </c>
      <c r="D12156" s="466">
        <v>10.06</v>
      </c>
    </row>
    <row r="12157" spans="1:4">
      <c r="A12157" s="463">
        <v>38979</v>
      </c>
      <c r="B12157" s="464" t="s">
        <v>8072</v>
      </c>
      <c r="C12157" s="463" t="s">
        <v>3522</v>
      </c>
      <c r="D12157" s="466">
        <v>13.65</v>
      </c>
    </row>
    <row r="12158" spans="1:4">
      <c r="A12158" s="463">
        <v>38980</v>
      </c>
      <c r="B12158" s="464" t="s">
        <v>8073</v>
      </c>
      <c r="C12158" s="463" t="s">
        <v>3522</v>
      </c>
      <c r="D12158" s="466">
        <v>22.81</v>
      </c>
    </row>
    <row r="12159" spans="1:4">
      <c r="A12159" s="463">
        <v>38981</v>
      </c>
      <c r="B12159" s="464" t="s">
        <v>8074</v>
      </c>
      <c r="C12159" s="463" t="s">
        <v>3522</v>
      </c>
      <c r="D12159" s="466">
        <v>31.59</v>
      </c>
    </row>
    <row r="12160" spans="1:4">
      <c r="A12160" s="463">
        <v>38982</v>
      </c>
      <c r="B12160" s="464" t="s">
        <v>8075</v>
      </c>
      <c r="C12160" s="463" t="s">
        <v>3522</v>
      </c>
      <c r="D12160" s="466">
        <v>45.97</v>
      </c>
    </row>
    <row r="12161" spans="1:4">
      <c r="A12161" s="463">
        <v>38983</v>
      </c>
      <c r="B12161" s="464" t="s">
        <v>8076</v>
      </c>
      <c r="C12161" s="463" t="s">
        <v>3522</v>
      </c>
      <c r="D12161" s="466">
        <v>60.95</v>
      </c>
    </row>
    <row r="12162" spans="1:4">
      <c r="A12162" s="463">
        <v>38984</v>
      </c>
      <c r="B12162" s="464" t="s">
        <v>8077</v>
      </c>
      <c r="C12162" s="463" t="s">
        <v>3522</v>
      </c>
      <c r="D12162" s="466">
        <v>117.56</v>
      </c>
    </row>
    <row r="12163" spans="1:4">
      <c r="A12163" s="463">
        <v>38985</v>
      </c>
      <c r="B12163" s="464" t="s">
        <v>8078</v>
      </c>
      <c r="C12163" s="463" t="s">
        <v>3522</v>
      </c>
      <c r="D12163" s="466">
        <v>174.03</v>
      </c>
    </row>
    <row r="12164" spans="1:4">
      <c r="A12164" s="463">
        <v>9836</v>
      </c>
      <c r="B12164" s="464" t="s">
        <v>8079</v>
      </c>
      <c r="C12164" s="463" t="s">
        <v>3522</v>
      </c>
      <c r="D12164" s="466">
        <v>18.170000000000002</v>
      </c>
    </row>
    <row r="12165" spans="1:4">
      <c r="A12165" s="463">
        <v>20065</v>
      </c>
      <c r="B12165" s="464" t="s">
        <v>8080</v>
      </c>
      <c r="C12165" s="463" t="s">
        <v>3522</v>
      </c>
      <c r="D12165" s="466">
        <v>46.48</v>
      </c>
    </row>
    <row r="12166" spans="1:4">
      <c r="A12166" s="463">
        <v>9835</v>
      </c>
      <c r="B12166" s="464" t="s">
        <v>8081</v>
      </c>
      <c r="C12166" s="463" t="s">
        <v>3522</v>
      </c>
      <c r="D12166" s="466">
        <v>6.55</v>
      </c>
    </row>
    <row r="12167" spans="1:4">
      <c r="A12167" s="463">
        <v>38032</v>
      </c>
      <c r="B12167" s="464" t="s">
        <v>8082</v>
      </c>
      <c r="C12167" s="463" t="s">
        <v>3522</v>
      </c>
      <c r="D12167" s="466">
        <v>66.930000000000007</v>
      </c>
    </row>
    <row r="12168" spans="1:4">
      <c r="A12168" s="463">
        <v>38033</v>
      </c>
      <c r="B12168" s="464" t="s">
        <v>8083</v>
      </c>
      <c r="C12168" s="463" t="s">
        <v>3522</v>
      </c>
      <c r="D12168" s="466">
        <v>109.52</v>
      </c>
    </row>
    <row r="12169" spans="1:4">
      <c r="A12169" s="463">
        <v>38034</v>
      </c>
      <c r="B12169" s="464" t="s">
        <v>8084</v>
      </c>
      <c r="C12169" s="463" t="s">
        <v>3522</v>
      </c>
      <c r="D12169" s="466">
        <v>181.18</v>
      </c>
    </row>
    <row r="12170" spans="1:4">
      <c r="A12170" s="463">
        <v>38035</v>
      </c>
      <c r="B12170" s="464" t="s">
        <v>8085</v>
      </c>
      <c r="C12170" s="463" t="s">
        <v>3522</v>
      </c>
      <c r="D12170" s="466">
        <v>252.47</v>
      </c>
    </row>
    <row r="12171" spans="1:4">
      <c r="A12171" s="463">
        <v>38036</v>
      </c>
      <c r="B12171" s="464" t="s">
        <v>8086</v>
      </c>
      <c r="C12171" s="463" t="s">
        <v>3522</v>
      </c>
      <c r="D12171" s="466">
        <v>356.25</v>
      </c>
    </row>
    <row r="12172" spans="1:4">
      <c r="A12172" s="463">
        <v>38037</v>
      </c>
      <c r="B12172" s="464" t="s">
        <v>8087</v>
      </c>
      <c r="C12172" s="463" t="s">
        <v>3522</v>
      </c>
      <c r="D12172" s="466">
        <v>413.07</v>
      </c>
    </row>
    <row r="12173" spans="1:4" ht="28.5">
      <c r="A12173" s="463">
        <v>9850</v>
      </c>
      <c r="B12173" s="464" t="s">
        <v>8088</v>
      </c>
      <c r="C12173" s="463" t="s">
        <v>3522</v>
      </c>
      <c r="D12173" s="466">
        <v>151.13</v>
      </c>
    </row>
    <row r="12174" spans="1:4" ht="28.5">
      <c r="A12174" s="463">
        <v>9853</v>
      </c>
      <c r="B12174" s="464" t="s">
        <v>8089</v>
      </c>
      <c r="C12174" s="463" t="s">
        <v>3522</v>
      </c>
      <c r="D12174" s="466">
        <v>268.75</v>
      </c>
    </row>
    <row r="12175" spans="1:4" ht="28.5">
      <c r="A12175" s="463">
        <v>9854</v>
      </c>
      <c r="B12175" s="464" t="s">
        <v>8090</v>
      </c>
      <c r="C12175" s="463" t="s">
        <v>3522</v>
      </c>
      <c r="D12175" s="466">
        <v>117.75</v>
      </c>
    </row>
    <row r="12176" spans="1:4" ht="28.5">
      <c r="A12176" s="463">
        <v>9851</v>
      </c>
      <c r="B12176" s="464" t="s">
        <v>8091</v>
      </c>
      <c r="C12176" s="463" t="s">
        <v>3522</v>
      </c>
      <c r="D12176" s="466">
        <v>204.19</v>
      </c>
    </row>
    <row r="12177" spans="1:4" ht="28.5">
      <c r="A12177" s="463">
        <v>9855</v>
      </c>
      <c r="B12177" s="464" t="s">
        <v>8092</v>
      </c>
      <c r="C12177" s="463" t="s">
        <v>3522</v>
      </c>
      <c r="D12177" s="466">
        <v>341.53</v>
      </c>
    </row>
    <row r="12178" spans="1:4">
      <c r="A12178" s="463">
        <v>9825</v>
      </c>
      <c r="B12178" s="464" t="s">
        <v>8093</v>
      </c>
      <c r="C12178" s="463" t="s">
        <v>3522</v>
      </c>
      <c r="D12178" s="466">
        <v>63.54</v>
      </c>
    </row>
    <row r="12179" spans="1:4">
      <c r="A12179" s="463">
        <v>9828</v>
      </c>
      <c r="B12179" s="464" t="s">
        <v>8094</v>
      </c>
      <c r="C12179" s="463" t="s">
        <v>3522</v>
      </c>
      <c r="D12179" s="466">
        <v>170.99</v>
      </c>
    </row>
    <row r="12180" spans="1:4">
      <c r="A12180" s="463">
        <v>9829</v>
      </c>
      <c r="B12180" s="464" t="s">
        <v>8095</v>
      </c>
      <c r="C12180" s="463" t="s">
        <v>3522</v>
      </c>
      <c r="D12180" s="466">
        <v>289.77999999999997</v>
      </c>
    </row>
    <row r="12181" spans="1:4">
      <c r="A12181" s="463">
        <v>9826</v>
      </c>
      <c r="B12181" s="464" t="s">
        <v>8096</v>
      </c>
      <c r="C12181" s="463" t="s">
        <v>3522</v>
      </c>
      <c r="D12181" s="466">
        <v>441.15</v>
      </c>
    </row>
    <row r="12182" spans="1:4">
      <c r="A12182" s="463">
        <v>9827</v>
      </c>
      <c r="B12182" s="464" t="s">
        <v>8097</v>
      </c>
      <c r="C12182" s="463" t="s">
        <v>3522</v>
      </c>
      <c r="D12182" s="466">
        <v>626.44000000000005</v>
      </c>
    </row>
    <row r="12183" spans="1:4">
      <c r="A12183" s="463">
        <v>36374</v>
      </c>
      <c r="B12183" s="464" t="s">
        <v>8098</v>
      </c>
      <c r="C12183" s="463" t="s">
        <v>3522</v>
      </c>
      <c r="D12183" s="466">
        <v>76.150000000000006</v>
      </c>
    </row>
    <row r="12184" spans="1:4">
      <c r="A12184" s="463">
        <v>36084</v>
      </c>
      <c r="B12184" s="464" t="s">
        <v>8099</v>
      </c>
      <c r="C12184" s="463" t="s">
        <v>3522</v>
      </c>
      <c r="D12184" s="466">
        <v>22.56</v>
      </c>
    </row>
    <row r="12185" spans="1:4">
      <c r="A12185" s="463">
        <v>36373</v>
      </c>
      <c r="B12185" s="464" t="s">
        <v>8100</v>
      </c>
      <c r="C12185" s="463" t="s">
        <v>3522</v>
      </c>
      <c r="D12185" s="466">
        <v>46.85</v>
      </c>
    </row>
    <row r="12186" spans="1:4">
      <c r="A12186" s="463">
        <v>36377</v>
      </c>
      <c r="B12186" s="464" t="s">
        <v>8101</v>
      </c>
      <c r="C12186" s="463" t="s">
        <v>3522</v>
      </c>
      <c r="D12186" s="466">
        <v>91.35</v>
      </c>
    </row>
    <row r="12187" spans="1:4">
      <c r="A12187" s="463">
        <v>36375</v>
      </c>
      <c r="B12187" s="464" t="s">
        <v>8102</v>
      </c>
      <c r="C12187" s="463" t="s">
        <v>3522</v>
      </c>
      <c r="D12187" s="466">
        <v>27.84</v>
      </c>
    </row>
    <row r="12188" spans="1:4">
      <c r="A12188" s="463">
        <v>36376</v>
      </c>
      <c r="B12188" s="464" t="s">
        <v>8103</v>
      </c>
      <c r="C12188" s="463" t="s">
        <v>3522</v>
      </c>
      <c r="D12188" s="466">
        <v>54.67</v>
      </c>
    </row>
    <row r="12189" spans="1:4">
      <c r="A12189" s="463">
        <v>36380</v>
      </c>
      <c r="B12189" s="464" t="s">
        <v>8104</v>
      </c>
      <c r="C12189" s="463" t="s">
        <v>3522</v>
      </c>
      <c r="D12189" s="466">
        <v>114.22</v>
      </c>
    </row>
    <row r="12190" spans="1:4">
      <c r="A12190" s="463">
        <v>36378</v>
      </c>
      <c r="B12190" s="464" t="s">
        <v>8105</v>
      </c>
      <c r="C12190" s="463" t="s">
        <v>3522</v>
      </c>
      <c r="D12190" s="466">
        <v>34.22</v>
      </c>
    </row>
    <row r="12191" spans="1:4">
      <c r="A12191" s="463">
        <v>36379</v>
      </c>
      <c r="B12191" s="464" t="s">
        <v>8106</v>
      </c>
      <c r="C12191" s="463" t="s">
        <v>3522</v>
      </c>
      <c r="D12191" s="466">
        <v>68.989999999999995</v>
      </c>
    </row>
    <row r="12192" spans="1:4">
      <c r="A12192" s="463">
        <v>9859</v>
      </c>
      <c r="B12192" s="464" t="s">
        <v>8107</v>
      </c>
      <c r="C12192" s="463" t="s">
        <v>3522</v>
      </c>
      <c r="D12192" s="466">
        <v>10.78</v>
      </c>
    </row>
    <row r="12193" spans="1:4">
      <c r="A12193" s="463">
        <v>9838</v>
      </c>
      <c r="B12193" s="464" t="s">
        <v>8108</v>
      </c>
      <c r="C12193" s="463" t="s">
        <v>3522</v>
      </c>
      <c r="D12193" s="466">
        <v>11.15</v>
      </c>
    </row>
    <row r="12194" spans="1:4">
      <c r="A12194" s="463">
        <v>9837</v>
      </c>
      <c r="B12194" s="464" t="s">
        <v>8109</v>
      </c>
      <c r="C12194" s="463" t="s">
        <v>3522</v>
      </c>
      <c r="D12194" s="466">
        <v>16.100000000000001</v>
      </c>
    </row>
    <row r="12195" spans="1:4" ht="28.5">
      <c r="A12195" s="463">
        <v>9833</v>
      </c>
      <c r="B12195" s="464" t="s">
        <v>8110</v>
      </c>
      <c r="C12195" s="463" t="s">
        <v>3522</v>
      </c>
      <c r="D12195" s="466">
        <v>10.72</v>
      </c>
    </row>
    <row r="12196" spans="1:4" ht="28.5">
      <c r="A12196" s="463">
        <v>9830</v>
      </c>
      <c r="B12196" s="464" t="s">
        <v>8111</v>
      </c>
      <c r="C12196" s="463" t="s">
        <v>3522</v>
      </c>
      <c r="D12196" s="466">
        <v>5.74</v>
      </c>
    </row>
    <row r="12197" spans="1:4" ht="28.5">
      <c r="A12197" s="463">
        <v>9834</v>
      </c>
      <c r="B12197" s="464" t="s">
        <v>8112</v>
      </c>
      <c r="C12197" s="463" t="s">
        <v>3522</v>
      </c>
      <c r="D12197" s="466">
        <v>29.85</v>
      </c>
    </row>
    <row r="12198" spans="1:4">
      <c r="A12198" s="463">
        <v>9863</v>
      </c>
      <c r="B12198" s="464" t="s">
        <v>8113</v>
      </c>
      <c r="C12198" s="463" t="s">
        <v>3522</v>
      </c>
      <c r="D12198" s="466">
        <v>77.819999999999993</v>
      </c>
    </row>
    <row r="12199" spans="1:4">
      <c r="A12199" s="463">
        <v>9860</v>
      </c>
      <c r="B12199" s="464" t="s">
        <v>8114</v>
      </c>
      <c r="C12199" s="463" t="s">
        <v>3522</v>
      </c>
      <c r="D12199" s="466">
        <v>49.96</v>
      </c>
    </row>
    <row r="12200" spans="1:4">
      <c r="A12200" s="463">
        <v>9862</v>
      </c>
      <c r="B12200" s="464" t="s">
        <v>8115</v>
      </c>
      <c r="C12200" s="463" t="s">
        <v>3522</v>
      </c>
      <c r="D12200" s="466">
        <v>35.25</v>
      </c>
    </row>
    <row r="12201" spans="1:4">
      <c r="A12201" s="463">
        <v>9861</v>
      </c>
      <c r="B12201" s="464" t="s">
        <v>8116</v>
      </c>
      <c r="C12201" s="463" t="s">
        <v>3522</v>
      </c>
      <c r="D12201" s="466">
        <v>28.33</v>
      </c>
    </row>
    <row r="12202" spans="1:4">
      <c r="A12202" s="463">
        <v>9856</v>
      </c>
      <c r="B12202" s="464" t="s">
        <v>8117</v>
      </c>
      <c r="C12202" s="463" t="s">
        <v>3522</v>
      </c>
      <c r="D12202" s="466">
        <v>7.61</v>
      </c>
    </row>
    <row r="12203" spans="1:4">
      <c r="A12203" s="463">
        <v>9866</v>
      </c>
      <c r="B12203" s="464" t="s">
        <v>8118</v>
      </c>
      <c r="C12203" s="463" t="s">
        <v>3522</v>
      </c>
      <c r="D12203" s="466">
        <v>20.93</v>
      </c>
    </row>
    <row r="12204" spans="1:4">
      <c r="A12204" s="463">
        <v>9857</v>
      </c>
      <c r="B12204" s="464" t="s">
        <v>8119</v>
      </c>
      <c r="C12204" s="463" t="s">
        <v>3522</v>
      </c>
      <c r="D12204" s="466">
        <v>100.65</v>
      </c>
    </row>
    <row r="12205" spans="1:4">
      <c r="A12205" s="463">
        <v>9864</v>
      </c>
      <c r="B12205" s="464" t="s">
        <v>8120</v>
      </c>
      <c r="C12205" s="463" t="s">
        <v>3522</v>
      </c>
      <c r="D12205" s="466">
        <v>121.51</v>
      </c>
    </row>
    <row r="12206" spans="1:4">
      <c r="A12206" s="463">
        <v>9865</v>
      </c>
      <c r="B12206" s="464" t="s">
        <v>8121</v>
      </c>
      <c r="C12206" s="463" t="s">
        <v>3522</v>
      </c>
      <c r="D12206" s="466">
        <v>174.74</v>
      </c>
    </row>
    <row r="12207" spans="1:4">
      <c r="A12207" s="463">
        <v>9858</v>
      </c>
      <c r="B12207" s="464" t="s">
        <v>8122</v>
      </c>
      <c r="C12207" s="463" t="s">
        <v>3522</v>
      </c>
      <c r="D12207" s="466">
        <v>183.2</v>
      </c>
    </row>
    <row r="12208" spans="1:4">
      <c r="A12208" s="463">
        <v>9841</v>
      </c>
      <c r="B12208" s="464" t="s">
        <v>11611</v>
      </c>
      <c r="C12208" s="463" t="s">
        <v>3522</v>
      </c>
      <c r="D12208" s="466">
        <v>44.84</v>
      </c>
    </row>
    <row r="12209" spans="1:4">
      <c r="A12209" s="463">
        <v>9840</v>
      </c>
      <c r="B12209" s="464" t="s">
        <v>11612</v>
      </c>
      <c r="C12209" s="463" t="s">
        <v>3522</v>
      </c>
      <c r="D12209" s="466">
        <v>91.14</v>
      </c>
    </row>
    <row r="12210" spans="1:4">
      <c r="A12210" s="463">
        <v>20067</v>
      </c>
      <c r="B12210" s="464" t="s">
        <v>11613</v>
      </c>
      <c r="C12210" s="463" t="s">
        <v>3522</v>
      </c>
      <c r="D12210" s="466">
        <v>15.66</v>
      </c>
    </row>
    <row r="12211" spans="1:4">
      <c r="A12211" s="463">
        <v>20068</v>
      </c>
      <c r="B12211" s="464" t="s">
        <v>11614</v>
      </c>
      <c r="C12211" s="463" t="s">
        <v>3522</v>
      </c>
      <c r="D12211" s="466">
        <v>19.53</v>
      </c>
    </row>
    <row r="12212" spans="1:4">
      <c r="A12212" s="463">
        <v>9839</v>
      </c>
      <c r="B12212" s="464" t="s">
        <v>11615</v>
      </c>
      <c r="C12212" s="463" t="s">
        <v>3522</v>
      </c>
      <c r="D12212" s="466">
        <v>25.6</v>
      </c>
    </row>
    <row r="12213" spans="1:4">
      <c r="A12213" s="463">
        <v>9870</v>
      </c>
      <c r="B12213" s="464" t="s">
        <v>14134</v>
      </c>
      <c r="C12213" s="463" t="s">
        <v>3522</v>
      </c>
      <c r="D12213" s="466">
        <v>84.86</v>
      </c>
    </row>
    <row r="12214" spans="1:4">
      <c r="A12214" s="463">
        <v>9867</v>
      </c>
      <c r="B12214" s="464" t="s">
        <v>8123</v>
      </c>
      <c r="C12214" s="463" t="s">
        <v>3522</v>
      </c>
      <c r="D12214" s="466">
        <v>3.12</v>
      </c>
    </row>
    <row r="12215" spans="1:4">
      <c r="A12215" s="463">
        <v>9868</v>
      </c>
      <c r="B12215" s="464" t="s">
        <v>8124</v>
      </c>
      <c r="C12215" s="463" t="s">
        <v>3522</v>
      </c>
      <c r="D12215" s="466">
        <v>4</v>
      </c>
    </row>
    <row r="12216" spans="1:4">
      <c r="A12216" s="463">
        <v>9869</v>
      </c>
      <c r="B12216" s="464" t="s">
        <v>8125</v>
      </c>
      <c r="C12216" s="463" t="s">
        <v>3522</v>
      </c>
      <c r="D12216" s="466">
        <v>8.98</v>
      </c>
    </row>
    <row r="12217" spans="1:4">
      <c r="A12217" s="463">
        <v>9874</v>
      </c>
      <c r="B12217" s="464" t="s">
        <v>8126</v>
      </c>
      <c r="C12217" s="463" t="s">
        <v>3522</v>
      </c>
      <c r="D12217" s="466">
        <v>13.07</v>
      </c>
    </row>
    <row r="12218" spans="1:4">
      <c r="A12218" s="463">
        <v>9875</v>
      </c>
      <c r="B12218" s="464" t="s">
        <v>8127</v>
      </c>
      <c r="C12218" s="463" t="s">
        <v>3522</v>
      </c>
      <c r="D12218" s="466">
        <v>14.98</v>
      </c>
    </row>
    <row r="12219" spans="1:4">
      <c r="A12219" s="463">
        <v>9873</v>
      </c>
      <c r="B12219" s="464" t="s">
        <v>8128</v>
      </c>
      <c r="C12219" s="463" t="s">
        <v>3522</v>
      </c>
      <c r="D12219" s="466">
        <v>25.27</v>
      </c>
    </row>
    <row r="12220" spans="1:4">
      <c r="A12220" s="463">
        <v>9871</v>
      </c>
      <c r="B12220" s="464" t="s">
        <v>8129</v>
      </c>
      <c r="C12220" s="463" t="s">
        <v>3522</v>
      </c>
      <c r="D12220" s="466">
        <v>42.33</v>
      </c>
    </row>
    <row r="12221" spans="1:4">
      <c r="A12221" s="463">
        <v>9872</v>
      </c>
      <c r="B12221" s="464" t="s">
        <v>8130</v>
      </c>
      <c r="C12221" s="463" t="s">
        <v>3522</v>
      </c>
      <c r="D12221" s="466">
        <v>52.89</v>
      </c>
    </row>
    <row r="12222" spans="1:4">
      <c r="A12222" s="463">
        <v>7667</v>
      </c>
      <c r="B12222" s="464" t="s">
        <v>8131</v>
      </c>
      <c r="C12222" s="463" t="s">
        <v>3522</v>
      </c>
      <c r="D12222" s="466">
        <v>2691.1</v>
      </c>
    </row>
    <row r="12223" spans="1:4">
      <c r="A12223" s="463">
        <v>7660</v>
      </c>
      <c r="B12223" s="464" t="s">
        <v>8132</v>
      </c>
      <c r="C12223" s="463" t="s">
        <v>3522</v>
      </c>
      <c r="D12223" s="466">
        <v>3430.51</v>
      </c>
    </row>
    <row r="12224" spans="1:4">
      <c r="A12224" s="463">
        <v>7676</v>
      </c>
      <c r="B12224" s="464" t="s">
        <v>8133</v>
      </c>
      <c r="C12224" s="463" t="s">
        <v>3522</v>
      </c>
      <c r="D12224" s="466">
        <v>3469.72</v>
      </c>
    </row>
    <row r="12225" spans="1:4">
      <c r="A12225" s="463">
        <v>12426</v>
      </c>
      <c r="B12225" s="464" t="s">
        <v>8134</v>
      </c>
      <c r="C12225" s="463" t="s">
        <v>3519</v>
      </c>
      <c r="D12225" s="466">
        <v>36.26</v>
      </c>
    </row>
    <row r="12226" spans="1:4">
      <c r="A12226" s="463">
        <v>12425</v>
      </c>
      <c r="B12226" s="464" t="s">
        <v>8135</v>
      </c>
      <c r="C12226" s="463" t="s">
        <v>3519</v>
      </c>
      <c r="D12226" s="466">
        <v>49.82</v>
      </c>
    </row>
    <row r="12227" spans="1:4">
      <c r="A12227" s="463">
        <v>12427</v>
      </c>
      <c r="B12227" s="464" t="s">
        <v>8136</v>
      </c>
      <c r="C12227" s="463" t="s">
        <v>3519</v>
      </c>
      <c r="D12227" s="466">
        <v>206.8</v>
      </c>
    </row>
    <row r="12228" spans="1:4">
      <c r="A12228" s="463">
        <v>12428</v>
      </c>
      <c r="B12228" s="464" t="s">
        <v>8137</v>
      </c>
      <c r="C12228" s="463" t="s">
        <v>3519</v>
      </c>
      <c r="D12228" s="466">
        <v>132.74</v>
      </c>
    </row>
    <row r="12229" spans="1:4">
      <c r="A12229" s="463">
        <v>12430</v>
      </c>
      <c r="B12229" s="464" t="s">
        <v>8138</v>
      </c>
      <c r="C12229" s="463" t="s">
        <v>3519</v>
      </c>
      <c r="D12229" s="466">
        <v>44.46</v>
      </c>
    </row>
    <row r="12230" spans="1:4">
      <c r="A12230" s="463">
        <v>12429</v>
      </c>
      <c r="B12230" s="464" t="s">
        <v>8139</v>
      </c>
      <c r="C12230" s="463" t="s">
        <v>3519</v>
      </c>
      <c r="D12230" s="466">
        <v>334.41</v>
      </c>
    </row>
    <row r="12231" spans="1:4">
      <c r="A12231" s="463">
        <v>12431</v>
      </c>
      <c r="B12231" s="464" t="s">
        <v>8140</v>
      </c>
      <c r="C12231" s="463" t="s">
        <v>3519</v>
      </c>
      <c r="D12231" s="466">
        <v>569.1</v>
      </c>
    </row>
    <row r="12232" spans="1:4">
      <c r="A12232" s="463">
        <v>12432</v>
      </c>
      <c r="B12232" s="464" t="s">
        <v>8141</v>
      </c>
      <c r="C12232" s="463" t="s">
        <v>3519</v>
      </c>
      <c r="D12232" s="466">
        <v>117.04</v>
      </c>
    </row>
    <row r="12233" spans="1:4">
      <c r="A12233" s="463">
        <v>12434</v>
      </c>
      <c r="B12233" s="464" t="s">
        <v>8142</v>
      </c>
      <c r="C12233" s="463" t="s">
        <v>3519</v>
      </c>
      <c r="D12233" s="466">
        <v>38.14</v>
      </c>
    </row>
    <row r="12234" spans="1:4">
      <c r="A12234" s="463">
        <v>12433</v>
      </c>
      <c r="B12234" s="464" t="s">
        <v>8143</v>
      </c>
      <c r="C12234" s="463" t="s">
        <v>3519</v>
      </c>
      <c r="D12234" s="466">
        <v>74.510000000000005</v>
      </c>
    </row>
    <row r="12235" spans="1:4">
      <c r="A12235" s="463">
        <v>12435</v>
      </c>
      <c r="B12235" s="464" t="s">
        <v>8144</v>
      </c>
      <c r="C12235" s="463" t="s">
        <v>3519</v>
      </c>
      <c r="D12235" s="466">
        <v>230.6</v>
      </c>
    </row>
    <row r="12236" spans="1:4">
      <c r="A12236" s="463">
        <v>12437</v>
      </c>
      <c r="B12236" s="464" t="s">
        <v>8145</v>
      </c>
      <c r="C12236" s="463" t="s">
        <v>3519</v>
      </c>
      <c r="D12236" s="466">
        <v>186.24</v>
      </c>
    </row>
    <row r="12237" spans="1:4">
      <c r="A12237" s="463">
        <v>12439</v>
      </c>
      <c r="B12237" s="464" t="s">
        <v>8146</v>
      </c>
      <c r="C12237" s="463" t="s">
        <v>3519</v>
      </c>
      <c r="D12237" s="466">
        <v>59.77</v>
      </c>
    </row>
    <row r="12238" spans="1:4">
      <c r="A12238" s="463">
        <v>12438</v>
      </c>
      <c r="B12238" s="464" t="s">
        <v>8147</v>
      </c>
      <c r="C12238" s="463" t="s">
        <v>3519</v>
      </c>
      <c r="D12238" s="466">
        <v>337.03</v>
      </c>
    </row>
    <row r="12239" spans="1:4">
      <c r="A12239" s="463">
        <v>12436</v>
      </c>
      <c r="B12239" s="464" t="s">
        <v>8148</v>
      </c>
      <c r="C12239" s="463" t="s">
        <v>3519</v>
      </c>
      <c r="D12239" s="466">
        <v>425.74</v>
      </c>
    </row>
    <row r="12240" spans="1:4">
      <c r="A12240" s="463">
        <v>36357</v>
      </c>
      <c r="B12240" s="464" t="s">
        <v>8149</v>
      </c>
      <c r="C12240" s="463" t="s">
        <v>3519</v>
      </c>
      <c r="D12240" s="466">
        <v>178.97</v>
      </c>
    </row>
    <row r="12241" spans="1:4">
      <c r="A12241" s="463">
        <v>12424</v>
      </c>
      <c r="B12241" s="464" t="s">
        <v>8150</v>
      </c>
      <c r="C12241" s="463" t="s">
        <v>3519</v>
      </c>
      <c r="D12241" s="466">
        <v>76.72</v>
      </c>
    </row>
    <row r="12242" spans="1:4">
      <c r="A12242" s="463">
        <v>12440</v>
      </c>
      <c r="B12242" s="464" t="s">
        <v>8151</v>
      </c>
      <c r="C12242" s="463" t="s">
        <v>3519</v>
      </c>
      <c r="D12242" s="466">
        <v>74.150000000000006</v>
      </c>
    </row>
    <row r="12243" spans="1:4">
      <c r="A12243" s="463">
        <v>9884</v>
      </c>
      <c r="B12243" s="464" t="s">
        <v>8152</v>
      </c>
      <c r="C12243" s="463" t="s">
        <v>3519</v>
      </c>
      <c r="D12243" s="466">
        <v>55.31</v>
      </c>
    </row>
    <row r="12244" spans="1:4">
      <c r="A12244" s="463">
        <v>9888</v>
      </c>
      <c r="B12244" s="464" t="s">
        <v>8153</v>
      </c>
      <c r="C12244" s="463" t="s">
        <v>3519</v>
      </c>
      <c r="D12244" s="466">
        <v>44.44</v>
      </c>
    </row>
    <row r="12245" spans="1:4">
      <c r="A12245" s="463">
        <v>9883</v>
      </c>
      <c r="B12245" s="464" t="s">
        <v>8154</v>
      </c>
      <c r="C12245" s="463" t="s">
        <v>3519</v>
      </c>
      <c r="D12245" s="466">
        <v>19.39</v>
      </c>
    </row>
    <row r="12246" spans="1:4">
      <c r="A12246" s="463">
        <v>9886</v>
      </c>
      <c r="B12246" s="464" t="s">
        <v>8155</v>
      </c>
      <c r="C12246" s="463" t="s">
        <v>3519</v>
      </c>
      <c r="D12246" s="466">
        <v>26.56</v>
      </c>
    </row>
    <row r="12247" spans="1:4">
      <c r="A12247" s="463">
        <v>9889</v>
      </c>
      <c r="B12247" s="464" t="s">
        <v>8156</v>
      </c>
      <c r="C12247" s="463" t="s">
        <v>3519</v>
      </c>
      <c r="D12247" s="466">
        <v>134.56</v>
      </c>
    </row>
    <row r="12248" spans="1:4">
      <c r="A12248" s="463">
        <v>9887</v>
      </c>
      <c r="B12248" s="464" t="s">
        <v>8157</v>
      </c>
      <c r="C12248" s="463" t="s">
        <v>3519</v>
      </c>
      <c r="D12248" s="466">
        <v>81.33</v>
      </c>
    </row>
    <row r="12249" spans="1:4">
      <c r="A12249" s="463">
        <v>9885</v>
      </c>
      <c r="B12249" s="464" t="s">
        <v>8158</v>
      </c>
      <c r="C12249" s="463" t="s">
        <v>3519</v>
      </c>
      <c r="D12249" s="466">
        <v>25.68</v>
      </c>
    </row>
    <row r="12250" spans="1:4">
      <c r="A12250" s="463">
        <v>9890</v>
      </c>
      <c r="B12250" s="464" t="s">
        <v>8159</v>
      </c>
      <c r="C12250" s="463" t="s">
        <v>3519</v>
      </c>
      <c r="D12250" s="466">
        <v>208.47</v>
      </c>
    </row>
    <row r="12251" spans="1:4">
      <c r="A12251" s="463">
        <v>9891</v>
      </c>
      <c r="B12251" s="464" t="s">
        <v>8160</v>
      </c>
      <c r="C12251" s="463" t="s">
        <v>3519</v>
      </c>
      <c r="D12251" s="466">
        <v>292.66000000000003</v>
      </c>
    </row>
    <row r="12252" spans="1:4" ht="28.5">
      <c r="A12252" s="463">
        <v>39292</v>
      </c>
      <c r="B12252" s="464" t="s">
        <v>8161</v>
      </c>
      <c r="C12252" s="463" t="s">
        <v>3519</v>
      </c>
      <c r="D12252" s="466">
        <v>11.73</v>
      </c>
    </row>
    <row r="12253" spans="1:4" ht="28.5">
      <c r="A12253" s="463">
        <v>39293</v>
      </c>
      <c r="B12253" s="464" t="s">
        <v>8162</v>
      </c>
      <c r="C12253" s="463" t="s">
        <v>3519</v>
      </c>
      <c r="D12253" s="466">
        <v>18.93</v>
      </c>
    </row>
    <row r="12254" spans="1:4" ht="28.5">
      <c r="A12254" s="463">
        <v>39294</v>
      </c>
      <c r="B12254" s="464" t="s">
        <v>8163</v>
      </c>
      <c r="C12254" s="463" t="s">
        <v>3519</v>
      </c>
      <c r="D12254" s="466">
        <v>18.93</v>
      </c>
    </row>
    <row r="12255" spans="1:4" ht="28.5">
      <c r="A12255" s="463">
        <v>39295</v>
      </c>
      <c r="B12255" s="464" t="s">
        <v>8164</v>
      </c>
      <c r="C12255" s="463" t="s">
        <v>3519</v>
      </c>
      <c r="D12255" s="466">
        <v>32.28</v>
      </c>
    </row>
    <row r="12256" spans="1:4">
      <c r="A12256" s="463">
        <v>36313</v>
      </c>
      <c r="B12256" s="464" t="s">
        <v>8165</v>
      </c>
      <c r="C12256" s="463" t="s">
        <v>3519</v>
      </c>
      <c r="D12256" s="466">
        <v>42.43</v>
      </c>
    </row>
    <row r="12257" spans="1:4">
      <c r="A12257" s="463">
        <v>36316</v>
      </c>
      <c r="B12257" s="464" t="s">
        <v>8166</v>
      </c>
      <c r="C12257" s="463" t="s">
        <v>3519</v>
      </c>
      <c r="D12257" s="466">
        <v>51.45</v>
      </c>
    </row>
    <row r="12258" spans="1:4">
      <c r="A12258" s="463">
        <v>64</v>
      </c>
      <c r="B12258" s="464" t="s">
        <v>8167</v>
      </c>
      <c r="C12258" s="463" t="s">
        <v>3519</v>
      </c>
      <c r="D12258" s="466">
        <v>5.71</v>
      </c>
    </row>
    <row r="12259" spans="1:4">
      <c r="A12259" s="463">
        <v>37423</v>
      </c>
      <c r="B12259" s="464" t="s">
        <v>8168</v>
      </c>
      <c r="C12259" s="463" t="s">
        <v>3519</v>
      </c>
      <c r="D12259" s="466">
        <v>14.1</v>
      </c>
    </row>
    <row r="12260" spans="1:4">
      <c r="A12260" s="463">
        <v>39296</v>
      </c>
      <c r="B12260" s="464" t="s">
        <v>8169</v>
      </c>
      <c r="C12260" s="463" t="s">
        <v>3519</v>
      </c>
      <c r="D12260" s="466">
        <v>9.06</v>
      </c>
    </row>
    <row r="12261" spans="1:4">
      <c r="A12261" s="463">
        <v>39297</v>
      </c>
      <c r="B12261" s="464" t="s">
        <v>8170</v>
      </c>
      <c r="C12261" s="463" t="s">
        <v>3519</v>
      </c>
      <c r="D12261" s="466">
        <v>12.95</v>
      </c>
    </row>
    <row r="12262" spans="1:4">
      <c r="A12262" s="463">
        <v>39298</v>
      </c>
      <c r="B12262" s="464" t="s">
        <v>8171</v>
      </c>
      <c r="C12262" s="463" t="s">
        <v>3519</v>
      </c>
      <c r="D12262" s="466">
        <v>22.82</v>
      </c>
    </row>
    <row r="12263" spans="1:4">
      <c r="A12263" s="463">
        <v>39299</v>
      </c>
      <c r="B12263" s="464" t="s">
        <v>8172</v>
      </c>
      <c r="C12263" s="463" t="s">
        <v>3519</v>
      </c>
      <c r="D12263" s="466">
        <v>38.840000000000003</v>
      </c>
    </row>
    <row r="12264" spans="1:4">
      <c r="A12264" s="463">
        <v>9892</v>
      </c>
      <c r="B12264" s="464" t="s">
        <v>8173</v>
      </c>
      <c r="C12264" s="463" t="s">
        <v>3519</v>
      </c>
      <c r="D12264" s="466">
        <v>6.8</v>
      </c>
    </row>
    <row r="12265" spans="1:4">
      <c r="A12265" s="463">
        <v>9893</v>
      </c>
      <c r="B12265" s="464" t="s">
        <v>8174</v>
      </c>
      <c r="C12265" s="463" t="s">
        <v>3519</v>
      </c>
      <c r="D12265" s="466">
        <v>92.3</v>
      </c>
    </row>
    <row r="12266" spans="1:4">
      <c r="A12266" s="463">
        <v>9901</v>
      </c>
      <c r="B12266" s="464" t="s">
        <v>8175</v>
      </c>
      <c r="C12266" s="463" t="s">
        <v>3519</v>
      </c>
      <c r="D12266" s="466">
        <v>40.96</v>
      </c>
    </row>
    <row r="12267" spans="1:4">
      <c r="A12267" s="463">
        <v>9896</v>
      </c>
      <c r="B12267" s="464" t="s">
        <v>8176</v>
      </c>
      <c r="C12267" s="463" t="s">
        <v>3519</v>
      </c>
      <c r="D12267" s="466">
        <v>36.92</v>
      </c>
    </row>
    <row r="12268" spans="1:4">
      <c r="A12268" s="463">
        <v>9900</v>
      </c>
      <c r="B12268" s="464" t="s">
        <v>8177</v>
      </c>
      <c r="C12268" s="463" t="s">
        <v>3519</v>
      </c>
      <c r="D12268" s="466">
        <v>22.4</v>
      </c>
    </row>
    <row r="12269" spans="1:4">
      <c r="A12269" s="463">
        <v>9898</v>
      </c>
      <c r="B12269" s="464" t="s">
        <v>8178</v>
      </c>
      <c r="C12269" s="463" t="s">
        <v>3519</v>
      </c>
      <c r="D12269" s="466">
        <v>189.8</v>
      </c>
    </row>
    <row r="12270" spans="1:4">
      <c r="A12270" s="463">
        <v>9899</v>
      </c>
      <c r="B12270" s="464" t="s">
        <v>8179</v>
      </c>
      <c r="C12270" s="463" t="s">
        <v>3519</v>
      </c>
      <c r="D12270" s="466">
        <v>12.23</v>
      </c>
    </row>
    <row r="12271" spans="1:4">
      <c r="A12271" s="463">
        <v>9902</v>
      </c>
      <c r="B12271" s="464" t="s">
        <v>8180</v>
      </c>
      <c r="C12271" s="463" t="s">
        <v>3519</v>
      </c>
      <c r="D12271" s="466">
        <v>240.35</v>
      </c>
    </row>
    <row r="12272" spans="1:4">
      <c r="A12272" s="463">
        <v>9908</v>
      </c>
      <c r="B12272" s="464" t="s">
        <v>8181</v>
      </c>
      <c r="C12272" s="463" t="s">
        <v>3519</v>
      </c>
      <c r="D12272" s="466">
        <v>479.23</v>
      </c>
    </row>
    <row r="12273" spans="1:4">
      <c r="A12273" s="463">
        <v>9905</v>
      </c>
      <c r="B12273" s="464" t="s">
        <v>8182</v>
      </c>
      <c r="C12273" s="463" t="s">
        <v>3519</v>
      </c>
      <c r="D12273" s="466">
        <v>8.01</v>
      </c>
    </row>
    <row r="12274" spans="1:4">
      <c r="A12274" s="463">
        <v>9906</v>
      </c>
      <c r="B12274" s="464" t="s">
        <v>8183</v>
      </c>
      <c r="C12274" s="463" t="s">
        <v>3519</v>
      </c>
      <c r="D12274" s="466">
        <v>9.59</v>
      </c>
    </row>
    <row r="12275" spans="1:4">
      <c r="A12275" s="463">
        <v>9895</v>
      </c>
      <c r="B12275" s="464" t="s">
        <v>8184</v>
      </c>
      <c r="C12275" s="463" t="s">
        <v>3519</v>
      </c>
      <c r="D12275" s="466">
        <v>15.74</v>
      </c>
    </row>
    <row r="12276" spans="1:4">
      <c r="A12276" s="463">
        <v>9894</v>
      </c>
      <c r="B12276" s="464" t="s">
        <v>8185</v>
      </c>
      <c r="C12276" s="463" t="s">
        <v>3519</v>
      </c>
      <c r="D12276" s="466">
        <v>30.67</v>
      </c>
    </row>
    <row r="12277" spans="1:4">
      <c r="A12277" s="463">
        <v>9897</v>
      </c>
      <c r="B12277" s="464" t="s">
        <v>8186</v>
      </c>
      <c r="C12277" s="463" t="s">
        <v>3519</v>
      </c>
      <c r="D12277" s="466">
        <v>33.200000000000003</v>
      </c>
    </row>
    <row r="12278" spans="1:4">
      <c r="A12278" s="463">
        <v>9910</v>
      </c>
      <c r="B12278" s="464" t="s">
        <v>8187</v>
      </c>
      <c r="C12278" s="463" t="s">
        <v>3519</v>
      </c>
      <c r="D12278" s="466">
        <v>83.57</v>
      </c>
    </row>
    <row r="12279" spans="1:4">
      <c r="A12279" s="463">
        <v>9909</v>
      </c>
      <c r="B12279" s="464" t="s">
        <v>8188</v>
      </c>
      <c r="C12279" s="463" t="s">
        <v>3519</v>
      </c>
      <c r="D12279" s="466">
        <v>168.64</v>
      </c>
    </row>
    <row r="12280" spans="1:4">
      <c r="A12280" s="463">
        <v>9907</v>
      </c>
      <c r="B12280" s="464" t="s">
        <v>8189</v>
      </c>
      <c r="C12280" s="463" t="s">
        <v>3519</v>
      </c>
      <c r="D12280" s="466">
        <v>259.3</v>
      </c>
    </row>
    <row r="12281" spans="1:4" ht="28.5">
      <c r="A12281" s="463">
        <v>20973</v>
      </c>
      <c r="B12281" s="464" t="s">
        <v>8190</v>
      </c>
      <c r="C12281" s="463" t="s">
        <v>3519</v>
      </c>
      <c r="D12281" s="466">
        <v>94.28</v>
      </c>
    </row>
    <row r="12282" spans="1:4" ht="28.5">
      <c r="A12282" s="463">
        <v>20974</v>
      </c>
      <c r="B12282" s="464" t="s">
        <v>8191</v>
      </c>
      <c r="C12282" s="463" t="s">
        <v>3519</v>
      </c>
      <c r="D12282" s="466">
        <v>134.88</v>
      </c>
    </row>
    <row r="12283" spans="1:4">
      <c r="A12283" s="463">
        <v>37989</v>
      </c>
      <c r="B12283" s="464" t="s">
        <v>8192</v>
      </c>
      <c r="C12283" s="463" t="s">
        <v>3519</v>
      </c>
      <c r="D12283" s="466">
        <v>16.21</v>
      </c>
    </row>
    <row r="12284" spans="1:4">
      <c r="A12284" s="463">
        <v>37990</v>
      </c>
      <c r="B12284" s="464" t="s">
        <v>8193</v>
      </c>
      <c r="C12284" s="463" t="s">
        <v>3519</v>
      </c>
      <c r="D12284" s="466">
        <v>18.829999999999998</v>
      </c>
    </row>
    <row r="12285" spans="1:4">
      <c r="A12285" s="463">
        <v>37991</v>
      </c>
      <c r="B12285" s="464" t="s">
        <v>8194</v>
      </c>
      <c r="C12285" s="463" t="s">
        <v>3519</v>
      </c>
      <c r="D12285" s="466">
        <v>29.79</v>
      </c>
    </row>
    <row r="12286" spans="1:4">
      <c r="A12286" s="463">
        <v>37992</v>
      </c>
      <c r="B12286" s="464" t="s">
        <v>8195</v>
      </c>
      <c r="C12286" s="463" t="s">
        <v>3519</v>
      </c>
      <c r="D12286" s="466">
        <v>45.5</v>
      </c>
    </row>
    <row r="12287" spans="1:4">
      <c r="A12287" s="463">
        <v>37993</v>
      </c>
      <c r="B12287" s="464" t="s">
        <v>8196</v>
      </c>
      <c r="C12287" s="463" t="s">
        <v>3519</v>
      </c>
      <c r="D12287" s="466">
        <v>67.540000000000006</v>
      </c>
    </row>
    <row r="12288" spans="1:4">
      <c r="A12288" s="463">
        <v>37994</v>
      </c>
      <c r="B12288" s="464" t="s">
        <v>8197</v>
      </c>
      <c r="C12288" s="463" t="s">
        <v>3519</v>
      </c>
      <c r="D12288" s="466">
        <v>162.29</v>
      </c>
    </row>
    <row r="12289" spans="1:4">
      <c r="A12289" s="463">
        <v>37995</v>
      </c>
      <c r="B12289" s="464" t="s">
        <v>8198</v>
      </c>
      <c r="C12289" s="463" t="s">
        <v>3519</v>
      </c>
      <c r="D12289" s="466">
        <v>235.55</v>
      </c>
    </row>
    <row r="12290" spans="1:4">
      <c r="A12290" s="463">
        <v>37996</v>
      </c>
      <c r="B12290" s="464" t="s">
        <v>8199</v>
      </c>
      <c r="C12290" s="463" t="s">
        <v>3519</v>
      </c>
      <c r="D12290" s="466">
        <v>347.3</v>
      </c>
    </row>
    <row r="12291" spans="1:4">
      <c r="A12291" s="463">
        <v>13883</v>
      </c>
      <c r="B12291" s="464" t="s">
        <v>8200</v>
      </c>
      <c r="C12291" s="463" t="s">
        <v>3519</v>
      </c>
      <c r="D12291" s="466">
        <v>137267.59</v>
      </c>
    </row>
    <row r="12292" spans="1:4">
      <c r="A12292" s="463">
        <v>38604</v>
      </c>
      <c r="B12292" s="464" t="s">
        <v>8201</v>
      </c>
      <c r="C12292" s="463" t="s">
        <v>3519</v>
      </c>
      <c r="D12292" s="466">
        <v>170964.97</v>
      </c>
    </row>
    <row r="12293" spans="1:4" ht="28.5">
      <c r="A12293" s="463">
        <v>10601</v>
      </c>
      <c r="B12293" s="464" t="s">
        <v>8202</v>
      </c>
      <c r="C12293" s="463" t="s">
        <v>3519</v>
      </c>
      <c r="D12293" s="466">
        <v>3325609.68</v>
      </c>
    </row>
    <row r="12294" spans="1:4">
      <c r="A12294" s="463">
        <v>44469</v>
      </c>
      <c r="B12294" s="464" t="s">
        <v>14135</v>
      </c>
      <c r="C12294" s="463" t="s">
        <v>3519</v>
      </c>
      <c r="D12294" s="466">
        <v>8756212.9299999997</v>
      </c>
    </row>
    <row r="12295" spans="1:4">
      <c r="A12295" s="463">
        <v>13894</v>
      </c>
      <c r="B12295" s="464" t="s">
        <v>8203</v>
      </c>
      <c r="C12295" s="463" t="s">
        <v>3519</v>
      </c>
      <c r="D12295" s="466">
        <v>392649.25</v>
      </c>
    </row>
    <row r="12296" spans="1:4">
      <c r="A12296" s="463">
        <v>13895</v>
      </c>
      <c r="B12296" s="464" t="s">
        <v>8204</v>
      </c>
      <c r="C12296" s="463" t="s">
        <v>3519</v>
      </c>
      <c r="D12296" s="466">
        <v>527982.35</v>
      </c>
    </row>
    <row r="12297" spans="1:4">
      <c r="A12297" s="463">
        <v>13892</v>
      </c>
      <c r="B12297" s="464" t="s">
        <v>8205</v>
      </c>
      <c r="C12297" s="463" t="s">
        <v>3519</v>
      </c>
      <c r="D12297" s="466">
        <v>647029.46</v>
      </c>
    </row>
    <row r="12298" spans="1:4">
      <c r="A12298" s="463">
        <v>9914</v>
      </c>
      <c r="B12298" s="464" t="s">
        <v>8206</v>
      </c>
      <c r="C12298" s="463" t="s">
        <v>3519</v>
      </c>
      <c r="D12298" s="466">
        <v>700000</v>
      </c>
    </row>
    <row r="12299" spans="1:4" ht="42.75">
      <c r="A12299" s="463">
        <v>36485</v>
      </c>
      <c r="B12299" s="464" t="s">
        <v>8207</v>
      </c>
      <c r="C12299" s="463" t="s">
        <v>3519</v>
      </c>
      <c r="D12299" s="466">
        <v>624039.89</v>
      </c>
    </row>
    <row r="12300" spans="1:4" ht="28.5">
      <c r="A12300" s="463">
        <v>9912</v>
      </c>
      <c r="B12300" s="464" t="s">
        <v>8208</v>
      </c>
      <c r="C12300" s="463" t="s">
        <v>3519</v>
      </c>
      <c r="D12300" s="466">
        <v>2707421</v>
      </c>
    </row>
    <row r="12301" spans="1:4" ht="28.5">
      <c r="A12301" s="463">
        <v>9921</v>
      </c>
      <c r="B12301" s="464" t="s">
        <v>8209</v>
      </c>
      <c r="C12301" s="463" t="s">
        <v>3519</v>
      </c>
      <c r="D12301" s="466">
        <v>1396615.81</v>
      </c>
    </row>
    <row r="12302" spans="1:4" ht="28.5">
      <c r="A12302" s="463">
        <v>21112</v>
      </c>
      <c r="B12302" s="464" t="s">
        <v>8210</v>
      </c>
      <c r="C12302" s="463" t="s">
        <v>3519</v>
      </c>
      <c r="D12302" s="466">
        <v>136</v>
      </c>
    </row>
    <row r="12303" spans="1:4">
      <c r="A12303" s="463">
        <v>10228</v>
      </c>
      <c r="B12303" s="464" t="s">
        <v>8211</v>
      </c>
      <c r="C12303" s="463" t="s">
        <v>3519</v>
      </c>
      <c r="D12303" s="466">
        <v>157.99</v>
      </c>
    </row>
    <row r="12304" spans="1:4">
      <c r="A12304" s="463">
        <v>11781</v>
      </c>
      <c r="B12304" s="464" t="s">
        <v>8212</v>
      </c>
      <c r="C12304" s="463" t="s">
        <v>3519</v>
      </c>
      <c r="D12304" s="466">
        <v>127.99</v>
      </c>
    </row>
    <row r="12305" spans="1:4" ht="28.5">
      <c r="A12305" s="463">
        <v>37588</v>
      </c>
      <c r="B12305" s="464" t="s">
        <v>14136</v>
      </c>
      <c r="C12305" s="463" t="s">
        <v>3519</v>
      </c>
      <c r="D12305" s="466">
        <v>46.79</v>
      </c>
    </row>
    <row r="12306" spans="1:4">
      <c r="A12306" s="463">
        <v>11746</v>
      </c>
      <c r="B12306" s="464" t="s">
        <v>8213</v>
      </c>
      <c r="C12306" s="463" t="s">
        <v>3519</v>
      </c>
      <c r="D12306" s="466">
        <v>48.52</v>
      </c>
    </row>
    <row r="12307" spans="1:4">
      <c r="A12307" s="463">
        <v>11751</v>
      </c>
      <c r="B12307" s="464" t="s">
        <v>8214</v>
      </c>
      <c r="C12307" s="463" t="s">
        <v>3519</v>
      </c>
      <c r="D12307" s="466">
        <v>87.14</v>
      </c>
    </row>
    <row r="12308" spans="1:4">
      <c r="A12308" s="463">
        <v>11750</v>
      </c>
      <c r="B12308" s="464" t="s">
        <v>8215</v>
      </c>
      <c r="C12308" s="463" t="s">
        <v>3519</v>
      </c>
      <c r="D12308" s="466">
        <v>72.319999999999993</v>
      </c>
    </row>
    <row r="12309" spans="1:4">
      <c r="A12309" s="463">
        <v>11748</v>
      </c>
      <c r="B12309" s="464" t="s">
        <v>8216</v>
      </c>
      <c r="C12309" s="463" t="s">
        <v>3519</v>
      </c>
      <c r="D12309" s="466">
        <v>31.13</v>
      </c>
    </row>
    <row r="12310" spans="1:4">
      <c r="A12310" s="463">
        <v>11747</v>
      </c>
      <c r="B12310" s="464" t="s">
        <v>8217</v>
      </c>
      <c r="C12310" s="463" t="s">
        <v>3519</v>
      </c>
      <c r="D12310" s="466">
        <v>134.37</v>
      </c>
    </row>
    <row r="12311" spans="1:4">
      <c r="A12311" s="463">
        <v>11749</v>
      </c>
      <c r="B12311" s="464" t="s">
        <v>8218</v>
      </c>
      <c r="C12311" s="463" t="s">
        <v>3519</v>
      </c>
      <c r="D12311" s="466">
        <v>35.94</v>
      </c>
    </row>
    <row r="12312" spans="1:4" ht="28.5">
      <c r="A12312" s="463">
        <v>10236</v>
      </c>
      <c r="B12312" s="464" t="s">
        <v>8219</v>
      </c>
      <c r="C12312" s="463" t="s">
        <v>3519</v>
      </c>
      <c r="D12312" s="466">
        <v>102.59</v>
      </c>
    </row>
    <row r="12313" spans="1:4" ht="28.5">
      <c r="A12313" s="463">
        <v>10233</v>
      </c>
      <c r="B12313" s="464" t="s">
        <v>8220</v>
      </c>
      <c r="C12313" s="463" t="s">
        <v>3519</v>
      </c>
      <c r="D12313" s="466">
        <v>96.14</v>
      </c>
    </row>
    <row r="12314" spans="1:4" ht="28.5">
      <c r="A12314" s="463">
        <v>10234</v>
      </c>
      <c r="B12314" s="464" t="s">
        <v>8221</v>
      </c>
      <c r="C12314" s="463" t="s">
        <v>3519</v>
      </c>
      <c r="D12314" s="466">
        <v>60.56</v>
      </c>
    </row>
    <row r="12315" spans="1:4" ht="28.5">
      <c r="A12315" s="463">
        <v>10231</v>
      </c>
      <c r="B12315" s="464" t="s">
        <v>8222</v>
      </c>
      <c r="C12315" s="463" t="s">
        <v>3519</v>
      </c>
      <c r="D12315" s="466">
        <v>277.70999999999998</v>
      </c>
    </row>
    <row r="12316" spans="1:4" ht="28.5">
      <c r="A12316" s="463">
        <v>10232</v>
      </c>
      <c r="B12316" s="464" t="s">
        <v>8223</v>
      </c>
      <c r="C12316" s="463" t="s">
        <v>3519</v>
      </c>
      <c r="D12316" s="466">
        <v>155.4</v>
      </c>
    </row>
    <row r="12317" spans="1:4" ht="28.5">
      <c r="A12317" s="463">
        <v>10229</v>
      </c>
      <c r="B12317" s="464" t="s">
        <v>8224</v>
      </c>
      <c r="C12317" s="463" t="s">
        <v>3519</v>
      </c>
      <c r="D12317" s="466">
        <v>54.77</v>
      </c>
    </row>
    <row r="12318" spans="1:4" ht="28.5">
      <c r="A12318" s="463">
        <v>10235</v>
      </c>
      <c r="B12318" s="464" t="s">
        <v>8225</v>
      </c>
      <c r="C12318" s="463" t="s">
        <v>3519</v>
      </c>
      <c r="D12318" s="466">
        <v>380.72</v>
      </c>
    </row>
    <row r="12319" spans="1:4" ht="28.5">
      <c r="A12319" s="463">
        <v>10230</v>
      </c>
      <c r="B12319" s="464" t="s">
        <v>8226</v>
      </c>
      <c r="C12319" s="463" t="s">
        <v>3519</v>
      </c>
      <c r="D12319" s="466">
        <v>670.02</v>
      </c>
    </row>
    <row r="12320" spans="1:4" ht="28.5">
      <c r="A12320" s="463">
        <v>10409</v>
      </c>
      <c r="B12320" s="464" t="s">
        <v>8227</v>
      </c>
      <c r="C12320" s="463" t="s">
        <v>3519</v>
      </c>
      <c r="D12320" s="466">
        <v>199.06</v>
      </c>
    </row>
    <row r="12321" spans="1:4" ht="28.5">
      <c r="A12321" s="463">
        <v>10411</v>
      </c>
      <c r="B12321" s="464" t="s">
        <v>8228</v>
      </c>
      <c r="C12321" s="463" t="s">
        <v>3519</v>
      </c>
      <c r="D12321" s="466">
        <v>178.12</v>
      </c>
    </row>
    <row r="12322" spans="1:4" ht="28.5">
      <c r="A12322" s="463">
        <v>10404</v>
      </c>
      <c r="B12322" s="464" t="s">
        <v>8229</v>
      </c>
      <c r="C12322" s="463" t="s">
        <v>3519</v>
      </c>
      <c r="D12322" s="466">
        <v>72.23</v>
      </c>
    </row>
    <row r="12323" spans="1:4" ht="28.5">
      <c r="A12323" s="463">
        <v>10410</v>
      </c>
      <c r="B12323" s="464" t="s">
        <v>8230</v>
      </c>
      <c r="C12323" s="463" t="s">
        <v>3519</v>
      </c>
      <c r="D12323" s="466">
        <v>118.98</v>
      </c>
    </row>
    <row r="12324" spans="1:4" ht="28.5">
      <c r="A12324" s="463">
        <v>10405</v>
      </c>
      <c r="B12324" s="464" t="s">
        <v>8231</v>
      </c>
      <c r="C12324" s="463" t="s">
        <v>3519</v>
      </c>
      <c r="D12324" s="466">
        <v>398.81</v>
      </c>
    </row>
    <row r="12325" spans="1:4" ht="28.5">
      <c r="A12325" s="463">
        <v>10408</v>
      </c>
      <c r="B12325" s="464" t="s">
        <v>8232</v>
      </c>
      <c r="C12325" s="463" t="s">
        <v>3519</v>
      </c>
      <c r="D12325" s="466">
        <v>278.88</v>
      </c>
    </row>
    <row r="12326" spans="1:4" ht="28.5">
      <c r="A12326" s="463">
        <v>10412</v>
      </c>
      <c r="B12326" s="464" t="s">
        <v>8233</v>
      </c>
      <c r="C12326" s="463" t="s">
        <v>3519</v>
      </c>
      <c r="D12326" s="466">
        <v>87.54</v>
      </c>
    </row>
    <row r="12327" spans="1:4" ht="28.5">
      <c r="A12327" s="463">
        <v>10406</v>
      </c>
      <c r="B12327" s="464" t="s">
        <v>8234</v>
      </c>
      <c r="C12327" s="463" t="s">
        <v>3519</v>
      </c>
      <c r="D12327" s="466">
        <v>550.84</v>
      </c>
    </row>
    <row r="12328" spans="1:4" ht="28.5">
      <c r="A12328" s="463">
        <v>10407</v>
      </c>
      <c r="B12328" s="464" t="s">
        <v>8235</v>
      </c>
      <c r="C12328" s="463" t="s">
        <v>3519</v>
      </c>
      <c r="D12328" s="466">
        <v>854.35</v>
      </c>
    </row>
    <row r="12329" spans="1:4" ht="28.5">
      <c r="A12329" s="463">
        <v>10416</v>
      </c>
      <c r="B12329" s="464" t="s">
        <v>8236</v>
      </c>
      <c r="C12329" s="463" t="s">
        <v>3519</v>
      </c>
      <c r="D12329" s="466">
        <v>105.97</v>
      </c>
    </row>
    <row r="12330" spans="1:4" ht="28.5">
      <c r="A12330" s="463">
        <v>10419</v>
      </c>
      <c r="B12330" s="464" t="s">
        <v>8237</v>
      </c>
      <c r="C12330" s="463" t="s">
        <v>3519</v>
      </c>
      <c r="D12330" s="466">
        <v>91.98</v>
      </c>
    </row>
    <row r="12331" spans="1:4" ht="28.5">
      <c r="A12331" s="463">
        <v>21092</v>
      </c>
      <c r="B12331" s="464" t="s">
        <v>8238</v>
      </c>
      <c r="C12331" s="463" t="s">
        <v>3519</v>
      </c>
      <c r="D12331" s="466">
        <v>52.59</v>
      </c>
    </row>
    <row r="12332" spans="1:4" ht="28.5">
      <c r="A12332" s="463">
        <v>10418</v>
      </c>
      <c r="B12332" s="464" t="s">
        <v>8239</v>
      </c>
      <c r="C12332" s="463" t="s">
        <v>3519</v>
      </c>
      <c r="D12332" s="466">
        <v>61.31</v>
      </c>
    </row>
    <row r="12333" spans="1:4" ht="28.5">
      <c r="A12333" s="463">
        <v>12657</v>
      </c>
      <c r="B12333" s="464" t="s">
        <v>8240</v>
      </c>
      <c r="C12333" s="463" t="s">
        <v>3519</v>
      </c>
      <c r="D12333" s="466">
        <v>247.42</v>
      </c>
    </row>
    <row r="12334" spans="1:4" ht="28.5">
      <c r="A12334" s="463">
        <v>10417</v>
      </c>
      <c r="B12334" s="464" t="s">
        <v>8241</v>
      </c>
      <c r="C12334" s="463" t="s">
        <v>3519</v>
      </c>
      <c r="D12334" s="466">
        <v>154.41</v>
      </c>
    </row>
    <row r="12335" spans="1:4" ht="28.5">
      <c r="A12335" s="463">
        <v>10413</v>
      </c>
      <c r="B12335" s="464" t="s">
        <v>8242</v>
      </c>
      <c r="C12335" s="463" t="s">
        <v>3519</v>
      </c>
      <c r="D12335" s="466">
        <v>56.12</v>
      </c>
    </row>
    <row r="12336" spans="1:4" ht="28.5">
      <c r="A12336" s="463">
        <v>10414</v>
      </c>
      <c r="B12336" s="464" t="s">
        <v>8243</v>
      </c>
      <c r="C12336" s="463" t="s">
        <v>3519</v>
      </c>
      <c r="D12336" s="466">
        <v>337.87</v>
      </c>
    </row>
    <row r="12337" spans="1:4" ht="28.5">
      <c r="A12337" s="463">
        <v>10415</v>
      </c>
      <c r="B12337" s="464" t="s">
        <v>8244</v>
      </c>
      <c r="C12337" s="463" t="s">
        <v>3519</v>
      </c>
      <c r="D12337" s="466">
        <v>586.4</v>
      </c>
    </row>
    <row r="12338" spans="1:4">
      <c r="A12338" s="463">
        <v>38643</v>
      </c>
      <c r="B12338" s="464" t="s">
        <v>8245</v>
      </c>
      <c r="C12338" s="463" t="s">
        <v>3519</v>
      </c>
      <c r="D12338" s="466">
        <v>37.18</v>
      </c>
    </row>
    <row r="12339" spans="1:4">
      <c r="A12339" s="463">
        <v>6157</v>
      </c>
      <c r="B12339" s="464" t="s">
        <v>8246</v>
      </c>
      <c r="C12339" s="463" t="s">
        <v>3519</v>
      </c>
      <c r="D12339" s="466">
        <v>50.79</v>
      </c>
    </row>
    <row r="12340" spans="1:4">
      <c r="A12340" s="463">
        <v>6152</v>
      </c>
      <c r="B12340" s="464" t="s">
        <v>8247</v>
      </c>
      <c r="C12340" s="463" t="s">
        <v>3519</v>
      </c>
      <c r="D12340" s="466">
        <v>5.17</v>
      </c>
    </row>
    <row r="12341" spans="1:4">
      <c r="A12341" s="463">
        <v>6158</v>
      </c>
      <c r="B12341" s="464" t="s">
        <v>8248</v>
      </c>
      <c r="C12341" s="463" t="s">
        <v>3519</v>
      </c>
      <c r="D12341" s="466">
        <v>6.25</v>
      </c>
    </row>
    <row r="12342" spans="1:4">
      <c r="A12342" s="463">
        <v>6153</v>
      </c>
      <c r="B12342" s="464" t="s">
        <v>8249</v>
      </c>
      <c r="C12342" s="463" t="s">
        <v>3519</v>
      </c>
      <c r="D12342" s="466">
        <v>4.8600000000000003</v>
      </c>
    </row>
    <row r="12343" spans="1:4">
      <c r="A12343" s="463">
        <v>6156</v>
      </c>
      <c r="B12343" s="464" t="s">
        <v>8250</v>
      </c>
      <c r="C12343" s="463" t="s">
        <v>3519</v>
      </c>
      <c r="D12343" s="466">
        <v>6.16</v>
      </c>
    </row>
    <row r="12344" spans="1:4">
      <c r="A12344" s="463">
        <v>6154</v>
      </c>
      <c r="B12344" s="464" t="s">
        <v>8251</v>
      </c>
      <c r="C12344" s="463" t="s">
        <v>3519</v>
      </c>
      <c r="D12344" s="466">
        <v>11.6</v>
      </c>
    </row>
    <row r="12345" spans="1:4" ht="28.5">
      <c r="A12345" s="463">
        <v>6155</v>
      </c>
      <c r="B12345" s="464" t="s">
        <v>8252</v>
      </c>
      <c r="C12345" s="463" t="s">
        <v>3519</v>
      </c>
      <c r="D12345" s="466">
        <v>23.97</v>
      </c>
    </row>
    <row r="12346" spans="1:4" ht="28.5">
      <c r="A12346" s="463">
        <v>43595</v>
      </c>
      <c r="B12346" s="464" t="s">
        <v>8314</v>
      </c>
      <c r="C12346" s="463" t="s">
        <v>3519</v>
      </c>
      <c r="D12346" s="466">
        <v>20</v>
      </c>
    </row>
    <row r="12347" spans="1:4" ht="28.5">
      <c r="A12347" s="463">
        <v>43596</v>
      </c>
      <c r="B12347" s="464" t="s">
        <v>8313</v>
      </c>
      <c r="C12347" s="463" t="s">
        <v>3519</v>
      </c>
      <c r="D12347" s="466">
        <v>23.12</v>
      </c>
    </row>
    <row r="12348" spans="1:4">
      <c r="A12348" s="463">
        <v>38108</v>
      </c>
      <c r="B12348" s="464" t="s">
        <v>8253</v>
      </c>
      <c r="C12348" s="463" t="s">
        <v>3519</v>
      </c>
      <c r="D12348" s="466">
        <v>41.61</v>
      </c>
    </row>
    <row r="12349" spans="1:4" ht="28.5">
      <c r="A12349" s="463">
        <v>38087</v>
      </c>
      <c r="B12349" s="464" t="s">
        <v>8254</v>
      </c>
      <c r="C12349" s="463" t="s">
        <v>3519</v>
      </c>
      <c r="D12349" s="466">
        <v>53.52</v>
      </c>
    </row>
    <row r="12350" spans="1:4">
      <c r="A12350" s="463">
        <v>38109</v>
      </c>
      <c r="B12350" s="464" t="s">
        <v>8255</v>
      </c>
      <c r="C12350" s="463" t="s">
        <v>3519</v>
      </c>
      <c r="D12350" s="466">
        <v>66.5</v>
      </c>
    </row>
    <row r="12351" spans="1:4" ht="28.5">
      <c r="A12351" s="463">
        <v>38088</v>
      </c>
      <c r="B12351" s="464" t="s">
        <v>8256</v>
      </c>
      <c r="C12351" s="463" t="s">
        <v>3519</v>
      </c>
      <c r="D12351" s="466">
        <v>69.930000000000007</v>
      </c>
    </row>
    <row r="12352" spans="1:4">
      <c r="A12352" s="463">
        <v>38110</v>
      </c>
      <c r="B12352" s="464" t="s">
        <v>8257</v>
      </c>
      <c r="C12352" s="463" t="s">
        <v>3519</v>
      </c>
      <c r="D12352" s="466">
        <v>25.58</v>
      </c>
    </row>
    <row r="12353" spans="1:4" ht="42.75">
      <c r="A12353" s="463">
        <v>38089</v>
      </c>
      <c r="B12353" s="464" t="s">
        <v>8258</v>
      </c>
      <c r="C12353" s="463" t="s">
        <v>3519</v>
      </c>
      <c r="D12353" s="466">
        <v>44.58</v>
      </c>
    </row>
    <row r="12354" spans="1:4">
      <c r="A12354" s="463">
        <v>38111</v>
      </c>
      <c r="B12354" s="464" t="s">
        <v>8259</v>
      </c>
      <c r="C12354" s="463" t="s">
        <v>3519</v>
      </c>
      <c r="D12354" s="466">
        <v>28.61</v>
      </c>
    </row>
    <row r="12355" spans="1:4" ht="42.75">
      <c r="A12355" s="463">
        <v>38090</v>
      </c>
      <c r="B12355" s="464" t="s">
        <v>8260</v>
      </c>
      <c r="C12355" s="463" t="s">
        <v>3519</v>
      </c>
      <c r="D12355" s="466">
        <v>46.07</v>
      </c>
    </row>
    <row r="12356" spans="1:4" ht="28.5">
      <c r="A12356" s="463">
        <v>13726</v>
      </c>
      <c r="B12356" s="464" t="s">
        <v>8261</v>
      </c>
      <c r="C12356" s="463" t="s">
        <v>3519</v>
      </c>
      <c r="D12356" s="466">
        <v>83150.5</v>
      </c>
    </row>
    <row r="12357" spans="1:4">
      <c r="A12357" s="463">
        <v>38400</v>
      </c>
      <c r="B12357" s="464" t="s">
        <v>8262</v>
      </c>
      <c r="C12357" s="463" t="s">
        <v>3519</v>
      </c>
      <c r="D12357" s="466">
        <v>26.41</v>
      </c>
    </row>
    <row r="12358" spans="1:4" ht="28.5">
      <c r="A12358" s="463">
        <v>12627</v>
      </c>
      <c r="B12358" s="464" t="s">
        <v>8263</v>
      </c>
      <c r="C12358" s="463" t="s">
        <v>3519</v>
      </c>
      <c r="D12358" s="466">
        <v>0.43</v>
      </c>
    </row>
    <row r="12359" spans="1:4">
      <c r="A12359" s="463">
        <v>39996</v>
      </c>
      <c r="B12359" s="464" t="s">
        <v>8264</v>
      </c>
      <c r="C12359" s="463" t="s">
        <v>3522</v>
      </c>
      <c r="D12359" s="466">
        <v>4.53</v>
      </c>
    </row>
    <row r="12360" spans="1:4" ht="28.5">
      <c r="A12360" s="463">
        <v>10478</v>
      </c>
      <c r="B12360" s="464" t="s">
        <v>14137</v>
      </c>
      <c r="C12360" s="463" t="s">
        <v>3524</v>
      </c>
      <c r="D12360" s="466">
        <v>26.57</v>
      </c>
    </row>
    <row r="12361" spans="1:4" ht="28.5">
      <c r="A12361" s="463">
        <v>10481</v>
      </c>
      <c r="B12361" s="464" t="s">
        <v>14138</v>
      </c>
      <c r="C12361" s="463" t="s">
        <v>3524</v>
      </c>
      <c r="D12361" s="466">
        <v>23.63</v>
      </c>
    </row>
    <row r="12362" spans="1:4">
      <c r="A12362" s="463">
        <v>10475</v>
      </c>
      <c r="B12362" s="464" t="s">
        <v>14139</v>
      </c>
      <c r="C12362" s="463" t="s">
        <v>3524</v>
      </c>
      <c r="D12362" s="466">
        <v>22.86</v>
      </c>
    </row>
    <row r="12363" spans="1:4">
      <c r="A12363" s="463">
        <v>4031</v>
      </c>
      <c r="B12363" s="464" t="s">
        <v>8265</v>
      </c>
      <c r="C12363" s="463" t="s">
        <v>3520</v>
      </c>
      <c r="D12363" s="466">
        <v>31.6</v>
      </c>
    </row>
    <row r="12364" spans="1:4">
      <c r="A12364" s="463">
        <v>4030</v>
      </c>
      <c r="B12364" s="464" t="s">
        <v>8266</v>
      </c>
      <c r="C12364" s="463" t="s">
        <v>3520</v>
      </c>
      <c r="D12364" s="466">
        <v>6.72</v>
      </c>
    </row>
    <row r="12365" spans="1:4">
      <c r="A12365" s="463">
        <v>39399</v>
      </c>
      <c r="B12365" s="464" t="s">
        <v>8267</v>
      </c>
      <c r="C12365" s="463" t="s">
        <v>3519</v>
      </c>
      <c r="D12365" s="466">
        <v>1467.67</v>
      </c>
    </row>
    <row r="12366" spans="1:4">
      <c r="A12366" s="463">
        <v>39400</v>
      </c>
      <c r="B12366" s="464" t="s">
        <v>8268</v>
      </c>
      <c r="C12366" s="463" t="s">
        <v>3519</v>
      </c>
      <c r="D12366" s="466">
        <v>1595.3</v>
      </c>
    </row>
    <row r="12367" spans="1:4">
      <c r="A12367" s="463">
        <v>39401</v>
      </c>
      <c r="B12367" s="464" t="s">
        <v>8269</v>
      </c>
      <c r="C12367" s="463" t="s">
        <v>3519</v>
      </c>
      <c r="D12367" s="466">
        <v>1789.54</v>
      </c>
    </row>
    <row r="12368" spans="1:4" ht="28.5">
      <c r="A12368" s="463">
        <v>11652</v>
      </c>
      <c r="B12368" s="464" t="s">
        <v>8270</v>
      </c>
      <c r="C12368" s="463" t="s">
        <v>3519</v>
      </c>
      <c r="D12368" s="466">
        <v>3850</v>
      </c>
    </row>
    <row r="12369" spans="1:4" ht="28.5">
      <c r="A12369" s="463">
        <v>13896</v>
      </c>
      <c r="B12369" s="464" t="s">
        <v>8271</v>
      </c>
      <c r="C12369" s="463" t="s">
        <v>3519</v>
      </c>
      <c r="D12369" s="466">
        <v>3453.78</v>
      </c>
    </row>
    <row r="12370" spans="1:4" ht="28.5">
      <c r="A12370" s="463">
        <v>13475</v>
      </c>
      <c r="B12370" s="464" t="s">
        <v>8272</v>
      </c>
      <c r="C12370" s="463" t="s">
        <v>3519</v>
      </c>
      <c r="D12370" s="466">
        <v>4207.13</v>
      </c>
    </row>
    <row r="12371" spans="1:4" ht="28.5">
      <c r="A12371" s="463">
        <v>44491</v>
      </c>
      <c r="B12371" s="464" t="s">
        <v>14140</v>
      </c>
      <c r="C12371" s="463" t="s">
        <v>3519</v>
      </c>
      <c r="D12371" s="466">
        <v>5372494</v>
      </c>
    </row>
    <row r="12372" spans="1:4" ht="28.5">
      <c r="A12372" s="463">
        <v>44470</v>
      </c>
      <c r="B12372" s="464" t="s">
        <v>14141</v>
      </c>
      <c r="C12372" s="463" t="s">
        <v>3519</v>
      </c>
      <c r="D12372" s="466">
        <v>2261757.62</v>
      </c>
    </row>
    <row r="12373" spans="1:4" ht="28.5">
      <c r="A12373" s="463">
        <v>13476</v>
      </c>
      <c r="B12373" s="464" t="s">
        <v>8273</v>
      </c>
      <c r="C12373" s="463" t="s">
        <v>3519</v>
      </c>
      <c r="D12373" s="466">
        <v>2278147.33</v>
      </c>
    </row>
    <row r="12374" spans="1:4" ht="28.5">
      <c r="A12374" s="463">
        <v>10488</v>
      </c>
      <c r="B12374" s="464" t="s">
        <v>8274</v>
      </c>
      <c r="C12374" s="463" t="s">
        <v>3519</v>
      </c>
      <c r="D12374" s="466">
        <v>2760000</v>
      </c>
    </row>
    <row r="12375" spans="1:4" ht="28.5">
      <c r="A12375" s="463">
        <v>13606</v>
      </c>
      <c r="B12375" s="464" t="s">
        <v>8275</v>
      </c>
      <c r="C12375" s="463" t="s">
        <v>3519</v>
      </c>
      <c r="D12375" s="466">
        <v>2445320.5299999998</v>
      </c>
    </row>
    <row r="12376" spans="1:4">
      <c r="A12376" s="463">
        <v>10489</v>
      </c>
      <c r="B12376" s="464" t="s">
        <v>14142</v>
      </c>
      <c r="C12376" s="463" t="s">
        <v>3521</v>
      </c>
      <c r="D12376" s="466">
        <v>11.82</v>
      </c>
    </row>
    <row r="12377" spans="1:4">
      <c r="A12377" s="463">
        <v>41073</v>
      </c>
      <c r="B12377" s="464" t="s">
        <v>8276</v>
      </c>
      <c r="C12377" s="463" t="s">
        <v>3526</v>
      </c>
      <c r="D12377" s="466">
        <v>2090.54</v>
      </c>
    </row>
    <row r="12378" spans="1:4" ht="28.5">
      <c r="A12378" s="463">
        <v>34391</v>
      </c>
      <c r="B12378" s="464" t="s">
        <v>8277</v>
      </c>
      <c r="C12378" s="463" t="s">
        <v>3520</v>
      </c>
      <c r="D12378" s="466">
        <v>1131.42</v>
      </c>
    </row>
    <row r="12379" spans="1:4" ht="28.5">
      <c r="A12379" s="463">
        <v>10496</v>
      </c>
      <c r="B12379" s="464" t="s">
        <v>8278</v>
      </c>
      <c r="C12379" s="463" t="s">
        <v>3520</v>
      </c>
      <c r="D12379" s="466">
        <v>984.88</v>
      </c>
    </row>
    <row r="12380" spans="1:4" ht="28.5">
      <c r="A12380" s="463">
        <v>10497</v>
      </c>
      <c r="B12380" s="464" t="s">
        <v>8279</v>
      </c>
      <c r="C12380" s="463" t="s">
        <v>3520</v>
      </c>
      <c r="D12380" s="466">
        <v>2560.71</v>
      </c>
    </row>
    <row r="12381" spans="1:4" ht="28.5">
      <c r="A12381" s="463">
        <v>10504</v>
      </c>
      <c r="B12381" s="464" t="s">
        <v>8280</v>
      </c>
      <c r="C12381" s="463" t="s">
        <v>3520</v>
      </c>
      <c r="D12381" s="466">
        <v>2994.06</v>
      </c>
    </row>
    <row r="12382" spans="1:4">
      <c r="A12382" s="463">
        <v>34390</v>
      </c>
      <c r="B12382" s="464" t="s">
        <v>8281</v>
      </c>
      <c r="C12382" s="463" t="s">
        <v>3520</v>
      </c>
      <c r="D12382" s="466">
        <v>882.46</v>
      </c>
    </row>
    <row r="12383" spans="1:4">
      <c r="A12383" s="463">
        <v>34389</v>
      </c>
      <c r="B12383" s="464" t="s">
        <v>8282</v>
      </c>
      <c r="C12383" s="463" t="s">
        <v>3520</v>
      </c>
      <c r="D12383" s="466">
        <v>275.76</v>
      </c>
    </row>
    <row r="12384" spans="1:4">
      <c r="A12384" s="463">
        <v>34388</v>
      </c>
      <c r="B12384" s="464" t="s">
        <v>8283</v>
      </c>
      <c r="C12384" s="463" t="s">
        <v>3520</v>
      </c>
      <c r="D12384" s="466">
        <v>391.92</v>
      </c>
    </row>
    <row r="12385" spans="1:4">
      <c r="A12385" s="463">
        <v>34387</v>
      </c>
      <c r="B12385" s="464" t="s">
        <v>8284</v>
      </c>
      <c r="C12385" s="463" t="s">
        <v>3520</v>
      </c>
      <c r="D12385" s="466">
        <v>636.23</v>
      </c>
    </row>
    <row r="12386" spans="1:4">
      <c r="A12386" s="463">
        <v>11188</v>
      </c>
      <c r="B12386" s="464" t="s">
        <v>8285</v>
      </c>
      <c r="C12386" s="463" t="s">
        <v>3520</v>
      </c>
      <c r="D12386" s="466">
        <v>315.16000000000003</v>
      </c>
    </row>
    <row r="12387" spans="1:4">
      <c r="A12387" s="463">
        <v>11189</v>
      </c>
      <c r="B12387" s="464" t="s">
        <v>8286</v>
      </c>
      <c r="C12387" s="463" t="s">
        <v>3520</v>
      </c>
      <c r="D12387" s="466">
        <v>472.74</v>
      </c>
    </row>
    <row r="12388" spans="1:4">
      <c r="A12388" s="463">
        <v>21107</v>
      </c>
      <c r="B12388" s="464" t="s">
        <v>8287</v>
      </c>
      <c r="C12388" s="463" t="s">
        <v>3520</v>
      </c>
      <c r="D12388" s="466">
        <v>340.2</v>
      </c>
    </row>
    <row r="12389" spans="1:4">
      <c r="A12389" s="463">
        <v>34386</v>
      </c>
      <c r="B12389" s="464" t="s">
        <v>8288</v>
      </c>
      <c r="C12389" s="463" t="s">
        <v>3520</v>
      </c>
      <c r="D12389" s="466">
        <v>590.92999999999995</v>
      </c>
    </row>
    <row r="12390" spans="1:4">
      <c r="A12390" s="463">
        <v>10490</v>
      </c>
      <c r="B12390" s="464" t="s">
        <v>8289</v>
      </c>
      <c r="C12390" s="463" t="s">
        <v>3520</v>
      </c>
      <c r="D12390" s="466">
        <v>177.28</v>
      </c>
    </row>
    <row r="12391" spans="1:4">
      <c r="A12391" s="463">
        <v>10492</v>
      </c>
      <c r="B12391" s="464" t="s">
        <v>8290</v>
      </c>
      <c r="C12391" s="463" t="s">
        <v>3520</v>
      </c>
      <c r="D12391" s="466">
        <v>236.37</v>
      </c>
    </row>
    <row r="12392" spans="1:4">
      <c r="A12392" s="463">
        <v>10493</v>
      </c>
      <c r="B12392" s="464" t="s">
        <v>8291</v>
      </c>
      <c r="C12392" s="463" t="s">
        <v>3520</v>
      </c>
      <c r="D12392" s="466">
        <v>275.76</v>
      </c>
    </row>
    <row r="12393" spans="1:4">
      <c r="A12393" s="463">
        <v>10491</v>
      </c>
      <c r="B12393" s="464" t="s">
        <v>8292</v>
      </c>
      <c r="C12393" s="463" t="s">
        <v>3520</v>
      </c>
      <c r="D12393" s="466">
        <v>334.86</v>
      </c>
    </row>
    <row r="12394" spans="1:4">
      <c r="A12394" s="463">
        <v>34385</v>
      </c>
      <c r="B12394" s="464" t="s">
        <v>8293</v>
      </c>
      <c r="C12394" s="463" t="s">
        <v>3520</v>
      </c>
      <c r="D12394" s="466">
        <v>488.5</v>
      </c>
    </row>
    <row r="12395" spans="1:4">
      <c r="A12395" s="463">
        <v>10499</v>
      </c>
      <c r="B12395" s="464" t="s">
        <v>8294</v>
      </c>
      <c r="C12395" s="463" t="s">
        <v>3520</v>
      </c>
      <c r="D12395" s="466">
        <v>196.97</v>
      </c>
    </row>
    <row r="12396" spans="1:4">
      <c r="A12396" s="463">
        <v>34384</v>
      </c>
      <c r="B12396" s="464" t="s">
        <v>8295</v>
      </c>
      <c r="C12396" s="463" t="s">
        <v>3520</v>
      </c>
      <c r="D12396" s="466">
        <v>590.92999999999995</v>
      </c>
    </row>
    <row r="12397" spans="1:4">
      <c r="A12397" s="463">
        <v>11185</v>
      </c>
      <c r="B12397" s="464" t="s">
        <v>8296</v>
      </c>
      <c r="C12397" s="463" t="s">
        <v>3520</v>
      </c>
      <c r="D12397" s="466">
        <v>610.63</v>
      </c>
    </row>
    <row r="12398" spans="1:4">
      <c r="A12398" s="463">
        <v>10507</v>
      </c>
      <c r="B12398" s="464" t="s">
        <v>8297</v>
      </c>
      <c r="C12398" s="463" t="s">
        <v>3520</v>
      </c>
      <c r="D12398" s="466">
        <v>448.4</v>
      </c>
    </row>
    <row r="12399" spans="1:4">
      <c r="A12399" s="463">
        <v>10505</v>
      </c>
      <c r="B12399" s="464" t="s">
        <v>8298</v>
      </c>
      <c r="C12399" s="463" t="s">
        <v>3520</v>
      </c>
      <c r="D12399" s="466">
        <v>264.58999999999997</v>
      </c>
    </row>
    <row r="12400" spans="1:4">
      <c r="A12400" s="463">
        <v>10506</v>
      </c>
      <c r="B12400" s="464" t="s">
        <v>8299</v>
      </c>
      <c r="C12400" s="463" t="s">
        <v>3520</v>
      </c>
      <c r="D12400" s="466">
        <v>345.4</v>
      </c>
    </row>
    <row r="12401" spans="1:4" ht="28.5">
      <c r="A12401" s="463">
        <v>5031</v>
      </c>
      <c r="B12401" s="464" t="s">
        <v>8300</v>
      </c>
      <c r="C12401" s="463" t="s">
        <v>3520</v>
      </c>
      <c r="D12401" s="466">
        <v>485</v>
      </c>
    </row>
    <row r="12402" spans="1:4">
      <c r="A12402" s="463">
        <v>10502</v>
      </c>
      <c r="B12402" s="464" t="s">
        <v>8301</v>
      </c>
      <c r="C12402" s="463" t="s">
        <v>3520</v>
      </c>
      <c r="D12402" s="466">
        <v>565.14</v>
      </c>
    </row>
    <row r="12403" spans="1:4">
      <c r="A12403" s="463">
        <v>10501</v>
      </c>
      <c r="B12403" s="464" t="s">
        <v>8302</v>
      </c>
      <c r="C12403" s="463" t="s">
        <v>3520</v>
      </c>
      <c r="D12403" s="466">
        <v>319.27999999999997</v>
      </c>
    </row>
    <row r="12404" spans="1:4">
      <c r="A12404" s="463">
        <v>10503</v>
      </c>
      <c r="B12404" s="464" t="s">
        <v>8303</v>
      </c>
      <c r="C12404" s="463" t="s">
        <v>3520</v>
      </c>
      <c r="D12404" s="466">
        <v>431.35</v>
      </c>
    </row>
    <row r="12405" spans="1:4">
      <c r="A12405" s="463">
        <v>4500</v>
      </c>
      <c r="B12405" s="464" t="s">
        <v>8312</v>
      </c>
      <c r="C12405" s="463" t="s">
        <v>3522</v>
      </c>
      <c r="D12405" s="466">
        <v>17.43</v>
      </c>
    </row>
    <row r="12406" spans="1:4">
      <c r="A12406" s="463">
        <v>4448</v>
      </c>
      <c r="B12406" s="464" t="s">
        <v>8311</v>
      </c>
      <c r="C12406" s="463" t="s">
        <v>3522</v>
      </c>
      <c r="D12406" s="466">
        <v>23.94</v>
      </c>
    </row>
    <row r="12407" spans="1:4">
      <c r="A12407" s="463">
        <v>20213</v>
      </c>
      <c r="B12407" s="464" t="s">
        <v>11616</v>
      </c>
      <c r="C12407" s="463" t="s">
        <v>3522</v>
      </c>
      <c r="D12407" s="466">
        <v>20.100000000000001</v>
      </c>
    </row>
    <row r="12408" spans="1:4">
      <c r="A12408" s="463">
        <v>20211</v>
      </c>
      <c r="B12408" s="464" t="s">
        <v>11617</v>
      </c>
      <c r="C12408" s="463" t="s">
        <v>3522</v>
      </c>
      <c r="D12408" s="466">
        <v>26.61</v>
      </c>
    </row>
    <row r="12409" spans="1:4" ht="28.5">
      <c r="A12409" s="463">
        <v>40270</v>
      </c>
      <c r="B12409" s="464" t="s">
        <v>8304</v>
      </c>
      <c r="C12409" s="463" t="s">
        <v>3522</v>
      </c>
      <c r="D12409" s="466">
        <v>96.18</v>
      </c>
    </row>
    <row r="12410" spans="1:4" ht="28.5">
      <c r="A12410" s="463">
        <v>4425</v>
      </c>
      <c r="B12410" s="464" t="s">
        <v>11618</v>
      </c>
      <c r="C12410" s="463" t="s">
        <v>3522</v>
      </c>
      <c r="D12410" s="466">
        <v>21.99</v>
      </c>
    </row>
    <row r="12411" spans="1:4" ht="28.5">
      <c r="A12411" s="463">
        <v>4472</v>
      </c>
      <c r="B12411" s="464" t="s">
        <v>11619</v>
      </c>
      <c r="C12411" s="463" t="s">
        <v>3522</v>
      </c>
      <c r="D12411" s="466">
        <v>27.48</v>
      </c>
    </row>
    <row r="12412" spans="1:4" ht="28.5">
      <c r="A12412" s="463">
        <v>35272</v>
      </c>
      <c r="B12412" s="464" t="s">
        <v>11620</v>
      </c>
      <c r="C12412" s="463" t="s">
        <v>3522</v>
      </c>
      <c r="D12412" s="466">
        <v>39.72</v>
      </c>
    </row>
    <row r="12413" spans="1:4" ht="28.5">
      <c r="A12413" s="463">
        <v>4481</v>
      </c>
      <c r="B12413" s="464" t="s">
        <v>11621</v>
      </c>
      <c r="C12413" s="463" t="s">
        <v>3522</v>
      </c>
      <c r="D12413" s="466">
        <v>42.52</v>
      </c>
    </row>
    <row r="12414" spans="1:4">
      <c r="A12414" s="463">
        <v>34345</v>
      </c>
      <c r="B12414" s="464" t="s">
        <v>8305</v>
      </c>
      <c r="C12414" s="463" t="s">
        <v>3521</v>
      </c>
      <c r="D12414" s="466">
        <v>10.210000000000001</v>
      </c>
    </row>
    <row r="12415" spans="1:4">
      <c r="A12415" s="463">
        <v>41096</v>
      </c>
      <c r="B12415" s="464" t="s">
        <v>8306</v>
      </c>
      <c r="C12415" s="463" t="s">
        <v>3526</v>
      </c>
      <c r="D12415" s="466">
        <v>1804.46</v>
      </c>
    </row>
    <row r="12416" spans="1:4" ht="28.5">
      <c r="A12416" s="463">
        <v>41776</v>
      </c>
      <c r="B12416" s="464" t="s">
        <v>8307</v>
      </c>
      <c r="C12416" s="463" t="s">
        <v>3521</v>
      </c>
      <c r="D12416" s="466">
        <v>14</v>
      </c>
    </row>
  </sheetData>
  <pageMargins left="0.511811024" right="0.511811024" top="0.78740157499999996" bottom="0.78740157499999996" header="0.31496062000000002" footer="0.31496062000000002"/>
  <pageSetup paperSize="9" scale="72" orientation="portrait" r:id="rId1"/>
  <rowBreaks count="2" manualBreakCount="2">
    <brk id="3593" max="3" man="1"/>
    <brk id="362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4"/>
  <sheetViews>
    <sheetView view="pageBreakPreview" zoomScaleNormal="100" zoomScaleSheetLayoutView="100" workbookViewId="0">
      <selection activeCell="B6" sqref="B6:E6"/>
    </sheetView>
  </sheetViews>
  <sheetFormatPr defaultRowHeight="14.25"/>
  <cols>
    <col min="2" max="2" width="12.25" style="455" customWidth="1"/>
    <col min="3" max="3" width="51" style="456" customWidth="1"/>
    <col min="4" max="4" width="23.5" style="457" bestFit="1" customWidth="1"/>
    <col min="5" max="5" width="11.625" style="456" bestFit="1" customWidth="1"/>
  </cols>
  <sheetData>
    <row r="1" spans="2:5" ht="15" thickBot="1"/>
    <row r="2" spans="2:5" ht="91.5" customHeight="1" thickBot="1">
      <c r="B2" s="539"/>
      <c r="C2" s="540"/>
      <c r="D2" s="540"/>
      <c r="E2" s="541"/>
    </row>
    <row r="3" spans="2:5" ht="35.25" customHeight="1">
      <c r="B3" s="542" t="s">
        <v>12756</v>
      </c>
      <c r="C3" s="543"/>
      <c r="D3" s="543"/>
      <c r="E3" s="544"/>
    </row>
    <row r="4" spans="2:5" ht="15">
      <c r="B4" s="545" t="s">
        <v>8310</v>
      </c>
      <c r="C4" s="546"/>
      <c r="D4" s="546"/>
      <c r="E4" s="547"/>
    </row>
    <row r="5" spans="2:5" ht="15">
      <c r="B5" s="548" t="s">
        <v>14764</v>
      </c>
      <c r="C5" s="549"/>
      <c r="D5" s="549"/>
      <c r="E5" s="550"/>
    </row>
    <row r="6" spans="2:5" ht="15">
      <c r="B6" s="545" t="s">
        <v>11210</v>
      </c>
      <c r="C6" s="546"/>
      <c r="D6" s="546"/>
      <c r="E6" s="547"/>
    </row>
    <row r="7" spans="2:5" ht="15.75" thickBot="1">
      <c r="B7" s="551" t="s">
        <v>14143</v>
      </c>
      <c r="C7" s="552"/>
      <c r="D7" s="552"/>
      <c r="E7" s="553"/>
    </row>
    <row r="8" spans="2:5" ht="17.25" thickBot="1">
      <c r="B8" s="554" t="s">
        <v>11219</v>
      </c>
      <c r="C8" s="555"/>
      <c r="D8" s="555"/>
      <c r="E8" s="556"/>
    </row>
    <row r="9" spans="2:5" ht="16.5" thickBot="1">
      <c r="B9" s="531" t="s">
        <v>3941</v>
      </c>
      <c r="C9" s="533" t="s">
        <v>11220</v>
      </c>
      <c r="D9" s="535" t="s">
        <v>4135</v>
      </c>
      <c r="E9" s="536"/>
    </row>
    <row r="10" spans="2:5" ht="16.5" thickBot="1">
      <c r="B10" s="532"/>
      <c r="C10" s="534"/>
      <c r="D10" s="322" t="s">
        <v>4133</v>
      </c>
      <c r="E10" s="323" t="s">
        <v>11221</v>
      </c>
    </row>
    <row r="11" spans="2:5" ht="15">
      <c r="B11" s="502">
        <f>'3-CRONOGRAMA'!B12</f>
        <v>1</v>
      </c>
      <c r="C11" s="326" t="str">
        <f>'3-CRONOGRAMA'!C12</f>
        <v xml:space="preserve">SERVIÇOS PRELIMINARES </v>
      </c>
      <c r="D11" s="450">
        <f>'3-CRONOGRAMA'!D12</f>
        <v>72604.039999999994</v>
      </c>
      <c r="E11" s="321">
        <f>D11/$D37</f>
        <v>3.1006307745634395E-2</v>
      </c>
    </row>
    <row r="12" spans="2:5" ht="30">
      <c r="B12" s="503">
        <f>'3-CRONOGRAMA'!B14</f>
        <v>2</v>
      </c>
      <c r="C12" s="468" t="str">
        <f>'3-CRONOGRAMA'!C14</f>
        <v>SISTEMA DE VEDAÇÃO VERTICAL INTERNO E EXTERNO (PAREDES)</v>
      </c>
      <c r="D12" s="450">
        <f>'3-CRONOGRAMA'!D14</f>
        <v>22411.39</v>
      </c>
      <c r="E12" s="321">
        <f>D12/$D37</f>
        <v>9.5710163697148697E-3</v>
      </c>
    </row>
    <row r="13" spans="2:5" ht="15">
      <c r="B13" s="503">
        <f>'3-CRONOGRAMA'!B16</f>
        <v>3</v>
      </c>
      <c r="C13" s="468" t="str">
        <f>'3-CRONOGRAMA'!C16</f>
        <v xml:space="preserve">ESQUADRIAS </v>
      </c>
      <c r="D13" s="450">
        <f>'3-CRONOGRAMA'!D16</f>
        <v>631973.17000000004</v>
      </c>
      <c r="E13" s="321">
        <f>D13/$D37</f>
        <v>0.26989069197807897</v>
      </c>
    </row>
    <row r="14" spans="2:5" ht="15">
      <c r="B14" s="503">
        <f>'3-CRONOGRAMA'!B18</f>
        <v>4</v>
      </c>
      <c r="C14" s="468" t="str">
        <f>'3-CRONOGRAMA'!C18</f>
        <v xml:space="preserve">SISTEMAS DE COBERTURA </v>
      </c>
      <c r="D14" s="450">
        <f>'3-CRONOGRAMA'!D18</f>
        <v>19675.5</v>
      </c>
      <c r="E14" s="321">
        <f>D14/$D37</f>
        <v>8.4026261906256124E-3</v>
      </c>
    </row>
    <row r="15" spans="2:5" ht="15">
      <c r="B15" s="503">
        <f>'3-CRONOGRAMA'!B20</f>
        <v>5</v>
      </c>
      <c r="C15" s="468" t="str">
        <f>'3-CRONOGRAMA'!C20</f>
        <v>REVESTIMENTOS INTERNOS E EXTERNOS</v>
      </c>
      <c r="D15" s="450">
        <f>'3-CRONOGRAMA'!D20</f>
        <v>224154.46</v>
      </c>
      <c r="E15" s="321">
        <f>D15/$D37</f>
        <v>9.5727485265509948E-2</v>
      </c>
    </row>
    <row r="16" spans="2:5" ht="30">
      <c r="B16" s="503">
        <f>'3-CRONOGRAMA'!B22</f>
        <v>6</v>
      </c>
      <c r="C16" s="468" t="str">
        <f>'3-CRONOGRAMA'!C22</f>
        <v>SISTEMAS DE PISOS INTERNOS E EXTERNOS (PAVIMENTAÇÃO)</v>
      </c>
      <c r="D16" s="450">
        <f>'3-CRONOGRAMA'!D22</f>
        <v>97215.26</v>
      </c>
      <c r="E16" s="321">
        <f>D16/$D37</f>
        <v>4.1516784315746916E-2</v>
      </c>
    </row>
    <row r="17" spans="2:5" ht="15">
      <c r="B17" s="503">
        <f>'3-CRONOGRAMA'!B24</f>
        <v>7</v>
      </c>
      <c r="C17" s="468" t="str">
        <f>'3-CRONOGRAMA'!C24</f>
        <v xml:space="preserve">PINTURA </v>
      </c>
      <c r="D17" s="450">
        <f>'3-CRONOGRAMA'!D24</f>
        <v>100407.21</v>
      </c>
      <c r="E17" s="321">
        <f>D17/$D37</f>
        <v>4.2879939644412897E-2</v>
      </c>
    </row>
    <row r="18" spans="2:5" ht="15">
      <c r="B18" s="503">
        <f>'3-CRONOGRAMA'!B26</f>
        <v>8</v>
      </c>
      <c r="C18" s="468" t="str">
        <f>'3-CRONOGRAMA'!C26</f>
        <v xml:space="preserve">INSTALAÇÃO HIDRÁULICA </v>
      </c>
      <c r="D18" s="450">
        <f>'3-CRONOGRAMA'!D26</f>
        <v>33834.550000000003</v>
      </c>
      <c r="E18" s="321">
        <f>D18/$D37</f>
        <v>1.444939523661568E-2</v>
      </c>
    </row>
    <row r="19" spans="2:5" ht="15">
      <c r="B19" s="503">
        <f>'3-CRONOGRAMA'!B28</f>
        <v>9</v>
      </c>
      <c r="C19" s="468" t="str">
        <f>'3-CRONOGRAMA'!C28</f>
        <v>DRENAGEM DE ÁGUAS PLUVIAIS</v>
      </c>
      <c r="D19" s="450">
        <f>'3-CRONOGRAMA'!D28</f>
        <v>17659.560000000001</v>
      </c>
      <c r="E19" s="321">
        <f>D19/$D37</f>
        <v>7.5416981205521814E-3</v>
      </c>
    </row>
    <row r="20" spans="2:5" ht="15">
      <c r="B20" s="503">
        <f>'3-CRONOGRAMA'!B30</f>
        <v>10</v>
      </c>
      <c r="C20" s="468" t="str">
        <f>'3-CRONOGRAMA'!C30</f>
        <v xml:space="preserve">INSTALAÇÃO SANITÁRIA </v>
      </c>
      <c r="D20" s="450">
        <f>'3-CRONOGRAMA'!D30</f>
        <v>26153</v>
      </c>
      <c r="E20" s="321">
        <f>D20/$D37</f>
        <v>1.1168909698021989E-2</v>
      </c>
    </row>
    <row r="21" spans="2:5" ht="15">
      <c r="B21" s="503">
        <f>'3-CRONOGRAMA'!B32</f>
        <v>11</v>
      </c>
      <c r="C21" s="468" t="str">
        <f>'3-CRONOGRAMA'!C32</f>
        <v xml:space="preserve">LOUÇAS E METAIS </v>
      </c>
      <c r="D21" s="450">
        <f>'3-CRONOGRAMA'!D32</f>
        <v>80747.429999999993</v>
      </c>
      <c r="E21" s="321">
        <f>D21/$D37</f>
        <v>3.4484026842708355E-2</v>
      </c>
    </row>
    <row r="22" spans="2:5" ht="15">
      <c r="B22" s="503">
        <f>'3-CRONOGRAMA'!B34</f>
        <v>12</v>
      </c>
      <c r="C22" s="468" t="str">
        <f>'3-CRONOGRAMA'!C34</f>
        <v>INSTALAÇÃO DE GÁS COMBUSTÍVEL</v>
      </c>
      <c r="D22" s="450">
        <f>'3-CRONOGRAMA'!D34</f>
        <v>7348.67</v>
      </c>
      <c r="E22" s="321">
        <f>D22/$D37</f>
        <v>3.1383256846466276E-3</v>
      </c>
    </row>
    <row r="23" spans="2:5" ht="15">
      <c r="B23" s="503">
        <f>'3-CRONOGRAMA'!B36</f>
        <v>13</v>
      </c>
      <c r="C23" s="468" t="str">
        <f>'3-CRONOGRAMA'!C36</f>
        <v>SISTEMA DE PROTEÇÃO CONTRA INCÊNDIO</v>
      </c>
      <c r="D23" s="450">
        <f>'3-CRONOGRAMA'!D36</f>
        <v>31691.49</v>
      </c>
      <c r="E23" s="321">
        <f>D23/$D37</f>
        <v>1.3534179253078687E-2</v>
      </c>
    </row>
    <row r="24" spans="2:5" ht="15">
      <c r="B24" s="503">
        <f>'3-CRONOGRAMA'!B38</f>
        <v>14</v>
      </c>
      <c r="C24" s="468" t="str">
        <f>'3-CRONOGRAMA'!C38</f>
        <v>INSTALAÇÕES ELÉTRICAS - 220V</v>
      </c>
      <c r="D24" s="450">
        <f>'3-CRONOGRAMA'!D38</f>
        <v>308765.63</v>
      </c>
      <c r="E24" s="321">
        <f>D24/$D37</f>
        <v>0.13186156231877294</v>
      </c>
    </row>
    <row r="25" spans="2:5" ht="15">
      <c r="B25" s="503">
        <f>'3-CRONOGRAMA'!B40</f>
        <v>15</v>
      </c>
      <c r="C25" s="468" t="str">
        <f>'3-CRONOGRAMA'!C40</f>
        <v>INSTALAÇÕES DE CLIMATIZAÇÃO</v>
      </c>
      <c r="D25" s="450">
        <f>'3-CRONOGRAMA'!D40</f>
        <v>2942.24</v>
      </c>
      <c r="E25" s="321">
        <f>D25/$D37</f>
        <v>1.2565140851874819E-3</v>
      </c>
    </row>
    <row r="26" spans="2:5" ht="15">
      <c r="B26" s="503">
        <f>'3-CRONOGRAMA'!B42</f>
        <v>16</v>
      </c>
      <c r="C26" s="468" t="str">
        <f>'3-CRONOGRAMA'!C42</f>
        <v>INSTALAÇÕES DE REDE ESTRUTURADA</v>
      </c>
      <c r="D26" s="450">
        <f>'3-CRONOGRAMA'!D42</f>
        <v>50996.76</v>
      </c>
      <c r="E26" s="321">
        <f>D26/$D37</f>
        <v>2.1778694885164221E-2</v>
      </c>
    </row>
    <row r="27" spans="2:5" ht="15">
      <c r="B27" s="503">
        <f>'3-CRONOGRAMA'!B44</f>
        <v>17</v>
      </c>
      <c r="C27" s="468" t="str">
        <f>'3-CRONOGRAMA'!C44</f>
        <v>SISTEMA DE EXAUSTÃO MECÂNICA</v>
      </c>
      <c r="D27" s="450">
        <f>'3-CRONOGRAMA'!D44</f>
        <v>5687.47</v>
      </c>
      <c r="E27" s="321">
        <f>D27/$D37</f>
        <v>2.4288930080759042E-3</v>
      </c>
    </row>
    <row r="28" spans="2:5" ht="30">
      <c r="B28" s="503">
        <f>'3-CRONOGRAMA'!B46</f>
        <v>18</v>
      </c>
      <c r="C28" s="468" t="str">
        <f>'3-CRONOGRAMA'!C46</f>
        <v>SISTEMA DE PROTEÇÃO CONTRA DESCARGAS ATMOSFÉRICAS (SPDA)</v>
      </c>
      <c r="D28" s="450">
        <f>'3-CRONOGRAMA'!D46</f>
        <v>43108.01</v>
      </c>
      <c r="E28" s="321">
        <f>D28/$D37</f>
        <v>1.8409722439162959E-2</v>
      </c>
    </row>
    <row r="29" spans="2:5" ht="15">
      <c r="B29" s="503">
        <f>'3-CRONOGRAMA'!B48</f>
        <v>19</v>
      </c>
      <c r="C29" s="468" t="str">
        <f>'3-CRONOGRAMA'!C48</f>
        <v>SERVIÇOS COMPLEMENTARES</v>
      </c>
      <c r="D29" s="450">
        <f>'3-CRONOGRAMA'!D48</f>
        <v>108655.26</v>
      </c>
      <c r="E29" s="321">
        <f>D29/$D37</f>
        <v>4.6402354879176405E-2</v>
      </c>
    </row>
    <row r="30" spans="2:5" ht="15">
      <c r="B30" s="503">
        <f>'3-CRONOGRAMA'!B50</f>
        <v>20</v>
      </c>
      <c r="C30" s="468" t="str">
        <f>'3-CRONOGRAMA'!C50</f>
        <v>SERVIÇOS FINAIS</v>
      </c>
      <c r="D30" s="450">
        <f>'3-CRONOGRAMA'!D50</f>
        <v>6267.45</v>
      </c>
      <c r="E30" s="321">
        <f>D30/$D37</f>
        <v>2.676579477951589E-3</v>
      </c>
    </row>
    <row r="31" spans="2:5" ht="15">
      <c r="B31" s="503">
        <f>'3-CRONOGRAMA'!B52</f>
        <v>21</v>
      </c>
      <c r="C31" s="468" t="str">
        <f>'3-CRONOGRAMA'!C52</f>
        <v>PAISAGISMO</v>
      </c>
      <c r="D31" s="450">
        <f>'3-CRONOGRAMA'!D52</f>
        <v>23111.55</v>
      </c>
      <c r="E31" s="321">
        <f>D31/$D37</f>
        <v>9.8700269541284018E-3</v>
      </c>
    </row>
    <row r="32" spans="2:5" ht="15">
      <c r="B32" s="503">
        <f>'3-CRONOGRAMA'!B54</f>
        <v>22</v>
      </c>
      <c r="C32" s="468" t="str">
        <f>'3-CRONOGRAMA'!C54</f>
        <v>MURO E CALÇADA</v>
      </c>
      <c r="D32" s="450">
        <f>'3-CRONOGRAMA'!D54</f>
        <v>123213.89</v>
      </c>
      <c r="E32" s="321">
        <f>D32/$D37</f>
        <v>5.2619768705388079E-2</v>
      </c>
    </row>
    <row r="33" spans="2:5" ht="45">
      <c r="B33" s="503">
        <f>'3-CRONOGRAMA'!B56</f>
        <v>23</v>
      </c>
      <c r="C33" s="468" t="str">
        <f>'3-CRONOGRAMA'!C56</f>
        <v>CONSTRUÇÃO DE REDE ELÉTRICA EM TENSÃO PRIMÁRIA 13,8kV E IMPLANTAÇÃO DO POSTO DE TRANSFORMAÇÃO DE 112,5kVA</v>
      </c>
      <c r="D33" s="450">
        <f>'3-CRONOGRAMA'!D56</f>
        <v>138681.92000000001</v>
      </c>
      <c r="E33" s="321">
        <f>D33/$D37</f>
        <v>5.922555122656329E-2</v>
      </c>
    </row>
    <row r="34" spans="2:5" ht="15">
      <c r="B34" s="504">
        <f>'3-CRONOGRAMA'!B58</f>
        <v>24</v>
      </c>
      <c r="C34" s="327" t="str">
        <f>'2-PLANILHA ORÇAMENTARIA'!E637</f>
        <v>INSTALAÇÕES ELÉTRICAS DE BAIXA TENSÃO 110V</v>
      </c>
      <c r="D34" s="451">
        <f>'2-PLANILHA ORÇAMENTARIA'!K647</f>
        <v>8181.63</v>
      </c>
      <c r="E34" s="321">
        <f>D34/$D37</f>
        <v>3.4940498853908782E-3</v>
      </c>
    </row>
    <row r="35" spans="2:5" ht="15">
      <c r="B35" s="503">
        <f>'3-CRONOGRAMA'!B60</f>
        <v>25</v>
      </c>
      <c r="C35" s="327" t="str">
        <f>'2-PLANILHA ORÇAMENTARIA'!E648</f>
        <v>LIMPEZA PÓS OBRA</v>
      </c>
      <c r="D35" s="451">
        <f>'2-PLANILHA ORÇAMENTARIA'!K652</f>
        <v>6481.49</v>
      </c>
      <c r="E35" s="321">
        <f>D35/D37</f>
        <v>2.7679874782484816E-3</v>
      </c>
    </row>
    <row r="36" spans="2:5" ht="15.75" thickBot="1">
      <c r="B36" s="504">
        <f>'3-CRONOGRAMA'!B62</f>
        <v>26</v>
      </c>
      <c r="C36" s="327" t="str">
        <f>'3-CRONOGRAMA'!C62</f>
        <v xml:space="preserve">ADMINISTRAÇÃO LOCAL </v>
      </c>
      <c r="D36" s="451">
        <f>'3-CRONOGRAMA'!D62</f>
        <v>149620.32</v>
      </c>
      <c r="E36" s="321">
        <f>D36/$D37</f>
        <v>6.3896908311442416E-2</v>
      </c>
    </row>
    <row r="37" spans="2:5" ht="16.5" thickBot="1">
      <c r="B37" s="537" t="s">
        <v>11222</v>
      </c>
      <c r="C37" s="538"/>
      <c r="D37" s="324">
        <f>SUM(D11:D36)</f>
        <v>2341589.3499999996</v>
      </c>
      <c r="E37" s="325">
        <f>SUM(E11:E36)</f>
        <v>1.0000000000000002</v>
      </c>
    </row>
    <row r="41" spans="2:5" ht="15" thickBot="1">
      <c r="C41" s="328"/>
    </row>
    <row r="42" spans="2:5" ht="15">
      <c r="C42" s="499" t="str">
        <f>'2-PLANILHA ORÇAMENTARIA'!E666</f>
        <v>ANA PAULA SILVA BOTELHO</v>
      </c>
    </row>
    <row r="43" spans="2:5" ht="15">
      <c r="C43" s="458" t="str">
        <f>'2-PLANILHA ORÇAMENTARIA'!E667</f>
        <v>ENGENHEIRA CIVIL</v>
      </c>
    </row>
    <row r="44" spans="2:5" ht="15">
      <c r="C44" s="459" t="str">
        <f>'2-PLANILHA ORÇAMENTARIA'!E668</f>
        <v>CREA-MT 50821</v>
      </c>
    </row>
  </sheetData>
  <mergeCells count="11">
    <mergeCell ref="B9:B10"/>
    <mergeCell ref="C9:C10"/>
    <mergeCell ref="D9:E9"/>
    <mergeCell ref="B37:C37"/>
    <mergeCell ref="B2:E2"/>
    <mergeCell ref="B3:E3"/>
    <mergeCell ref="B4:E4"/>
    <mergeCell ref="B5:E5"/>
    <mergeCell ref="B6:E6"/>
    <mergeCell ref="B7:E7"/>
    <mergeCell ref="B8:E8"/>
  </mergeCells>
  <printOptions horizontalCentered="1"/>
  <pageMargins left="0.59055118110236227" right="0.19685039370078741" top="0.78740157480314965" bottom="0.78740157480314965"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8"/>
  <sheetViews>
    <sheetView showGridLines="0" view="pageBreakPreview" zoomScaleNormal="100" zoomScaleSheetLayoutView="100" workbookViewId="0">
      <selection activeCell="E335" sqref="E335"/>
    </sheetView>
  </sheetViews>
  <sheetFormatPr defaultRowHeight="14.25" outlineLevelRow="1"/>
  <cols>
    <col min="1" max="1" width="2.25" style="10" customWidth="1"/>
    <col min="2" max="2" width="6.875" style="35" bestFit="1" customWidth="1"/>
    <col min="3" max="3" width="11.25" style="35" bestFit="1" customWidth="1"/>
    <col min="4" max="4" width="9.125" style="35" bestFit="1" customWidth="1"/>
    <col min="5" max="5" width="77" style="36" customWidth="1"/>
    <col min="6" max="6" width="6.5" style="37" bestFit="1" customWidth="1"/>
    <col min="7" max="7" width="9.25" style="38" bestFit="1" customWidth="1"/>
    <col min="8" max="8" width="13.75" style="30" bestFit="1" customWidth="1"/>
    <col min="9" max="9" width="18.875" style="30" bestFit="1" customWidth="1"/>
    <col min="10" max="10" width="19.25" style="30" bestFit="1" customWidth="1"/>
    <col min="11" max="11" width="19.625" style="30" bestFit="1" customWidth="1"/>
    <col min="12" max="16384" width="9" style="1"/>
  </cols>
  <sheetData>
    <row r="1" spans="1:11" ht="15" thickBot="1"/>
    <row r="2" spans="1:11" ht="124.5" customHeight="1">
      <c r="A2" s="7"/>
      <c r="B2" s="505"/>
      <c r="C2" s="506"/>
      <c r="D2" s="506"/>
      <c r="E2" s="506"/>
      <c r="F2" s="507"/>
      <c r="G2" s="506"/>
      <c r="H2" s="506"/>
      <c r="I2" s="506"/>
      <c r="J2" s="506"/>
      <c r="K2" s="508"/>
    </row>
    <row r="3" spans="1:11" ht="19.5" customHeight="1">
      <c r="A3" s="8"/>
      <c r="B3" s="558" t="str">
        <f>'1-RESUMO'!B3:E3</f>
        <v xml:space="preserve">OBRA: FINALIZAÇÃO DO SALDO REMANESCENTE DA CONSTRUÇÃO DE CRECHE PROINFÂNCIA TIPO 1 PADRÃO FNDE  E URBANIZAÇÃO. </v>
      </c>
      <c r="C3" s="559"/>
      <c r="D3" s="559"/>
      <c r="E3" s="559"/>
      <c r="F3" s="559"/>
      <c r="G3" s="559"/>
      <c r="H3" s="559"/>
      <c r="I3" s="559"/>
      <c r="J3" s="559"/>
      <c r="K3" s="560"/>
    </row>
    <row r="4" spans="1:11" ht="16.5" customHeight="1">
      <c r="A4" s="8"/>
      <c r="B4" s="558" t="str">
        <f>'1-RESUMO'!B4:E4</f>
        <v>PROPRIETÁRIO: PREFEITURA MUNICIPAL DE VÁRZEA GRANDE</v>
      </c>
      <c r="C4" s="559"/>
      <c r="D4" s="559"/>
      <c r="E4" s="559"/>
      <c r="F4" s="559"/>
      <c r="G4" s="559"/>
      <c r="H4" s="559"/>
      <c r="I4" s="559"/>
      <c r="J4" s="559"/>
      <c r="K4" s="560"/>
    </row>
    <row r="5" spans="1:11" ht="18" customHeight="1">
      <c r="A5" s="9"/>
      <c r="B5" s="558" t="str">
        <f>'1-RESUMO'!B5:E5</f>
        <v>ENDEREÇO: RUA DNER, S/N, CAMPO DO PONTEIO, BAIRRO MAPIM, NO MUNICÍPIO DE VÁRZEA GRANDE/MT</v>
      </c>
      <c r="C5" s="559"/>
      <c r="D5" s="559"/>
      <c r="E5" s="559"/>
      <c r="F5" s="559"/>
      <c r="G5" s="559"/>
      <c r="H5" s="559"/>
      <c r="I5" s="559"/>
      <c r="J5" s="559"/>
      <c r="K5" s="560"/>
    </row>
    <row r="6" spans="1:11" ht="16.5" customHeight="1">
      <c r="A6" s="9"/>
      <c r="B6" s="558" t="str">
        <f>'1-RESUMO'!B6:E6</f>
        <v>MUNICÍPIO: VARZEA GRANDE - MT</v>
      </c>
      <c r="C6" s="559"/>
      <c r="D6" s="559"/>
      <c r="E6" s="559"/>
      <c r="F6" s="559"/>
      <c r="G6" s="559"/>
      <c r="H6" s="559"/>
      <c r="I6" s="559"/>
      <c r="J6" s="559"/>
      <c r="K6" s="560"/>
    </row>
    <row r="7" spans="1:11" ht="18" customHeight="1">
      <c r="A7" s="6"/>
      <c r="B7" s="558" t="str">
        <f>'1-RESUMO'!B7:E7</f>
        <v>PREÇO BASE: SINAPI JANEIRO COM DESONERAÇÃO/2022</v>
      </c>
      <c r="C7" s="559"/>
      <c r="D7" s="559"/>
      <c r="E7" s="559"/>
      <c r="F7" s="559"/>
      <c r="G7" s="559"/>
      <c r="H7" s="559"/>
      <c r="I7" s="559"/>
      <c r="J7" s="559"/>
      <c r="K7" s="560"/>
    </row>
    <row r="8" spans="1:11" ht="15.75">
      <c r="A8" s="11"/>
      <c r="B8" s="564" t="s">
        <v>12755</v>
      </c>
      <c r="C8" s="565"/>
      <c r="D8" s="565"/>
      <c r="E8" s="565"/>
      <c r="F8" s="565"/>
      <c r="G8" s="565"/>
      <c r="H8" s="565"/>
      <c r="I8" s="565"/>
      <c r="J8" s="565"/>
      <c r="K8" s="566"/>
    </row>
    <row r="9" spans="1:11" ht="30">
      <c r="A9" s="12"/>
      <c r="B9" s="121" t="s">
        <v>3941</v>
      </c>
      <c r="C9" s="84" t="s">
        <v>3561</v>
      </c>
      <c r="D9" s="84" t="s">
        <v>3942</v>
      </c>
      <c r="E9" s="85" t="s">
        <v>3943</v>
      </c>
      <c r="F9" s="84" t="s">
        <v>3944</v>
      </c>
      <c r="G9" s="86" t="s">
        <v>3945</v>
      </c>
      <c r="H9" s="87" t="s">
        <v>3946</v>
      </c>
      <c r="I9" s="87" t="s">
        <v>3947</v>
      </c>
      <c r="J9" s="87" t="s">
        <v>11217</v>
      </c>
      <c r="K9" s="509" t="s">
        <v>3948</v>
      </c>
    </row>
    <row r="10" spans="1:11" ht="15">
      <c r="A10" s="12"/>
      <c r="B10" s="122"/>
      <c r="C10" s="88"/>
      <c r="D10" s="88"/>
      <c r="E10" s="89"/>
      <c r="F10" s="88"/>
      <c r="G10" s="90"/>
      <c r="H10" s="135"/>
      <c r="I10" s="135"/>
      <c r="J10" s="135"/>
      <c r="K10" s="510"/>
    </row>
    <row r="11" spans="1:11" ht="15">
      <c r="A11" s="6"/>
      <c r="B11" s="123">
        <v>1</v>
      </c>
      <c r="C11" s="265"/>
      <c r="D11" s="265"/>
      <c r="E11" s="60" t="s">
        <v>3949</v>
      </c>
      <c r="F11" s="265"/>
      <c r="G11" s="81"/>
      <c r="H11" s="61"/>
      <c r="I11" s="61"/>
      <c r="J11" s="61"/>
      <c r="K11" s="511"/>
    </row>
    <row r="12" spans="1:11" outlineLevel="1">
      <c r="A12" s="6"/>
      <c r="B12" s="270" t="s">
        <v>3950</v>
      </c>
      <c r="C12" s="267" t="s">
        <v>11186</v>
      </c>
      <c r="D12" s="268" t="s">
        <v>3951</v>
      </c>
      <c r="E12" s="271" t="str">
        <f>IFERROR(VLOOKUP($C12,'SINAPI JANEIRO-2022'!$1:$1048576,2,0),IFERROR(VLOOKUP($C12,'5-COMP. PROPRIA'!$B$4:$I$79448,4,0),""))</f>
        <v>Placa da obra - padrão Governo Federal</v>
      </c>
      <c r="F12" s="272" t="str">
        <f>IFERROR(VLOOKUP($C12,'SINAPI JANEIRO-2022'!$A:$D,3,0),IFERROR(VLOOKUP($C12,'5-COMP. PROPRIA'!$B$4:$I$79448,5,0),""))</f>
        <v xml:space="preserve">M2    </v>
      </c>
      <c r="G12" s="273">
        <v>6</v>
      </c>
      <c r="H12" s="44">
        <f>IFERROR(VLOOKUP($C12,'SINAPI JANEIRO-2022'!$A:$D,4,0),IFERROR(VLOOKUP($C12,'5-COMP. PROPRIA'!$B$4:$I$79448,8,0),""))</f>
        <v>482.9</v>
      </c>
      <c r="I12" s="44">
        <f>TRUNC(H12*'4-BDI'!$E$35,2)</f>
        <v>616.66</v>
      </c>
      <c r="J12" s="44">
        <f>TRUNC(G12*H12,2)</f>
        <v>2897.4</v>
      </c>
      <c r="K12" s="512">
        <f t="shared" ref="K12" si="0">TRUNC(G12*I12,2)</f>
        <v>3699.96</v>
      </c>
    </row>
    <row r="13" spans="1:11" outlineLevel="1">
      <c r="A13" s="6"/>
      <c r="B13" s="270" t="s">
        <v>3562</v>
      </c>
      <c r="C13" s="274" t="s">
        <v>3563</v>
      </c>
      <c r="D13" s="268" t="s">
        <v>3951</v>
      </c>
      <c r="E13" s="271" t="str">
        <f>IFERROR(VLOOKUP($C13,'SINAPI JANEIRO-2022'!$1:$1048576,2,0),IFERROR(VLOOKUP($C13,'5-COMP. PROPRIA'!$B$4:$I$79448,4,0),""))</f>
        <v xml:space="preserve">Instalação provisória de água </v>
      </c>
      <c r="F13" s="272" t="str">
        <f>IFERROR(VLOOKUP($C13,'SINAPI JANEIRO-2022'!$A:$D,3,0),IFERROR(VLOOKUP($C13,'5-COMP. PROPRIA'!$B$4:$I$79448,5,0),""))</f>
        <v>UN</v>
      </c>
      <c r="G13" s="273">
        <v>1</v>
      </c>
      <c r="H13" s="44">
        <f>IFERROR(VLOOKUP($C13,'SINAPI JANEIRO-2022'!$A:$D,4,0),IFERROR(VLOOKUP($C13,'5-COMP. PROPRIA'!$B$4:$I$79448,8,0),""))</f>
        <v>1388.09</v>
      </c>
      <c r="I13" s="44">
        <f>TRUNC(H13*'4-BDI'!$E$35,2)</f>
        <v>1772.59</v>
      </c>
      <c r="J13" s="44">
        <f t="shared" ref="J13:J16" si="1">TRUNC(G13*H13,2)</f>
        <v>1388.09</v>
      </c>
      <c r="K13" s="512">
        <f t="shared" ref="K13:K16" si="2">TRUNC(G13*I13,2)</f>
        <v>1772.59</v>
      </c>
    </row>
    <row r="14" spans="1:11" outlineLevel="1">
      <c r="A14" s="6"/>
      <c r="B14" s="270" t="s">
        <v>3568</v>
      </c>
      <c r="C14" s="267" t="s">
        <v>3569</v>
      </c>
      <c r="D14" s="268" t="s">
        <v>3951</v>
      </c>
      <c r="E14" s="271" t="str">
        <f>IFERROR(VLOOKUP($C14,'SINAPI JANEIRO-2022'!$1:$1048576,2,0),IFERROR(VLOOKUP($C14,'5-COMP. PROPRIA'!$B$4:$I$79448,4,0),""))</f>
        <v xml:space="preserve">Instalação provisória de energia elétrica em baixa tensão </v>
      </c>
      <c r="F14" s="272" t="str">
        <f>IFERROR(VLOOKUP($C14,'SINAPI JANEIRO-2022'!$A:$D,3,0),IFERROR(VLOOKUP($C14,'5-COMP. PROPRIA'!$B$4:$I$79448,5,0),""))</f>
        <v>UN</v>
      </c>
      <c r="G14" s="273">
        <v>1</v>
      </c>
      <c r="H14" s="44">
        <f>IFERROR(VLOOKUP($C14,'SINAPI JANEIRO-2022'!$A:$D,4,0),IFERROR(VLOOKUP($C14,'5-COMP. PROPRIA'!$B$4:$I$79448,8,0),""))</f>
        <v>2090.66</v>
      </c>
      <c r="I14" s="44">
        <f>TRUNC(H14*'4-BDI'!$E$35,2)</f>
        <v>2669.77</v>
      </c>
      <c r="J14" s="44">
        <f t="shared" si="1"/>
        <v>2090.66</v>
      </c>
      <c r="K14" s="512">
        <f t="shared" si="2"/>
        <v>2669.77</v>
      </c>
    </row>
    <row r="15" spans="1:11" outlineLevel="1">
      <c r="A15" s="6"/>
      <c r="B15" s="270" t="s">
        <v>3570</v>
      </c>
      <c r="C15" s="274" t="s">
        <v>3571</v>
      </c>
      <c r="D15" s="268" t="s">
        <v>3951</v>
      </c>
      <c r="E15" s="271" t="str">
        <f>IFERROR(VLOOKUP($C15,'SINAPI JANEIRO-2022'!$1:$1048576,2,0),IFERROR(VLOOKUP($C15,'5-COMP. PROPRIA'!$B$4:$I$79448,4,0),""))</f>
        <v>Instalações provisórias de esgoto</v>
      </c>
      <c r="F15" s="272" t="str">
        <f>IFERROR(VLOOKUP($C15,'SINAPI JANEIRO-2022'!$A:$D,3,0),IFERROR(VLOOKUP($C15,'5-COMP. PROPRIA'!$B$4:$I$79448,5,0),""))</f>
        <v>UN</v>
      </c>
      <c r="G15" s="273">
        <v>1</v>
      </c>
      <c r="H15" s="44">
        <f>IFERROR(VLOOKUP($C15,'SINAPI JANEIRO-2022'!$A:$D,4,0),IFERROR(VLOOKUP($C15,'5-COMP. PROPRIA'!$B$4:$I$79448,8,0),""))</f>
        <v>1925.54</v>
      </c>
      <c r="I15" s="44">
        <f>TRUNC(H15*'4-BDI'!$E$35,2)</f>
        <v>2458.92</v>
      </c>
      <c r="J15" s="44">
        <f t="shared" si="1"/>
        <v>1925.54</v>
      </c>
      <c r="K15" s="512">
        <f t="shared" si="2"/>
        <v>2458.92</v>
      </c>
    </row>
    <row r="16" spans="1:11" outlineLevel="1">
      <c r="A16" s="6"/>
      <c r="B16" s="270" t="s">
        <v>3574</v>
      </c>
      <c r="C16" s="267" t="s">
        <v>3575</v>
      </c>
      <c r="D16" s="268" t="s">
        <v>3951</v>
      </c>
      <c r="E16" s="271" t="str">
        <f>IFERROR(VLOOKUP($C16,'SINAPI JANEIRO-2022'!$1:$1048576,2,0),IFERROR(VLOOKUP($C16,'5-COMP. PROPRIA'!$B$4:$I$79448,4,0),""))</f>
        <v>Barracões provisórios (dep, escritório, vest. e refeitório) com piso cimentado</v>
      </c>
      <c r="F16" s="272" t="str">
        <f>IFERROR(VLOOKUP($C16,'SINAPI JANEIRO-2022'!$A:$D,3,0),IFERROR(VLOOKUP($C16,'5-COMP. PROPRIA'!$B$4:$I$79448,5,0),""))</f>
        <v xml:space="preserve">M2    </v>
      </c>
      <c r="G16" s="273">
        <v>40</v>
      </c>
      <c r="H16" s="44">
        <f>IFERROR(VLOOKUP($C16,'SINAPI JANEIRO-2022'!$A:$D,4,0),IFERROR(VLOOKUP($C16,'5-COMP. PROPRIA'!$B$4:$I$79448,8,0),""))</f>
        <v>1213.8399999999999</v>
      </c>
      <c r="I16" s="44">
        <f>TRUNC(H16*'4-BDI'!$E$35,2)</f>
        <v>1550.07</v>
      </c>
      <c r="J16" s="44">
        <f t="shared" si="1"/>
        <v>48553.599999999999</v>
      </c>
      <c r="K16" s="512">
        <f t="shared" si="2"/>
        <v>62002.8</v>
      </c>
    </row>
    <row r="17" spans="1:11" ht="15" outlineLevel="1">
      <c r="A17" s="6"/>
      <c r="B17" s="124"/>
      <c r="C17" s="73"/>
      <c r="D17" s="73"/>
      <c r="E17" s="74"/>
      <c r="F17" s="492"/>
      <c r="G17" s="73"/>
      <c r="H17" s="141"/>
      <c r="I17" s="141" t="s">
        <v>12591</v>
      </c>
      <c r="J17" s="72">
        <f>TRUNC(SUM(J12:J16),2)</f>
        <v>56855.29</v>
      </c>
      <c r="K17" s="318">
        <f>TRUNC(SUM(K12:K16),2)</f>
        <v>72604.039999999994</v>
      </c>
    </row>
    <row r="18" spans="1:11" ht="19.5" customHeight="1">
      <c r="A18" s="6"/>
      <c r="B18" s="123">
        <v>2</v>
      </c>
      <c r="C18" s="265"/>
      <c r="D18" s="265"/>
      <c r="E18" s="60" t="s">
        <v>3579</v>
      </c>
      <c r="F18" s="265"/>
      <c r="G18" s="62"/>
      <c r="H18" s="62"/>
      <c r="I18" s="62"/>
      <c r="J18" s="62"/>
      <c r="K18" s="513"/>
    </row>
    <row r="19" spans="1:11" ht="15" outlineLevel="1">
      <c r="A19" s="6"/>
      <c r="B19" s="125" t="s">
        <v>12131</v>
      </c>
      <c r="C19" s="78"/>
      <c r="D19" s="78"/>
      <c r="E19" s="70" t="s">
        <v>3953</v>
      </c>
      <c r="F19" s="75"/>
      <c r="G19" s="65"/>
      <c r="H19" s="76"/>
      <c r="I19" s="76"/>
      <c r="J19" s="76"/>
      <c r="K19" s="514"/>
    </row>
    <row r="20" spans="1:11" ht="28.5" outlineLevel="1">
      <c r="A20" s="6"/>
      <c r="B20" s="275" t="s">
        <v>12132</v>
      </c>
      <c r="C20" s="268" t="s">
        <v>3580</v>
      </c>
      <c r="D20" s="268" t="s">
        <v>3951</v>
      </c>
      <c r="E20" s="271" t="str">
        <f>IFERROR(VLOOKUP($C20,'SINAPI JANEIRO-2022'!$1:$1048576,2,0),IFERROR(VLOOKUP($C20,'5-COMP. PROPRIA'!$B$4:$I$79448,4,0),""))</f>
        <v>Divisória de banheiros e sanitários em granito com espessura de 2cm polido assentado com argamassa traço 1:4</v>
      </c>
      <c r="F20" s="272" t="str">
        <f>IFERROR(VLOOKUP($C20,'SINAPI JANEIRO-2022'!$A:$D,3,0),IFERROR(VLOOKUP($C20,'5-COMP. PROPRIA'!$B$4:$I$79448,5,0),""))</f>
        <v>M2</v>
      </c>
      <c r="G20" s="273">
        <v>22.63</v>
      </c>
      <c r="H20" s="44">
        <f>IFERROR(VLOOKUP($C20,'SINAPI JANEIRO-2022'!$A:$D,4,0),IFERROR(VLOOKUP($C20,'5-COMP. PROPRIA'!$B$4:$I$79448,8,0),""))</f>
        <v>775.52</v>
      </c>
      <c r="I20" s="44">
        <f>TRUNC(H20*'4-BDI'!$E$35,2)</f>
        <v>990.34</v>
      </c>
      <c r="J20" s="44">
        <f t="shared" ref="J20" si="3">TRUNC(G20*H20,2)</f>
        <v>17550.009999999998</v>
      </c>
      <c r="K20" s="512">
        <f t="shared" ref="K20" si="4">TRUNC(G20*I20,2)</f>
        <v>22411.39</v>
      </c>
    </row>
    <row r="21" spans="1:11" ht="15" outlineLevel="1">
      <c r="A21" s="6"/>
      <c r="B21" s="127"/>
      <c r="C21" s="92"/>
      <c r="D21" s="92"/>
      <c r="E21" s="93"/>
      <c r="F21" s="493"/>
      <c r="G21" s="92"/>
      <c r="H21" s="94"/>
      <c r="I21" s="141" t="s">
        <v>12591</v>
      </c>
      <c r="J21" s="72">
        <f>TRUNC(SUM(J20),2)</f>
        <v>17550.009999999998</v>
      </c>
      <c r="K21" s="318">
        <f>TRUNC(SUM(K20),2)</f>
        <v>22411.39</v>
      </c>
    </row>
    <row r="22" spans="1:11">
      <c r="A22" s="6"/>
      <c r="B22" s="283"/>
      <c r="C22" s="284"/>
      <c r="D22" s="284"/>
      <c r="E22" s="26"/>
      <c r="F22" s="284"/>
      <c r="G22" s="42"/>
      <c r="H22" s="28"/>
      <c r="I22" s="28"/>
      <c r="J22" s="28"/>
      <c r="K22" s="515"/>
    </row>
    <row r="23" spans="1:11" ht="15">
      <c r="A23" s="6"/>
      <c r="B23" s="123">
        <v>3</v>
      </c>
      <c r="C23" s="83"/>
      <c r="D23" s="83"/>
      <c r="E23" s="60" t="s">
        <v>3581</v>
      </c>
      <c r="F23" s="265"/>
      <c r="G23" s="62"/>
      <c r="H23" s="62"/>
      <c r="I23" s="62"/>
      <c r="J23" s="62"/>
      <c r="K23" s="513"/>
    </row>
    <row r="24" spans="1:11" ht="15" outlineLevel="1">
      <c r="A24" s="6"/>
      <c r="B24" s="126" t="s">
        <v>12133</v>
      </c>
      <c r="C24" s="63"/>
      <c r="D24" s="63"/>
      <c r="E24" s="64" t="s">
        <v>3956</v>
      </c>
      <c r="F24" s="78"/>
      <c r="G24" s="65"/>
      <c r="H24" s="91"/>
      <c r="I24" s="91"/>
      <c r="J24" s="91"/>
      <c r="K24" s="516"/>
    </row>
    <row r="25" spans="1:11" ht="28.5" outlineLevel="1">
      <c r="A25" s="6"/>
      <c r="B25" s="275" t="s">
        <v>12134</v>
      </c>
      <c r="C25" s="269" t="s">
        <v>3583</v>
      </c>
      <c r="D25" s="268" t="s">
        <v>3951</v>
      </c>
      <c r="E25" s="271" t="str">
        <f>IFERROR(VLOOKUP($C25,'SINAPI JANEIRO-2022'!$1:$1048576,2,0),IFERROR(VLOOKUP($C25,'5-COMP. PROPRIA'!$B$4:$I$79448,4,0),""))</f>
        <v xml:space="preserve">Porta de Madeira - PM1 - 70x210, folha lisa com chapa metalica, incluso ferragens, conforme projeto de esquadrias </v>
      </c>
      <c r="F25" s="272" t="str">
        <f>IFERROR(VLOOKUP($C25,'SINAPI JANEIRO-2022'!$A:$D,3,0),IFERROR(VLOOKUP($C25,'5-COMP. PROPRIA'!$B$4:$I$79448,5,0),""))</f>
        <v>UN</v>
      </c>
      <c r="G25" s="273">
        <v>10</v>
      </c>
      <c r="H25" s="44">
        <f>IFERROR(VLOOKUP($C25,'SINAPI JANEIRO-2022'!$A:$D,4,0),IFERROR(VLOOKUP($C25,'5-COMP. PROPRIA'!$B$4:$I$79448,8,0),""))</f>
        <v>480.18</v>
      </c>
      <c r="I25" s="44">
        <f>TRUNC(H25*'4-BDI'!$E$35,2)</f>
        <v>613.19000000000005</v>
      </c>
      <c r="J25" s="44">
        <f t="shared" ref="J25:J31" si="5">TRUNC(G25*H25,2)</f>
        <v>4801.8</v>
      </c>
      <c r="K25" s="512">
        <f t="shared" ref="K25:K31" si="6">TRUNC(G25*I25,2)</f>
        <v>6131.9</v>
      </c>
    </row>
    <row r="26" spans="1:11" ht="28.5" outlineLevel="1">
      <c r="A26" s="6"/>
      <c r="B26" s="275" t="s">
        <v>12135</v>
      </c>
      <c r="C26" s="269" t="s">
        <v>3586</v>
      </c>
      <c r="D26" s="268" t="s">
        <v>3951</v>
      </c>
      <c r="E26" s="271" t="str">
        <f>IFERROR(VLOOKUP($C26,'SINAPI JANEIRO-2022'!$1:$1048576,2,0),IFERROR(VLOOKUP($C26,'5-COMP. PROPRIA'!$B$4:$I$79448,4,0),""))</f>
        <v>Porta de Madeira - PM2 - 80x210, com veneziana, incluso ferragens, conforme projeto de esquadrias</v>
      </c>
      <c r="F26" s="272" t="str">
        <f>IFERROR(VLOOKUP($C26,'SINAPI JANEIRO-2022'!$A:$D,3,0),IFERROR(VLOOKUP($C26,'5-COMP. PROPRIA'!$B$4:$I$79448,5,0),""))</f>
        <v>UN</v>
      </c>
      <c r="G26" s="273">
        <v>5</v>
      </c>
      <c r="H26" s="44">
        <f>IFERROR(VLOOKUP($C26,'SINAPI JANEIRO-2022'!$A:$D,4,0),IFERROR(VLOOKUP($C26,'5-COMP. PROPRIA'!$B$4:$I$79448,8,0),""))</f>
        <v>1291.99</v>
      </c>
      <c r="I26" s="44">
        <f>TRUNC(H26*'4-BDI'!$E$35,2)</f>
        <v>1649.87</v>
      </c>
      <c r="J26" s="44">
        <f t="shared" si="5"/>
        <v>6459.95</v>
      </c>
      <c r="K26" s="512">
        <f t="shared" si="6"/>
        <v>8249.35</v>
      </c>
    </row>
    <row r="27" spans="1:11" ht="28.5" outlineLevel="1">
      <c r="A27" s="6"/>
      <c r="B27" s="275" t="s">
        <v>12136</v>
      </c>
      <c r="C27" s="269" t="s">
        <v>3589</v>
      </c>
      <c r="D27" s="268" t="s">
        <v>3951</v>
      </c>
      <c r="E27" s="271" t="str">
        <f>IFERROR(VLOOKUP($C27,'SINAPI JANEIRO-2022'!$1:$1048576,2,0),IFERROR(VLOOKUP($C27,'5-COMP. PROPRIA'!$B$4:$I$79448,4,0),""))</f>
        <v>Porta de Madeira - PM3 - 80x210, barra e chapa metálica, incluso ferragens, conforme projeto de esquadrias</v>
      </c>
      <c r="F27" s="272" t="str">
        <f>IFERROR(VLOOKUP($C27,'SINAPI JANEIRO-2022'!$A:$D,3,0),IFERROR(VLOOKUP($C27,'5-COMP. PROPRIA'!$B$4:$I$79448,5,0),""))</f>
        <v>UN</v>
      </c>
      <c r="G27" s="273">
        <v>4</v>
      </c>
      <c r="H27" s="44">
        <f>IFERROR(VLOOKUP($C27,'SINAPI JANEIRO-2022'!$A:$D,4,0),IFERROR(VLOOKUP($C27,'5-COMP. PROPRIA'!$B$4:$I$79448,8,0),""))</f>
        <v>500.45</v>
      </c>
      <c r="I27" s="44">
        <f>TRUNC(H27*'4-BDI'!$E$35,2)</f>
        <v>639.07000000000005</v>
      </c>
      <c r="J27" s="44">
        <f t="shared" si="5"/>
        <v>2001.8</v>
      </c>
      <c r="K27" s="512">
        <f t="shared" si="6"/>
        <v>2556.2800000000002</v>
      </c>
    </row>
    <row r="28" spans="1:11" ht="28.5" outlineLevel="1">
      <c r="A28" s="6"/>
      <c r="B28" s="275" t="s">
        <v>12137</v>
      </c>
      <c r="C28" s="269" t="s">
        <v>3592</v>
      </c>
      <c r="D28" s="268" t="s">
        <v>3951</v>
      </c>
      <c r="E28" s="271" t="str">
        <f>IFERROR(VLOOKUP($C28,'SINAPI JANEIRO-2022'!$1:$1048576,2,0),IFERROR(VLOOKUP($C28,'5-COMP. PROPRIA'!$B$4:$I$79448,4,0),""))</f>
        <v xml:space="preserve">Porta de Madeira - PM4 - 80x210, folha lisa com chapa metalica, incluso ferragens, conforme projeto de esquadrias </v>
      </c>
      <c r="F28" s="272" t="str">
        <f>IFERROR(VLOOKUP($C28,'SINAPI JANEIRO-2022'!$A:$D,3,0),IFERROR(VLOOKUP($C28,'5-COMP. PROPRIA'!$B$4:$I$79448,5,0),""))</f>
        <v>UN</v>
      </c>
      <c r="G28" s="273">
        <v>6</v>
      </c>
      <c r="H28" s="44">
        <f>IFERROR(VLOOKUP($C28,'SINAPI JANEIRO-2022'!$A:$D,4,0),IFERROR(VLOOKUP($C28,'5-COMP. PROPRIA'!$B$4:$I$79448,8,0),""))</f>
        <v>500.45</v>
      </c>
      <c r="I28" s="44">
        <f>TRUNC(H28*'4-BDI'!$E$35,2)</f>
        <v>639.07000000000005</v>
      </c>
      <c r="J28" s="44">
        <f t="shared" si="5"/>
        <v>3002.7</v>
      </c>
      <c r="K28" s="512">
        <f t="shared" si="6"/>
        <v>3834.42</v>
      </c>
    </row>
    <row r="29" spans="1:11" ht="28.5" outlineLevel="1">
      <c r="A29" s="6"/>
      <c r="B29" s="275" t="s">
        <v>12138</v>
      </c>
      <c r="C29" s="269" t="s">
        <v>3595</v>
      </c>
      <c r="D29" s="268" t="s">
        <v>3951</v>
      </c>
      <c r="E29" s="271" t="str">
        <f>IFERROR(VLOOKUP($C29,'SINAPI JANEIRO-2022'!$1:$1048576,2,0),IFERROR(VLOOKUP($C29,'5-COMP. PROPRIA'!$B$4:$I$79448,4,0),""))</f>
        <v>Porta de Madeira - PM5 - 80x210, com barra e chapa metálica e visor, incluso ferragens, conforme projeto de esquadrias</v>
      </c>
      <c r="F29" s="272" t="str">
        <f>IFERROR(VLOOKUP($C29,'SINAPI JANEIRO-2022'!$A:$D,3,0),IFERROR(VLOOKUP($C29,'5-COMP. PROPRIA'!$B$4:$I$79448,5,0),""))</f>
        <v>UN</v>
      </c>
      <c r="G29" s="273">
        <v>10</v>
      </c>
      <c r="H29" s="44">
        <f>IFERROR(VLOOKUP($C29,'SINAPI JANEIRO-2022'!$A:$D,4,0),IFERROR(VLOOKUP($C29,'5-COMP. PROPRIA'!$B$4:$I$79448,8,0),""))</f>
        <v>500.45</v>
      </c>
      <c r="I29" s="44">
        <f>TRUNC(H29*'4-BDI'!$E$35,2)</f>
        <v>639.07000000000005</v>
      </c>
      <c r="J29" s="44">
        <f t="shared" si="5"/>
        <v>5004.5</v>
      </c>
      <c r="K29" s="512">
        <f t="shared" si="6"/>
        <v>6390.7</v>
      </c>
    </row>
    <row r="30" spans="1:11" ht="28.5" outlineLevel="1">
      <c r="A30" s="6"/>
      <c r="B30" s="275" t="s">
        <v>12139</v>
      </c>
      <c r="C30" s="269" t="s">
        <v>4137</v>
      </c>
      <c r="D30" s="268" t="s">
        <v>3951</v>
      </c>
      <c r="E30" s="271" t="str">
        <f>IFERROR(VLOOKUP($C30,'SINAPI JANEIRO-2022'!$1:$1048576,2,0),IFERROR(VLOOKUP($C30,'5-COMP. PROPRIA'!$B$4:$I$79448,4,0),""))</f>
        <v>Porta de compesando de madeira - PM6 - 60x100, folha lisa revestida com laminado melamínico, incluso ferragens, conforme projeto de esquadrias</v>
      </c>
      <c r="F30" s="272" t="str">
        <f>IFERROR(VLOOKUP($C30,'SINAPI JANEIRO-2022'!$A:$D,3,0),IFERROR(VLOOKUP($C30,'5-COMP. PROPRIA'!$B$4:$I$79448,5,0),""))</f>
        <v>UN</v>
      </c>
      <c r="G30" s="273">
        <v>16</v>
      </c>
      <c r="H30" s="44">
        <f>IFERROR(VLOOKUP($C30,'SINAPI JANEIRO-2022'!$A:$D,4,0),IFERROR(VLOOKUP($C30,'5-COMP. PROPRIA'!$B$4:$I$79448,8,0),""))</f>
        <v>379.61</v>
      </c>
      <c r="I30" s="44">
        <f>TRUNC(H30*'4-BDI'!$E$35,2)</f>
        <v>484.76</v>
      </c>
      <c r="J30" s="44">
        <f t="shared" si="5"/>
        <v>6073.76</v>
      </c>
      <c r="K30" s="512">
        <f t="shared" si="6"/>
        <v>7756.16</v>
      </c>
    </row>
    <row r="31" spans="1:11" outlineLevel="1">
      <c r="A31" s="6"/>
      <c r="B31" s="275" t="s">
        <v>12140</v>
      </c>
      <c r="C31" s="269" t="s">
        <v>4138</v>
      </c>
      <c r="D31" s="268" t="s">
        <v>3951</v>
      </c>
      <c r="E31" s="271" t="str">
        <f>IFERROR(VLOOKUP($C31,'SINAPI JANEIRO-2022'!$1:$1048576,2,0),IFERROR(VLOOKUP($C31,'5-COMP. PROPRIA'!$B$4:$I$79448,4,0),""))</f>
        <v>Chapa metalica (alumínio) 0,8*0,5x 1mm para as portas - fornecimento e instalação</v>
      </c>
      <c r="F31" s="272" t="str">
        <f>IFERROR(VLOOKUP($C31,'SINAPI JANEIRO-2022'!$A:$D,3,0),IFERROR(VLOOKUP($C31,'5-COMP. PROPRIA'!$B$4:$I$79448,5,0),""))</f>
        <v>M2</v>
      </c>
      <c r="G31" s="273">
        <v>11.2</v>
      </c>
      <c r="H31" s="44">
        <f>IFERROR(VLOOKUP($C31,'SINAPI JANEIRO-2022'!$A:$D,4,0),IFERROR(VLOOKUP($C31,'5-COMP. PROPRIA'!$B$4:$I$79448,8,0),""))</f>
        <v>81.83</v>
      </c>
      <c r="I31" s="44">
        <f>TRUNC(H31*'4-BDI'!$E$35,2)</f>
        <v>104.49</v>
      </c>
      <c r="J31" s="44">
        <f t="shared" si="5"/>
        <v>916.49</v>
      </c>
      <c r="K31" s="512">
        <f t="shared" si="6"/>
        <v>1170.28</v>
      </c>
    </row>
    <row r="32" spans="1:11" ht="15" outlineLevel="1">
      <c r="A32" s="6"/>
      <c r="B32" s="126" t="s">
        <v>12141</v>
      </c>
      <c r="C32" s="75"/>
      <c r="D32" s="75"/>
      <c r="E32" s="70" t="s">
        <v>3962</v>
      </c>
      <c r="F32" s="75"/>
      <c r="G32" s="65"/>
      <c r="H32" s="66"/>
      <c r="I32" s="66"/>
      <c r="J32" s="66"/>
      <c r="K32" s="517"/>
    </row>
    <row r="33" spans="1:11" outlineLevel="1">
      <c r="A33" s="6"/>
      <c r="B33" s="275" t="s">
        <v>12142</v>
      </c>
      <c r="C33" s="269" t="s">
        <v>3598</v>
      </c>
      <c r="D33" s="268" t="s">
        <v>3951</v>
      </c>
      <c r="E33" s="271" t="str">
        <f>IFERROR(VLOOKUP($C33,'SINAPI JANEIRO-2022'!$1:$1048576,2,0),IFERROR(VLOOKUP($C33,'5-COMP. PROPRIA'!$B$4:$I$79448,4,0),""))</f>
        <v>Fechadura de embutir completa, para portas internas</v>
      </c>
      <c r="F33" s="272" t="str">
        <f>IFERROR(VLOOKUP($C33,'SINAPI JANEIRO-2022'!$A:$D,3,0),IFERROR(VLOOKUP($C33,'5-COMP. PROPRIA'!$B$4:$I$79448,5,0),""))</f>
        <v>UN</v>
      </c>
      <c r="G33" s="273">
        <v>51</v>
      </c>
      <c r="H33" s="44">
        <f>IFERROR(VLOOKUP($C33,'SINAPI JANEIRO-2022'!$A:$D,4,0),IFERROR(VLOOKUP($C33,'5-COMP. PROPRIA'!$B$4:$I$79448,8,0),""))</f>
        <v>99.86</v>
      </c>
      <c r="I33" s="44">
        <f>TRUNC(H33*'4-BDI'!$E$35,2)</f>
        <v>127.52</v>
      </c>
      <c r="J33" s="44">
        <f t="shared" ref="J33" si="7">TRUNC(G33*H33,2)</f>
        <v>5092.8599999999997</v>
      </c>
      <c r="K33" s="512">
        <f t="shared" ref="K33" si="8">TRUNC(G33*I33,2)</f>
        <v>6503.52</v>
      </c>
    </row>
    <row r="34" spans="1:11" ht="15" outlineLevel="1">
      <c r="A34" s="6"/>
      <c r="B34" s="126" t="s">
        <v>12143</v>
      </c>
      <c r="C34" s="75"/>
      <c r="D34" s="75"/>
      <c r="E34" s="70" t="s">
        <v>3963</v>
      </c>
      <c r="F34" s="75"/>
      <c r="G34" s="65"/>
      <c r="H34" s="66"/>
      <c r="I34" s="66"/>
      <c r="J34" s="66"/>
      <c r="K34" s="517"/>
    </row>
    <row r="35" spans="1:11" ht="28.5" outlineLevel="1">
      <c r="A35" s="6"/>
      <c r="B35" s="275" t="s">
        <v>12144</v>
      </c>
      <c r="C35" s="269" t="s">
        <v>3600</v>
      </c>
      <c r="D35" s="268" t="s">
        <v>3951</v>
      </c>
      <c r="E35" s="271" t="str">
        <f>IFERROR(VLOOKUP($C35,'SINAPI JANEIRO-2022'!$1:$1048576,2,0),IFERROR(VLOOKUP($C35,'5-COMP. PROPRIA'!$B$4:$I$79448,4,0),""))</f>
        <v>Porta de abrir - PA1 - 100x210 em chapa de alumínio e veneziana- conforme projeto de esquadrias, inclusive ferragens</v>
      </c>
      <c r="F35" s="272" t="str">
        <f>IFERROR(VLOOKUP($C35,'SINAPI JANEIRO-2022'!$A:$D,3,0),IFERROR(VLOOKUP($C35,'5-COMP. PROPRIA'!$B$4:$I$79448,5,0),""))</f>
        <v>M2</v>
      </c>
      <c r="G35" s="273">
        <v>2.31</v>
      </c>
      <c r="H35" s="44">
        <f>IFERROR(VLOOKUP($C35,'SINAPI JANEIRO-2022'!$A:$D,4,0),IFERROR(VLOOKUP($C35,'5-COMP. PROPRIA'!$B$4:$I$79448,8,0),""))</f>
        <v>684.97</v>
      </c>
      <c r="I35" s="44">
        <f>TRUNC(H35*'4-BDI'!$E$35,2)</f>
        <v>874.7</v>
      </c>
      <c r="J35" s="44">
        <f t="shared" ref="J35:J41" si="9">TRUNC(G35*H35,2)</f>
        <v>1582.28</v>
      </c>
      <c r="K35" s="512">
        <f t="shared" ref="K35:K41" si="10">TRUNC(G35*I35,2)</f>
        <v>2020.55</v>
      </c>
    </row>
    <row r="36" spans="1:11" ht="28.5" outlineLevel="1">
      <c r="A36" s="6"/>
      <c r="B36" s="275" t="s">
        <v>12145</v>
      </c>
      <c r="C36" s="269" t="s">
        <v>3603</v>
      </c>
      <c r="D36" s="268" t="s">
        <v>3951</v>
      </c>
      <c r="E36" s="271" t="str">
        <f>IFERROR(VLOOKUP($C36,'SINAPI JANEIRO-2022'!$1:$1048576,2,0),IFERROR(VLOOKUP($C36,'5-COMP. PROPRIA'!$B$4:$I$79448,4,0),""))</f>
        <v>Porta de abrir - PA2 - 80x210 em chapa de alumínio com veneziana- conforme projeto de esquadrias, inclusive ferragens</v>
      </c>
      <c r="F36" s="272" t="str">
        <f>IFERROR(VLOOKUP($C36,'SINAPI JANEIRO-2022'!$A:$D,3,0),IFERROR(VLOOKUP($C36,'5-COMP. PROPRIA'!$B$4:$I$79448,5,0),""))</f>
        <v>M2</v>
      </c>
      <c r="G36" s="273">
        <v>1.68</v>
      </c>
      <c r="H36" s="44">
        <f>IFERROR(VLOOKUP($C36,'SINAPI JANEIRO-2022'!$A:$D,4,0),IFERROR(VLOOKUP($C36,'5-COMP. PROPRIA'!$B$4:$I$79448,8,0),""))</f>
        <v>683.83</v>
      </c>
      <c r="I36" s="44">
        <f>TRUNC(H36*'4-BDI'!$E$35,2)</f>
        <v>873.25</v>
      </c>
      <c r="J36" s="44">
        <f t="shared" si="9"/>
        <v>1148.83</v>
      </c>
      <c r="K36" s="512">
        <f t="shared" si="10"/>
        <v>1467.06</v>
      </c>
    </row>
    <row r="37" spans="1:11" ht="28.5" outlineLevel="1">
      <c r="A37" s="6"/>
      <c r="B37" s="275" t="s">
        <v>12146</v>
      </c>
      <c r="C37" s="269" t="s">
        <v>3605</v>
      </c>
      <c r="D37" s="268" t="s">
        <v>3951</v>
      </c>
      <c r="E37" s="271" t="str">
        <f>IFERROR(VLOOKUP($C37,'SINAPI JANEIRO-2022'!$1:$1048576,2,0),IFERROR(VLOOKUP($C37,'5-COMP. PROPRIA'!$B$4:$I$79448,4,0),""))</f>
        <v>Porta de abrir - PA3 - 160x210 em chapa de alumínio com veneziana- conforme projeto de esquadrias, inclusive ferragens</v>
      </c>
      <c r="F37" s="272" t="str">
        <f>IFERROR(VLOOKUP($C37,'SINAPI JANEIRO-2022'!$A:$D,3,0),IFERROR(VLOOKUP($C37,'5-COMP. PROPRIA'!$B$4:$I$79448,5,0),""))</f>
        <v>M2</v>
      </c>
      <c r="G37" s="273">
        <v>6.72</v>
      </c>
      <c r="H37" s="44">
        <f>IFERROR(VLOOKUP($C37,'SINAPI JANEIRO-2022'!$A:$D,4,0),IFERROR(VLOOKUP($C37,'5-COMP. PROPRIA'!$B$4:$I$79448,8,0),""))</f>
        <v>683.83</v>
      </c>
      <c r="I37" s="44">
        <f>TRUNC(H37*'4-BDI'!$E$35,2)</f>
        <v>873.25</v>
      </c>
      <c r="J37" s="44">
        <f t="shared" si="9"/>
        <v>4595.33</v>
      </c>
      <c r="K37" s="512">
        <f t="shared" si="10"/>
        <v>5868.24</v>
      </c>
    </row>
    <row r="38" spans="1:11" outlineLevel="1">
      <c r="A38" s="6"/>
      <c r="B38" s="275" t="s">
        <v>12147</v>
      </c>
      <c r="C38" s="269" t="s">
        <v>3607</v>
      </c>
      <c r="D38" s="268" t="s">
        <v>3951</v>
      </c>
      <c r="E38" s="271" t="str">
        <f>IFERROR(VLOOKUP($C38,'SINAPI JANEIRO-2022'!$1:$1048576,2,0),IFERROR(VLOOKUP($C38,'5-COMP. PROPRIA'!$B$4:$I$79448,4,0),""))</f>
        <v>Porta de correr - PA4 - 450x210  conforme projeto de esquadrias, inclusive ferragens</v>
      </c>
      <c r="F38" s="272" t="str">
        <f>IFERROR(VLOOKUP($C38,'SINAPI JANEIRO-2022'!$A:$D,3,0),IFERROR(VLOOKUP($C38,'5-COMP. PROPRIA'!$B$4:$I$79448,5,0),""))</f>
        <v>M2</v>
      </c>
      <c r="G38" s="273">
        <v>113.4</v>
      </c>
      <c r="H38" s="44">
        <f>IFERROR(VLOOKUP($C38,'SINAPI JANEIRO-2022'!$A:$D,4,0),IFERROR(VLOOKUP($C38,'5-COMP. PROPRIA'!$B$4:$I$79448,8,0),""))</f>
        <v>846.97</v>
      </c>
      <c r="I38" s="44">
        <f>TRUNC(H38*'4-BDI'!$E$35,2)</f>
        <v>1081.58</v>
      </c>
      <c r="J38" s="44">
        <f t="shared" si="9"/>
        <v>96046.39</v>
      </c>
      <c r="K38" s="512">
        <f t="shared" si="10"/>
        <v>122651.17</v>
      </c>
    </row>
    <row r="39" spans="1:11" ht="28.5" outlineLevel="1">
      <c r="A39" s="6"/>
      <c r="B39" s="275" t="s">
        <v>12148</v>
      </c>
      <c r="C39" s="269" t="s">
        <v>3609</v>
      </c>
      <c r="D39" s="268" t="s">
        <v>3951</v>
      </c>
      <c r="E39" s="271" t="str">
        <f>IFERROR(VLOOKUP($C39,'SINAPI JANEIRO-2022'!$1:$1048576,2,0),IFERROR(VLOOKUP($C39,'5-COMP. PROPRIA'!$B$4:$I$79448,4,0),""))</f>
        <v>Porta de correr - PA5 - 240x210  com vidro - conforme projeto de esquadrias, inclusive ferragens</v>
      </c>
      <c r="F39" s="272" t="str">
        <f>IFERROR(VLOOKUP($C39,'SINAPI JANEIRO-2022'!$A:$D,3,0),IFERROR(VLOOKUP($C39,'5-COMP. PROPRIA'!$B$4:$I$79448,5,0),""))</f>
        <v>M2</v>
      </c>
      <c r="G39" s="273">
        <v>5.04</v>
      </c>
      <c r="H39" s="44">
        <f>IFERROR(VLOOKUP($C39,'SINAPI JANEIRO-2022'!$A:$D,4,0),IFERROR(VLOOKUP($C39,'5-COMP. PROPRIA'!$B$4:$I$79448,8,0),""))</f>
        <v>846.97</v>
      </c>
      <c r="I39" s="44">
        <f>TRUNC(H39*'4-BDI'!$E$35,2)</f>
        <v>1081.58</v>
      </c>
      <c r="J39" s="44">
        <f t="shared" si="9"/>
        <v>4268.72</v>
      </c>
      <c r="K39" s="512">
        <f t="shared" si="10"/>
        <v>5451.16</v>
      </c>
    </row>
    <row r="40" spans="1:11" ht="28.5" outlineLevel="1">
      <c r="A40" s="6"/>
      <c r="B40" s="275" t="s">
        <v>12149</v>
      </c>
      <c r="C40" s="269" t="s">
        <v>3611</v>
      </c>
      <c r="D40" s="268" t="s">
        <v>3951</v>
      </c>
      <c r="E40" s="271" t="str">
        <f>IFERROR(VLOOKUP($C40,'SINAPI JANEIRO-2022'!$1:$1048576,2,0),IFERROR(VLOOKUP($C40,'5-COMP. PROPRIA'!$B$4:$I$79448,4,0),""))</f>
        <v>Porta de abrir - PA6 - 120x185 - veneziana- conforme projeto de esquadrias, inclusive ferragens</v>
      </c>
      <c r="F40" s="272" t="str">
        <f>IFERROR(VLOOKUP($C40,'SINAPI JANEIRO-2022'!$A:$D,3,0),IFERROR(VLOOKUP($C40,'5-COMP. PROPRIA'!$B$4:$I$79448,5,0),""))</f>
        <v>M2</v>
      </c>
      <c r="G40" s="273">
        <v>4.4400000000000004</v>
      </c>
      <c r="H40" s="44">
        <f>IFERROR(VLOOKUP($C40,'SINAPI JANEIRO-2022'!$A:$D,4,0),IFERROR(VLOOKUP($C40,'5-COMP. PROPRIA'!$B$4:$I$79448,8,0),""))</f>
        <v>683.83</v>
      </c>
      <c r="I40" s="44">
        <f>TRUNC(H40*'4-BDI'!$E$35,2)</f>
        <v>873.25</v>
      </c>
      <c r="J40" s="44">
        <f t="shared" si="9"/>
        <v>3036.2</v>
      </c>
      <c r="K40" s="512">
        <f t="shared" si="10"/>
        <v>3877.23</v>
      </c>
    </row>
    <row r="41" spans="1:11" ht="28.5" outlineLevel="1">
      <c r="A41" s="6"/>
      <c r="B41" s="275" t="s">
        <v>12150</v>
      </c>
      <c r="C41" s="269" t="s">
        <v>3613</v>
      </c>
      <c r="D41" s="268" t="s">
        <v>3951</v>
      </c>
      <c r="E41" s="271" t="str">
        <f>IFERROR(VLOOKUP($C41,'SINAPI JANEIRO-2022'!$1:$1048576,2,0),IFERROR(VLOOKUP($C41,'5-COMP. PROPRIA'!$B$4:$I$79448,4,0),""))</f>
        <v>Porta de abrir - PA7 - 160+90x210 - veneziana- conforme projeto de esquadrias, inclusive ferragens</v>
      </c>
      <c r="F41" s="272" t="str">
        <f>IFERROR(VLOOKUP($C41,'SINAPI JANEIRO-2022'!$A:$D,3,0),IFERROR(VLOOKUP($C41,'5-COMP. PROPRIA'!$B$4:$I$79448,5,0),""))</f>
        <v>M2</v>
      </c>
      <c r="G41" s="273">
        <v>5.25</v>
      </c>
      <c r="H41" s="44">
        <f>IFERROR(VLOOKUP($C41,'SINAPI JANEIRO-2022'!$A:$D,4,0),IFERROR(VLOOKUP($C41,'5-COMP. PROPRIA'!$B$4:$I$79448,8,0),""))</f>
        <v>711.02</v>
      </c>
      <c r="I41" s="44">
        <f>TRUNC(H41*'4-BDI'!$E$35,2)</f>
        <v>907.97</v>
      </c>
      <c r="J41" s="44">
        <f t="shared" si="9"/>
        <v>3732.85</v>
      </c>
      <c r="K41" s="512">
        <f t="shared" si="10"/>
        <v>4766.84</v>
      </c>
    </row>
    <row r="42" spans="1:11" ht="15" outlineLevel="1">
      <c r="A42" s="6"/>
      <c r="B42" s="126" t="s">
        <v>12151</v>
      </c>
      <c r="C42" s="63"/>
      <c r="D42" s="63"/>
      <c r="E42" s="64" t="s">
        <v>3964</v>
      </c>
      <c r="F42" s="78"/>
      <c r="G42" s="65"/>
      <c r="H42" s="66"/>
      <c r="I42" s="66"/>
      <c r="J42" s="66"/>
      <c r="K42" s="517"/>
    </row>
    <row r="43" spans="1:11" outlineLevel="1">
      <c r="A43" s="6"/>
      <c r="B43" s="275" t="s">
        <v>12152</v>
      </c>
      <c r="C43" s="269" t="s">
        <v>11187</v>
      </c>
      <c r="D43" s="268" t="s">
        <v>3951</v>
      </c>
      <c r="E43" s="271" t="str">
        <f>IFERROR(VLOOKUP($C43,'SINAPI JANEIRO-2022'!$1:$1048576,2,0),IFERROR(VLOOKUP($C43,'5-COMP. PROPRIA'!$B$4:$I$79448,4,0),""))</f>
        <v xml:space="preserve">Porta de Vidro temperado - PV1 - 175x230, com ferragens, conforme projeto de esquadrias </v>
      </c>
      <c r="F43" s="272" t="str">
        <f>IFERROR(VLOOKUP($C43,'SINAPI JANEIRO-2022'!$A:$D,3,0),IFERROR(VLOOKUP($C43,'5-COMP. PROPRIA'!$B$4:$I$79448,5,0),""))</f>
        <v>UN</v>
      </c>
      <c r="G43" s="273">
        <v>1</v>
      </c>
      <c r="H43" s="44">
        <f>IFERROR(VLOOKUP($C43,'SINAPI JANEIRO-2022'!$A:$D,4,0),IFERROR(VLOOKUP($C43,'5-COMP. PROPRIA'!$B$4:$I$79448,8,0),""))</f>
        <v>2424.23</v>
      </c>
      <c r="I43" s="44">
        <f>TRUNC(H43*'4-BDI'!$E$35,2)</f>
        <v>3095.74</v>
      </c>
      <c r="J43" s="44">
        <f t="shared" ref="J43" si="11">TRUNC(G43*H43,2)</f>
        <v>2424.23</v>
      </c>
      <c r="K43" s="512">
        <f t="shared" ref="K43" si="12">TRUNC(G43*I43,2)</f>
        <v>3095.74</v>
      </c>
    </row>
    <row r="44" spans="1:11" ht="28.5" outlineLevel="1">
      <c r="A44" s="6"/>
      <c r="B44" s="275" t="s">
        <v>12153</v>
      </c>
      <c r="C44" s="269" t="s">
        <v>11756</v>
      </c>
      <c r="D44" s="268" t="s">
        <v>3951</v>
      </c>
      <c r="E44" s="271" t="str">
        <f>IFERROR(VLOOKUP($C44,'SINAPI JANEIRO-2022'!$1:$1048576,2,0),IFERROR(VLOOKUP($C44,'5-COMP. PROPRIA'!$B$4:$I$79448,4,0),""))</f>
        <v xml:space="preserve">Porta de Vidro temperado - PV2 - 110x230, com ferragens e bandeiras fixa  conforme projeto de esquadrias </v>
      </c>
      <c r="F44" s="272" t="str">
        <f>IFERROR(VLOOKUP($C44,'SINAPI JANEIRO-2022'!$A:$D,3,0),IFERROR(VLOOKUP($C44,'5-COMP. PROPRIA'!$B$4:$I$79448,5,0),""))</f>
        <v>UN</v>
      </c>
      <c r="G44" s="273">
        <v>1</v>
      </c>
      <c r="H44" s="44">
        <f>IFERROR(VLOOKUP($C44,'SINAPI JANEIRO-2022'!$A:$D,4,0),IFERROR(VLOOKUP($C44,'5-COMP. PROPRIA'!$B$4:$I$79448,8,0),""))</f>
        <v>2424.23</v>
      </c>
      <c r="I44" s="44">
        <f>TRUNC(H44*'4-BDI'!$E$35,2)</f>
        <v>3095.74</v>
      </c>
      <c r="J44" s="44">
        <f t="shared" ref="J44" si="13">TRUNC(G44*H44,2)</f>
        <v>2424.23</v>
      </c>
      <c r="K44" s="512">
        <f t="shared" ref="K44" si="14">TRUNC(G44*I44,2)</f>
        <v>3095.74</v>
      </c>
    </row>
    <row r="45" spans="1:11" outlineLevel="1">
      <c r="A45" s="6"/>
      <c r="B45" s="275" t="s">
        <v>12154</v>
      </c>
      <c r="C45" s="269" t="s">
        <v>11762</v>
      </c>
      <c r="D45" s="268" t="s">
        <v>3951</v>
      </c>
      <c r="E45" s="271" t="str">
        <f>IFERROR(VLOOKUP($C45,'SINAPI JANEIRO-2022'!$1:$1048576,2,0),IFERROR(VLOOKUP($C45,'5-COMP. PROPRIA'!$B$4:$I$79448,4,0),""))</f>
        <v>Bandeiras fixas de vidro para porta PV2, conf projeto 175x35</v>
      </c>
      <c r="F45" s="272" t="str">
        <f>IFERROR(VLOOKUP($C45,'SINAPI JANEIRO-2022'!$A:$D,3,0),IFERROR(VLOOKUP($C45,'5-COMP. PROPRIA'!$B$4:$I$79448,5,0),""))</f>
        <v>M2</v>
      </c>
      <c r="G45" s="273">
        <v>0.61</v>
      </c>
      <c r="H45" s="44">
        <f>IFERROR(VLOOKUP($C45,'SINAPI JANEIRO-2022'!$A:$D,4,0),IFERROR(VLOOKUP($C45,'5-COMP. PROPRIA'!$B$4:$I$79448,8,0),""))</f>
        <v>1043.9100000000001</v>
      </c>
      <c r="I45" s="44">
        <f>TRUNC(H45*'4-BDI'!$E$35,2)</f>
        <v>1333.07</v>
      </c>
      <c r="J45" s="44">
        <f t="shared" ref="J45" si="15">TRUNC(G45*H45,2)</f>
        <v>636.78</v>
      </c>
      <c r="K45" s="512">
        <f t="shared" ref="K45" si="16">TRUNC(G45*I45,2)</f>
        <v>813.17</v>
      </c>
    </row>
    <row r="46" spans="1:11" ht="15" outlineLevel="1">
      <c r="A46" s="6"/>
      <c r="B46" s="126" t="s">
        <v>12155</v>
      </c>
      <c r="C46" s="63"/>
      <c r="D46" s="63"/>
      <c r="E46" s="64" t="s">
        <v>3965</v>
      </c>
      <c r="F46" s="78"/>
      <c r="G46" s="65"/>
      <c r="H46" s="66"/>
      <c r="I46" s="66"/>
      <c r="J46" s="66"/>
      <c r="K46" s="517"/>
    </row>
    <row r="47" spans="1:11" outlineLevel="1">
      <c r="A47" s="6"/>
      <c r="B47" s="275" t="s">
        <v>12156</v>
      </c>
      <c r="C47" s="269" t="s">
        <v>3615</v>
      </c>
      <c r="D47" s="268" t="s">
        <v>3951</v>
      </c>
      <c r="E47" s="271" t="str">
        <f>IFERROR(VLOOKUP($C47,'SINAPI JANEIRO-2022'!$1:$1048576,2,0),IFERROR(VLOOKUP($C47,'5-COMP. PROPRIA'!$B$4:$I$79448,4,0),""))</f>
        <v>Janela de Alumínio - JA-01, 70x125, completa conforme projeto de esquadrias - Guilhotina</v>
      </c>
      <c r="F47" s="272" t="str">
        <f>IFERROR(VLOOKUP($C47,'SINAPI JANEIRO-2022'!$A:$D,3,0),IFERROR(VLOOKUP($C47,'5-COMP. PROPRIA'!$B$4:$I$79448,5,0),""))</f>
        <v>M2</v>
      </c>
      <c r="G47" s="273">
        <v>1.75</v>
      </c>
      <c r="H47" s="44">
        <f>IFERROR(VLOOKUP($C47,'SINAPI JANEIRO-2022'!$A:$D,4,0),IFERROR(VLOOKUP($C47,'5-COMP. PROPRIA'!$B$4:$I$79448,8,0),""))</f>
        <v>829.11</v>
      </c>
      <c r="I47" s="44">
        <f>TRUNC(H47*'4-BDI'!$E$35,2)</f>
        <v>1058.77</v>
      </c>
      <c r="J47" s="44">
        <f t="shared" ref="J47:J62" si="17">TRUNC(G47*H47,2)</f>
        <v>1450.94</v>
      </c>
      <c r="K47" s="512">
        <f t="shared" ref="K47:K62" si="18">TRUNC(G47*I47,2)</f>
        <v>1852.84</v>
      </c>
    </row>
    <row r="48" spans="1:11" outlineLevel="1">
      <c r="A48" s="6"/>
      <c r="B48" s="275" t="s">
        <v>12157</v>
      </c>
      <c r="C48" s="269" t="s">
        <v>3617</v>
      </c>
      <c r="D48" s="268" t="s">
        <v>3951</v>
      </c>
      <c r="E48" s="271" t="str">
        <f>IFERROR(VLOOKUP($C48,'SINAPI JANEIRO-2022'!$1:$1048576,2,0),IFERROR(VLOOKUP($C48,'5-COMP. PROPRIA'!$B$4:$I$79448,4,0),""))</f>
        <v>Janela de Alumínio - JA-02, 110x145, completa conforme projeto de esquadrias - Guilhotina</v>
      </c>
      <c r="F48" s="272" t="str">
        <f>IFERROR(VLOOKUP($C48,'SINAPI JANEIRO-2022'!$A:$D,3,0),IFERROR(VLOOKUP($C48,'5-COMP. PROPRIA'!$B$4:$I$79448,5,0),""))</f>
        <v>M2</v>
      </c>
      <c r="G48" s="273">
        <v>1.6</v>
      </c>
      <c r="H48" s="44">
        <f>IFERROR(VLOOKUP($C48,'SINAPI JANEIRO-2022'!$A:$D,4,0),IFERROR(VLOOKUP($C48,'5-COMP. PROPRIA'!$B$4:$I$79448,8,0),""))</f>
        <v>1145.73</v>
      </c>
      <c r="I48" s="44">
        <f>TRUNC(H48*'4-BDI'!$E$35,2)</f>
        <v>1463.1</v>
      </c>
      <c r="J48" s="44">
        <f t="shared" si="17"/>
        <v>1833.16</v>
      </c>
      <c r="K48" s="512">
        <f t="shared" si="18"/>
        <v>2340.96</v>
      </c>
    </row>
    <row r="49" spans="1:11" outlineLevel="1">
      <c r="A49" s="6"/>
      <c r="B49" s="275" t="s">
        <v>12158</v>
      </c>
      <c r="C49" s="269" t="s">
        <v>3619</v>
      </c>
      <c r="D49" s="268" t="s">
        <v>3951</v>
      </c>
      <c r="E49" s="271" t="str">
        <f>IFERROR(VLOOKUP($C49,'SINAPI JANEIRO-2022'!$1:$1048576,2,0),IFERROR(VLOOKUP($C49,'5-COMP. PROPRIA'!$B$4:$I$79448,4,0),""))</f>
        <v>Vidro fixo - JA-03, 140x115, completa conforme projeto de esquadrias</v>
      </c>
      <c r="F49" s="272" t="str">
        <f>IFERROR(VLOOKUP($C49,'SINAPI JANEIRO-2022'!$A:$D,3,0),IFERROR(VLOOKUP($C49,'5-COMP. PROPRIA'!$B$4:$I$79448,5,0),""))</f>
        <v>M2</v>
      </c>
      <c r="G49" s="273">
        <v>3.22</v>
      </c>
      <c r="H49" s="44">
        <f>IFERROR(VLOOKUP($C49,'SINAPI JANEIRO-2022'!$A:$D,4,0),IFERROR(VLOOKUP($C49,'5-COMP. PROPRIA'!$B$4:$I$79448,8,0),""))</f>
        <v>1217.67</v>
      </c>
      <c r="I49" s="44">
        <f>TRUNC(H49*'4-BDI'!$E$35,2)</f>
        <v>1554.96</v>
      </c>
      <c r="J49" s="44">
        <f t="shared" si="17"/>
        <v>3920.89</v>
      </c>
      <c r="K49" s="512">
        <f t="shared" si="18"/>
        <v>5006.97</v>
      </c>
    </row>
    <row r="50" spans="1:11" outlineLevel="1">
      <c r="A50" s="6"/>
      <c r="B50" s="275" t="s">
        <v>12159</v>
      </c>
      <c r="C50" s="269" t="s">
        <v>3621</v>
      </c>
      <c r="D50" s="268" t="s">
        <v>3951</v>
      </c>
      <c r="E50" s="271" t="str">
        <f>IFERROR(VLOOKUP($C50,'SINAPI JANEIRO-2022'!$1:$1048576,2,0),IFERROR(VLOOKUP($C50,'5-COMP. PROPRIA'!$B$4:$I$79448,4,0),""))</f>
        <v>Janela de Alumínio - JA-04, 140x145, completa conforme projeto de esquadrias - Guilhotina</v>
      </c>
      <c r="F50" s="272" t="str">
        <f>IFERROR(VLOOKUP($C50,'SINAPI JANEIRO-2022'!$A:$D,3,0),IFERROR(VLOOKUP($C50,'5-COMP. PROPRIA'!$B$4:$I$79448,5,0),""))</f>
        <v>M2</v>
      </c>
      <c r="G50" s="273">
        <v>2.0299999999999998</v>
      </c>
      <c r="H50" s="44">
        <f>IFERROR(VLOOKUP($C50,'SINAPI JANEIRO-2022'!$A:$D,4,0),IFERROR(VLOOKUP($C50,'5-COMP. PROPRIA'!$B$4:$I$79448,8,0),""))</f>
        <v>1375.77</v>
      </c>
      <c r="I50" s="44">
        <f>TRUNC(H50*'4-BDI'!$E$35,2)</f>
        <v>1756.86</v>
      </c>
      <c r="J50" s="44">
        <f t="shared" si="17"/>
        <v>2792.81</v>
      </c>
      <c r="K50" s="512">
        <f t="shared" si="18"/>
        <v>3566.42</v>
      </c>
    </row>
    <row r="51" spans="1:11" outlineLevel="1">
      <c r="A51" s="6"/>
      <c r="B51" s="275" t="s">
        <v>12160</v>
      </c>
      <c r="C51" s="269" t="s">
        <v>3623</v>
      </c>
      <c r="D51" s="268" t="s">
        <v>3951</v>
      </c>
      <c r="E51" s="271" t="str">
        <f>IFERROR(VLOOKUP($C51,'SINAPI JANEIRO-2022'!$1:$1048576,2,0),IFERROR(VLOOKUP($C51,'5-COMP. PROPRIA'!$B$4:$I$79448,4,0),""))</f>
        <v>Janela de Alumínio - JA-05, 200x105, completa conforme projeto de esquadrias - Fixa</v>
      </c>
      <c r="F51" s="272" t="str">
        <f>IFERROR(VLOOKUP($C51,'SINAPI JANEIRO-2022'!$A:$D,3,0),IFERROR(VLOOKUP($C51,'5-COMP. PROPRIA'!$B$4:$I$79448,5,0),""))</f>
        <v>M2</v>
      </c>
      <c r="G51" s="273">
        <v>2.1</v>
      </c>
      <c r="H51" s="44">
        <f>IFERROR(VLOOKUP($C51,'SINAPI JANEIRO-2022'!$A:$D,4,0),IFERROR(VLOOKUP($C51,'5-COMP. PROPRIA'!$B$4:$I$79448,8,0),""))</f>
        <v>1315.95</v>
      </c>
      <c r="I51" s="44">
        <f>TRUNC(H51*'4-BDI'!$E$35,2)</f>
        <v>1680.47</v>
      </c>
      <c r="J51" s="44">
        <f t="shared" si="17"/>
        <v>2763.49</v>
      </c>
      <c r="K51" s="512">
        <f t="shared" si="18"/>
        <v>3528.98</v>
      </c>
    </row>
    <row r="52" spans="1:11" ht="28.5" outlineLevel="1">
      <c r="A52" s="6"/>
      <c r="B52" s="275" t="s">
        <v>12161</v>
      </c>
      <c r="C52" s="269" t="s">
        <v>3625</v>
      </c>
      <c r="D52" s="268" t="s">
        <v>3951</v>
      </c>
      <c r="E52" s="271" t="str">
        <f>IFERROR(VLOOKUP($C52,'SINAPI JANEIRO-2022'!$1:$1048576,2,0),IFERROR(VLOOKUP($C52,'5-COMP. PROPRIA'!$B$4:$I$79448,4,0),""))</f>
        <v>Janela de Alumínio - JA-06, 210x50, completa conforme projeto de esquadrias - Maxim-ar - incluso vidro liso incolor, espessura 6mm</v>
      </c>
      <c r="F52" s="272" t="str">
        <f>IFERROR(VLOOKUP($C52,'SINAPI JANEIRO-2022'!$A:$D,3,0),IFERROR(VLOOKUP($C52,'5-COMP. PROPRIA'!$B$4:$I$79448,5,0),""))</f>
        <v>M2</v>
      </c>
      <c r="G52" s="273">
        <v>2.1</v>
      </c>
      <c r="H52" s="44">
        <f>IFERROR(VLOOKUP($C52,'SINAPI JANEIRO-2022'!$A:$D,4,0),IFERROR(VLOOKUP($C52,'5-COMP. PROPRIA'!$B$4:$I$79448,8,0),""))</f>
        <v>1234.9000000000001</v>
      </c>
      <c r="I52" s="44">
        <f>TRUNC(H52*'4-BDI'!$E$35,2)</f>
        <v>1576.97</v>
      </c>
      <c r="J52" s="44">
        <f t="shared" si="17"/>
        <v>2593.29</v>
      </c>
      <c r="K52" s="512">
        <f t="shared" si="18"/>
        <v>3311.63</v>
      </c>
    </row>
    <row r="53" spans="1:11" ht="28.5" outlineLevel="1">
      <c r="A53" s="6"/>
      <c r="B53" s="275" t="s">
        <v>12162</v>
      </c>
      <c r="C53" s="269" t="s">
        <v>3627</v>
      </c>
      <c r="D53" s="268" t="s">
        <v>3951</v>
      </c>
      <c r="E53" s="271" t="str">
        <f>IFERROR(VLOOKUP($C53,'SINAPI JANEIRO-2022'!$1:$1048576,2,0),IFERROR(VLOOKUP($C53,'5-COMP. PROPRIA'!$B$4:$I$79448,4,0),""))</f>
        <v>Janela de Alumínio - JA-07, 210x75, completa conforme projeto de esquadrias - Maxim-ar - incluso vidro liso incolor, espessura 6mm</v>
      </c>
      <c r="F53" s="272" t="str">
        <f>IFERROR(VLOOKUP($C53,'SINAPI JANEIRO-2022'!$A:$D,3,0),IFERROR(VLOOKUP($C53,'5-COMP. PROPRIA'!$B$4:$I$79448,5,0),""))</f>
        <v>M2</v>
      </c>
      <c r="G53" s="273">
        <v>12.6</v>
      </c>
      <c r="H53" s="44">
        <f>IFERROR(VLOOKUP($C53,'SINAPI JANEIRO-2022'!$A:$D,4,0),IFERROR(VLOOKUP($C53,'5-COMP. PROPRIA'!$B$4:$I$79448,8,0),""))</f>
        <v>1436.3</v>
      </c>
      <c r="I53" s="44">
        <f>TRUNC(H53*'4-BDI'!$E$35,2)</f>
        <v>1834.15</v>
      </c>
      <c r="J53" s="44">
        <f t="shared" si="17"/>
        <v>18097.38</v>
      </c>
      <c r="K53" s="512">
        <f t="shared" si="18"/>
        <v>23110.29</v>
      </c>
    </row>
    <row r="54" spans="1:11" ht="28.5" outlineLevel="1">
      <c r="A54" s="6"/>
      <c r="B54" s="275" t="s">
        <v>12163</v>
      </c>
      <c r="C54" s="269" t="s">
        <v>3629</v>
      </c>
      <c r="D54" s="268" t="s">
        <v>3951</v>
      </c>
      <c r="E54" s="271" t="str">
        <f>IFERROR(VLOOKUP($C54,'SINAPI JANEIRO-2022'!$1:$1048576,2,0),IFERROR(VLOOKUP($C54,'5-COMP. PROPRIA'!$B$4:$I$79448,4,0),""))</f>
        <v>Janela de Alumínio - JA-08, 210x100, completa conforme projeto de esquadrias - Maxim-ar - incluso vidro liso incolor, espessura 6mm</v>
      </c>
      <c r="F54" s="272" t="str">
        <f>IFERROR(VLOOKUP($C54,'SINAPI JANEIRO-2022'!$A:$D,3,0),IFERROR(VLOOKUP($C54,'5-COMP. PROPRIA'!$B$4:$I$79448,5,0),""))</f>
        <v>M2</v>
      </c>
      <c r="G54" s="273">
        <v>6.3</v>
      </c>
      <c r="H54" s="44">
        <f>IFERROR(VLOOKUP($C54,'SINAPI JANEIRO-2022'!$A:$D,4,0),IFERROR(VLOOKUP($C54,'5-COMP. PROPRIA'!$B$4:$I$79448,8,0),""))</f>
        <v>1234.9000000000001</v>
      </c>
      <c r="I54" s="44">
        <f>TRUNC(H54*'4-BDI'!$E$35,2)</f>
        <v>1576.97</v>
      </c>
      <c r="J54" s="44">
        <f t="shared" si="17"/>
        <v>7779.87</v>
      </c>
      <c r="K54" s="512">
        <f t="shared" si="18"/>
        <v>9934.91</v>
      </c>
    </row>
    <row r="55" spans="1:11" ht="28.5" outlineLevel="1">
      <c r="A55" s="6"/>
      <c r="B55" s="275" t="s">
        <v>12164</v>
      </c>
      <c r="C55" s="269" t="s">
        <v>3631</v>
      </c>
      <c r="D55" s="268" t="s">
        <v>3951</v>
      </c>
      <c r="E55" s="271" t="str">
        <f>IFERROR(VLOOKUP($C55,'SINAPI JANEIRO-2022'!$1:$1048576,2,0),IFERROR(VLOOKUP($C55,'5-COMP. PROPRIA'!$B$4:$I$79448,4,0),""))</f>
        <v>Janela de Alumínio - JA-09, 210x150, completa conforme projeto de esquadrias - Maxim-ar - incluso vidro liso incolor, espessura 6mm</v>
      </c>
      <c r="F55" s="272" t="str">
        <f>IFERROR(VLOOKUP($C55,'SINAPI JANEIRO-2022'!$A:$D,3,0),IFERROR(VLOOKUP($C55,'5-COMP. PROPRIA'!$B$4:$I$79448,5,0),""))</f>
        <v>M2</v>
      </c>
      <c r="G55" s="273">
        <v>18.899999999999999</v>
      </c>
      <c r="H55" s="44">
        <f>IFERROR(VLOOKUP($C55,'SINAPI JANEIRO-2022'!$A:$D,4,0),IFERROR(VLOOKUP($C55,'5-COMP. PROPRIA'!$B$4:$I$79448,8,0),""))</f>
        <v>1234.9000000000001</v>
      </c>
      <c r="I55" s="44">
        <f>TRUNC(H55*'4-BDI'!$E$35,2)</f>
        <v>1576.97</v>
      </c>
      <c r="J55" s="44">
        <f t="shared" si="17"/>
        <v>23339.61</v>
      </c>
      <c r="K55" s="512">
        <f t="shared" si="18"/>
        <v>29804.73</v>
      </c>
    </row>
    <row r="56" spans="1:11" ht="28.5" outlineLevel="1">
      <c r="A56" s="6"/>
      <c r="B56" s="275" t="s">
        <v>12165</v>
      </c>
      <c r="C56" s="269" t="s">
        <v>3633</v>
      </c>
      <c r="D56" s="268" t="s">
        <v>3951</v>
      </c>
      <c r="E56" s="271" t="str">
        <f>IFERROR(VLOOKUP($C56,'SINAPI JANEIRO-2022'!$1:$1048576,2,0),IFERROR(VLOOKUP($C56,'5-COMP. PROPRIA'!$B$4:$I$79448,4,0),""))</f>
        <v>Janela de Alumínio - JA-10, 140x150, completa conforme projeto de esquadrias - Maxim-ar - incluso vidro liso incolor, espessura 6mm</v>
      </c>
      <c r="F56" s="272" t="str">
        <f>IFERROR(VLOOKUP($C56,'SINAPI JANEIRO-2022'!$A:$D,3,0),IFERROR(VLOOKUP($C56,'5-COMP. PROPRIA'!$B$4:$I$79448,5,0),""))</f>
        <v>M2</v>
      </c>
      <c r="G56" s="273">
        <v>2.1</v>
      </c>
      <c r="H56" s="44">
        <f>IFERROR(VLOOKUP($C56,'SINAPI JANEIRO-2022'!$A:$D,4,0),IFERROR(VLOOKUP($C56,'5-COMP. PROPRIA'!$B$4:$I$79448,8,0),""))</f>
        <v>1234.9000000000001</v>
      </c>
      <c r="I56" s="44">
        <f>TRUNC(H56*'4-BDI'!$E$35,2)</f>
        <v>1576.97</v>
      </c>
      <c r="J56" s="44">
        <f t="shared" si="17"/>
        <v>2593.29</v>
      </c>
      <c r="K56" s="512">
        <f t="shared" si="18"/>
        <v>3311.63</v>
      </c>
    </row>
    <row r="57" spans="1:11" ht="28.5" outlineLevel="1">
      <c r="A57" s="6"/>
      <c r="B57" s="275" t="s">
        <v>12166</v>
      </c>
      <c r="C57" s="269" t="s">
        <v>3635</v>
      </c>
      <c r="D57" s="268" t="s">
        <v>3951</v>
      </c>
      <c r="E57" s="271" t="str">
        <f>IFERROR(VLOOKUP($C57,'SINAPI JANEIRO-2022'!$1:$1048576,2,0),IFERROR(VLOOKUP($C57,'5-COMP. PROPRIA'!$B$4:$I$79448,4,0),""))</f>
        <v>Janela de Alumínio - JA-11, 140x75, completa conforme projeto de esquadrias - Maxim-ar - incluso vidro liso incolor, espessura 6mm</v>
      </c>
      <c r="F57" s="272" t="str">
        <f>IFERROR(VLOOKUP($C57,'SINAPI JANEIRO-2022'!$A:$D,3,0),IFERROR(VLOOKUP($C57,'5-COMP. PROPRIA'!$B$4:$I$79448,5,0),""))</f>
        <v>M2</v>
      </c>
      <c r="G57" s="273">
        <v>6.3</v>
      </c>
      <c r="H57" s="44">
        <f>IFERROR(VLOOKUP($C57,'SINAPI JANEIRO-2022'!$A:$D,4,0),IFERROR(VLOOKUP($C57,'5-COMP. PROPRIA'!$B$4:$I$79448,8,0),""))</f>
        <v>1436.3</v>
      </c>
      <c r="I57" s="44">
        <f>TRUNC(H57*'4-BDI'!$E$35,2)</f>
        <v>1834.15</v>
      </c>
      <c r="J57" s="44">
        <f t="shared" si="17"/>
        <v>9048.69</v>
      </c>
      <c r="K57" s="512">
        <f t="shared" si="18"/>
        <v>11555.14</v>
      </c>
    </row>
    <row r="58" spans="1:11" ht="28.5" outlineLevel="1">
      <c r="A58" s="6"/>
      <c r="B58" s="275" t="s">
        <v>12167</v>
      </c>
      <c r="C58" s="269" t="s">
        <v>3637</v>
      </c>
      <c r="D58" s="268" t="s">
        <v>3951</v>
      </c>
      <c r="E58" s="271" t="str">
        <f>IFERROR(VLOOKUP($C58,'SINAPI JANEIRO-2022'!$1:$1048576,2,0),IFERROR(VLOOKUP($C58,'5-COMP. PROPRIA'!$B$4:$I$79448,4,0),""))</f>
        <v>Janela de Alumínio - JA-12, 420x50, completa conforme projeto de esquadrias - Maxim-ar - incluso vidro liso incolor, espessura 6mm</v>
      </c>
      <c r="F58" s="272" t="str">
        <f>IFERROR(VLOOKUP($C58,'SINAPI JANEIRO-2022'!$A:$D,3,0),IFERROR(VLOOKUP($C58,'5-COMP. PROPRIA'!$B$4:$I$79448,5,0),""))</f>
        <v>M2</v>
      </c>
      <c r="G58" s="273">
        <v>8.4</v>
      </c>
      <c r="H58" s="44">
        <f>IFERROR(VLOOKUP($C58,'SINAPI JANEIRO-2022'!$A:$D,4,0),IFERROR(VLOOKUP($C58,'5-COMP. PROPRIA'!$B$4:$I$79448,8,0),""))</f>
        <v>1234.9000000000001</v>
      </c>
      <c r="I58" s="44">
        <f>TRUNC(H58*'4-BDI'!$E$35,2)</f>
        <v>1576.97</v>
      </c>
      <c r="J58" s="44">
        <f t="shared" si="17"/>
        <v>10373.16</v>
      </c>
      <c r="K58" s="512">
        <f t="shared" si="18"/>
        <v>13246.54</v>
      </c>
    </row>
    <row r="59" spans="1:11" ht="28.5" outlineLevel="1">
      <c r="A59" s="6"/>
      <c r="B59" s="275" t="s">
        <v>12168</v>
      </c>
      <c r="C59" s="269" t="s">
        <v>3639</v>
      </c>
      <c r="D59" s="268" t="s">
        <v>3951</v>
      </c>
      <c r="E59" s="271" t="str">
        <f>IFERROR(VLOOKUP($C59,'SINAPI JANEIRO-2022'!$1:$1048576,2,0),IFERROR(VLOOKUP($C59,'5-COMP. PROPRIA'!$B$4:$I$79448,4,0),""))</f>
        <v>Janela de Alumínio - JA-13, 420x150, completa conforme projeto de esquadrias - Maxim-ar - incluso vidro liso incolor, espessura 6mm</v>
      </c>
      <c r="F59" s="272" t="str">
        <f>IFERROR(VLOOKUP($C59,'SINAPI JANEIRO-2022'!$A:$D,3,0),IFERROR(VLOOKUP($C59,'5-COMP. PROPRIA'!$B$4:$I$79448,5,0),""))</f>
        <v>M2</v>
      </c>
      <c r="G59" s="273">
        <v>12.6</v>
      </c>
      <c r="H59" s="44">
        <f>IFERROR(VLOOKUP($C59,'SINAPI JANEIRO-2022'!$A:$D,4,0),IFERROR(VLOOKUP($C59,'5-COMP. PROPRIA'!$B$4:$I$79448,8,0),""))</f>
        <v>1234.9000000000001</v>
      </c>
      <c r="I59" s="44">
        <f>TRUNC(H59*'4-BDI'!$E$35,2)</f>
        <v>1576.97</v>
      </c>
      <c r="J59" s="44">
        <f t="shared" si="17"/>
        <v>15559.74</v>
      </c>
      <c r="K59" s="512">
        <f t="shared" si="18"/>
        <v>19869.82</v>
      </c>
    </row>
    <row r="60" spans="1:11" ht="28.5" outlineLevel="1">
      <c r="A60" s="6"/>
      <c r="B60" s="275" t="s">
        <v>12169</v>
      </c>
      <c r="C60" s="269" t="s">
        <v>3641</v>
      </c>
      <c r="D60" s="268" t="s">
        <v>3951</v>
      </c>
      <c r="E60" s="271" t="str">
        <f>IFERROR(VLOOKUP($C60,'SINAPI JANEIRO-2022'!$1:$1048576,2,0),IFERROR(VLOOKUP($C60,'5-COMP. PROPRIA'!$B$4:$I$79448,4,0),""))</f>
        <v>Janela de Alumínio - JA-14, 560x100, completa conforme projeto de esquadrias - Maxim-ar - incluso vidro liso incolor, espessura 6mm</v>
      </c>
      <c r="F60" s="272" t="str">
        <f>IFERROR(VLOOKUP($C60,'SINAPI JANEIRO-2022'!$A:$D,3,0),IFERROR(VLOOKUP($C60,'5-COMP. PROPRIA'!$B$4:$I$79448,5,0),""))</f>
        <v>M2</v>
      </c>
      <c r="G60" s="273">
        <v>33.6</v>
      </c>
      <c r="H60" s="44">
        <f>IFERROR(VLOOKUP($C60,'SINAPI JANEIRO-2022'!$A:$D,4,0),IFERROR(VLOOKUP($C60,'5-COMP. PROPRIA'!$B$4:$I$79448,8,0),""))</f>
        <v>1234.9000000000001</v>
      </c>
      <c r="I60" s="44">
        <f>TRUNC(H60*'4-BDI'!$E$35,2)</f>
        <v>1576.97</v>
      </c>
      <c r="J60" s="44">
        <f t="shared" si="17"/>
        <v>41492.639999999999</v>
      </c>
      <c r="K60" s="512">
        <f t="shared" si="18"/>
        <v>52986.19</v>
      </c>
    </row>
    <row r="61" spans="1:11" ht="28.5" outlineLevel="1">
      <c r="A61" s="6"/>
      <c r="B61" s="275" t="s">
        <v>12170</v>
      </c>
      <c r="C61" s="269" t="s">
        <v>3643</v>
      </c>
      <c r="D61" s="268" t="s">
        <v>3951</v>
      </c>
      <c r="E61" s="271" t="str">
        <f>IFERROR(VLOOKUP($C61,'SINAPI JANEIRO-2022'!$1:$1048576,2,0),IFERROR(VLOOKUP($C61,'5-COMP. PROPRIA'!$B$4:$I$79448,4,0),""))</f>
        <v>Janela de Alumínio - JA-15, 560x150, completa conforme projeto de esquadrias - Maxim-ar -incluso vidro liso incolor, espessura 6mm</v>
      </c>
      <c r="F61" s="272" t="str">
        <f>IFERROR(VLOOKUP($C61,'SINAPI JANEIRO-2022'!$A:$D,3,0),IFERROR(VLOOKUP($C61,'5-COMP. PROPRIA'!$B$4:$I$79448,5,0),""))</f>
        <v>M2</v>
      </c>
      <c r="G61" s="273">
        <v>16.8</v>
      </c>
      <c r="H61" s="44">
        <f>IFERROR(VLOOKUP($C61,'SINAPI JANEIRO-2022'!$A:$D,4,0),IFERROR(VLOOKUP($C61,'5-COMP. PROPRIA'!$B$4:$I$79448,8,0),""))</f>
        <v>1234.9000000000001</v>
      </c>
      <c r="I61" s="44">
        <f>TRUNC(H61*'4-BDI'!$E$35,2)</f>
        <v>1576.97</v>
      </c>
      <c r="J61" s="44">
        <f t="shared" si="17"/>
        <v>20746.32</v>
      </c>
      <c r="K61" s="512">
        <f t="shared" si="18"/>
        <v>26493.09</v>
      </c>
    </row>
    <row r="62" spans="1:11" outlineLevel="1">
      <c r="A62" s="6"/>
      <c r="B62" s="275" t="s">
        <v>12171</v>
      </c>
      <c r="C62" s="269" t="s">
        <v>4139</v>
      </c>
      <c r="D62" s="268" t="s">
        <v>3951</v>
      </c>
      <c r="E62" s="271" t="str">
        <f>IFERROR(VLOOKUP($C62,'SINAPI JANEIRO-2022'!$1:$1048576,2,0),IFERROR(VLOOKUP($C62,'5-COMP. PROPRIA'!$B$4:$I$79448,4,0),""))</f>
        <v>Tela de nylon de proteção- fixada na esquadria</v>
      </c>
      <c r="F62" s="272" t="str">
        <f>IFERROR(VLOOKUP($C62,'SINAPI JANEIRO-2022'!$A:$D,3,0),IFERROR(VLOOKUP($C62,'5-COMP. PROPRIA'!$B$4:$I$79448,5,0),""))</f>
        <v>M2</v>
      </c>
      <c r="G62" s="273">
        <v>20.25</v>
      </c>
      <c r="H62" s="44">
        <f>IFERROR(VLOOKUP($C62,'SINAPI JANEIRO-2022'!$A:$D,4,0),IFERROR(VLOOKUP($C62,'5-COMP. PROPRIA'!$B$4:$I$79448,8,0),""))</f>
        <v>341.6</v>
      </c>
      <c r="I62" s="44">
        <f>TRUNC(H62*'4-BDI'!$E$35,2)</f>
        <v>436.22</v>
      </c>
      <c r="J62" s="44">
        <f t="shared" si="17"/>
        <v>6917.4</v>
      </c>
      <c r="K62" s="512">
        <f t="shared" si="18"/>
        <v>8833.4500000000007</v>
      </c>
    </row>
    <row r="63" spans="1:11" ht="15" outlineLevel="1">
      <c r="A63" s="6"/>
      <c r="B63" s="126" t="s">
        <v>12172</v>
      </c>
      <c r="C63" s="78"/>
      <c r="D63" s="78"/>
      <c r="E63" s="70" t="s">
        <v>3967</v>
      </c>
      <c r="F63" s="75"/>
      <c r="G63" s="65"/>
      <c r="H63" s="66"/>
      <c r="I63" s="66"/>
      <c r="J63" s="66"/>
      <c r="K63" s="517"/>
    </row>
    <row r="64" spans="1:11" outlineLevel="1">
      <c r="A64" s="6"/>
      <c r="B64" s="275" t="s">
        <v>12173</v>
      </c>
      <c r="C64" s="277" t="s">
        <v>11753</v>
      </c>
      <c r="D64" s="268" t="s">
        <v>3951</v>
      </c>
      <c r="E64" s="271" t="str">
        <f>IFERROR(VLOOKUP($C64,'SINAPI JANEIRO-2022'!$1:$1048576,2,0),IFERROR(VLOOKUP($C64,'5-COMP. PROPRIA'!$B$4:$I$79448,4,0),""))</f>
        <v>Vidro liso temperado incolor, esp  6mm- fornec e instalação</v>
      </c>
      <c r="F64" s="272" t="str">
        <f>IFERROR(VLOOKUP($C64,'SINAPI JANEIRO-2022'!$A:$D,3,0),IFERROR(VLOOKUP($C64,'5-COMP. PROPRIA'!$B$4:$I$79448,5,0),""))</f>
        <v>M2</v>
      </c>
      <c r="G64" s="273">
        <v>10.7</v>
      </c>
      <c r="H64" s="44">
        <f>IFERROR(VLOOKUP($C64,'SINAPI JANEIRO-2022'!$A:$D,4,0),IFERROR(VLOOKUP($C64,'5-COMP. PROPRIA'!$B$4:$I$79448,8,0),""))</f>
        <v>303.13</v>
      </c>
      <c r="I64" s="44">
        <f>TRUNC(H64*'4-BDI'!$E$35,2)</f>
        <v>387.09</v>
      </c>
      <c r="J64" s="44">
        <f t="shared" ref="J64:J66" si="19">TRUNC(G64*H64,2)</f>
        <v>3243.49</v>
      </c>
      <c r="K64" s="512">
        <f t="shared" ref="K64:K66" si="20">TRUNC(G64*I64,2)</f>
        <v>4141.8599999999997</v>
      </c>
    </row>
    <row r="65" spans="1:11" outlineLevel="1">
      <c r="A65" s="6"/>
      <c r="B65" s="275" t="s">
        <v>12174</v>
      </c>
      <c r="C65" s="277" t="s">
        <v>11752</v>
      </c>
      <c r="D65" s="268" t="s">
        <v>3951</v>
      </c>
      <c r="E65" s="271" t="str">
        <f>IFERROR(VLOOKUP($C65,'SINAPI JANEIRO-2022'!$1:$1048576,2,0),IFERROR(VLOOKUP($C65,'5-COMP. PROPRIA'!$B$4:$I$79448,4,0),""))</f>
        <v>Vidro liso temperado incolor, esp  10mm- fornec e instalação</v>
      </c>
      <c r="F65" s="272" t="str">
        <f>IFERROR(VLOOKUP($C65,'SINAPI JANEIRO-2022'!$A:$D,3,0),IFERROR(VLOOKUP($C65,'5-COMP. PROPRIA'!$B$4:$I$79448,5,0),""))</f>
        <v>M2</v>
      </c>
      <c r="G65" s="273">
        <v>11.4</v>
      </c>
      <c r="H65" s="44">
        <f>IFERROR(VLOOKUP($C65,'SINAPI JANEIRO-2022'!$A:$D,4,0),IFERROR(VLOOKUP($C65,'5-COMP. PROPRIA'!$B$4:$I$79448,8,0),""))</f>
        <v>486.94</v>
      </c>
      <c r="I65" s="44">
        <f>TRUNC(H65*'4-BDI'!$E$35,2)</f>
        <v>621.82000000000005</v>
      </c>
      <c r="J65" s="44">
        <f t="shared" si="19"/>
        <v>5551.11</v>
      </c>
      <c r="K65" s="512">
        <f t="shared" si="20"/>
        <v>7088.74</v>
      </c>
    </row>
    <row r="66" spans="1:11" outlineLevel="1">
      <c r="A66" s="6"/>
      <c r="B66" s="275" t="s">
        <v>12175</v>
      </c>
      <c r="C66" s="268" t="s">
        <v>11754</v>
      </c>
      <c r="D66" s="268" t="s">
        <v>3951</v>
      </c>
      <c r="E66" s="271" t="str">
        <f>IFERROR(VLOOKUP($C66,'SINAPI JANEIRO-2022'!$1:$1048576,2,0),IFERROR(VLOOKUP($C66,'5-COMP. PROPRIA'!$B$4:$I$79448,4,0),""))</f>
        <v>Espelho cristal esp. 4mm sem moldura de madeira</v>
      </c>
      <c r="F66" s="272" t="str">
        <f>IFERROR(VLOOKUP($C66,'SINAPI JANEIRO-2022'!$A:$D,3,0),IFERROR(VLOOKUP($C66,'5-COMP. PROPRIA'!$B$4:$I$79448,5,0),""))</f>
        <v>M2</v>
      </c>
      <c r="G66" s="273">
        <v>21.28</v>
      </c>
      <c r="H66" s="44">
        <f>IFERROR(VLOOKUP($C66,'SINAPI JANEIRO-2022'!$A:$D,4,0),IFERROR(VLOOKUP($C66,'5-COMP. PROPRIA'!$B$4:$I$79448,8,0),""))</f>
        <v>733.58</v>
      </c>
      <c r="I66" s="44">
        <f>TRUNC(H66*'4-BDI'!$E$35,2)</f>
        <v>936.78</v>
      </c>
      <c r="J66" s="44">
        <f t="shared" si="19"/>
        <v>15610.58</v>
      </c>
      <c r="K66" s="512">
        <f t="shared" si="20"/>
        <v>19934.669999999998</v>
      </c>
    </row>
    <row r="67" spans="1:11" ht="15" outlineLevel="1">
      <c r="A67" s="6"/>
      <c r="B67" s="126" t="s">
        <v>12176</v>
      </c>
      <c r="C67" s="75"/>
      <c r="D67" s="75"/>
      <c r="E67" s="70" t="s">
        <v>3968</v>
      </c>
      <c r="F67" s="75"/>
      <c r="G67" s="65"/>
      <c r="H67" s="66"/>
      <c r="I67" s="66"/>
      <c r="J67" s="66"/>
      <c r="K67" s="517"/>
    </row>
    <row r="68" spans="1:11" ht="28.5" outlineLevel="1">
      <c r="A68" s="6"/>
      <c r="B68" s="275" t="s">
        <v>12177</v>
      </c>
      <c r="C68" s="269" t="s">
        <v>3645</v>
      </c>
      <c r="D68" s="268" t="s">
        <v>3951</v>
      </c>
      <c r="E68" s="271" t="str">
        <f>IFERROR(VLOOKUP($C68,'SINAPI JANEIRO-2022'!$1:$1048576,2,0),IFERROR(VLOOKUP($C68,'5-COMP. PROPRIA'!$B$4:$I$79448,4,0),""))</f>
        <v>Gradil metalico e tela de aço galvanizado , inclusive pintura - fornecimento e instalação (GR1, GR2, GR3, GR4)</v>
      </c>
      <c r="F68" s="272" t="str">
        <f>IFERROR(VLOOKUP($C68,'SINAPI JANEIRO-2022'!$A:$D,3,0),IFERROR(VLOOKUP($C68,'5-COMP. PROPRIA'!$B$4:$I$79448,5,0),""))</f>
        <v>M2</v>
      </c>
      <c r="G68" s="273">
        <v>50.22</v>
      </c>
      <c r="H68" s="44">
        <f>IFERROR(VLOOKUP($C68,'SINAPI JANEIRO-2022'!$A:$D,4,0),IFERROR(VLOOKUP($C68,'5-COMP. PROPRIA'!$B$4:$I$79448,8,0),""))</f>
        <v>441.51</v>
      </c>
      <c r="I68" s="44">
        <f>TRUNC(H68*'4-BDI'!$E$35,2)</f>
        <v>563.79999999999995</v>
      </c>
      <c r="J68" s="44">
        <f t="shared" ref="J68:J71" si="21">TRUNC(G68*H68,2)</f>
        <v>22172.63</v>
      </c>
      <c r="K68" s="512">
        <f t="shared" ref="K68:K71" si="22">TRUNC(G68*I68,2)</f>
        <v>28314.03</v>
      </c>
    </row>
    <row r="69" spans="1:11" ht="28.5" outlineLevel="1">
      <c r="A69" s="6"/>
      <c r="B69" s="275" t="s">
        <v>12178</v>
      </c>
      <c r="C69" s="269" t="s">
        <v>4140</v>
      </c>
      <c r="D69" s="268" t="s">
        <v>3951</v>
      </c>
      <c r="E69" s="271" t="str">
        <f>IFERROR(VLOOKUP($C69,'SINAPI JANEIRO-2022'!$1:$1048576,2,0),IFERROR(VLOOKUP($C69,'5-COMP. PROPRIA'!$B$4:$I$79448,4,0),""))</f>
        <v>Portão de abrir em chapa de aço perfurada, inclusive pintura - fornecimento e instalação (PF1 e PF2)</v>
      </c>
      <c r="F69" s="272" t="str">
        <f>IFERROR(VLOOKUP($C69,'SINAPI JANEIRO-2022'!$A:$D,3,0),IFERROR(VLOOKUP($C69,'5-COMP. PROPRIA'!$B$4:$I$79448,5,0),""))</f>
        <v>M2</v>
      </c>
      <c r="G69" s="273">
        <v>8.31</v>
      </c>
      <c r="H69" s="44">
        <f>IFERROR(VLOOKUP($C69,'SINAPI JANEIRO-2022'!$A:$D,4,0),IFERROR(VLOOKUP($C69,'5-COMP. PROPRIA'!$B$4:$I$79448,8,0),""))</f>
        <v>272.37</v>
      </c>
      <c r="I69" s="44">
        <f>TRUNC(H69*'4-BDI'!$E$35,2)</f>
        <v>347.81</v>
      </c>
      <c r="J69" s="44">
        <f t="shared" si="21"/>
        <v>2263.39</v>
      </c>
      <c r="K69" s="512">
        <f t="shared" si="22"/>
        <v>2890.3</v>
      </c>
    </row>
    <row r="70" spans="1:11" ht="28.5" outlineLevel="1">
      <c r="A70" s="6"/>
      <c r="B70" s="275" t="s">
        <v>12179</v>
      </c>
      <c r="C70" s="269" t="s">
        <v>4141</v>
      </c>
      <c r="D70" s="268" t="s">
        <v>3951</v>
      </c>
      <c r="E70" s="271" t="str">
        <f>IFERROR(VLOOKUP($C70,'SINAPI JANEIRO-2022'!$1:$1048576,2,0),IFERROR(VLOOKUP($C70,'5-COMP. PROPRIA'!$B$4:$I$79448,4,0),""))</f>
        <v>Fechamento com chapa de aço perfurada, inclusive perfis metálicos para suporte e pintura - fornecimento e instalação</v>
      </c>
      <c r="F70" s="272" t="str">
        <f>IFERROR(VLOOKUP($C70,'SINAPI JANEIRO-2022'!$A:$D,3,0),IFERROR(VLOOKUP($C70,'5-COMP. PROPRIA'!$B$4:$I$79448,5,0),""))</f>
        <v>M2</v>
      </c>
      <c r="G70" s="273">
        <v>145.19999999999999</v>
      </c>
      <c r="H70" s="44">
        <f>IFERROR(VLOOKUP($C70,'SINAPI JANEIRO-2022'!$A:$D,4,0),IFERROR(VLOOKUP($C70,'5-COMP. PROPRIA'!$B$4:$I$79448,8,0),""))</f>
        <v>795.7</v>
      </c>
      <c r="I70" s="44">
        <f>TRUNC(H70*'4-BDI'!$E$35,2)</f>
        <v>1016.11</v>
      </c>
      <c r="J70" s="44">
        <f t="shared" si="21"/>
        <v>115535.64</v>
      </c>
      <c r="K70" s="512">
        <f t="shared" si="22"/>
        <v>147539.17000000001</v>
      </c>
    </row>
    <row r="71" spans="1:11" ht="28.5" outlineLevel="1">
      <c r="A71" s="6"/>
      <c r="B71" s="275" t="s">
        <v>12180</v>
      </c>
      <c r="C71" s="269" t="s">
        <v>3647</v>
      </c>
      <c r="D71" s="268" t="s">
        <v>3951</v>
      </c>
      <c r="E71" s="271" t="str">
        <f>IFERROR(VLOOKUP($C71,'SINAPI JANEIRO-2022'!$1:$1048576,2,0),IFERROR(VLOOKUP($C71,'5-COMP. PROPRIA'!$B$4:$I$79448,4,0),""))</f>
        <v>Portão de abrir com gradil metálico e tela de aço galvanizado, inclusive pintura - fornecimento e instalação</v>
      </c>
      <c r="F71" s="272" t="str">
        <f>IFERROR(VLOOKUP($C71,'SINAPI JANEIRO-2022'!$A:$D,3,0),IFERROR(VLOOKUP($C71,'5-COMP. PROPRIA'!$B$4:$I$79448,5,0),""))</f>
        <v>M2</v>
      </c>
      <c r="G71" s="273">
        <v>13.5</v>
      </c>
      <c r="H71" s="44">
        <f>IFERROR(VLOOKUP($C71,'SINAPI JANEIRO-2022'!$A:$D,4,0),IFERROR(VLOOKUP($C71,'5-COMP. PROPRIA'!$B$4:$I$79448,8,0),""))</f>
        <v>441.51</v>
      </c>
      <c r="I71" s="44">
        <f>TRUNC(H71*'4-BDI'!$E$35,2)</f>
        <v>563.79999999999995</v>
      </c>
      <c r="J71" s="44">
        <f t="shared" si="21"/>
        <v>5960.38</v>
      </c>
      <c r="K71" s="512">
        <f t="shared" si="22"/>
        <v>7611.3</v>
      </c>
    </row>
    <row r="72" spans="1:11" ht="15" outlineLevel="1">
      <c r="A72" s="6"/>
      <c r="B72" s="124"/>
      <c r="C72" s="73"/>
      <c r="D72" s="73"/>
      <c r="E72" s="74"/>
      <c r="F72" s="492"/>
      <c r="G72" s="73"/>
      <c r="H72" s="141"/>
      <c r="I72" s="141" t="s">
        <v>12591</v>
      </c>
      <c r="J72" s="72">
        <f>TRUNC(SUM(J25:J71),2)</f>
        <v>494889.6</v>
      </c>
      <c r="K72" s="318">
        <f>TRUNC(SUM(K25:K71),2)</f>
        <v>631973.17000000004</v>
      </c>
    </row>
    <row r="73" spans="1:11">
      <c r="A73" s="6"/>
      <c r="B73" s="283"/>
      <c r="C73" s="284"/>
      <c r="D73" s="284"/>
      <c r="E73" s="26"/>
      <c r="F73" s="284"/>
      <c r="G73" s="42"/>
      <c r="H73" s="29"/>
      <c r="I73" s="29"/>
      <c r="J73" s="29"/>
      <c r="K73" s="518"/>
    </row>
    <row r="74" spans="1:11" ht="15">
      <c r="A74" s="6"/>
      <c r="B74" s="123">
        <v>4</v>
      </c>
      <c r="C74" s="83"/>
      <c r="D74" s="83"/>
      <c r="E74" s="60" t="s">
        <v>3649</v>
      </c>
      <c r="F74" s="265"/>
      <c r="G74" s="62"/>
      <c r="H74" s="62"/>
      <c r="I74" s="62"/>
      <c r="J74" s="62"/>
      <c r="K74" s="513"/>
    </row>
    <row r="75" spans="1:11" outlineLevel="1">
      <c r="A75" s="6"/>
      <c r="B75" s="275" t="s">
        <v>12181</v>
      </c>
      <c r="C75" s="268" t="s">
        <v>3650</v>
      </c>
      <c r="D75" s="268" t="s">
        <v>3951</v>
      </c>
      <c r="E75" s="271" t="str">
        <f>IFERROR(VLOOKUP($C75,'SINAPI JANEIRO-2022'!$1:$1048576,2,0),IFERROR(VLOOKUP($C75,'5-COMP. PROPRIA'!$B$4:$I$79448,4,0),""))</f>
        <v>Calha em chapa metalica Nº 22 desenvolvimento de 50 cm</v>
      </c>
      <c r="F75" s="272" t="str">
        <f>IFERROR(VLOOKUP($C75,'SINAPI JANEIRO-2022'!$A:$D,3,0),IFERROR(VLOOKUP($C75,'5-COMP. PROPRIA'!$B$4:$I$79448,5,0),""))</f>
        <v>M</v>
      </c>
      <c r="G75" s="273">
        <v>6.15</v>
      </c>
      <c r="H75" s="44">
        <f>IFERROR(VLOOKUP($C75,'SINAPI JANEIRO-2022'!$A:$D,4,0),IFERROR(VLOOKUP($C75,'5-COMP. PROPRIA'!$B$4:$I$79448,8,0),""))</f>
        <v>89.56</v>
      </c>
      <c r="I75" s="44">
        <f>TRUNC(H75*'4-BDI'!$E$35,2)</f>
        <v>114.36</v>
      </c>
      <c r="J75" s="44">
        <f t="shared" ref="J75:J76" si="23">TRUNC(G75*H75,2)</f>
        <v>550.79</v>
      </c>
      <c r="K75" s="512">
        <f t="shared" ref="K75:K76" si="24">TRUNC(G75*I75,2)</f>
        <v>703.31</v>
      </c>
    </row>
    <row r="76" spans="1:11" outlineLevel="1">
      <c r="A76" s="6"/>
      <c r="B76" s="275" t="s">
        <v>12182</v>
      </c>
      <c r="C76" s="268" t="s">
        <v>3652</v>
      </c>
      <c r="D76" s="268" t="s">
        <v>3951</v>
      </c>
      <c r="E76" s="271" t="str">
        <f>IFERROR(VLOOKUP($C76,'SINAPI JANEIRO-2022'!$1:$1048576,2,0),IFERROR(VLOOKUP($C76,'5-COMP. PROPRIA'!$B$4:$I$79448,4,0),""))</f>
        <v>Rufo em chapa de aço galvanizado nr. 24, desenvolvimento 25 cm</v>
      </c>
      <c r="F76" s="272" t="str">
        <f>IFERROR(VLOOKUP($C76,'SINAPI JANEIRO-2022'!$A:$D,3,0),IFERROR(VLOOKUP($C76,'5-COMP. PROPRIA'!$B$4:$I$79448,5,0),""))</f>
        <v>M</v>
      </c>
      <c r="G76" s="273">
        <v>258.89999999999998</v>
      </c>
      <c r="H76" s="44">
        <f>IFERROR(VLOOKUP($C76,'SINAPI JANEIRO-2022'!$A:$D,4,0),IFERROR(VLOOKUP($C76,'5-COMP. PROPRIA'!$B$4:$I$79448,8,0),""))</f>
        <v>57.39</v>
      </c>
      <c r="I76" s="44">
        <f>TRUNC(H76*'4-BDI'!$E$35,2)</f>
        <v>73.28</v>
      </c>
      <c r="J76" s="44">
        <f t="shared" si="23"/>
        <v>14858.27</v>
      </c>
      <c r="K76" s="512">
        <f t="shared" si="24"/>
        <v>18972.189999999999</v>
      </c>
    </row>
    <row r="77" spans="1:11" ht="15" outlineLevel="1">
      <c r="A77" s="6"/>
      <c r="B77" s="124"/>
      <c r="C77" s="73"/>
      <c r="D77" s="73"/>
      <c r="E77" s="74"/>
      <c r="F77" s="492"/>
      <c r="G77" s="73"/>
      <c r="H77" s="141"/>
      <c r="I77" s="141" t="s">
        <v>12591</v>
      </c>
      <c r="J77" s="72">
        <f>TRUNC(SUM(J75:J76),2)</f>
        <v>15409.06</v>
      </c>
      <c r="K77" s="318">
        <f>TRUNC(SUM(K75:K76),2)</f>
        <v>19675.5</v>
      </c>
    </row>
    <row r="78" spans="1:11">
      <c r="A78" s="6"/>
      <c r="B78" s="283"/>
      <c r="C78" s="284"/>
      <c r="D78" s="284"/>
      <c r="E78" s="26"/>
      <c r="F78" s="284"/>
      <c r="G78" s="42"/>
      <c r="H78" s="29"/>
      <c r="I78" s="29"/>
      <c r="J78" s="29"/>
      <c r="K78" s="518"/>
    </row>
    <row r="79" spans="1:11" ht="15">
      <c r="A79" s="6"/>
      <c r="B79" s="123">
        <v>5</v>
      </c>
      <c r="C79" s="83"/>
      <c r="D79" s="83"/>
      <c r="E79" s="60" t="s">
        <v>3653</v>
      </c>
      <c r="F79" s="265"/>
      <c r="G79" s="62"/>
      <c r="H79" s="62"/>
      <c r="I79" s="62"/>
      <c r="J79" s="62"/>
      <c r="K79" s="513"/>
    </row>
    <row r="80" spans="1:11">
      <c r="A80" s="6"/>
      <c r="B80" s="275" t="s">
        <v>12183</v>
      </c>
      <c r="C80" s="268">
        <v>87878</v>
      </c>
      <c r="D80" s="268" t="s">
        <v>3565</v>
      </c>
      <c r="E80" s="271" t="s">
        <v>12601</v>
      </c>
      <c r="F80" s="272" t="str">
        <f>IFERROR(VLOOKUP($C80,'SINAPI JANEIRO-2022'!$A:$D,3,0),IFERROR(VLOOKUP($C80,'5-COMP. PROPRIA'!$B$4:$I$79448,5,0),""))</f>
        <v>M2</v>
      </c>
      <c r="G80" s="273">
        <v>60</v>
      </c>
      <c r="H80" s="44">
        <f>IFERROR(VLOOKUP($C80,'SINAPI JANEIRO-2022'!$A:$D,4,0),IFERROR(VLOOKUP($C80,'5-COMP. PROPRIA'!$B$4:$I$79448,8,0),""))</f>
        <v>3.67</v>
      </c>
      <c r="I80" s="44">
        <f>TRUNC(H80*'4-BDI'!$E$35,2)</f>
        <v>4.68</v>
      </c>
      <c r="J80" s="44">
        <f t="shared" ref="J80:J82" si="25">TRUNC(G80*H80,2)</f>
        <v>220.2</v>
      </c>
      <c r="K80" s="512">
        <f t="shared" ref="K80:K82" si="26">TRUNC(G80*I80,2)</f>
        <v>280.8</v>
      </c>
    </row>
    <row r="81" spans="1:11">
      <c r="A81" s="6"/>
      <c r="B81" s="275" t="s">
        <v>3952</v>
      </c>
      <c r="C81" s="268" t="s">
        <v>3654</v>
      </c>
      <c r="D81" s="268" t="s">
        <v>3951</v>
      </c>
      <c r="E81" s="271" t="str">
        <f>IFERROR(VLOOKUP($C81,'SINAPI JANEIRO-2022'!$1:$1048576,2,0),IFERROR(VLOOKUP($C81,'5-COMP. PROPRIA'!$B$4:$I$79448,4,0),""))</f>
        <v xml:space="preserve">Emboço paulista para paredes externas traço 1:2:9 - preparo manual - espessura 2,5 cm </v>
      </c>
      <c r="F81" s="272" t="str">
        <f>IFERROR(VLOOKUP($C81,'SINAPI JANEIRO-2022'!$A:$D,3,0),IFERROR(VLOOKUP($C81,'5-COMP. PROPRIA'!$B$4:$I$79448,5,0),""))</f>
        <v>M2</v>
      </c>
      <c r="G81" s="273">
        <v>60</v>
      </c>
      <c r="H81" s="44">
        <f>IFERROR(VLOOKUP($C81,'SINAPI JANEIRO-2022'!$A:$D,4,0),IFERROR(VLOOKUP($C81,'5-COMP. PROPRIA'!$B$4:$I$79448,8,0),""))</f>
        <v>39.39</v>
      </c>
      <c r="I81" s="44">
        <f>TRUNC(H81*'4-BDI'!$E$35,2)</f>
        <v>50.3</v>
      </c>
      <c r="J81" s="44">
        <f t="shared" si="25"/>
        <v>2363.4</v>
      </c>
      <c r="K81" s="512">
        <f t="shared" si="26"/>
        <v>3018</v>
      </c>
    </row>
    <row r="82" spans="1:11">
      <c r="A82" s="6"/>
      <c r="B82" s="275" t="s">
        <v>12184</v>
      </c>
      <c r="C82" s="268" t="s">
        <v>3656</v>
      </c>
      <c r="D82" s="268" t="s">
        <v>3951</v>
      </c>
      <c r="E82" s="271" t="str">
        <f>IFERROR(VLOOKUP($C82,'SINAPI JANEIRO-2022'!$1:$1048576,2,0),IFERROR(VLOOKUP($C82,'5-COMP. PROPRIA'!$B$4:$I$79448,4,0),""))</f>
        <v>Reboco para paredes internas, externas, pórticos, vigas, traço 1:4,5  - espessura 0,5 cm</v>
      </c>
      <c r="F82" s="272" t="str">
        <f>IFERROR(VLOOKUP($C82,'SINAPI JANEIRO-2022'!$A:$D,3,0),IFERROR(VLOOKUP($C82,'5-COMP. PROPRIA'!$B$4:$I$79448,5,0),""))</f>
        <v>M2</v>
      </c>
      <c r="G82" s="273">
        <v>60</v>
      </c>
      <c r="H82" s="44">
        <f>IFERROR(VLOOKUP($C82,'SINAPI JANEIRO-2022'!$A:$D,4,0),IFERROR(VLOOKUP($C82,'5-COMP. PROPRIA'!$B$4:$I$79448,8,0),""))</f>
        <v>14.23</v>
      </c>
      <c r="I82" s="44">
        <f>TRUNC(H82*'4-BDI'!$E$35,2)</f>
        <v>18.170000000000002</v>
      </c>
      <c r="J82" s="44">
        <f t="shared" si="25"/>
        <v>853.8</v>
      </c>
      <c r="K82" s="512">
        <f t="shared" si="26"/>
        <v>1090.2</v>
      </c>
    </row>
    <row r="83" spans="1:11" ht="28.5" outlineLevel="1">
      <c r="A83" s="6"/>
      <c r="B83" s="275" t="s">
        <v>12185</v>
      </c>
      <c r="C83" s="268" t="s">
        <v>11778</v>
      </c>
      <c r="D83" s="268" t="s">
        <v>3951</v>
      </c>
      <c r="E83" s="271" t="str">
        <f>IFERROR(VLOOKUP($C83,'SINAPI JANEIRO-2022'!$1:$1048576,2,0),IFERROR(VLOOKUP($C83,'5-COMP. PROPRIA'!$B$4:$I$79448,4,0),""))</f>
        <v>Revestimento cerâmico de paredes PEI IV- cerâmica 30 x 40 cm - incl. rejunte - conforme projeto - branca</v>
      </c>
      <c r="F83" s="272" t="str">
        <f>IFERROR(VLOOKUP($C83,'SINAPI JANEIRO-2022'!$A:$D,3,0),IFERROR(VLOOKUP($C83,'5-COMP. PROPRIA'!$B$4:$I$79448,5,0),""))</f>
        <v>M2</v>
      </c>
      <c r="G83" s="273">
        <v>60</v>
      </c>
      <c r="H83" s="44">
        <f>IFERROR(VLOOKUP($C83,'SINAPI JANEIRO-2022'!$A:$D,4,0),IFERROR(VLOOKUP($C83,'5-COMP. PROPRIA'!$B$4:$I$79448,8,0),""))</f>
        <v>64.25</v>
      </c>
      <c r="I83" s="44">
        <f>TRUNC(H83*'4-BDI'!$E$35,2)</f>
        <v>82.04</v>
      </c>
      <c r="J83" s="44">
        <f t="shared" ref="J83:J90" si="27">TRUNC(G83*H83,2)</f>
        <v>3855</v>
      </c>
      <c r="K83" s="512">
        <f t="shared" ref="K83:K90" si="28">TRUNC(G83*I83,2)</f>
        <v>4922.3999999999996</v>
      </c>
    </row>
    <row r="84" spans="1:11" ht="28.5" outlineLevel="1">
      <c r="A84" s="6"/>
      <c r="B84" s="275" t="s">
        <v>12186</v>
      </c>
      <c r="C84" s="268" t="s">
        <v>11779</v>
      </c>
      <c r="D84" s="268" t="s">
        <v>3951</v>
      </c>
      <c r="E84" s="271" t="str">
        <f>IFERROR(VLOOKUP($C84,'SINAPI JANEIRO-2022'!$1:$1048576,2,0),IFERROR(VLOOKUP($C84,'5-COMP. PROPRIA'!$B$4:$I$79448,4,0),""))</f>
        <v>Revestimento cerâmico de paredes PEI IV - cerâmica 10 x 10 cm - incl. rejunte - conforme projeto - azul</v>
      </c>
      <c r="F84" s="272" t="str">
        <f>IFERROR(VLOOKUP($C84,'SINAPI JANEIRO-2022'!$A:$D,3,0),IFERROR(VLOOKUP($C84,'5-COMP. PROPRIA'!$B$4:$I$79448,5,0),""))</f>
        <v>M2</v>
      </c>
      <c r="G84" s="273">
        <v>1.61</v>
      </c>
      <c r="H84" s="44">
        <f>IFERROR(VLOOKUP($C84,'SINAPI JANEIRO-2022'!$A:$D,4,0),IFERROR(VLOOKUP($C84,'5-COMP. PROPRIA'!$B$4:$I$79448,8,0),""))</f>
        <v>56.53</v>
      </c>
      <c r="I84" s="44">
        <f>TRUNC(H84*'4-BDI'!$E$35,2)</f>
        <v>72.180000000000007</v>
      </c>
      <c r="J84" s="44">
        <f t="shared" si="27"/>
        <v>91.01</v>
      </c>
      <c r="K84" s="512">
        <f t="shared" si="28"/>
        <v>116.2</v>
      </c>
    </row>
    <row r="85" spans="1:11" ht="28.5" outlineLevel="1">
      <c r="A85" s="6"/>
      <c r="B85" s="275" t="s">
        <v>12187</v>
      </c>
      <c r="C85" s="268" t="s">
        <v>11782</v>
      </c>
      <c r="D85" s="268" t="s">
        <v>3951</v>
      </c>
      <c r="E85" s="271" t="str">
        <f>IFERROR(VLOOKUP($C85,'SINAPI JANEIRO-2022'!$1:$1048576,2,0),IFERROR(VLOOKUP($C85,'5-COMP. PROPRIA'!$B$4:$I$79448,4,0),""))</f>
        <v>Revestimento cerâmico de paredes PEI IV - cerâmica 10 x 10 cm - incl. rejunte - conforme projeto - vermelho</v>
      </c>
      <c r="F85" s="272" t="str">
        <f>IFERROR(VLOOKUP($C85,'SINAPI JANEIRO-2022'!$A:$D,3,0),IFERROR(VLOOKUP($C85,'5-COMP. PROPRIA'!$B$4:$I$79448,5,0),""))</f>
        <v>M2</v>
      </c>
      <c r="G85" s="273">
        <v>1.69</v>
      </c>
      <c r="H85" s="44">
        <f>IFERROR(VLOOKUP($C85,'SINAPI JANEIRO-2022'!$A:$D,4,0),IFERROR(VLOOKUP($C85,'5-COMP. PROPRIA'!$B$4:$I$79448,8,0),""))</f>
        <v>56.53</v>
      </c>
      <c r="I85" s="44">
        <f>TRUNC(H85*'4-BDI'!$E$35,2)</f>
        <v>72.180000000000007</v>
      </c>
      <c r="J85" s="44">
        <f t="shared" si="27"/>
        <v>95.53</v>
      </c>
      <c r="K85" s="512">
        <f t="shared" si="28"/>
        <v>121.98</v>
      </c>
    </row>
    <row r="86" spans="1:11" ht="28.5" outlineLevel="1">
      <c r="A86" s="6"/>
      <c r="B86" s="275" t="s">
        <v>12188</v>
      </c>
      <c r="C86" s="268" t="s">
        <v>11783</v>
      </c>
      <c r="D86" s="268" t="s">
        <v>3951</v>
      </c>
      <c r="E86" s="271" t="str">
        <f>IFERROR(VLOOKUP($C86,'SINAPI JANEIRO-2022'!$1:$1048576,2,0),IFERROR(VLOOKUP($C86,'5-COMP. PROPRIA'!$B$4:$I$79448,4,0),""))</f>
        <v>Revestimento cerâmico de paredes PEI IV - cerâmica 10 x 10 cm - incl. rejunte - conforme projeto - branco</v>
      </c>
      <c r="F86" s="272" t="str">
        <f>IFERROR(VLOOKUP($C86,'SINAPI JANEIRO-2022'!$A:$D,3,0),IFERROR(VLOOKUP($C86,'5-COMP. PROPRIA'!$B$4:$I$79448,5,0),""))</f>
        <v>M2</v>
      </c>
      <c r="G86" s="273">
        <v>15.17</v>
      </c>
      <c r="H86" s="44">
        <f>IFERROR(VLOOKUP($C86,'SINAPI JANEIRO-2022'!$A:$D,4,0),IFERROR(VLOOKUP($C86,'5-COMP. PROPRIA'!$B$4:$I$79448,8,0),""))</f>
        <v>56.53</v>
      </c>
      <c r="I86" s="44">
        <f>TRUNC(H86*'4-BDI'!$E$35,2)</f>
        <v>72.180000000000007</v>
      </c>
      <c r="J86" s="44">
        <f t="shared" si="27"/>
        <v>857.56</v>
      </c>
      <c r="K86" s="512">
        <f t="shared" si="28"/>
        <v>1094.97</v>
      </c>
    </row>
    <row r="87" spans="1:11" ht="28.5" outlineLevel="1">
      <c r="A87" s="6"/>
      <c r="B87" s="275" t="s">
        <v>12189</v>
      </c>
      <c r="C87" s="268" t="s">
        <v>11785</v>
      </c>
      <c r="D87" s="268" t="s">
        <v>3951</v>
      </c>
      <c r="E87" s="271" t="str">
        <f>IFERROR(VLOOKUP($C87,'SINAPI JANEIRO-2022'!$1:$1048576,2,0),IFERROR(VLOOKUP($C87,'5-COMP. PROPRIA'!$B$4:$I$79448,4,0),""))</f>
        <v>Revestimento cerâmico de paredes PEI IV - cerâmica 10 x 10 cm - incl. rejunte - conforme projeto - amarelo</v>
      </c>
      <c r="F87" s="272" t="str">
        <f>IFERROR(VLOOKUP($C87,'SINAPI JANEIRO-2022'!$A:$D,3,0),IFERROR(VLOOKUP($C87,'5-COMP. PROPRIA'!$B$4:$I$79448,5,0),""))</f>
        <v>M2</v>
      </c>
      <c r="G87" s="273">
        <v>6.5</v>
      </c>
      <c r="H87" s="44">
        <f>IFERROR(VLOOKUP($C87,'SINAPI JANEIRO-2022'!$A:$D,4,0),IFERROR(VLOOKUP($C87,'5-COMP. PROPRIA'!$B$4:$I$79448,8,0),""))</f>
        <v>56.53</v>
      </c>
      <c r="I87" s="44">
        <f>TRUNC(H87*'4-BDI'!$E$35,2)</f>
        <v>72.180000000000007</v>
      </c>
      <c r="J87" s="44">
        <f t="shared" si="27"/>
        <v>367.44</v>
      </c>
      <c r="K87" s="512">
        <f t="shared" si="28"/>
        <v>469.17</v>
      </c>
    </row>
    <row r="88" spans="1:11" outlineLevel="1">
      <c r="A88" s="6"/>
      <c r="B88" s="275" t="s">
        <v>12190</v>
      </c>
      <c r="C88" s="268" t="s">
        <v>11200</v>
      </c>
      <c r="D88" s="268" t="s">
        <v>3951</v>
      </c>
      <c r="E88" s="271" t="str">
        <f>IFERROR(VLOOKUP($C88,'SINAPI JANEIRO-2022'!$1:$1048576,2,0),IFERROR(VLOOKUP($C88,'5-COMP. PROPRIA'!$B$4:$I$79448,4,0),""))</f>
        <v>Roda meio em madeira (largura=10cm)</v>
      </c>
      <c r="F88" s="272" t="str">
        <f>IFERROR(VLOOKUP($C88,'SINAPI JANEIRO-2022'!$A:$D,3,0),IFERROR(VLOOKUP($C88,'5-COMP. PROPRIA'!$B$4:$I$79448,5,0),""))</f>
        <v>M</v>
      </c>
      <c r="G88" s="273">
        <v>191.3</v>
      </c>
      <c r="H88" s="44">
        <f>IFERROR(VLOOKUP($C88,'SINAPI JANEIRO-2022'!$A:$D,4,0),IFERROR(VLOOKUP($C88,'5-COMP. PROPRIA'!$B$4:$I$79448,8,0),""))</f>
        <v>49.17</v>
      </c>
      <c r="I88" s="44">
        <f>TRUNC(H88*'4-BDI'!$E$35,2)</f>
        <v>62.79</v>
      </c>
      <c r="J88" s="44">
        <f t="shared" si="27"/>
        <v>9406.2199999999993</v>
      </c>
      <c r="K88" s="512">
        <f t="shared" si="28"/>
        <v>12011.72</v>
      </c>
    </row>
    <row r="89" spans="1:11" outlineLevel="1">
      <c r="A89" s="6"/>
      <c r="B89" s="275" t="s">
        <v>12191</v>
      </c>
      <c r="C89" s="269" t="s">
        <v>3658</v>
      </c>
      <c r="D89" s="268" t="s">
        <v>3951</v>
      </c>
      <c r="E89" s="271" t="str">
        <f>IFERROR(VLOOKUP($C89,'SINAPI JANEIRO-2022'!$1:$1048576,2,0),IFERROR(VLOOKUP($C89,'5-COMP. PROPRIA'!$B$4:$I$79448,4,0),""))</f>
        <v>Forro de gesso acartonado estruturado - montagem e instalação</v>
      </c>
      <c r="F89" s="272" t="str">
        <f>IFERROR(VLOOKUP($C89,'SINAPI JANEIRO-2022'!$A:$D,3,0),IFERROR(VLOOKUP($C89,'5-COMP. PROPRIA'!$B$4:$I$79448,5,0),""))</f>
        <v>M2</v>
      </c>
      <c r="G89" s="273">
        <v>498.03</v>
      </c>
      <c r="H89" s="44">
        <f>IFERROR(VLOOKUP($C89,'SINAPI JANEIRO-2022'!$A:$D,4,0),IFERROR(VLOOKUP($C89,'5-COMP. PROPRIA'!$B$4:$I$79448,8,0),""))</f>
        <v>90.01</v>
      </c>
      <c r="I89" s="44">
        <f>TRUNC(H89*'4-BDI'!$E$35,2)</f>
        <v>114.94</v>
      </c>
      <c r="J89" s="44">
        <f t="shared" si="27"/>
        <v>44827.68</v>
      </c>
      <c r="K89" s="512">
        <f t="shared" si="28"/>
        <v>57243.56</v>
      </c>
    </row>
    <row r="90" spans="1:11" ht="28.5" outlineLevel="1">
      <c r="A90" s="6"/>
      <c r="B90" s="275" t="s">
        <v>12192</v>
      </c>
      <c r="C90" s="269" t="s">
        <v>4142</v>
      </c>
      <c r="D90" s="268" t="s">
        <v>3951</v>
      </c>
      <c r="E90" s="271" t="str">
        <f>IFERROR(VLOOKUP($C90,'SINAPI JANEIRO-2022'!$1:$1048576,2,0),IFERROR(VLOOKUP($C90,'5-COMP. PROPRIA'!$B$4:$I$79448,4,0),""))</f>
        <v>Forro em fibra mineral removível (1250x625x16mm) apoiado sobre perfil metálico "T" invertido 24mm</v>
      </c>
      <c r="F90" s="272" t="str">
        <f>IFERROR(VLOOKUP($C90,'SINAPI JANEIRO-2022'!$A:$D,3,0),IFERROR(VLOOKUP($C90,'5-COMP. PROPRIA'!$B$4:$I$79448,5,0),""))</f>
        <v>M2</v>
      </c>
      <c r="G90" s="273">
        <v>738.27</v>
      </c>
      <c r="H90" s="44">
        <f>IFERROR(VLOOKUP($C90,'SINAPI JANEIRO-2022'!$A:$D,4,0),IFERROR(VLOOKUP($C90,'5-COMP. PROPRIA'!$B$4:$I$79448,8,0),""))</f>
        <v>152.52000000000001</v>
      </c>
      <c r="I90" s="44">
        <f>TRUNC(H90*'4-BDI'!$E$35,2)</f>
        <v>194.76</v>
      </c>
      <c r="J90" s="44">
        <f t="shared" si="27"/>
        <v>112600.94</v>
      </c>
      <c r="K90" s="512">
        <f t="shared" si="28"/>
        <v>143785.46</v>
      </c>
    </row>
    <row r="91" spans="1:11" ht="15" outlineLevel="1">
      <c r="A91" s="6"/>
      <c r="B91" s="124"/>
      <c r="C91" s="73"/>
      <c r="D91" s="73"/>
      <c r="E91" s="74"/>
      <c r="F91" s="492"/>
      <c r="G91" s="73"/>
      <c r="H91" s="141"/>
      <c r="I91" s="141" t="s">
        <v>12591</v>
      </c>
      <c r="J91" s="72">
        <f>TRUNC(SUM(J80:J90),2)</f>
        <v>175538.78</v>
      </c>
      <c r="K91" s="318">
        <f>TRUNC(SUM(K80:K90),2)</f>
        <v>224154.46</v>
      </c>
    </row>
    <row r="92" spans="1:11">
      <c r="A92" s="6"/>
      <c r="B92" s="283"/>
      <c r="C92" s="284"/>
      <c r="D92" s="284"/>
      <c r="E92" s="26"/>
      <c r="F92" s="284"/>
      <c r="G92" s="42"/>
      <c r="H92" s="29"/>
      <c r="I92" s="29"/>
      <c r="J92" s="29"/>
      <c r="K92" s="518"/>
    </row>
    <row r="93" spans="1:11" ht="15">
      <c r="A93" s="6"/>
      <c r="B93" s="123">
        <v>6</v>
      </c>
      <c r="C93" s="265"/>
      <c r="D93" s="265"/>
      <c r="E93" s="60" t="s">
        <v>3660</v>
      </c>
      <c r="F93" s="265"/>
      <c r="G93" s="62"/>
      <c r="H93" s="62"/>
      <c r="I93" s="62"/>
      <c r="J93" s="62"/>
      <c r="K93" s="513"/>
    </row>
    <row r="94" spans="1:11" ht="15">
      <c r="A94" s="6"/>
      <c r="B94" s="125" t="s">
        <v>3955</v>
      </c>
      <c r="C94" s="63"/>
      <c r="D94" s="63"/>
      <c r="E94" s="70" t="s">
        <v>3976</v>
      </c>
      <c r="F94" s="63"/>
      <c r="G94" s="77"/>
      <c r="H94" s="77"/>
      <c r="I94" s="77"/>
      <c r="J94" s="77"/>
      <c r="K94" s="519"/>
    </row>
    <row r="95" spans="1:11" outlineLevel="1">
      <c r="A95" s="6"/>
      <c r="B95" s="275" t="s">
        <v>3582</v>
      </c>
      <c r="C95" s="269" t="s">
        <v>3662</v>
      </c>
      <c r="D95" s="268" t="s">
        <v>3951</v>
      </c>
      <c r="E95" s="271" t="str">
        <f>IFERROR(VLOOKUP($C95,'SINAPI JANEIRO-2022'!$1:$1048576,2,0),IFERROR(VLOOKUP($C95,'5-COMP. PROPRIA'!$B$4:$I$79448,4,0),""))</f>
        <v>Contrapiso e=5,0cm</v>
      </c>
      <c r="F95" s="272" t="str">
        <f>IFERROR(VLOOKUP($C95,'SINAPI JANEIRO-2022'!$A:$D,3,0),IFERROR(VLOOKUP($C95,'5-COMP. PROPRIA'!$B$4:$I$79448,5,0),""))</f>
        <v>M2</v>
      </c>
      <c r="G95" s="273">
        <v>27</v>
      </c>
      <c r="H95" s="44">
        <f>IFERROR(VLOOKUP($C95,'SINAPI JANEIRO-2022'!$A:$D,4,0),IFERROR(VLOOKUP($C95,'5-COMP. PROPRIA'!$B$4:$I$79448,8,0),""))</f>
        <v>45.06</v>
      </c>
      <c r="I95" s="44">
        <f>TRUNC(H95*'4-BDI'!$E$35,2)</f>
        <v>57.54</v>
      </c>
      <c r="J95" s="44">
        <f t="shared" ref="J95:J106" si="29">TRUNC(G95*H95,2)</f>
        <v>1216.6199999999999</v>
      </c>
      <c r="K95" s="512">
        <f t="shared" ref="K95:K106" si="30">TRUNC(G95*I95,2)</f>
        <v>1553.58</v>
      </c>
    </row>
    <row r="96" spans="1:11" outlineLevel="1">
      <c r="A96" s="6"/>
      <c r="B96" s="275" t="s">
        <v>3585</v>
      </c>
      <c r="C96" s="269" t="s">
        <v>3665</v>
      </c>
      <c r="D96" s="268" t="s">
        <v>3951</v>
      </c>
      <c r="E96" s="271" t="str">
        <f>IFERROR(VLOOKUP($C96,'SINAPI JANEIRO-2022'!$1:$1048576,2,0),IFERROR(VLOOKUP($C96,'5-COMP. PROPRIA'!$B$4:$I$79448,4,0),""))</f>
        <v xml:space="preserve">Camada regularizadora e=2,0cm </v>
      </c>
      <c r="F96" s="272" t="str">
        <f>IFERROR(VLOOKUP($C96,'SINAPI JANEIRO-2022'!$A:$D,3,0),IFERROR(VLOOKUP($C96,'5-COMP. PROPRIA'!$B$4:$I$79448,5,0),""))</f>
        <v>M2</v>
      </c>
      <c r="G96" s="273">
        <v>27</v>
      </c>
      <c r="H96" s="44">
        <f>IFERROR(VLOOKUP($C96,'SINAPI JANEIRO-2022'!$A:$D,4,0),IFERROR(VLOOKUP($C96,'5-COMP. PROPRIA'!$B$4:$I$79448,8,0),""))</f>
        <v>33.700000000000003</v>
      </c>
      <c r="I96" s="44">
        <f>TRUNC(H96*'4-BDI'!$E$35,2)</f>
        <v>43.03</v>
      </c>
      <c r="J96" s="44">
        <f t="shared" ref="J96" si="31">TRUNC(G96*H96,2)</f>
        <v>909.9</v>
      </c>
      <c r="K96" s="512">
        <f t="shared" ref="K96" si="32">TRUNC(G96*I96,2)</f>
        <v>1161.81</v>
      </c>
    </row>
    <row r="97" spans="1:11" ht="28.5" outlineLevel="1">
      <c r="A97" s="6"/>
      <c r="B97" s="275" t="s">
        <v>3588</v>
      </c>
      <c r="C97" s="269" t="s">
        <v>3668</v>
      </c>
      <c r="D97" s="268" t="s">
        <v>3951</v>
      </c>
      <c r="E97" s="271" t="str">
        <f>IFERROR(VLOOKUP($C97,'SINAPI JANEIRO-2022'!$1:$1048576,2,0),IFERROR(VLOOKUP($C97,'5-COMP. PROPRIA'!$B$4:$I$79448,4,0),""))</f>
        <v>Piso cimentado desempenado com acabamento liso e=3,0cm com junta plastica acabada 1,2m</v>
      </c>
      <c r="F97" s="272" t="str">
        <f>IFERROR(VLOOKUP($C97,'SINAPI JANEIRO-2022'!$A:$D,3,0),IFERROR(VLOOKUP($C97,'5-COMP. PROPRIA'!$B$4:$I$79448,5,0),""))</f>
        <v>M2</v>
      </c>
      <c r="G97" s="273">
        <v>23.3</v>
      </c>
      <c r="H97" s="44">
        <f>IFERROR(VLOOKUP($C97,'SINAPI JANEIRO-2022'!$A:$D,4,0),IFERROR(VLOOKUP($C97,'5-COMP. PROPRIA'!$B$4:$I$79448,8,0),""))</f>
        <v>57.42</v>
      </c>
      <c r="I97" s="44">
        <f>TRUNC(H97*'4-BDI'!$E$35,2)</f>
        <v>73.319999999999993</v>
      </c>
      <c r="J97" s="44">
        <f t="shared" si="29"/>
        <v>1337.88</v>
      </c>
      <c r="K97" s="512">
        <f t="shared" si="30"/>
        <v>1708.35</v>
      </c>
    </row>
    <row r="98" spans="1:11" outlineLevel="1">
      <c r="A98" s="6"/>
      <c r="B98" s="275" t="s">
        <v>3591</v>
      </c>
      <c r="C98" s="268">
        <v>102494</v>
      </c>
      <c r="D98" s="268" t="s">
        <v>3565</v>
      </c>
      <c r="E98" s="447" t="s">
        <v>12602</v>
      </c>
      <c r="F98" s="272" t="str">
        <f>IFERROR(VLOOKUP($C98,'SINAPI JANEIRO-2022'!$A:$D,3,0),IFERROR(VLOOKUP($C98,'5-COMP. PROPRIA'!$B$4:$I$79448,5,0),""))</f>
        <v>M2</v>
      </c>
      <c r="G98" s="273">
        <v>23.72</v>
      </c>
      <c r="H98" s="44">
        <f>IFERROR(VLOOKUP($C98,'SINAPI JANEIRO-2022'!$A:$D,4,0),IFERROR(VLOOKUP($C98,'5-COMP. PROPRIA'!$B$4:$I$79448,8,0),""))</f>
        <v>44.83</v>
      </c>
      <c r="I98" s="44">
        <f>TRUNC(H98*'4-BDI'!$E$35,2)</f>
        <v>57.24</v>
      </c>
      <c r="J98" s="44">
        <f t="shared" si="29"/>
        <v>1063.3599999999999</v>
      </c>
      <c r="K98" s="512">
        <f t="shared" si="30"/>
        <v>1357.73</v>
      </c>
    </row>
    <row r="99" spans="1:11" outlineLevel="1">
      <c r="A99" s="6"/>
      <c r="B99" s="275" t="s">
        <v>3594</v>
      </c>
      <c r="C99" s="268">
        <v>87251</v>
      </c>
      <c r="D99" s="268" t="s">
        <v>3565</v>
      </c>
      <c r="E99" s="271" t="s">
        <v>12603</v>
      </c>
      <c r="F99" s="272" t="str">
        <f>IFERROR(VLOOKUP($C99,'SINAPI JANEIRO-2022'!$A:$D,3,0),IFERROR(VLOOKUP($C99,'5-COMP. PROPRIA'!$B$4:$I$79448,5,0),""))</f>
        <v>M2</v>
      </c>
      <c r="G99" s="273">
        <v>21.87</v>
      </c>
      <c r="H99" s="44">
        <f>IFERROR(VLOOKUP($C99,'SINAPI JANEIRO-2022'!$A:$D,4,0),IFERROR(VLOOKUP($C99,'5-COMP. PROPRIA'!$B$4:$I$79448,8,0),""))</f>
        <v>45.31</v>
      </c>
      <c r="I99" s="44">
        <f>TRUNC(H99*'4-BDI'!$E$35,2)</f>
        <v>57.86</v>
      </c>
      <c r="J99" s="44">
        <f t="shared" si="29"/>
        <v>990.92</v>
      </c>
      <c r="K99" s="512">
        <f t="shared" si="30"/>
        <v>1265.3900000000001</v>
      </c>
    </row>
    <row r="100" spans="1:11" outlineLevel="1">
      <c r="A100" s="6"/>
      <c r="B100" s="275" t="s">
        <v>3957</v>
      </c>
      <c r="C100" s="269">
        <v>87257</v>
      </c>
      <c r="D100" s="268" t="s">
        <v>3565</v>
      </c>
      <c r="E100" s="447" t="s">
        <v>12604</v>
      </c>
      <c r="F100" s="272" t="str">
        <f>IFERROR(VLOOKUP($C100,'SINAPI JANEIRO-2022'!$A:$D,3,0),IFERROR(VLOOKUP($C100,'5-COMP. PROPRIA'!$B$4:$I$79448,5,0),""))</f>
        <v>M2</v>
      </c>
      <c r="G100" s="273">
        <v>47.45</v>
      </c>
      <c r="H100" s="44">
        <f>IFERROR(VLOOKUP($C100,'SINAPI JANEIRO-2022'!$A:$D,4,0),IFERROR(VLOOKUP($C100,'5-COMP. PROPRIA'!$B$4:$I$79448,8,0),""))</f>
        <v>82.42</v>
      </c>
      <c r="I100" s="44">
        <f>TRUNC(H100*'4-BDI'!$E$35,2)</f>
        <v>105.25</v>
      </c>
      <c r="J100" s="44">
        <f t="shared" si="29"/>
        <v>3910.82</v>
      </c>
      <c r="K100" s="512">
        <f t="shared" si="30"/>
        <v>4994.1099999999997</v>
      </c>
    </row>
    <row r="101" spans="1:11" outlineLevel="1">
      <c r="A101" s="6"/>
      <c r="B101" s="275" t="s">
        <v>3959</v>
      </c>
      <c r="C101" s="269" t="s">
        <v>3671</v>
      </c>
      <c r="D101" s="268" t="s">
        <v>3951</v>
      </c>
      <c r="E101" s="271" t="str">
        <f>IFERROR(VLOOKUP($C101,'SINAPI JANEIRO-2022'!$1:$1048576,2,0),IFERROR(VLOOKUP($C101,'5-COMP. PROPRIA'!$B$4:$I$79448,4,0),""))</f>
        <v>Piso vinílico em manta e=2,0mm</v>
      </c>
      <c r="F101" s="272" t="str">
        <f>IFERROR(VLOOKUP($C101,'SINAPI JANEIRO-2022'!$A:$D,3,0),IFERROR(VLOOKUP($C101,'5-COMP. PROPRIA'!$B$4:$I$79448,5,0),""))</f>
        <v>M2</v>
      </c>
      <c r="G101" s="273">
        <v>394.33</v>
      </c>
      <c r="H101" s="44">
        <f>IFERROR(VLOOKUP($C101,'SINAPI JANEIRO-2022'!$A:$D,4,0),IFERROR(VLOOKUP($C101,'5-COMP. PROPRIA'!$B$4:$I$79448,8,0),""))</f>
        <v>105.64</v>
      </c>
      <c r="I101" s="44">
        <f>TRUNC(H101*'4-BDI'!$E$35,2)</f>
        <v>134.9</v>
      </c>
      <c r="J101" s="44">
        <f t="shared" si="29"/>
        <v>41657.019999999997</v>
      </c>
      <c r="K101" s="512">
        <f t="shared" si="30"/>
        <v>53195.11</v>
      </c>
    </row>
    <row r="102" spans="1:11" ht="28.5" outlineLevel="1">
      <c r="A102" s="6"/>
      <c r="B102" s="275" t="s">
        <v>12193</v>
      </c>
      <c r="C102" s="269" t="s">
        <v>3673</v>
      </c>
      <c r="D102" s="268" t="s">
        <v>3951</v>
      </c>
      <c r="E102" s="271" t="str">
        <f>IFERROR(VLOOKUP($C102,'SINAPI JANEIRO-2022'!$1:$1048576,2,0),IFERROR(VLOOKUP($C102,'5-COMP. PROPRIA'!$B$4:$I$79448,4,0),""))</f>
        <v>Piso podotátil de alerta em borracha integrado 30x30cm, assentamento com argamassa (fornecimento e assentamento)</v>
      </c>
      <c r="F102" s="272" t="str">
        <f>IFERROR(VLOOKUP($C102,'SINAPI JANEIRO-2022'!$A:$D,3,0),IFERROR(VLOOKUP($C102,'5-COMP. PROPRIA'!$B$4:$I$79448,5,0),""))</f>
        <v xml:space="preserve">M2    </v>
      </c>
      <c r="G102" s="273">
        <v>27.9</v>
      </c>
      <c r="H102" s="44">
        <f>IFERROR(VLOOKUP($C102,'SINAPI JANEIRO-2022'!$A:$D,4,0),IFERROR(VLOOKUP($C102,'5-COMP. PROPRIA'!$B$4:$I$79448,8,0),""))</f>
        <v>136.28</v>
      </c>
      <c r="I102" s="44">
        <f>TRUNC(H102*'4-BDI'!$E$35,2)</f>
        <v>174.03</v>
      </c>
      <c r="J102" s="44">
        <f t="shared" si="29"/>
        <v>3802.21</v>
      </c>
      <c r="K102" s="512">
        <f t="shared" si="30"/>
        <v>4855.43</v>
      </c>
    </row>
    <row r="103" spans="1:11" ht="28.5" outlineLevel="1">
      <c r="A103" s="6"/>
      <c r="B103" s="275" t="s">
        <v>12194</v>
      </c>
      <c r="C103" s="269" t="s">
        <v>3675</v>
      </c>
      <c r="D103" s="268" t="s">
        <v>3951</v>
      </c>
      <c r="E103" s="271" t="str">
        <f>IFERROR(VLOOKUP($C103,'SINAPI JANEIRO-2022'!$1:$1048576,2,0),IFERROR(VLOOKUP($C103,'5-COMP. PROPRIA'!$B$4:$I$79448,4,0),""))</f>
        <v>Piso podotátil direcional em borracha integrado 30x30cm, assentamento com argamassa (fornecimento e assentamento)</v>
      </c>
      <c r="F103" s="272" t="str">
        <f>IFERROR(VLOOKUP($C103,'SINAPI JANEIRO-2022'!$A:$D,3,0),IFERROR(VLOOKUP($C103,'5-COMP. PROPRIA'!$B$4:$I$79448,5,0),""))</f>
        <v xml:space="preserve">M2    </v>
      </c>
      <c r="G103" s="273">
        <v>22.68</v>
      </c>
      <c r="H103" s="44">
        <f>IFERROR(VLOOKUP($C103,'SINAPI JANEIRO-2022'!$A:$D,4,0),IFERROR(VLOOKUP($C103,'5-COMP. PROPRIA'!$B$4:$I$79448,8,0),""))</f>
        <v>136.28</v>
      </c>
      <c r="I103" s="44">
        <f>TRUNC(H103*'4-BDI'!$E$35,2)</f>
        <v>174.03</v>
      </c>
      <c r="J103" s="44">
        <f t="shared" si="29"/>
        <v>3090.83</v>
      </c>
      <c r="K103" s="512">
        <f t="shared" si="30"/>
        <v>3947</v>
      </c>
    </row>
    <row r="104" spans="1:11" outlineLevel="1">
      <c r="A104" s="6"/>
      <c r="B104" s="275" t="s">
        <v>12195</v>
      </c>
      <c r="C104" s="269" t="s">
        <v>3677</v>
      </c>
      <c r="D104" s="268" t="s">
        <v>3951</v>
      </c>
      <c r="E104" s="271" t="str">
        <f>IFERROR(VLOOKUP($C104,'SINAPI JANEIRO-2022'!$1:$1048576,2,0),IFERROR(VLOOKUP($C104,'5-COMP. PROPRIA'!$B$4:$I$79448,4,0),""))</f>
        <v>RODAPÉ VINILICO H=5CM</v>
      </c>
      <c r="F104" s="272" t="str">
        <f>IFERROR(VLOOKUP($C104,'SINAPI JANEIRO-2022'!$A:$D,3,0),IFERROR(VLOOKUP($C104,'5-COMP. PROPRIA'!$B$4:$I$79448,5,0),""))</f>
        <v xml:space="preserve">M2    </v>
      </c>
      <c r="G104" s="273">
        <v>191.3</v>
      </c>
      <c r="H104" s="44">
        <f>IFERROR(VLOOKUP($C104,'SINAPI JANEIRO-2022'!$A:$D,4,0),IFERROR(VLOOKUP($C104,'5-COMP. PROPRIA'!$B$4:$I$79448,8,0),""))</f>
        <v>28.86</v>
      </c>
      <c r="I104" s="44">
        <f>TRUNC(H104*'4-BDI'!$E$35,2)</f>
        <v>36.85</v>
      </c>
      <c r="J104" s="44">
        <f t="shared" si="29"/>
        <v>5520.91</v>
      </c>
      <c r="K104" s="512">
        <f t="shared" si="30"/>
        <v>7049.4</v>
      </c>
    </row>
    <row r="105" spans="1:11" outlineLevel="1">
      <c r="A105" s="6"/>
      <c r="B105" s="275" t="s">
        <v>12196</v>
      </c>
      <c r="C105" s="269" t="s">
        <v>3679</v>
      </c>
      <c r="D105" s="268" t="s">
        <v>3951</v>
      </c>
      <c r="E105" s="271" t="str">
        <f>IFERROR(VLOOKUP($C105,'SINAPI JANEIRO-2022'!$1:$1048576,2,0),IFERROR(VLOOKUP($C105,'5-COMP. PROPRIA'!$B$4:$I$79448,4,0),""))</f>
        <v xml:space="preserve">Soleira em granito cinza andorinha, L=15cm, E=2cm </v>
      </c>
      <c r="F105" s="272" t="str">
        <f>IFERROR(VLOOKUP($C105,'SINAPI JANEIRO-2022'!$A:$D,3,0),IFERROR(VLOOKUP($C105,'5-COMP. PROPRIA'!$B$4:$I$79448,5,0),""))</f>
        <v>M</v>
      </c>
      <c r="G105" s="273">
        <v>5</v>
      </c>
      <c r="H105" s="44">
        <f>IFERROR(VLOOKUP($C105,'SINAPI JANEIRO-2022'!$A:$D,4,0),IFERROR(VLOOKUP($C105,'5-COMP. PROPRIA'!$B$4:$I$79448,8,0),""))</f>
        <v>113.87</v>
      </c>
      <c r="I105" s="44">
        <f>TRUNC(H105*'4-BDI'!$E$35,2)</f>
        <v>145.41</v>
      </c>
      <c r="J105" s="44">
        <f t="shared" si="29"/>
        <v>569.35</v>
      </c>
      <c r="K105" s="512">
        <f t="shared" si="30"/>
        <v>727.05</v>
      </c>
    </row>
    <row r="106" spans="1:11" outlineLevel="1">
      <c r="A106" s="6"/>
      <c r="B106" s="275" t="s">
        <v>12197</v>
      </c>
      <c r="C106" s="269" t="s">
        <v>3681</v>
      </c>
      <c r="D106" s="268" t="s">
        <v>3951</v>
      </c>
      <c r="E106" s="271" t="str">
        <f>IFERROR(VLOOKUP($C106,'SINAPI JANEIRO-2022'!$1:$1048576,2,0),IFERROR(VLOOKUP($C106,'5-COMP. PROPRIA'!$B$4:$I$79448,4,0),""))</f>
        <v xml:space="preserve">Soleira em granito cinza andorinha, L=30cm, E=2cm </v>
      </c>
      <c r="F106" s="272" t="str">
        <f>IFERROR(VLOOKUP($C106,'SINAPI JANEIRO-2022'!$A:$D,3,0),IFERROR(VLOOKUP($C106,'5-COMP. PROPRIA'!$B$4:$I$79448,5,0),""))</f>
        <v>M</v>
      </c>
      <c r="G106" s="273">
        <v>1.77</v>
      </c>
      <c r="H106" s="44">
        <f>IFERROR(VLOOKUP($C106,'SINAPI JANEIRO-2022'!$A:$D,4,0),IFERROR(VLOOKUP($C106,'5-COMP. PROPRIA'!$B$4:$I$79448,8,0),""))</f>
        <v>116.46</v>
      </c>
      <c r="I106" s="44">
        <f>TRUNC(H106*'4-BDI'!$E$35,2)</f>
        <v>148.71</v>
      </c>
      <c r="J106" s="44">
        <f t="shared" si="29"/>
        <v>206.13</v>
      </c>
      <c r="K106" s="512">
        <f t="shared" si="30"/>
        <v>263.20999999999998</v>
      </c>
    </row>
    <row r="107" spans="1:11" ht="15" outlineLevel="1">
      <c r="A107" s="6"/>
      <c r="B107" s="128" t="s">
        <v>3961</v>
      </c>
      <c r="C107" s="31"/>
      <c r="D107" s="31"/>
      <c r="E107" s="68" t="s">
        <v>3980</v>
      </c>
      <c r="F107" s="31"/>
      <c r="G107" s="32"/>
      <c r="H107" s="33"/>
      <c r="I107" s="33"/>
      <c r="J107" s="33"/>
      <c r="K107" s="520"/>
    </row>
    <row r="108" spans="1:11" outlineLevel="1">
      <c r="A108" s="6"/>
      <c r="B108" s="275" t="s">
        <v>3597</v>
      </c>
      <c r="C108" s="269" t="s">
        <v>3685</v>
      </c>
      <c r="D108" s="268" t="s">
        <v>3951</v>
      </c>
      <c r="E108" s="271" t="str">
        <f>IFERROR(VLOOKUP($C108,'SINAPI JANEIRO-2022'!$1:$1048576,2,0),IFERROR(VLOOKUP($C108,'5-COMP. PROPRIA'!$B$4:$I$79448,4,0),""))</f>
        <v>Passeio em concreto desempenado com junta plastica a cada 1,20m, e=7cm</v>
      </c>
      <c r="F108" s="272" t="str">
        <f>IFERROR(VLOOKUP($C108,'SINAPI JANEIRO-2022'!$A:$D,3,0),IFERROR(VLOOKUP($C108,'5-COMP. PROPRIA'!$B$4:$I$79448,5,0),""))</f>
        <v>M2</v>
      </c>
      <c r="G108" s="273">
        <v>70.260000000000005</v>
      </c>
      <c r="H108" s="44">
        <f>IFERROR(VLOOKUP($C108,'SINAPI JANEIRO-2022'!$A:$D,4,0),IFERROR(VLOOKUP($C108,'5-COMP. PROPRIA'!$B$4:$I$79448,8,0),""))</f>
        <v>40.119999999999997</v>
      </c>
      <c r="I108" s="44">
        <f>TRUNC(H108*'4-BDI'!$E$35,2)</f>
        <v>51.23</v>
      </c>
      <c r="J108" s="44">
        <f t="shared" ref="J108:J114" si="33">TRUNC(G108*H108,2)</f>
        <v>2818.83</v>
      </c>
      <c r="K108" s="512">
        <f t="shared" ref="K108:K114" si="34">TRUNC(G108*I108,2)</f>
        <v>3599.41</v>
      </c>
    </row>
    <row r="109" spans="1:11" outlineLevel="1">
      <c r="A109" s="6"/>
      <c r="B109" s="275" t="s">
        <v>12198</v>
      </c>
      <c r="C109" s="278" t="s">
        <v>3688</v>
      </c>
      <c r="D109" s="268" t="s">
        <v>3951</v>
      </c>
      <c r="E109" s="271" t="str">
        <f>IFERROR(VLOOKUP($C109,'SINAPI JANEIRO-2022'!$1:$1048576,2,0),IFERROR(VLOOKUP($C109,'5-COMP. PROPRIA'!$B$4:$I$79448,4,0),""))</f>
        <v>Rampa de acesso em concreto não estrutural</v>
      </c>
      <c r="F109" s="272" t="str">
        <f>IFERROR(VLOOKUP($C109,'SINAPI JANEIRO-2022'!$A:$D,3,0),IFERROR(VLOOKUP($C109,'5-COMP. PROPRIA'!$B$4:$I$79448,5,0),""))</f>
        <v>M2</v>
      </c>
      <c r="G109" s="273">
        <v>28.22</v>
      </c>
      <c r="H109" s="44">
        <f>IFERROR(VLOOKUP($C109,'SINAPI JANEIRO-2022'!$A:$D,4,0),IFERROR(VLOOKUP($C109,'5-COMP. PROPRIA'!$B$4:$I$79448,8,0),""))</f>
        <v>45.06</v>
      </c>
      <c r="I109" s="44">
        <f>TRUNC(H109*'4-BDI'!$E$35,2)</f>
        <v>57.54</v>
      </c>
      <c r="J109" s="44">
        <f t="shared" si="33"/>
        <v>1271.5899999999999</v>
      </c>
      <c r="K109" s="512">
        <f t="shared" si="34"/>
        <v>1623.77</v>
      </c>
    </row>
    <row r="110" spans="1:11" ht="28.5" outlineLevel="1">
      <c r="A110" s="6"/>
      <c r="B110" s="275" t="s">
        <v>12199</v>
      </c>
      <c r="C110" s="278" t="s">
        <v>3690</v>
      </c>
      <c r="D110" s="268" t="s">
        <v>3951</v>
      </c>
      <c r="E110" s="271" t="str">
        <f>IFERROR(VLOOKUP($C110,'SINAPI JANEIRO-2022'!$1:$1048576,2,0),IFERROR(VLOOKUP($C110,'5-COMP. PROPRIA'!$B$4:$I$79448,4,0),""))</f>
        <v>Pavimetação em blocos intertravado de concreto, e= 6,0cm, FCK 35MPa, assentados sobre colchão de areia</v>
      </c>
      <c r="F110" s="272" t="str">
        <f>IFERROR(VLOOKUP($C110,'SINAPI JANEIRO-2022'!$A:$D,3,0),IFERROR(VLOOKUP($C110,'5-COMP. PROPRIA'!$B$4:$I$79448,5,0),""))</f>
        <v>M2</v>
      </c>
      <c r="G110" s="273">
        <v>5.76</v>
      </c>
      <c r="H110" s="44">
        <f>IFERROR(VLOOKUP($C110,'SINAPI JANEIRO-2022'!$A:$D,4,0),IFERROR(VLOOKUP($C110,'5-COMP. PROPRIA'!$B$4:$I$79448,8,0),""))</f>
        <v>68.23</v>
      </c>
      <c r="I110" s="44">
        <f>TRUNC(H110*'4-BDI'!$E$35,2)</f>
        <v>87.12</v>
      </c>
      <c r="J110" s="44">
        <f t="shared" si="33"/>
        <v>393</v>
      </c>
      <c r="K110" s="512">
        <f t="shared" si="34"/>
        <v>501.81</v>
      </c>
    </row>
    <row r="111" spans="1:11" outlineLevel="1">
      <c r="A111" s="6"/>
      <c r="B111" s="275" t="s">
        <v>12200</v>
      </c>
      <c r="C111" s="269" t="s">
        <v>3692</v>
      </c>
      <c r="D111" s="268" t="s">
        <v>3951</v>
      </c>
      <c r="E111" s="271" t="str">
        <f>IFERROR(VLOOKUP($C111,'SINAPI JANEIRO-2022'!$1:$1048576,2,0),IFERROR(VLOOKUP($C111,'5-COMP. PROPRIA'!$B$4:$I$79448,4,0),""))</f>
        <v>Piso tátil de alerta em placas pré-moldadas - 5MPa</v>
      </c>
      <c r="F111" s="272" t="str">
        <f>IFERROR(VLOOKUP($C111,'SINAPI JANEIRO-2022'!$A:$D,3,0),IFERROR(VLOOKUP($C111,'5-COMP. PROPRIA'!$B$4:$I$79448,5,0),""))</f>
        <v xml:space="preserve">M2    </v>
      </c>
      <c r="G111" s="273">
        <v>4.8600000000000003</v>
      </c>
      <c r="H111" s="44">
        <f>IFERROR(VLOOKUP($C111,'SINAPI JANEIRO-2022'!$A:$D,4,0),IFERROR(VLOOKUP($C111,'5-COMP. PROPRIA'!$B$4:$I$79448,8,0),""))</f>
        <v>82.44</v>
      </c>
      <c r="I111" s="44">
        <f>TRUNC(H111*'4-BDI'!$E$35,2)</f>
        <v>105.27</v>
      </c>
      <c r="J111" s="44">
        <f t="shared" si="33"/>
        <v>400.65</v>
      </c>
      <c r="K111" s="512">
        <f t="shared" si="34"/>
        <v>511.61</v>
      </c>
    </row>
    <row r="112" spans="1:11" outlineLevel="1">
      <c r="A112" s="6"/>
      <c r="B112" s="275" t="s">
        <v>12201</v>
      </c>
      <c r="C112" s="269" t="s">
        <v>3695</v>
      </c>
      <c r="D112" s="268" t="s">
        <v>3951</v>
      </c>
      <c r="E112" s="271" t="str">
        <f>IFERROR(VLOOKUP($C112,'SINAPI JANEIRO-2022'!$1:$1048576,2,0),IFERROR(VLOOKUP($C112,'5-COMP. PROPRIA'!$B$4:$I$79448,4,0),""))</f>
        <v>Piso tátil direcional em placas pré-moldadas - 5MPa</v>
      </c>
      <c r="F112" s="272" t="str">
        <f>IFERROR(VLOOKUP($C112,'SINAPI JANEIRO-2022'!$A:$D,3,0),IFERROR(VLOOKUP($C112,'5-COMP. PROPRIA'!$B$4:$I$79448,5,0),""))</f>
        <v xml:space="preserve">M2    </v>
      </c>
      <c r="G112" s="273">
        <v>8.64</v>
      </c>
      <c r="H112" s="44">
        <f>IFERROR(VLOOKUP($C112,'SINAPI JANEIRO-2022'!$A:$D,4,0),IFERROR(VLOOKUP($C112,'5-COMP. PROPRIA'!$B$4:$I$79448,8,0),""))</f>
        <v>82.44</v>
      </c>
      <c r="I112" s="44">
        <f>TRUNC(H112*'4-BDI'!$E$35,2)</f>
        <v>105.27</v>
      </c>
      <c r="J112" s="44">
        <f t="shared" si="33"/>
        <v>712.28</v>
      </c>
      <c r="K112" s="512">
        <f t="shared" si="34"/>
        <v>909.53</v>
      </c>
    </row>
    <row r="113" spans="1:11" outlineLevel="1">
      <c r="A113" s="6"/>
      <c r="B113" s="275" t="s">
        <v>12202</v>
      </c>
      <c r="C113" s="269" t="s">
        <v>3697</v>
      </c>
      <c r="D113" s="268" t="s">
        <v>3951</v>
      </c>
      <c r="E113" s="271" t="str">
        <f>IFERROR(VLOOKUP($C113,'SINAPI JANEIRO-2022'!$1:$1048576,2,0),IFERROR(VLOOKUP($C113,'5-COMP. PROPRIA'!$B$4:$I$79448,4,0),""))</f>
        <v>Colchão de areia e=10cm</v>
      </c>
      <c r="F113" s="272" t="str">
        <f>IFERROR(VLOOKUP($C113,'SINAPI JANEIRO-2022'!$A:$D,3,0),IFERROR(VLOOKUP($C113,'5-COMP. PROPRIA'!$B$4:$I$79448,5,0),""))</f>
        <v>M3</v>
      </c>
      <c r="G113" s="273">
        <v>7.6</v>
      </c>
      <c r="H113" s="44">
        <f>IFERROR(VLOOKUP($C113,'SINAPI JANEIRO-2022'!$A:$D,4,0),IFERROR(VLOOKUP($C113,'5-COMP. PROPRIA'!$B$4:$I$79448,8,0),""))</f>
        <v>124.62</v>
      </c>
      <c r="I113" s="44">
        <f>TRUNC(H113*'4-BDI'!$E$35,2)</f>
        <v>159.13999999999999</v>
      </c>
      <c r="J113" s="44">
        <f t="shared" si="33"/>
        <v>947.11</v>
      </c>
      <c r="K113" s="512">
        <f t="shared" si="34"/>
        <v>1209.46</v>
      </c>
    </row>
    <row r="114" spans="1:11" outlineLevel="1">
      <c r="A114" s="6"/>
      <c r="B114" s="275" t="s">
        <v>12203</v>
      </c>
      <c r="C114" s="269" t="s">
        <v>3699</v>
      </c>
      <c r="D114" s="268" t="s">
        <v>3951</v>
      </c>
      <c r="E114" s="271" t="str">
        <f>IFERROR(VLOOKUP($C114,'SINAPI JANEIRO-2022'!$1:$1048576,2,0),IFERROR(VLOOKUP($C114,'5-COMP. PROPRIA'!$B$4:$I$79448,4,0),""))</f>
        <v>Grama batatais em placas</v>
      </c>
      <c r="F114" s="272" t="str">
        <f>IFERROR(VLOOKUP($C114,'SINAPI JANEIRO-2022'!$A:$D,3,0),IFERROR(VLOOKUP($C114,'5-COMP. PROPRIA'!$B$4:$I$79448,5,0),""))</f>
        <v>M2</v>
      </c>
      <c r="G114" s="273">
        <v>368.56</v>
      </c>
      <c r="H114" s="44">
        <f>IFERROR(VLOOKUP($C114,'SINAPI JANEIRO-2022'!$A:$D,4,0),IFERROR(VLOOKUP($C114,'5-COMP. PROPRIA'!$B$4:$I$79448,8,0),""))</f>
        <v>14.41</v>
      </c>
      <c r="I114" s="44">
        <f>TRUNC(H114*'4-BDI'!$E$35,2)</f>
        <v>18.399999999999999</v>
      </c>
      <c r="J114" s="44">
        <f t="shared" si="33"/>
        <v>5310.94</v>
      </c>
      <c r="K114" s="512">
        <f t="shared" si="34"/>
        <v>6781.5</v>
      </c>
    </row>
    <row r="115" spans="1:11" ht="15" outlineLevel="1">
      <c r="A115" s="6"/>
      <c r="B115" s="124"/>
      <c r="C115" s="73"/>
      <c r="D115" s="73"/>
      <c r="E115" s="74"/>
      <c r="F115" s="492"/>
      <c r="G115" s="73"/>
      <c r="H115" s="141"/>
      <c r="I115" s="141" t="s">
        <v>12591</v>
      </c>
      <c r="J115" s="72">
        <f>TRUNC(SUM(J95:J114),2)</f>
        <v>76130.350000000006</v>
      </c>
      <c r="K115" s="318">
        <f>TRUNC(SUM(K95:K114),2)</f>
        <v>97215.26</v>
      </c>
    </row>
    <row r="116" spans="1:11">
      <c r="A116" s="6"/>
      <c r="B116" s="283"/>
      <c r="C116" s="284"/>
      <c r="D116" s="284"/>
      <c r="E116" s="26"/>
      <c r="F116" s="284"/>
      <c r="G116" s="42"/>
      <c r="H116" s="29"/>
      <c r="I116" s="29"/>
      <c r="J116" s="29"/>
      <c r="K116" s="518"/>
    </row>
    <row r="117" spans="1:11" ht="15">
      <c r="A117" s="6"/>
      <c r="B117" s="123">
        <v>7</v>
      </c>
      <c r="C117" s="265"/>
      <c r="D117" s="265"/>
      <c r="E117" s="60" t="s">
        <v>3981</v>
      </c>
      <c r="F117" s="265"/>
      <c r="G117" s="62"/>
      <c r="H117" s="62"/>
      <c r="I117" s="62"/>
      <c r="J117" s="62"/>
      <c r="K117" s="513"/>
    </row>
    <row r="118" spans="1:11" outlineLevel="1">
      <c r="A118" s="6"/>
      <c r="B118" s="275" t="s">
        <v>12204</v>
      </c>
      <c r="C118" s="269" t="s">
        <v>3703</v>
      </c>
      <c r="D118" s="268" t="s">
        <v>11777</v>
      </c>
      <c r="E118" s="271" t="str">
        <f>IFERROR(VLOOKUP($C118,'SINAPI JANEIRO-2022'!$1:$1048576,2,0),IFERROR(VLOOKUP($C118,'5-COMP. PROPRIA'!$B$4:$I$79448,4,0),""))</f>
        <v xml:space="preserve">Emassamento de paredes int com massa acrílica - 02 demãos </v>
      </c>
      <c r="F118" s="272" t="str">
        <f>IFERROR(VLOOKUP($C118,'SINAPI JANEIRO-2022'!$A:$D,3,0),IFERROR(VLOOKUP($C118,'5-COMP. PROPRIA'!$B$4:$I$79448,5,0),""))</f>
        <v>M2</v>
      </c>
      <c r="G118" s="273">
        <v>2028.45</v>
      </c>
      <c r="H118" s="44">
        <f>IFERROR(VLOOKUP($C118,'SINAPI JANEIRO-2022'!$A:$D,4,0),IFERROR(VLOOKUP($C118,'5-COMP. PROPRIA'!$B$4:$I$79448,8,0),""))</f>
        <v>15.11</v>
      </c>
      <c r="I118" s="44">
        <f>TRUNC(H118*'4-BDI'!$E$35,2)</f>
        <v>19.29</v>
      </c>
      <c r="J118" s="44">
        <f t="shared" ref="J118:J123" si="35">TRUNC(G118*H118,2)</f>
        <v>30649.87</v>
      </c>
      <c r="K118" s="512">
        <f t="shared" ref="K118:K123" si="36">TRUNC(G118*I118,2)</f>
        <v>39128.800000000003</v>
      </c>
    </row>
    <row r="119" spans="1:11" outlineLevel="1">
      <c r="A119" s="6"/>
      <c r="B119" s="275" t="s">
        <v>12205</v>
      </c>
      <c r="C119" s="268">
        <v>88489</v>
      </c>
      <c r="D119" s="268" t="s">
        <v>3565</v>
      </c>
      <c r="E119" s="271" t="s">
        <v>12605</v>
      </c>
      <c r="F119" s="272" t="str">
        <f>IFERROR(VLOOKUP($C119,'SINAPI JANEIRO-2022'!$A:$D,3,0),IFERROR(VLOOKUP($C119,'5-COMP. PROPRIA'!$B$4:$I$79448,5,0),""))</f>
        <v>M2</v>
      </c>
      <c r="G119" s="273">
        <v>2715.32</v>
      </c>
      <c r="H119" s="44">
        <f>IFERROR(VLOOKUP($C119,'SINAPI JANEIRO-2022'!$A:$D,4,0),IFERROR(VLOOKUP($C119,'5-COMP. PROPRIA'!$B$4:$I$79448,8,0),""))</f>
        <v>12</v>
      </c>
      <c r="I119" s="44">
        <f>TRUNC(H119*'4-BDI'!$E$35,2)</f>
        <v>15.32</v>
      </c>
      <c r="J119" s="44">
        <f t="shared" si="35"/>
        <v>32583.84</v>
      </c>
      <c r="K119" s="512">
        <f t="shared" si="36"/>
        <v>41598.699999999997</v>
      </c>
    </row>
    <row r="120" spans="1:11" outlineLevel="1">
      <c r="A120" s="6"/>
      <c r="B120" s="275" t="s">
        <v>3971</v>
      </c>
      <c r="C120" s="268">
        <v>88488</v>
      </c>
      <c r="D120" s="268" t="s">
        <v>3565</v>
      </c>
      <c r="E120" s="271" t="s">
        <v>12606</v>
      </c>
      <c r="F120" s="272" t="str">
        <f>IFERROR(VLOOKUP($C120,'SINAPI JANEIRO-2022'!$A:$D,3,0),IFERROR(VLOOKUP($C120,'5-COMP. PROPRIA'!$B$4:$I$79448,5,0),""))</f>
        <v>M2</v>
      </c>
      <c r="G120" s="273">
        <v>498.03</v>
      </c>
      <c r="H120" s="44">
        <f>IFERROR(VLOOKUP($C120,'SINAPI JANEIRO-2022'!$A:$D,4,0),IFERROR(VLOOKUP($C120,'5-COMP. PROPRIA'!$B$4:$I$79448,8,0),""))</f>
        <v>13.44</v>
      </c>
      <c r="I120" s="44">
        <f>TRUNC(H120*'4-BDI'!$E$35,2)</f>
        <v>17.16</v>
      </c>
      <c r="J120" s="44">
        <f t="shared" si="35"/>
        <v>6693.52</v>
      </c>
      <c r="K120" s="512">
        <f t="shared" si="36"/>
        <v>8546.19</v>
      </c>
    </row>
    <row r="121" spans="1:11" outlineLevel="1">
      <c r="A121" s="6"/>
      <c r="B121" s="275" t="s">
        <v>3651</v>
      </c>
      <c r="C121" s="269" t="s">
        <v>11795</v>
      </c>
      <c r="D121" s="268" t="s">
        <v>3951</v>
      </c>
      <c r="E121" s="271" t="str">
        <f>IFERROR(VLOOKUP($C121,'SINAPI JANEIRO-2022'!$1:$1048576,2,0),IFERROR(VLOOKUP($C121,'5-COMP. PROPRIA'!$B$4:$I$79448,4,0),""))</f>
        <v>Pintura em esmalte sint. 02 demãos em esquadrias de madeira</v>
      </c>
      <c r="F121" s="272" t="str">
        <f>IFERROR(VLOOKUP($C121,'SINAPI JANEIRO-2022'!$A:$D,3,0),IFERROR(VLOOKUP($C121,'5-COMP. PROPRIA'!$B$4:$I$79448,5,0),""))</f>
        <v>M2</v>
      </c>
      <c r="G121" s="273">
        <v>107.1</v>
      </c>
      <c r="H121" s="44">
        <f>IFERROR(VLOOKUP($C121,'SINAPI JANEIRO-2022'!$A:$D,4,0),IFERROR(VLOOKUP($C121,'5-COMP. PROPRIA'!$B$4:$I$79448,8,0),""))</f>
        <v>16.13</v>
      </c>
      <c r="I121" s="44">
        <f>TRUNC(H121*'4-BDI'!$E$35,2)</f>
        <v>20.59</v>
      </c>
      <c r="J121" s="44">
        <f t="shared" si="35"/>
        <v>1727.52</v>
      </c>
      <c r="K121" s="512">
        <f t="shared" si="36"/>
        <v>2205.1799999999998</v>
      </c>
    </row>
    <row r="122" spans="1:11" outlineLevel="1">
      <c r="A122" s="6"/>
      <c r="B122" s="275" t="s">
        <v>12206</v>
      </c>
      <c r="C122" s="269" t="s">
        <v>11796</v>
      </c>
      <c r="D122" s="268" t="s">
        <v>3951</v>
      </c>
      <c r="E122" s="271" t="str">
        <f>IFERROR(VLOOKUP($C122,'SINAPI JANEIRO-2022'!$1:$1048576,2,0),IFERROR(VLOOKUP($C122,'5-COMP. PROPRIA'!$B$4:$I$79448,4,0),""))</f>
        <v>Pintura em esmalte sintético 02 demãos em rodameio de madeira</v>
      </c>
      <c r="F122" s="272" t="str">
        <f>IFERROR(VLOOKUP($C122,'SINAPI JANEIRO-2022'!$A:$D,3,0),IFERROR(VLOOKUP($C122,'5-COMP. PROPRIA'!$B$4:$I$79448,5,0),""))</f>
        <v>M2</v>
      </c>
      <c r="G122" s="273">
        <v>19.13</v>
      </c>
      <c r="H122" s="44">
        <f>IFERROR(VLOOKUP($C122,'SINAPI JANEIRO-2022'!$A:$D,4,0),IFERROR(VLOOKUP($C122,'5-COMP. PROPRIA'!$B$4:$I$79448,8,0),""))</f>
        <v>16.059999999999999</v>
      </c>
      <c r="I122" s="44">
        <f>TRUNC(H122*'4-BDI'!$E$35,2)</f>
        <v>20.5</v>
      </c>
      <c r="J122" s="44">
        <f t="shared" si="35"/>
        <v>307.22000000000003</v>
      </c>
      <c r="K122" s="512">
        <f t="shared" si="36"/>
        <v>392.16</v>
      </c>
    </row>
    <row r="123" spans="1:11" outlineLevel="1">
      <c r="A123" s="6"/>
      <c r="B123" s="275" t="s">
        <v>12207</v>
      </c>
      <c r="C123" s="269" t="s">
        <v>11189</v>
      </c>
      <c r="D123" s="268" t="s">
        <v>3951</v>
      </c>
      <c r="E123" s="271" t="str">
        <f>IFERROR(VLOOKUP($C123,'SINAPI JANEIRO-2022'!$1:$1048576,2,0),IFERROR(VLOOKUP($C123,'5-COMP. PROPRIA'!$B$4:$I$79448,4,0),""))</f>
        <v>Pintura epoxi - 02 demãos</v>
      </c>
      <c r="F123" s="272" t="str">
        <f>IFERROR(VLOOKUP($C123,'SINAPI JANEIRO-2022'!$A:$D,3,0),IFERROR(VLOOKUP($C123,'5-COMP. PROPRIA'!$B$4:$I$79448,5,0),""))</f>
        <v>M2</v>
      </c>
      <c r="G123" s="273">
        <v>172.17</v>
      </c>
      <c r="H123" s="44">
        <f>IFERROR(VLOOKUP($C123,'SINAPI JANEIRO-2022'!$A:$D,4,0),IFERROR(VLOOKUP($C123,'5-COMP. PROPRIA'!$B$4:$I$79448,8,0),""))</f>
        <v>38.83</v>
      </c>
      <c r="I123" s="44">
        <f>TRUNC(H123*'4-BDI'!$E$35,2)</f>
        <v>49.58</v>
      </c>
      <c r="J123" s="44">
        <f t="shared" si="35"/>
        <v>6685.36</v>
      </c>
      <c r="K123" s="512">
        <f t="shared" si="36"/>
        <v>8536.18</v>
      </c>
    </row>
    <row r="124" spans="1:11" ht="15" outlineLevel="1">
      <c r="A124" s="6"/>
      <c r="B124" s="124"/>
      <c r="C124" s="73"/>
      <c r="D124" s="73"/>
      <c r="E124" s="74"/>
      <c r="F124" s="492"/>
      <c r="G124" s="73"/>
      <c r="H124" s="141"/>
      <c r="I124" s="141" t="s">
        <v>12591</v>
      </c>
      <c r="J124" s="72">
        <f>TRUNC(SUM(J118:J123),2)</f>
        <v>78647.33</v>
      </c>
      <c r="K124" s="318">
        <f>TRUNC(SUM(K118:K123),2)</f>
        <v>100407.21</v>
      </c>
    </row>
    <row r="125" spans="1:11" s="2" customFormat="1">
      <c r="A125" s="6"/>
      <c r="B125" s="283"/>
      <c r="C125" s="284"/>
      <c r="D125" s="284"/>
      <c r="E125" s="26"/>
      <c r="F125" s="284"/>
      <c r="G125" s="42"/>
      <c r="H125" s="29"/>
      <c r="I125" s="29"/>
      <c r="J125" s="29"/>
      <c r="K125" s="518"/>
    </row>
    <row r="126" spans="1:11" ht="15">
      <c r="A126" s="6"/>
      <c r="B126" s="123">
        <v>8</v>
      </c>
      <c r="C126" s="265"/>
      <c r="D126" s="265"/>
      <c r="E126" s="60" t="s">
        <v>3705</v>
      </c>
      <c r="F126" s="265"/>
      <c r="G126" s="62"/>
      <c r="H126" s="62"/>
      <c r="I126" s="62"/>
      <c r="J126" s="62"/>
      <c r="K126" s="513"/>
    </row>
    <row r="127" spans="1:11" ht="15" outlineLevel="1">
      <c r="A127" s="6"/>
      <c r="B127" s="126" t="s">
        <v>12208</v>
      </c>
      <c r="C127" s="63"/>
      <c r="D127" s="71"/>
      <c r="E127" s="64" t="s">
        <v>3989</v>
      </c>
      <c r="F127" s="71"/>
      <c r="G127" s="65"/>
      <c r="H127" s="76"/>
      <c r="I127" s="76"/>
      <c r="J127" s="76"/>
      <c r="K127" s="514"/>
    </row>
    <row r="128" spans="1:11" outlineLevel="1">
      <c r="A128" s="6"/>
      <c r="B128" s="270" t="s">
        <v>12209</v>
      </c>
      <c r="C128" s="277">
        <v>89401</v>
      </c>
      <c r="D128" s="277" t="s">
        <v>3565</v>
      </c>
      <c r="E128" s="271" t="s">
        <v>12608</v>
      </c>
      <c r="F128" s="272" t="str">
        <f>IFERROR(VLOOKUP($C128,'SINAPI JANEIRO-2022'!$A:$D,3,0),IFERROR(VLOOKUP($C128,'5-COMP. PROPRIA'!$B$4:$I$79448,5,0),""))</f>
        <v>M</v>
      </c>
      <c r="G128" s="276">
        <v>14.78</v>
      </c>
      <c r="H128" s="44">
        <f>IFERROR(VLOOKUP($C128,'SINAPI JANEIRO-2022'!$A:$D,4,0),IFERROR(VLOOKUP($C128,'5-COMP. PROPRIA'!$B$4:$I$79448,8,0),""))</f>
        <v>6.59</v>
      </c>
      <c r="I128" s="44">
        <f>TRUNC(H128*'4-BDI'!$E$35,2)</f>
        <v>8.41</v>
      </c>
      <c r="J128" s="44">
        <f t="shared" ref="J128:J179" si="37">TRUNC(G128*H128,2)</f>
        <v>97.4</v>
      </c>
      <c r="K128" s="512">
        <f t="shared" ref="K128:K179" si="38">TRUNC(G128*I128,2)</f>
        <v>124.29</v>
      </c>
    </row>
    <row r="129" spans="1:11" outlineLevel="1">
      <c r="A129" s="6"/>
      <c r="B129" s="270" t="s">
        <v>12210</v>
      </c>
      <c r="C129" s="277">
        <v>89446</v>
      </c>
      <c r="D129" s="277" t="s">
        <v>3565</v>
      </c>
      <c r="E129" s="271" t="s">
        <v>12609</v>
      </c>
      <c r="F129" s="272" t="str">
        <f>IFERROR(VLOOKUP($C129,'SINAPI JANEIRO-2022'!$A:$D,3,0),IFERROR(VLOOKUP($C129,'5-COMP. PROPRIA'!$B$4:$I$79448,5,0),""))</f>
        <v>M</v>
      </c>
      <c r="G129" s="276">
        <v>90.11</v>
      </c>
      <c r="H129" s="44">
        <f>IFERROR(VLOOKUP($C129,'SINAPI JANEIRO-2022'!$A:$D,4,0),IFERROR(VLOOKUP($C129,'5-COMP. PROPRIA'!$B$4:$I$79448,8,0),""))</f>
        <v>4.76</v>
      </c>
      <c r="I129" s="44">
        <f>TRUNC(H129*'4-BDI'!$E$35,2)</f>
        <v>6.07</v>
      </c>
      <c r="J129" s="44">
        <f t="shared" si="37"/>
        <v>428.92</v>
      </c>
      <c r="K129" s="512">
        <f t="shared" si="38"/>
        <v>546.96</v>
      </c>
    </row>
    <row r="130" spans="1:11" outlineLevel="1">
      <c r="A130" s="6"/>
      <c r="B130" s="270" t="s">
        <v>12211</v>
      </c>
      <c r="C130" s="277">
        <v>89447</v>
      </c>
      <c r="D130" s="277" t="s">
        <v>3565</v>
      </c>
      <c r="E130" s="271" t="s">
        <v>12610</v>
      </c>
      <c r="F130" s="272" t="str">
        <f>IFERROR(VLOOKUP($C130,'SINAPI JANEIRO-2022'!$A:$D,3,0),IFERROR(VLOOKUP($C130,'5-COMP. PROPRIA'!$B$4:$I$79448,5,0),""))</f>
        <v>M</v>
      </c>
      <c r="G130" s="276">
        <v>6.43</v>
      </c>
      <c r="H130" s="44">
        <f>IFERROR(VLOOKUP($C130,'SINAPI JANEIRO-2022'!$A:$D,4,0),IFERROR(VLOOKUP($C130,'5-COMP. PROPRIA'!$B$4:$I$79448,8,0),""))</f>
        <v>10.18</v>
      </c>
      <c r="I130" s="44">
        <f>TRUNC(H130*'4-BDI'!$E$35,2)</f>
        <v>12.99</v>
      </c>
      <c r="J130" s="44">
        <f t="shared" si="37"/>
        <v>65.45</v>
      </c>
      <c r="K130" s="512">
        <f t="shared" si="38"/>
        <v>83.52</v>
      </c>
    </row>
    <row r="131" spans="1:11" outlineLevel="1">
      <c r="A131" s="6"/>
      <c r="B131" s="270" t="s">
        <v>12212</v>
      </c>
      <c r="C131" s="277">
        <v>89449</v>
      </c>
      <c r="D131" s="277" t="s">
        <v>3565</v>
      </c>
      <c r="E131" s="271" t="s">
        <v>12611</v>
      </c>
      <c r="F131" s="272" t="str">
        <f>IFERROR(VLOOKUP($C131,'SINAPI JANEIRO-2022'!$A:$D,3,0),IFERROR(VLOOKUP($C131,'5-COMP. PROPRIA'!$B$4:$I$79448,5,0),""))</f>
        <v>M</v>
      </c>
      <c r="G131" s="276">
        <v>25.77</v>
      </c>
      <c r="H131" s="44">
        <f>IFERROR(VLOOKUP($C131,'SINAPI JANEIRO-2022'!$A:$D,4,0),IFERROR(VLOOKUP($C131,'5-COMP. PROPRIA'!$B$4:$I$79448,8,0),""))</f>
        <v>16.87</v>
      </c>
      <c r="I131" s="44">
        <f>TRUNC(H131*'4-BDI'!$E$35,2)</f>
        <v>21.54</v>
      </c>
      <c r="J131" s="44">
        <f t="shared" si="37"/>
        <v>434.73</v>
      </c>
      <c r="K131" s="512">
        <f t="shared" si="38"/>
        <v>555.08000000000004</v>
      </c>
    </row>
    <row r="132" spans="1:11" outlineLevel="1">
      <c r="A132" s="6"/>
      <c r="B132" s="270" t="s">
        <v>12213</v>
      </c>
      <c r="C132" s="277">
        <v>89450</v>
      </c>
      <c r="D132" s="277" t="s">
        <v>3565</v>
      </c>
      <c r="E132" s="271" t="s">
        <v>12612</v>
      </c>
      <c r="F132" s="272" t="str">
        <f>IFERROR(VLOOKUP($C132,'SINAPI JANEIRO-2022'!$A:$D,3,0),IFERROR(VLOOKUP($C132,'5-COMP. PROPRIA'!$B$4:$I$79448,5,0),""))</f>
        <v>M</v>
      </c>
      <c r="G132" s="276">
        <v>2.95</v>
      </c>
      <c r="H132" s="44">
        <f>IFERROR(VLOOKUP($C132,'SINAPI JANEIRO-2022'!$A:$D,4,0),IFERROR(VLOOKUP($C132,'5-COMP. PROPRIA'!$B$4:$I$79448,8,0),""))</f>
        <v>27.95</v>
      </c>
      <c r="I132" s="44">
        <f>TRUNC(H132*'4-BDI'!$E$35,2)</f>
        <v>35.69</v>
      </c>
      <c r="J132" s="44">
        <f t="shared" si="37"/>
        <v>82.45</v>
      </c>
      <c r="K132" s="512">
        <f t="shared" si="38"/>
        <v>105.28</v>
      </c>
    </row>
    <row r="133" spans="1:11" outlineLevel="1">
      <c r="A133" s="6"/>
      <c r="B133" s="270" t="s">
        <v>12214</v>
      </c>
      <c r="C133" s="277">
        <v>89451</v>
      </c>
      <c r="D133" s="277" t="s">
        <v>3565</v>
      </c>
      <c r="E133" s="271" t="s">
        <v>12613</v>
      </c>
      <c r="F133" s="272" t="str">
        <f>IFERROR(VLOOKUP($C133,'SINAPI JANEIRO-2022'!$A:$D,3,0),IFERROR(VLOOKUP($C133,'5-COMP. PROPRIA'!$B$4:$I$79448,5,0),""))</f>
        <v>M</v>
      </c>
      <c r="G133" s="276">
        <v>50.33</v>
      </c>
      <c r="H133" s="44">
        <f>IFERROR(VLOOKUP($C133,'SINAPI JANEIRO-2022'!$A:$D,4,0),IFERROR(VLOOKUP($C133,'5-COMP. PROPRIA'!$B$4:$I$79448,8,0),""))</f>
        <v>46.32</v>
      </c>
      <c r="I133" s="44">
        <f>TRUNC(H133*'4-BDI'!$E$35,2)</f>
        <v>59.15</v>
      </c>
      <c r="J133" s="44">
        <f t="shared" si="37"/>
        <v>2331.2800000000002</v>
      </c>
      <c r="K133" s="512">
        <f t="shared" si="38"/>
        <v>2977.01</v>
      </c>
    </row>
    <row r="134" spans="1:11" outlineLevel="1">
      <c r="A134" s="6"/>
      <c r="B134" s="270" t="s">
        <v>12215</v>
      </c>
      <c r="C134" s="277">
        <v>89452</v>
      </c>
      <c r="D134" s="277" t="s">
        <v>3565</v>
      </c>
      <c r="E134" s="271" t="s">
        <v>12614</v>
      </c>
      <c r="F134" s="272" t="str">
        <f>IFERROR(VLOOKUP($C134,'SINAPI JANEIRO-2022'!$A:$D,3,0),IFERROR(VLOOKUP($C134,'5-COMP. PROPRIA'!$B$4:$I$79448,5,0),""))</f>
        <v>M</v>
      </c>
      <c r="G134" s="273">
        <v>94.74</v>
      </c>
      <c r="H134" s="44">
        <f>IFERROR(VLOOKUP($C134,'SINAPI JANEIRO-2022'!$A:$D,4,0),IFERROR(VLOOKUP($C134,'5-COMP. PROPRIA'!$B$4:$I$79448,8,0),""))</f>
        <v>57.69</v>
      </c>
      <c r="I134" s="44">
        <f>TRUNC(H134*'4-BDI'!$E$35,2)</f>
        <v>73.67</v>
      </c>
      <c r="J134" s="44">
        <f t="shared" si="37"/>
        <v>5465.55</v>
      </c>
      <c r="K134" s="512">
        <f t="shared" si="38"/>
        <v>6979.49</v>
      </c>
    </row>
    <row r="135" spans="1:11" outlineLevel="1">
      <c r="A135" s="6"/>
      <c r="B135" s="270" t="s">
        <v>12216</v>
      </c>
      <c r="C135" s="277">
        <v>89714</v>
      </c>
      <c r="D135" s="277" t="s">
        <v>3565</v>
      </c>
      <c r="E135" s="271" t="s">
        <v>12615</v>
      </c>
      <c r="F135" s="272" t="str">
        <f>IFERROR(VLOOKUP($C135,'SINAPI JANEIRO-2022'!$A:$D,3,0),IFERROR(VLOOKUP($C135,'5-COMP. PROPRIA'!$B$4:$I$79448,5,0),""))</f>
        <v>M</v>
      </c>
      <c r="G135" s="273">
        <v>46.4</v>
      </c>
      <c r="H135" s="44">
        <f>IFERROR(VLOOKUP($C135,'SINAPI JANEIRO-2022'!$A:$D,4,0),IFERROR(VLOOKUP($C135,'5-COMP. PROPRIA'!$B$4:$I$79448,8,0),""))</f>
        <v>51.35</v>
      </c>
      <c r="I135" s="44">
        <f>TRUNC(H135*'4-BDI'!$E$35,2)</f>
        <v>65.569999999999993</v>
      </c>
      <c r="J135" s="44">
        <f t="shared" si="37"/>
        <v>2382.64</v>
      </c>
      <c r="K135" s="512">
        <f t="shared" si="38"/>
        <v>3042.44</v>
      </c>
    </row>
    <row r="136" spans="1:11" outlineLevel="1">
      <c r="A136" s="6"/>
      <c r="B136" s="270" t="s">
        <v>12217</v>
      </c>
      <c r="C136" s="277" t="s">
        <v>11798</v>
      </c>
      <c r="D136" s="268" t="s">
        <v>3951</v>
      </c>
      <c r="E136" s="271" t="str">
        <f>IFERROR(VLOOKUP($C136,'SINAPI JANEIRO-2022'!$1:$1048576,2,0),IFERROR(VLOOKUP($C136,'5-COMP. PROPRIA'!$B$4:$I$79448,4,0),""))</f>
        <v>Adaptador sold.  com flange livre para cx d'agua - 100mm - 4", fornec. e inst.</v>
      </c>
      <c r="F136" s="272" t="str">
        <f>IFERROR(VLOOKUP($C136,'SINAPI JANEIRO-2022'!$A:$D,3,0),IFERROR(VLOOKUP($C136,'5-COMP. PROPRIA'!$B$4:$I$79448,5,0),""))</f>
        <v>UN</v>
      </c>
      <c r="G136" s="273">
        <v>4</v>
      </c>
      <c r="H136" s="44">
        <f>IFERROR(VLOOKUP($C136,'SINAPI JANEIRO-2022'!$A:$D,4,0),IFERROR(VLOOKUP($C136,'5-COMP. PROPRIA'!$B$4:$I$79448,8,0),""))</f>
        <v>417.61</v>
      </c>
      <c r="I136" s="44">
        <f>TRUNC(H136*'4-BDI'!$E$35,2)</f>
        <v>533.28</v>
      </c>
      <c r="J136" s="44">
        <f t="shared" ref="J136" si="39">TRUNC(G136*H136,2)</f>
        <v>1670.44</v>
      </c>
      <c r="K136" s="512">
        <f t="shared" ref="K136" si="40">TRUNC(G136*I136,2)</f>
        <v>2133.12</v>
      </c>
    </row>
    <row r="137" spans="1:11" outlineLevel="1">
      <c r="A137" s="6"/>
      <c r="B137" s="270" t="s">
        <v>12218</v>
      </c>
      <c r="C137" s="277">
        <v>89538</v>
      </c>
      <c r="D137" s="277" t="s">
        <v>3565</v>
      </c>
      <c r="E137" s="271" t="s">
        <v>12616</v>
      </c>
      <c r="F137" s="272" t="str">
        <f>IFERROR(VLOOKUP($C137,'SINAPI JANEIRO-2022'!$A:$D,3,0),IFERROR(VLOOKUP($C137,'5-COMP. PROPRIA'!$B$4:$I$79448,5,0),""))</f>
        <v>UN</v>
      </c>
      <c r="G137" s="273">
        <v>41</v>
      </c>
      <c r="H137" s="44">
        <f>IFERROR(VLOOKUP($C137,'SINAPI JANEIRO-2022'!$A:$D,4,0),IFERROR(VLOOKUP($C137,'5-COMP. PROPRIA'!$B$4:$I$79448,8,0),""))</f>
        <v>3.39</v>
      </c>
      <c r="I137" s="44">
        <f>TRUNC(H137*'4-BDI'!$E$35,2)</f>
        <v>4.32</v>
      </c>
      <c r="J137" s="44">
        <f t="shared" si="37"/>
        <v>138.99</v>
      </c>
      <c r="K137" s="512">
        <f t="shared" si="38"/>
        <v>177.12</v>
      </c>
    </row>
    <row r="138" spans="1:11" outlineLevel="1">
      <c r="A138" s="6"/>
      <c r="B138" s="270" t="s">
        <v>12219</v>
      </c>
      <c r="C138" s="277">
        <v>89553</v>
      </c>
      <c r="D138" s="277" t="s">
        <v>3565</v>
      </c>
      <c r="E138" s="271" t="s">
        <v>12617</v>
      </c>
      <c r="F138" s="272" t="str">
        <f>IFERROR(VLOOKUP($C138,'SINAPI JANEIRO-2022'!$A:$D,3,0),IFERROR(VLOOKUP($C138,'5-COMP. PROPRIA'!$B$4:$I$79448,5,0),""))</f>
        <v>UN</v>
      </c>
      <c r="G138" s="273">
        <v>1</v>
      </c>
      <c r="H138" s="44">
        <f>IFERROR(VLOOKUP($C138,'SINAPI JANEIRO-2022'!$A:$D,4,0),IFERROR(VLOOKUP($C138,'5-COMP. PROPRIA'!$B$4:$I$79448,8,0),""))</f>
        <v>5.09</v>
      </c>
      <c r="I138" s="44">
        <f>TRUNC(H138*'4-BDI'!$E$35,2)</f>
        <v>6.49</v>
      </c>
      <c r="J138" s="44">
        <f t="shared" si="37"/>
        <v>5.09</v>
      </c>
      <c r="K138" s="512">
        <f t="shared" si="38"/>
        <v>6.49</v>
      </c>
    </row>
    <row r="139" spans="1:11" outlineLevel="1">
      <c r="A139" s="6"/>
      <c r="B139" s="270" t="s">
        <v>12220</v>
      </c>
      <c r="C139" s="277">
        <v>89596</v>
      </c>
      <c r="D139" s="277" t="s">
        <v>3565</v>
      </c>
      <c r="E139" s="271" t="s">
        <v>12618</v>
      </c>
      <c r="F139" s="272" t="str">
        <f>IFERROR(VLOOKUP($C139,'SINAPI JANEIRO-2022'!$A:$D,3,0),IFERROR(VLOOKUP($C139,'5-COMP. PROPRIA'!$B$4:$I$79448,5,0),""))</f>
        <v>UN</v>
      </c>
      <c r="G139" s="273">
        <v>16</v>
      </c>
      <c r="H139" s="44">
        <f>IFERROR(VLOOKUP($C139,'SINAPI JANEIRO-2022'!$A:$D,4,0),IFERROR(VLOOKUP($C139,'5-COMP. PROPRIA'!$B$4:$I$79448,8,0),""))</f>
        <v>10.15</v>
      </c>
      <c r="I139" s="44">
        <f>TRUNC(H139*'4-BDI'!$E$35,2)</f>
        <v>12.96</v>
      </c>
      <c r="J139" s="44">
        <f t="shared" si="37"/>
        <v>162.4</v>
      </c>
      <c r="K139" s="512">
        <f t="shared" si="38"/>
        <v>207.36</v>
      </c>
    </row>
    <row r="140" spans="1:11" outlineLevel="1">
      <c r="A140" s="6"/>
      <c r="B140" s="270" t="s">
        <v>12221</v>
      </c>
      <c r="C140" s="277">
        <v>89610</v>
      </c>
      <c r="D140" s="277" t="s">
        <v>3565</v>
      </c>
      <c r="E140" s="271" t="s">
        <v>12619</v>
      </c>
      <c r="F140" s="272" t="str">
        <f>IFERROR(VLOOKUP($C140,'SINAPI JANEIRO-2022'!$A:$D,3,0),IFERROR(VLOOKUP($C140,'5-COMP. PROPRIA'!$B$4:$I$79448,5,0),""))</f>
        <v>UN</v>
      </c>
      <c r="G140" s="273">
        <v>16</v>
      </c>
      <c r="H140" s="44">
        <f>IFERROR(VLOOKUP($C140,'SINAPI JANEIRO-2022'!$A:$D,4,0),IFERROR(VLOOKUP($C140,'5-COMP. PROPRIA'!$B$4:$I$79448,8,0),""))</f>
        <v>19.809999999999999</v>
      </c>
      <c r="I140" s="44">
        <f>TRUNC(H140*'4-BDI'!$E$35,2)</f>
        <v>25.29</v>
      </c>
      <c r="J140" s="44">
        <f t="shared" si="37"/>
        <v>316.95999999999998</v>
      </c>
      <c r="K140" s="512">
        <f t="shared" si="38"/>
        <v>404.64</v>
      </c>
    </row>
    <row r="141" spans="1:11" outlineLevel="1">
      <c r="A141" s="6"/>
      <c r="B141" s="270" t="s">
        <v>12222</v>
      </c>
      <c r="C141" s="277">
        <v>89613</v>
      </c>
      <c r="D141" s="277" t="s">
        <v>3565</v>
      </c>
      <c r="E141" s="271" t="s">
        <v>12620</v>
      </c>
      <c r="F141" s="272" t="str">
        <f>IFERROR(VLOOKUP($C141,'SINAPI JANEIRO-2022'!$A:$D,3,0),IFERROR(VLOOKUP($C141,'5-COMP. PROPRIA'!$B$4:$I$79448,5,0),""))</f>
        <v>UN</v>
      </c>
      <c r="G141" s="273">
        <v>4</v>
      </c>
      <c r="H141" s="44">
        <f>IFERROR(VLOOKUP($C141,'SINAPI JANEIRO-2022'!$A:$D,4,0),IFERROR(VLOOKUP($C141,'5-COMP. PROPRIA'!$B$4:$I$79448,8,0),""))</f>
        <v>29.14</v>
      </c>
      <c r="I141" s="44">
        <f>TRUNC(H141*'4-BDI'!$E$35,2)</f>
        <v>37.21</v>
      </c>
      <c r="J141" s="44">
        <f t="shared" si="37"/>
        <v>116.56</v>
      </c>
      <c r="K141" s="512">
        <f t="shared" si="38"/>
        <v>148.84</v>
      </c>
    </row>
    <row r="142" spans="1:11" outlineLevel="1">
      <c r="A142" s="6"/>
      <c r="B142" s="270" t="s">
        <v>12223</v>
      </c>
      <c r="C142" s="277">
        <v>89616</v>
      </c>
      <c r="D142" s="277" t="s">
        <v>3565</v>
      </c>
      <c r="E142" s="271" t="s">
        <v>12621</v>
      </c>
      <c r="F142" s="272" t="str">
        <f>IFERROR(VLOOKUP($C142,'SINAPI JANEIRO-2022'!$A:$D,3,0),IFERROR(VLOOKUP($C142,'5-COMP. PROPRIA'!$B$4:$I$79448,5,0),""))</f>
        <v>UN</v>
      </c>
      <c r="G142" s="273">
        <v>4</v>
      </c>
      <c r="H142" s="44">
        <f>IFERROR(VLOOKUP($C142,'SINAPI JANEIRO-2022'!$A:$D,4,0),IFERROR(VLOOKUP($C142,'5-COMP. PROPRIA'!$B$4:$I$79448,8,0),""))</f>
        <v>42.75</v>
      </c>
      <c r="I142" s="44">
        <f>TRUNC(H142*'4-BDI'!$E$35,2)</f>
        <v>54.59</v>
      </c>
      <c r="J142" s="44">
        <f t="shared" si="37"/>
        <v>171</v>
      </c>
      <c r="K142" s="512">
        <f t="shared" si="38"/>
        <v>218.36</v>
      </c>
    </row>
    <row r="143" spans="1:11" outlineLevel="1">
      <c r="A143" s="6"/>
      <c r="B143" s="270" t="s">
        <v>12224</v>
      </c>
      <c r="C143" s="277" t="s">
        <v>11800</v>
      </c>
      <c r="D143" s="268" t="s">
        <v>3951</v>
      </c>
      <c r="E143" s="271" t="str">
        <f>IFERROR(VLOOKUP($C143,'SINAPI JANEIRO-2022'!$1:$1048576,2,0),IFERROR(VLOOKUP($C143,'5-COMP. PROPRIA'!$B$4:$I$79448,4,0),""))</f>
        <v>Bucha de redução sold. curta 32mm - 25mm, fornec e instalação</v>
      </c>
      <c r="F143" s="272" t="str">
        <f>IFERROR(VLOOKUP($C143,'SINAPI JANEIRO-2022'!$A:$D,3,0),IFERROR(VLOOKUP($C143,'5-COMP. PROPRIA'!$B$4:$I$79448,5,0),""))</f>
        <v>UN</v>
      </c>
      <c r="G143" s="273">
        <v>1</v>
      </c>
      <c r="H143" s="44">
        <f>IFERROR(VLOOKUP($C143,'SINAPI JANEIRO-2022'!$A:$D,4,0),IFERROR(VLOOKUP($C143,'5-COMP. PROPRIA'!$B$4:$I$79448,8,0),""))</f>
        <v>11.68</v>
      </c>
      <c r="I143" s="44">
        <f>TRUNC(H143*'4-BDI'!$E$35,2)</f>
        <v>14.91</v>
      </c>
      <c r="J143" s="44">
        <f t="shared" si="37"/>
        <v>11.68</v>
      </c>
      <c r="K143" s="512">
        <f t="shared" si="38"/>
        <v>14.91</v>
      </c>
    </row>
    <row r="144" spans="1:11" outlineLevel="1">
      <c r="A144" s="6"/>
      <c r="B144" s="270" t="s">
        <v>12225</v>
      </c>
      <c r="C144" s="267" t="s">
        <v>11758</v>
      </c>
      <c r="D144" s="268" t="s">
        <v>3951</v>
      </c>
      <c r="E144" s="271" t="str">
        <f>IFERROR(VLOOKUP($C144,'SINAPI JANEIRO-2022'!$1:$1048576,2,0),IFERROR(VLOOKUP($C144,'5-COMP. PROPRIA'!$B$4:$I$79448,4,0),""))</f>
        <v>Bucha de redução sold. curta 60mm - 50mm, fornec e instalação</v>
      </c>
      <c r="F144" s="272" t="str">
        <f>IFERROR(VLOOKUP($C144,'SINAPI JANEIRO-2022'!$A:$D,3,0),IFERROR(VLOOKUP($C144,'5-COMP. PROPRIA'!$B$4:$I$79448,5,0),""))</f>
        <v>UN</v>
      </c>
      <c r="G144" s="273">
        <v>8</v>
      </c>
      <c r="H144" s="44">
        <f>IFERROR(VLOOKUP($C144,'SINAPI JANEIRO-2022'!$A:$D,4,0),IFERROR(VLOOKUP($C144,'5-COMP. PROPRIA'!$B$4:$I$79448,8,0),""))</f>
        <v>12.1</v>
      </c>
      <c r="I144" s="44">
        <f>TRUNC(H144*'4-BDI'!$E$35,2)</f>
        <v>15.45</v>
      </c>
      <c r="J144" s="44">
        <f t="shared" si="37"/>
        <v>96.8</v>
      </c>
      <c r="K144" s="512">
        <f t="shared" si="38"/>
        <v>123.6</v>
      </c>
    </row>
    <row r="145" spans="1:11" outlineLevel="1">
      <c r="A145" s="6"/>
      <c r="B145" s="270" t="s">
        <v>12226</v>
      </c>
      <c r="C145" s="269" t="s">
        <v>3706</v>
      </c>
      <c r="D145" s="268" t="s">
        <v>3951</v>
      </c>
      <c r="E145" s="271" t="str">
        <f>IFERROR(VLOOKUP($C145,'SINAPI JANEIRO-2022'!$1:$1048576,2,0),IFERROR(VLOOKUP($C145,'5-COMP. PROPRIA'!$B$4:$I$79448,4,0),""))</f>
        <v>Bucha de redução sold. curta 75mm - 60mm, fornec e instalação</v>
      </c>
      <c r="F145" s="272" t="str">
        <f>IFERROR(VLOOKUP($C145,'SINAPI JANEIRO-2022'!$A:$D,3,0),IFERROR(VLOOKUP($C145,'5-COMP. PROPRIA'!$B$4:$I$79448,5,0),""))</f>
        <v>UN</v>
      </c>
      <c r="G145" s="273">
        <v>3</v>
      </c>
      <c r="H145" s="44">
        <f>IFERROR(VLOOKUP($C145,'SINAPI JANEIRO-2022'!$A:$D,4,0),IFERROR(VLOOKUP($C145,'5-COMP. PROPRIA'!$B$4:$I$79448,8,0),""))</f>
        <v>23.35</v>
      </c>
      <c r="I145" s="44">
        <f>TRUNC(H145*'4-BDI'!$E$35,2)</f>
        <v>29.81</v>
      </c>
      <c r="J145" s="44">
        <f t="shared" si="37"/>
        <v>70.05</v>
      </c>
      <c r="K145" s="512">
        <f t="shared" si="38"/>
        <v>89.43</v>
      </c>
    </row>
    <row r="146" spans="1:11" outlineLevel="1">
      <c r="A146" s="6"/>
      <c r="B146" s="270" t="s">
        <v>12227</v>
      </c>
      <c r="C146" s="269" t="s">
        <v>3707</v>
      </c>
      <c r="D146" s="268" t="s">
        <v>3951</v>
      </c>
      <c r="E146" s="271" t="str">
        <f>IFERROR(VLOOKUP($C146,'SINAPI JANEIRO-2022'!$1:$1048576,2,0),IFERROR(VLOOKUP($C146,'5-COMP. PROPRIA'!$B$4:$I$79448,4,0),""))</f>
        <v>Bucha de redução sold. curta 85mm - 75mm, fornec e instalação</v>
      </c>
      <c r="F146" s="272" t="str">
        <f>IFERROR(VLOOKUP($C146,'SINAPI JANEIRO-2022'!$A:$D,3,0),IFERROR(VLOOKUP($C146,'5-COMP. PROPRIA'!$B$4:$I$79448,5,0),""))</f>
        <v>UN</v>
      </c>
      <c r="G146" s="273">
        <v>7</v>
      </c>
      <c r="H146" s="44">
        <f>IFERROR(VLOOKUP($C146,'SINAPI JANEIRO-2022'!$A:$D,4,0),IFERROR(VLOOKUP($C146,'5-COMP. PROPRIA'!$B$4:$I$79448,8,0),""))</f>
        <v>24.88</v>
      </c>
      <c r="I146" s="44">
        <f>TRUNC(H146*'4-BDI'!$E$35,2)</f>
        <v>31.77</v>
      </c>
      <c r="J146" s="44">
        <f t="shared" si="37"/>
        <v>174.16</v>
      </c>
      <c r="K146" s="512">
        <f t="shared" si="38"/>
        <v>222.39</v>
      </c>
    </row>
    <row r="147" spans="1:11" outlineLevel="1">
      <c r="A147" s="6"/>
      <c r="B147" s="270" t="s">
        <v>12228</v>
      </c>
      <c r="C147" s="269" t="s">
        <v>3708</v>
      </c>
      <c r="D147" s="268" t="s">
        <v>3951</v>
      </c>
      <c r="E147" s="271" t="str">
        <f>IFERROR(VLOOKUP($C147,'SINAPI JANEIRO-2022'!$1:$1048576,2,0),IFERROR(VLOOKUP($C147,'5-COMP. PROPRIA'!$B$4:$I$79448,4,0),""))</f>
        <v>Bucha de redução sold. curta 110mm - 85mm, fornec e instalação</v>
      </c>
      <c r="F147" s="272" t="str">
        <f>IFERROR(VLOOKUP($C147,'SINAPI JANEIRO-2022'!$A:$D,3,0),IFERROR(VLOOKUP($C147,'5-COMP. PROPRIA'!$B$4:$I$79448,5,0),""))</f>
        <v>UN</v>
      </c>
      <c r="G147" s="273">
        <v>1</v>
      </c>
      <c r="H147" s="44">
        <f>IFERROR(VLOOKUP($C147,'SINAPI JANEIRO-2022'!$A:$D,4,0),IFERROR(VLOOKUP($C147,'5-COMP. PROPRIA'!$B$4:$I$79448,8,0),""))</f>
        <v>86.15</v>
      </c>
      <c r="I147" s="44">
        <f>TRUNC(H147*'4-BDI'!$E$35,2)</f>
        <v>110.01</v>
      </c>
      <c r="J147" s="44">
        <f t="shared" si="37"/>
        <v>86.15</v>
      </c>
      <c r="K147" s="512">
        <f t="shared" si="38"/>
        <v>110.01</v>
      </c>
    </row>
    <row r="148" spans="1:11" outlineLevel="1">
      <c r="A148" s="6"/>
      <c r="B148" s="270" t="s">
        <v>12229</v>
      </c>
      <c r="C148" s="269" t="s">
        <v>11760</v>
      </c>
      <c r="D148" s="268" t="s">
        <v>3951</v>
      </c>
      <c r="E148" s="271" t="str">
        <f>IFERROR(VLOOKUP($C148,'SINAPI JANEIRO-2022'!$1:$1048576,2,0),IFERROR(VLOOKUP($C148,'5-COMP. PROPRIA'!$B$4:$I$79448,4,0),""))</f>
        <v>Bucha de redução sold. longa 50mm-25mm, fornec e instalação</v>
      </c>
      <c r="F148" s="272" t="str">
        <f>IFERROR(VLOOKUP($C148,'SINAPI JANEIRO-2022'!$A:$D,3,0),IFERROR(VLOOKUP($C148,'5-COMP. PROPRIA'!$B$4:$I$79448,5,0),""))</f>
        <v>UN</v>
      </c>
      <c r="G148" s="273">
        <v>15</v>
      </c>
      <c r="H148" s="44">
        <f>IFERROR(VLOOKUP($C148,'SINAPI JANEIRO-2022'!$A:$D,4,0),IFERROR(VLOOKUP($C148,'5-COMP. PROPRIA'!$B$4:$I$79448,8,0),""))</f>
        <v>10.26</v>
      </c>
      <c r="I148" s="44">
        <f>TRUNC(H148*'4-BDI'!$E$35,2)</f>
        <v>13.1</v>
      </c>
      <c r="J148" s="44">
        <f t="shared" si="37"/>
        <v>153.9</v>
      </c>
      <c r="K148" s="512">
        <f t="shared" si="38"/>
        <v>196.5</v>
      </c>
    </row>
    <row r="149" spans="1:11" outlineLevel="1">
      <c r="A149" s="6"/>
      <c r="B149" s="270" t="s">
        <v>12230</v>
      </c>
      <c r="C149" s="269" t="s">
        <v>11759</v>
      </c>
      <c r="D149" s="268" t="s">
        <v>3951</v>
      </c>
      <c r="E149" s="271" t="str">
        <f>IFERROR(VLOOKUP($C149,'SINAPI JANEIRO-2022'!$1:$1048576,2,0),IFERROR(VLOOKUP($C149,'5-COMP. PROPRIA'!$B$4:$I$79448,4,0),""))</f>
        <v>Bucha de redução sold. longa 50mm-32mm, fornec e instalação</v>
      </c>
      <c r="F149" s="272" t="str">
        <f>IFERROR(VLOOKUP($C149,'SINAPI JANEIRO-2022'!$A:$D,3,0),IFERROR(VLOOKUP($C149,'5-COMP. PROPRIA'!$B$4:$I$79448,5,0),""))</f>
        <v>UN</v>
      </c>
      <c r="G149" s="273">
        <v>1</v>
      </c>
      <c r="H149" s="44">
        <f>IFERROR(VLOOKUP($C149,'SINAPI JANEIRO-2022'!$A:$D,4,0),IFERROR(VLOOKUP($C149,'5-COMP. PROPRIA'!$B$4:$I$79448,8,0),""))</f>
        <v>11.39</v>
      </c>
      <c r="I149" s="44">
        <f>TRUNC(H149*'4-BDI'!$E$35,2)</f>
        <v>14.54</v>
      </c>
      <c r="J149" s="44">
        <f t="shared" si="37"/>
        <v>11.39</v>
      </c>
      <c r="K149" s="512">
        <f t="shared" si="38"/>
        <v>14.54</v>
      </c>
    </row>
    <row r="150" spans="1:11" outlineLevel="1">
      <c r="A150" s="6"/>
      <c r="B150" s="270" t="s">
        <v>12231</v>
      </c>
      <c r="C150" s="269" t="s">
        <v>3712</v>
      </c>
      <c r="D150" s="268" t="s">
        <v>3951</v>
      </c>
      <c r="E150" s="271" t="str">
        <f>IFERROR(VLOOKUP($C150,'SINAPI JANEIRO-2022'!$1:$1048576,2,0),IFERROR(VLOOKUP($C150,'5-COMP. PROPRIA'!$B$4:$I$79448,4,0),""))</f>
        <v>Bucha de redução sold. longa 60mm-25mm, fornec e instalação</v>
      </c>
      <c r="F150" s="272" t="str">
        <f>IFERROR(VLOOKUP($C150,'SINAPI JANEIRO-2022'!$A:$D,3,0),IFERROR(VLOOKUP($C150,'5-COMP. PROPRIA'!$B$4:$I$79448,5,0),""))</f>
        <v>UN</v>
      </c>
      <c r="G150" s="273">
        <v>3</v>
      </c>
      <c r="H150" s="44">
        <f>IFERROR(VLOOKUP($C150,'SINAPI JANEIRO-2022'!$A:$D,4,0),IFERROR(VLOOKUP($C150,'5-COMP. PROPRIA'!$B$4:$I$79448,8,0),""))</f>
        <v>22.9</v>
      </c>
      <c r="I150" s="44">
        <f>TRUNC(H150*'4-BDI'!$E$35,2)</f>
        <v>29.24</v>
      </c>
      <c r="J150" s="44">
        <f t="shared" si="37"/>
        <v>68.7</v>
      </c>
      <c r="K150" s="512">
        <f t="shared" si="38"/>
        <v>87.72</v>
      </c>
    </row>
    <row r="151" spans="1:11" outlineLevel="1">
      <c r="A151" s="6"/>
      <c r="B151" s="270" t="s">
        <v>12232</v>
      </c>
      <c r="C151" s="269" t="s">
        <v>11761</v>
      </c>
      <c r="D151" s="268" t="s">
        <v>3951</v>
      </c>
      <c r="E151" s="271" t="str">
        <f>IFERROR(VLOOKUP($C151,'SINAPI JANEIRO-2022'!$1:$1048576,2,0),IFERROR(VLOOKUP($C151,'5-COMP. PROPRIA'!$B$4:$I$79448,4,0),""))</f>
        <v>Bucha de redução sold. longa 75mm-50mm, fornec e instalação</v>
      </c>
      <c r="F151" s="272" t="str">
        <f>IFERROR(VLOOKUP($C151,'SINAPI JANEIRO-2022'!$A:$D,3,0),IFERROR(VLOOKUP($C151,'5-COMP. PROPRIA'!$B$4:$I$79448,5,0),""))</f>
        <v>UN</v>
      </c>
      <c r="G151" s="273">
        <v>15</v>
      </c>
      <c r="H151" s="44">
        <f>IFERROR(VLOOKUP($C151,'SINAPI JANEIRO-2022'!$A:$D,4,0),IFERROR(VLOOKUP($C151,'5-COMP. PROPRIA'!$B$4:$I$79448,8,0),""))</f>
        <v>23.81</v>
      </c>
      <c r="I151" s="44">
        <f>TRUNC(H151*'4-BDI'!$E$35,2)</f>
        <v>30.4</v>
      </c>
      <c r="J151" s="44">
        <f t="shared" si="37"/>
        <v>357.15</v>
      </c>
      <c r="K151" s="512">
        <f t="shared" si="38"/>
        <v>456</v>
      </c>
    </row>
    <row r="152" spans="1:11" outlineLevel="1">
      <c r="A152" s="6"/>
      <c r="B152" s="270" t="s">
        <v>12233</v>
      </c>
      <c r="C152" s="267" t="s">
        <v>3709</v>
      </c>
      <c r="D152" s="268" t="s">
        <v>3951</v>
      </c>
      <c r="E152" s="271" t="str">
        <f>IFERROR(VLOOKUP($C152,'SINAPI JANEIRO-2022'!$1:$1048576,2,0),IFERROR(VLOOKUP($C152,'5-COMP. PROPRIA'!$B$4:$I$79448,4,0),""))</f>
        <v>Bucha de redução sold. longa 85mm-60mm, fornec e instalação</v>
      </c>
      <c r="F152" s="272" t="str">
        <f>IFERROR(VLOOKUP($C152,'SINAPI JANEIRO-2022'!$A:$D,3,0),IFERROR(VLOOKUP($C152,'5-COMP. PROPRIA'!$B$4:$I$79448,5,0),""))</f>
        <v>UN</v>
      </c>
      <c r="G152" s="273">
        <v>4</v>
      </c>
      <c r="H152" s="44">
        <f>IFERROR(VLOOKUP($C152,'SINAPI JANEIRO-2022'!$A:$D,4,0),IFERROR(VLOOKUP($C152,'5-COMP. PROPRIA'!$B$4:$I$79448,8,0),""))</f>
        <v>27.22</v>
      </c>
      <c r="I152" s="44">
        <f>TRUNC(H152*'4-BDI'!$E$35,2)</f>
        <v>34.76</v>
      </c>
      <c r="J152" s="44">
        <f t="shared" si="37"/>
        <v>108.88</v>
      </c>
      <c r="K152" s="512">
        <f t="shared" si="38"/>
        <v>139.04</v>
      </c>
    </row>
    <row r="153" spans="1:11" outlineLevel="1">
      <c r="A153" s="6"/>
      <c r="B153" s="270" t="s">
        <v>12234</v>
      </c>
      <c r="C153" s="277">
        <v>89485</v>
      </c>
      <c r="D153" s="277" t="s">
        <v>3565</v>
      </c>
      <c r="E153" s="271" t="s">
        <v>12631</v>
      </c>
      <c r="F153" s="272" t="str">
        <f>IFERROR(VLOOKUP($C153,'SINAPI JANEIRO-2022'!$A:$D,3,0),IFERROR(VLOOKUP($C153,'5-COMP. PROPRIA'!$B$4:$I$79448,5,0),""))</f>
        <v>UN</v>
      </c>
      <c r="G153" s="273">
        <v>4</v>
      </c>
      <c r="H153" s="44">
        <f>IFERROR(VLOOKUP($C153,'SINAPI JANEIRO-2022'!$A:$D,4,0),IFERROR(VLOOKUP($C153,'5-COMP. PROPRIA'!$B$4:$I$79448,8,0),""))</f>
        <v>4.72</v>
      </c>
      <c r="I153" s="44">
        <f>TRUNC(H153*'4-BDI'!$E$35,2)</f>
        <v>6.02</v>
      </c>
      <c r="J153" s="44">
        <f t="shared" si="37"/>
        <v>18.88</v>
      </c>
      <c r="K153" s="512">
        <f t="shared" si="38"/>
        <v>24.08</v>
      </c>
    </row>
    <row r="154" spans="1:11" outlineLevel="1">
      <c r="A154" s="6"/>
      <c r="B154" s="270" t="s">
        <v>12235</v>
      </c>
      <c r="C154" s="277">
        <v>89515</v>
      </c>
      <c r="D154" s="277" t="s">
        <v>3565</v>
      </c>
      <c r="E154" s="271" t="s">
        <v>12632</v>
      </c>
      <c r="F154" s="272" t="str">
        <f>IFERROR(VLOOKUP($C154,'SINAPI JANEIRO-2022'!$A:$D,3,0),IFERROR(VLOOKUP($C154,'5-COMP. PROPRIA'!$B$4:$I$79448,5,0),""))</f>
        <v>UN</v>
      </c>
      <c r="G154" s="273">
        <v>2</v>
      </c>
      <c r="H154" s="44">
        <f>IFERROR(VLOOKUP($C154,'SINAPI JANEIRO-2022'!$A:$D,4,0),IFERROR(VLOOKUP($C154,'5-COMP. PROPRIA'!$B$4:$I$79448,8,0),""))</f>
        <v>82.84</v>
      </c>
      <c r="I154" s="44">
        <f>TRUNC(H154*'4-BDI'!$E$35,2)</f>
        <v>105.78</v>
      </c>
      <c r="J154" s="44">
        <f t="shared" si="37"/>
        <v>165.68</v>
      </c>
      <c r="K154" s="512">
        <f t="shared" si="38"/>
        <v>211.56</v>
      </c>
    </row>
    <row r="155" spans="1:11" outlineLevel="1">
      <c r="A155" s="6"/>
      <c r="B155" s="270" t="s">
        <v>12236</v>
      </c>
      <c r="C155" s="277">
        <v>89523</v>
      </c>
      <c r="D155" s="277" t="s">
        <v>3565</v>
      </c>
      <c r="E155" s="271" t="s">
        <v>12633</v>
      </c>
      <c r="F155" s="272" t="str">
        <f>IFERROR(VLOOKUP($C155,'SINAPI JANEIRO-2022'!$A:$D,3,0),IFERROR(VLOOKUP($C155,'5-COMP. PROPRIA'!$B$4:$I$79448,5,0),""))</f>
        <v>UN</v>
      </c>
      <c r="G155" s="273">
        <v>2</v>
      </c>
      <c r="H155" s="44">
        <f>IFERROR(VLOOKUP($C155,'SINAPI JANEIRO-2022'!$A:$D,4,0),IFERROR(VLOOKUP($C155,'5-COMP. PROPRIA'!$B$4:$I$79448,8,0),""))</f>
        <v>97.8</v>
      </c>
      <c r="I155" s="44">
        <f>TRUNC(H155*'4-BDI'!$E$35,2)</f>
        <v>124.89</v>
      </c>
      <c r="J155" s="44">
        <f t="shared" si="37"/>
        <v>195.6</v>
      </c>
      <c r="K155" s="512">
        <f t="shared" si="38"/>
        <v>249.78</v>
      </c>
    </row>
    <row r="156" spans="1:11" outlineLevel="1">
      <c r="A156" s="6"/>
      <c r="B156" s="270" t="s">
        <v>12237</v>
      </c>
      <c r="C156" s="277">
        <v>89358</v>
      </c>
      <c r="D156" s="277" t="s">
        <v>3565</v>
      </c>
      <c r="E156" s="271" t="s">
        <v>12634</v>
      </c>
      <c r="F156" s="272" t="str">
        <f>IFERROR(VLOOKUP($C156,'SINAPI JANEIRO-2022'!$A:$D,3,0),IFERROR(VLOOKUP($C156,'5-COMP. PROPRIA'!$B$4:$I$79448,5,0),""))</f>
        <v>UN</v>
      </c>
      <c r="G156" s="273">
        <v>1</v>
      </c>
      <c r="H156" s="44">
        <f>IFERROR(VLOOKUP($C156,'SINAPI JANEIRO-2022'!$A:$D,4,0),IFERROR(VLOOKUP($C156,'5-COMP. PROPRIA'!$B$4:$I$79448,8,0),""))</f>
        <v>5.82</v>
      </c>
      <c r="I156" s="44">
        <f>TRUNC(H156*'4-BDI'!$E$35,2)</f>
        <v>7.43</v>
      </c>
      <c r="J156" s="44">
        <f t="shared" si="37"/>
        <v>5.82</v>
      </c>
      <c r="K156" s="512">
        <f t="shared" si="38"/>
        <v>7.43</v>
      </c>
    </row>
    <row r="157" spans="1:11" outlineLevel="1">
      <c r="A157" s="6"/>
      <c r="B157" s="270" t="s">
        <v>12238</v>
      </c>
      <c r="C157" s="277">
        <v>89362</v>
      </c>
      <c r="D157" s="277" t="s">
        <v>3565</v>
      </c>
      <c r="E157" s="271" t="s">
        <v>12635</v>
      </c>
      <c r="F157" s="272" t="str">
        <f>IFERROR(VLOOKUP($C157,'SINAPI JANEIRO-2022'!$A:$D,3,0),IFERROR(VLOOKUP($C157,'5-COMP. PROPRIA'!$B$4:$I$79448,5,0),""))</f>
        <v>UN</v>
      </c>
      <c r="G157" s="273">
        <v>51</v>
      </c>
      <c r="H157" s="44">
        <f>IFERROR(VLOOKUP($C157,'SINAPI JANEIRO-2022'!$A:$D,4,0),IFERROR(VLOOKUP($C157,'5-COMP. PROPRIA'!$B$4:$I$79448,8,0),""))</f>
        <v>6.96</v>
      </c>
      <c r="I157" s="44">
        <f>TRUNC(H157*'4-BDI'!$E$35,2)</f>
        <v>8.8800000000000008</v>
      </c>
      <c r="J157" s="44">
        <f t="shared" si="37"/>
        <v>354.96</v>
      </c>
      <c r="K157" s="512">
        <f t="shared" si="38"/>
        <v>452.88</v>
      </c>
    </row>
    <row r="158" spans="1:11" outlineLevel="1">
      <c r="A158" s="6"/>
      <c r="B158" s="270" t="s">
        <v>12239</v>
      </c>
      <c r="C158" s="277">
        <v>89367</v>
      </c>
      <c r="D158" s="277" t="s">
        <v>3565</v>
      </c>
      <c r="E158" s="271" t="s">
        <v>12636</v>
      </c>
      <c r="F158" s="272" t="str">
        <f>IFERROR(VLOOKUP($C158,'SINAPI JANEIRO-2022'!$A:$D,3,0),IFERROR(VLOOKUP($C158,'5-COMP. PROPRIA'!$B$4:$I$79448,5,0),""))</f>
        <v>UN</v>
      </c>
      <c r="G158" s="273">
        <v>2</v>
      </c>
      <c r="H158" s="44">
        <f>IFERROR(VLOOKUP($C158,'SINAPI JANEIRO-2022'!$A:$D,4,0),IFERROR(VLOOKUP($C158,'5-COMP. PROPRIA'!$B$4:$I$79448,8,0),""))</f>
        <v>9.9</v>
      </c>
      <c r="I158" s="44">
        <f>TRUNC(H158*'4-BDI'!$E$35,2)</f>
        <v>12.64</v>
      </c>
      <c r="J158" s="44">
        <f t="shared" si="37"/>
        <v>19.8</v>
      </c>
      <c r="K158" s="512">
        <f t="shared" si="38"/>
        <v>25.28</v>
      </c>
    </row>
    <row r="159" spans="1:11" outlineLevel="1">
      <c r="A159" s="6"/>
      <c r="B159" s="270" t="s">
        <v>12240</v>
      </c>
      <c r="C159" s="277">
        <v>89501</v>
      </c>
      <c r="D159" s="277" t="s">
        <v>3565</v>
      </c>
      <c r="E159" s="271" t="s">
        <v>12637</v>
      </c>
      <c r="F159" s="272" t="str">
        <f>IFERROR(VLOOKUP($C159,'SINAPI JANEIRO-2022'!$A:$D,3,0),IFERROR(VLOOKUP($C159,'5-COMP. PROPRIA'!$B$4:$I$79448,5,0),""))</f>
        <v>UN</v>
      </c>
      <c r="G159" s="273">
        <v>10</v>
      </c>
      <c r="H159" s="44">
        <f>IFERROR(VLOOKUP($C159,'SINAPI JANEIRO-2022'!$A:$D,4,0),IFERROR(VLOOKUP($C159,'5-COMP. PROPRIA'!$B$4:$I$79448,8,0),""))</f>
        <v>12.63</v>
      </c>
      <c r="I159" s="44">
        <f>TRUNC(H159*'4-BDI'!$E$35,2)</f>
        <v>16.12</v>
      </c>
      <c r="J159" s="44">
        <f t="shared" si="37"/>
        <v>126.3</v>
      </c>
      <c r="K159" s="512">
        <f t="shared" si="38"/>
        <v>161.19999999999999</v>
      </c>
    </row>
    <row r="160" spans="1:11" outlineLevel="1">
      <c r="A160" s="6"/>
      <c r="B160" s="270" t="s">
        <v>12241</v>
      </c>
      <c r="C160" s="277">
        <v>89505</v>
      </c>
      <c r="D160" s="277" t="s">
        <v>3565</v>
      </c>
      <c r="E160" s="271" t="s">
        <v>12638</v>
      </c>
      <c r="F160" s="272" t="str">
        <f>IFERROR(VLOOKUP($C160,'SINAPI JANEIRO-2022'!$A:$D,3,0),IFERROR(VLOOKUP($C160,'5-COMP. PROPRIA'!$B$4:$I$79448,5,0),""))</f>
        <v>UN</v>
      </c>
      <c r="G160" s="273">
        <v>6</v>
      </c>
      <c r="H160" s="44">
        <f>IFERROR(VLOOKUP($C160,'SINAPI JANEIRO-2022'!$A:$D,4,0),IFERROR(VLOOKUP($C160,'5-COMP. PROPRIA'!$B$4:$I$79448,8,0),""))</f>
        <v>34.54</v>
      </c>
      <c r="I160" s="44">
        <f>TRUNC(H160*'4-BDI'!$E$35,2)</f>
        <v>44.1</v>
      </c>
      <c r="J160" s="44">
        <f t="shared" si="37"/>
        <v>207.24</v>
      </c>
      <c r="K160" s="512">
        <f t="shared" si="38"/>
        <v>264.60000000000002</v>
      </c>
    </row>
    <row r="161" spans="1:11" outlineLevel="1">
      <c r="A161" s="6"/>
      <c r="B161" s="270" t="s">
        <v>12242</v>
      </c>
      <c r="C161" s="277" t="s">
        <v>11803</v>
      </c>
      <c r="D161" s="268" t="s">
        <v>3951</v>
      </c>
      <c r="E161" s="271" t="str">
        <f>IFERROR(VLOOKUP($C161,'SINAPI JANEIRO-2022'!$1:$1048576,2,0),IFERROR(VLOOKUP($C161,'5-COMP. PROPRIA'!$B$4:$I$79448,4,0),""))</f>
        <v>Joelho 90 soldável - 75mm, fornecimento e instalação</v>
      </c>
      <c r="F161" s="272" t="str">
        <f>IFERROR(VLOOKUP($C161,'SINAPI JANEIRO-2022'!$A:$D,3,0),IFERROR(VLOOKUP($C161,'5-COMP. PROPRIA'!$B$4:$I$79448,5,0),""))</f>
        <v>UN</v>
      </c>
      <c r="G161" s="273">
        <v>2</v>
      </c>
      <c r="H161" s="44">
        <f>IFERROR(VLOOKUP($C161,'SINAPI JANEIRO-2022'!$A:$D,4,0),IFERROR(VLOOKUP($C161,'5-COMP. PROPRIA'!$B$4:$I$79448,8,0),""))</f>
        <v>110.58</v>
      </c>
      <c r="I161" s="44">
        <f>TRUNC(H161*'4-BDI'!$E$35,2)</f>
        <v>141.21</v>
      </c>
      <c r="J161" s="44">
        <f t="shared" si="37"/>
        <v>221.16</v>
      </c>
      <c r="K161" s="512">
        <f t="shared" si="38"/>
        <v>282.42</v>
      </c>
    </row>
    <row r="162" spans="1:11" outlineLevel="1">
      <c r="A162" s="6"/>
      <c r="B162" s="270" t="s">
        <v>12243</v>
      </c>
      <c r="C162" s="277">
        <v>89521</v>
      </c>
      <c r="D162" s="277" t="s">
        <v>3565</v>
      </c>
      <c r="E162" s="271" t="s">
        <v>12639</v>
      </c>
      <c r="F162" s="272" t="str">
        <f>IFERROR(VLOOKUP($C162,'SINAPI JANEIRO-2022'!$A:$D,3,0),IFERROR(VLOOKUP($C162,'5-COMP. PROPRIA'!$B$4:$I$79448,5,0),""))</f>
        <v>UN</v>
      </c>
      <c r="G162" s="273">
        <v>4</v>
      </c>
      <c r="H162" s="44">
        <f>IFERROR(VLOOKUP($C162,'SINAPI JANEIRO-2022'!$A:$D,4,0),IFERROR(VLOOKUP($C162,'5-COMP. PROPRIA'!$B$4:$I$79448,8,0),""))</f>
        <v>130.46</v>
      </c>
      <c r="I162" s="44">
        <f>TRUNC(H162*'4-BDI'!$E$35,2)</f>
        <v>166.59</v>
      </c>
      <c r="J162" s="44">
        <f t="shared" si="37"/>
        <v>521.84</v>
      </c>
      <c r="K162" s="512">
        <f t="shared" si="38"/>
        <v>666.36</v>
      </c>
    </row>
    <row r="163" spans="1:11" outlineLevel="1">
      <c r="A163" s="6"/>
      <c r="B163" s="270" t="s">
        <v>12244</v>
      </c>
      <c r="C163" s="277">
        <v>89529</v>
      </c>
      <c r="D163" s="277" t="s">
        <v>3565</v>
      </c>
      <c r="E163" s="271" t="s">
        <v>12640</v>
      </c>
      <c r="F163" s="272" t="str">
        <f>IFERROR(VLOOKUP($C163,'SINAPI JANEIRO-2022'!$A:$D,3,0),IFERROR(VLOOKUP($C163,'5-COMP. PROPRIA'!$B$4:$I$79448,5,0),""))</f>
        <v>UN</v>
      </c>
      <c r="G163" s="273">
        <v>7</v>
      </c>
      <c r="H163" s="44">
        <f>IFERROR(VLOOKUP($C163,'SINAPI JANEIRO-2022'!$A:$D,4,0),IFERROR(VLOOKUP($C163,'5-COMP. PROPRIA'!$B$4:$I$79448,8,0),""))</f>
        <v>50.08</v>
      </c>
      <c r="I163" s="44">
        <f>TRUNC(H163*'4-BDI'!$E$35,2)</f>
        <v>63.95</v>
      </c>
      <c r="J163" s="44">
        <f t="shared" ref="J163" si="41">TRUNC(G163*H163,2)</f>
        <v>350.56</v>
      </c>
      <c r="K163" s="512">
        <f t="shared" ref="K163" si="42">TRUNC(G163*I163,2)</f>
        <v>447.65</v>
      </c>
    </row>
    <row r="164" spans="1:11" outlineLevel="1">
      <c r="A164" s="6"/>
      <c r="B164" s="270" t="s">
        <v>12245</v>
      </c>
      <c r="C164" s="267" t="s">
        <v>11190</v>
      </c>
      <c r="D164" s="268" t="s">
        <v>3951</v>
      </c>
      <c r="E164" s="271" t="str">
        <f>IFERROR(VLOOKUP($C164,'SINAPI JANEIRO-2022'!$1:$1048576,2,0),IFERROR(VLOOKUP($C164,'5-COMP. PROPRIA'!$B$4:$I$79448,4,0),""))</f>
        <v>Joelho de redução 90º soldavel 32mm-25mm, fornec e instalação</v>
      </c>
      <c r="F164" s="272" t="str">
        <f>IFERROR(VLOOKUP($C164,'SINAPI JANEIRO-2022'!$A:$D,3,0),IFERROR(VLOOKUP($C164,'5-COMP. PROPRIA'!$B$4:$I$79448,5,0),""))</f>
        <v>UN</v>
      </c>
      <c r="G164" s="273">
        <v>1</v>
      </c>
      <c r="H164" s="44">
        <f>IFERROR(VLOOKUP($C164,'SINAPI JANEIRO-2022'!$A:$D,4,0),IFERROR(VLOOKUP($C164,'5-COMP. PROPRIA'!$B$4:$I$79448,8,0),""))</f>
        <v>15.36</v>
      </c>
      <c r="I164" s="44">
        <f>TRUNC(H164*'4-BDI'!$E$35,2)</f>
        <v>19.61</v>
      </c>
      <c r="J164" s="44">
        <f t="shared" si="37"/>
        <v>15.36</v>
      </c>
      <c r="K164" s="512">
        <f t="shared" si="38"/>
        <v>19.61</v>
      </c>
    </row>
    <row r="165" spans="1:11" outlineLevel="1">
      <c r="A165" s="6"/>
      <c r="B165" s="270" t="s">
        <v>12246</v>
      </c>
      <c r="C165" s="267" t="s">
        <v>11804</v>
      </c>
      <c r="D165" s="268" t="s">
        <v>3951</v>
      </c>
      <c r="E165" s="271" t="str">
        <f>IFERROR(VLOOKUP($C165,'SINAPI JANEIRO-2022'!$1:$1048576,2,0),IFERROR(VLOOKUP($C165,'5-COMP. PROPRIA'!$B$4:$I$79448,4,0),""))</f>
        <v>Joelho 90 soldavel com rosca 20mm - 1/2", fornec e instalação</v>
      </c>
      <c r="F165" s="272" t="str">
        <f>IFERROR(VLOOKUP($C165,'SINAPI JANEIRO-2022'!$A:$D,3,0),IFERROR(VLOOKUP($C165,'5-COMP. PROPRIA'!$B$4:$I$79448,5,0),""))</f>
        <v>UN</v>
      </c>
      <c r="G165" s="273">
        <v>2</v>
      </c>
      <c r="H165" s="44">
        <f>IFERROR(VLOOKUP($C165,'SINAPI JANEIRO-2022'!$A:$D,4,0),IFERROR(VLOOKUP($C165,'5-COMP. PROPRIA'!$B$4:$I$79448,8,0),""))</f>
        <v>29.84</v>
      </c>
      <c r="I165" s="44">
        <f>TRUNC(H165*'4-BDI'!$E$35,2)</f>
        <v>38.1</v>
      </c>
      <c r="J165" s="44">
        <f t="shared" si="37"/>
        <v>59.68</v>
      </c>
      <c r="K165" s="512">
        <f t="shared" si="38"/>
        <v>76.2</v>
      </c>
    </row>
    <row r="166" spans="1:11" outlineLevel="1">
      <c r="A166" s="6"/>
      <c r="B166" s="270" t="s">
        <v>12247</v>
      </c>
      <c r="C166" s="267" t="s">
        <v>11806</v>
      </c>
      <c r="D166" s="268" t="s">
        <v>3951</v>
      </c>
      <c r="E166" s="271" t="str">
        <f>IFERROR(VLOOKUP($C166,'SINAPI JANEIRO-2022'!$1:$1048576,2,0),IFERROR(VLOOKUP($C166,'5-COMP. PROPRIA'!$B$4:$I$79448,4,0),""))</f>
        <v>Joelho 90º soldavel com bucha de latão - 25mm - 3/4", forn e inst</v>
      </c>
      <c r="F166" s="272" t="str">
        <f>IFERROR(VLOOKUP($C166,'SINAPI JANEIRO-2022'!$A:$D,3,0),IFERROR(VLOOKUP($C166,'5-COMP. PROPRIA'!$B$4:$I$79448,5,0),""))</f>
        <v>UN</v>
      </c>
      <c r="G166" s="273">
        <v>3</v>
      </c>
      <c r="H166" s="44">
        <f>IFERROR(VLOOKUP($C166,'SINAPI JANEIRO-2022'!$A:$D,4,0),IFERROR(VLOOKUP($C166,'5-COMP. PROPRIA'!$B$4:$I$79448,8,0),""))</f>
        <v>13.98</v>
      </c>
      <c r="I166" s="44">
        <f>TRUNC(H166*'4-BDI'!$E$35,2)</f>
        <v>17.850000000000001</v>
      </c>
      <c r="J166" s="44">
        <f t="shared" si="37"/>
        <v>41.94</v>
      </c>
      <c r="K166" s="512">
        <f t="shared" si="38"/>
        <v>53.55</v>
      </c>
    </row>
    <row r="167" spans="1:11" outlineLevel="1">
      <c r="A167" s="6"/>
      <c r="B167" s="270" t="s">
        <v>12248</v>
      </c>
      <c r="C167" s="267" t="s">
        <v>11808</v>
      </c>
      <c r="D167" s="268" t="s">
        <v>3951</v>
      </c>
      <c r="E167" s="271" t="str">
        <f>IFERROR(VLOOKUP($C167,'SINAPI JANEIRO-2022'!$1:$1048576,2,0),IFERROR(VLOOKUP($C167,'5-COMP. PROPRIA'!$B$4:$I$79448,4,0),""))</f>
        <v>Joelho de redução 90º soldavel com bucha latão - 25mm - 1/2", fornec e inst.</v>
      </c>
      <c r="F167" s="272" t="str">
        <f>IFERROR(VLOOKUP($C167,'SINAPI JANEIRO-2022'!$A:$D,3,0),IFERROR(VLOOKUP($C167,'5-COMP. PROPRIA'!$B$4:$I$79448,5,0),""))</f>
        <v>UN</v>
      </c>
      <c r="G167" s="273">
        <v>22</v>
      </c>
      <c r="H167" s="44">
        <f>IFERROR(VLOOKUP($C167,'SINAPI JANEIRO-2022'!$A:$D,4,0),IFERROR(VLOOKUP($C167,'5-COMP. PROPRIA'!$B$4:$I$79448,8,0),""))</f>
        <v>16.149999999999999</v>
      </c>
      <c r="I167" s="44">
        <f>TRUNC(H167*'4-BDI'!$E$35,2)</f>
        <v>20.62</v>
      </c>
      <c r="J167" s="44">
        <f t="shared" si="37"/>
        <v>355.3</v>
      </c>
      <c r="K167" s="512">
        <f t="shared" si="38"/>
        <v>453.64</v>
      </c>
    </row>
    <row r="168" spans="1:11" outlineLevel="1">
      <c r="A168" s="6"/>
      <c r="B168" s="270" t="s">
        <v>12249</v>
      </c>
      <c r="C168" s="277">
        <v>89424</v>
      </c>
      <c r="D168" s="277" t="s">
        <v>3565</v>
      </c>
      <c r="E168" s="271" t="s">
        <v>12642</v>
      </c>
      <c r="F168" s="272" t="str">
        <f>IFERROR(VLOOKUP($C168,'SINAPI JANEIRO-2022'!$A:$D,3,0),IFERROR(VLOOKUP($C168,'5-COMP. PROPRIA'!$B$4:$I$79448,5,0),""))</f>
        <v>UN</v>
      </c>
      <c r="G168" s="273">
        <v>4</v>
      </c>
      <c r="H168" s="44">
        <f>IFERROR(VLOOKUP($C168,'SINAPI JANEIRO-2022'!$A:$D,4,0),IFERROR(VLOOKUP($C168,'5-COMP. PROPRIA'!$B$4:$I$79448,8,0),""))</f>
        <v>3.99</v>
      </c>
      <c r="I168" s="44">
        <f>TRUNC(H168*'4-BDI'!$E$35,2)</f>
        <v>5.09</v>
      </c>
      <c r="J168" s="44">
        <f t="shared" si="37"/>
        <v>15.96</v>
      </c>
      <c r="K168" s="512">
        <f t="shared" si="38"/>
        <v>20.36</v>
      </c>
    </row>
    <row r="169" spans="1:11" outlineLevel="1">
      <c r="A169" s="6"/>
      <c r="B169" s="270" t="s">
        <v>12250</v>
      </c>
      <c r="C169" s="267" t="s">
        <v>11203</v>
      </c>
      <c r="D169" s="268" t="s">
        <v>3951</v>
      </c>
      <c r="E169" s="271" t="str">
        <f>IFERROR(VLOOKUP($C169,'SINAPI JANEIRO-2022'!$1:$1048576,2,0),IFERROR(VLOOKUP($C169,'5-COMP. PROPRIA'!$B$4:$I$79448,4,0),""))</f>
        <v>Luva de redução soldavel com bucha latão - 25mm - 1/2", fornec e instalação</v>
      </c>
      <c r="F169" s="272" t="str">
        <f>IFERROR(VLOOKUP($C169,'SINAPI JANEIRO-2022'!$A:$D,3,0),IFERROR(VLOOKUP($C169,'5-COMP. PROPRIA'!$B$4:$I$79448,5,0),""))</f>
        <v>UN</v>
      </c>
      <c r="G169" s="273">
        <v>14</v>
      </c>
      <c r="H169" s="44">
        <f>IFERROR(VLOOKUP($C169,'SINAPI JANEIRO-2022'!$A:$D,4,0),IFERROR(VLOOKUP($C169,'5-COMP. PROPRIA'!$B$4:$I$79448,8,0),""))</f>
        <v>12.17</v>
      </c>
      <c r="I169" s="44">
        <f>TRUNC(H169*'4-BDI'!$E$35,2)</f>
        <v>15.54</v>
      </c>
      <c r="J169" s="44">
        <f t="shared" si="37"/>
        <v>170.38</v>
      </c>
      <c r="K169" s="512">
        <f t="shared" si="38"/>
        <v>217.56</v>
      </c>
    </row>
    <row r="170" spans="1:11" outlineLevel="1">
      <c r="A170" s="6"/>
      <c r="B170" s="270" t="s">
        <v>12251</v>
      </c>
      <c r="C170" s="277">
        <v>89395</v>
      </c>
      <c r="D170" s="277" t="s">
        <v>3565</v>
      </c>
      <c r="E170" s="271" t="s">
        <v>12644</v>
      </c>
      <c r="F170" s="272" t="str">
        <f>IFERROR(VLOOKUP($C170,'SINAPI JANEIRO-2022'!$A:$D,3,0),IFERROR(VLOOKUP($C170,'5-COMP. PROPRIA'!$B$4:$I$79448,5,0),""))</f>
        <v>UN</v>
      </c>
      <c r="G170" s="273">
        <v>4</v>
      </c>
      <c r="H170" s="44">
        <f>IFERROR(VLOOKUP($C170,'SINAPI JANEIRO-2022'!$A:$D,4,0),IFERROR(VLOOKUP($C170,'5-COMP. PROPRIA'!$B$4:$I$79448,8,0),""))</f>
        <v>9.84</v>
      </c>
      <c r="I170" s="44">
        <f>TRUNC(H170*'4-BDI'!$E$35,2)</f>
        <v>12.56</v>
      </c>
      <c r="J170" s="44">
        <f t="shared" si="37"/>
        <v>39.36</v>
      </c>
      <c r="K170" s="512">
        <f t="shared" si="38"/>
        <v>50.24</v>
      </c>
    </row>
    <row r="171" spans="1:11" outlineLevel="1">
      <c r="A171" s="6"/>
      <c r="B171" s="270" t="s">
        <v>12252</v>
      </c>
      <c r="C171" s="277">
        <v>89625</v>
      </c>
      <c r="D171" s="277" t="s">
        <v>3565</v>
      </c>
      <c r="E171" s="271" t="s">
        <v>12645</v>
      </c>
      <c r="F171" s="272" t="str">
        <f>IFERROR(VLOOKUP($C171,'SINAPI JANEIRO-2022'!$A:$D,3,0),IFERROR(VLOOKUP($C171,'5-COMP. PROPRIA'!$B$4:$I$79448,5,0),""))</f>
        <v>UN</v>
      </c>
      <c r="G171" s="273">
        <v>5</v>
      </c>
      <c r="H171" s="44">
        <f>IFERROR(VLOOKUP($C171,'SINAPI JANEIRO-2022'!$A:$D,4,0),IFERROR(VLOOKUP($C171,'5-COMP. PROPRIA'!$B$4:$I$79448,8,0),""))</f>
        <v>20.100000000000001</v>
      </c>
      <c r="I171" s="44">
        <f>TRUNC(H171*'4-BDI'!$E$35,2)</f>
        <v>25.66</v>
      </c>
      <c r="J171" s="44">
        <f t="shared" si="37"/>
        <v>100.5</v>
      </c>
      <c r="K171" s="512">
        <f t="shared" si="38"/>
        <v>128.30000000000001</v>
      </c>
    </row>
    <row r="172" spans="1:11" outlineLevel="1">
      <c r="A172" s="6"/>
      <c r="B172" s="270" t="s">
        <v>12253</v>
      </c>
      <c r="C172" s="267">
        <v>89628</v>
      </c>
      <c r="D172" s="277" t="s">
        <v>3565</v>
      </c>
      <c r="E172" s="271" t="s">
        <v>12646</v>
      </c>
      <c r="F172" s="272" t="str">
        <f>IFERROR(VLOOKUP($C172,'SINAPI JANEIRO-2022'!$A:$D,3,0),IFERROR(VLOOKUP($C172,'5-COMP. PROPRIA'!$B$4:$I$79448,5,0),""))</f>
        <v>UN</v>
      </c>
      <c r="G172" s="273">
        <v>8</v>
      </c>
      <c r="H172" s="44">
        <f>IFERROR(VLOOKUP($C172,'SINAPI JANEIRO-2022'!$A:$D,4,0),IFERROR(VLOOKUP($C172,'5-COMP. PROPRIA'!$B$4:$I$79448,8,0),""))</f>
        <v>44.1</v>
      </c>
      <c r="I172" s="44">
        <f>TRUNC(H172*'4-BDI'!$E$35,2)</f>
        <v>56.31</v>
      </c>
      <c r="J172" s="44">
        <f t="shared" si="37"/>
        <v>352.8</v>
      </c>
      <c r="K172" s="512">
        <f t="shared" si="38"/>
        <v>450.48</v>
      </c>
    </row>
    <row r="173" spans="1:11" outlineLevel="1">
      <c r="A173" s="6"/>
      <c r="B173" s="270" t="s">
        <v>12254</v>
      </c>
      <c r="C173" s="267">
        <v>89566</v>
      </c>
      <c r="D173" s="277" t="s">
        <v>3565</v>
      </c>
      <c r="E173" s="271" t="s">
        <v>12647</v>
      </c>
      <c r="F173" s="272" t="str">
        <f>IFERROR(VLOOKUP($C173,'SINAPI JANEIRO-2022'!$A:$D,3,0),IFERROR(VLOOKUP($C173,'5-COMP. PROPRIA'!$B$4:$I$79448,5,0),""))</f>
        <v>UN</v>
      </c>
      <c r="G173" s="273">
        <v>3</v>
      </c>
      <c r="H173" s="44">
        <f>IFERROR(VLOOKUP($C173,'SINAPI JANEIRO-2022'!$A:$D,4,0),IFERROR(VLOOKUP($C173,'5-COMP. PROPRIA'!$B$4:$I$79448,8,0),""))</f>
        <v>53.72</v>
      </c>
      <c r="I173" s="44">
        <f>TRUNC(H173*'4-BDI'!$E$35,2)</f>
        <v>68.599999999999994</v>
      </c>
      <c r="J173" s="44">
        <f t="shared" ref="J173" si="43">TRUNC(G173*H173,2)</f>
        <v>161.16</v>
      </c>
      <c r="K173" s="512">
        <f t="shared" ref="K173" si="44">TRUNC(G173*I173,2)</f>
        <v>205.8</v>
      </c>
    </row>
    <row r="174" spans="1:11" outlineLevel="1">
      <c r="A174" s="6"/>
      <c r="B174" s="270" t="s">
        <v>12255</v>
      </c>
      <c r="C174" s="267" t="s">
        <v>11810</v>
      </c>
      <c r="D174" s="268" t="s">
        <v>3951</v>
      </c>
      <c r="E174" s="271" t="str">
        <f>IFERROR(VLOOKUP($C174,'SINAPI JANEIRO-2022'!$1:$1048576,2,0),IFERROR(VLOOKUP($C174,'5-COMP. PROPRIA'!$B$4:$I$79448,4,0),""))</f>
        <v>Tê 90 soldável - 85mm, fornecimento e instalação</v>
      </c>
      <c r="F174" s="272" t="str">
        <f>IFERROR(VLOOKUP($C174,'SINAPI JANEIRO-2022'!$A:$D,3,0),IFERROR(VLOOKUP($C174,'5-COMP. PROPRIA'!$B$4:$I$79448,5,0),""))</f>
        <v>UN</v>
      </c>
      <c r="G174" s="273">
        <v>9</v>
      </c>
      <c r="H174" s="44">
        <f>IFERROR(VLOOKUP($C174,'SINAPI JANEIRO-2022'!$A:$D,4,0),IFERROR(VLOOKUP($C174,'5-COMP. PROPRIA'!$B$4:$I$79448,8,0),""))</f>
        <v>126.28</v>
      </c>
      <c r="I174" s="44">
        <f>TRUNC(H174*'4-BDI'!$E$35,2)</f>
        <v>161.25</v>
      </c>
      <c r="J174" s="44">
        <f t="shared" si="37"/>
        <v>1136.52</v>
      </c>
      <c r="K174" s="512">
        <f t="shared" si="38"/>
        <v>1451.25</v>
      </c>
    </row>
    <row r="175" spans="1:11" outlineLevel="1">
      <c r="A175" s="6"/>
      <c r="B175" s="270" t="s">
        <v>12256</v>
      </c>
      <c r="C175" s="267">
        <v>89559</v>
      </c>
      <c r="D175" s="277" t="s">
        <v>3565</v>
      </c>
      <c r="E175" s="271" t="s">
        <v>12648</v>
      </c>
      <c r="F175" s="272" t="str">
        <f>IFERROR(VLOOKUP($C175,'SINAPI JANEIRO-2022'!$A:$D,3,0),IFERROR(VLOOKUP($C175,'5-COMP. PROPRIA'!$B$4:$I$79448,5,0),""))</f>
        <v>UN</v>
      </c>
      <c r="G175" s="273">
        <v>2</v>
      </c>
      <c r="H175" s="44">
        <f>IFERROR(VLOOKUP($C175,'SINAPI JANEIRO-2022'!$A:$D,4,0),IFERROR(VLOOKUP($C175,'5-COMP. PROPRIA'!$B$4:$I$79448,8,0),""))</f>
        <v>75.31</v>
      </c>
      <c r="I175" s="44">
        <f>TRUNC(H175*'4-BDI'!$E$35,2)</f>
        <v>96.17</v>
      </c>
      <c r="J175" s="44">
        <f t="shared" ref="J175" si="45">TRUNC(G175*H175,2)</f>
        <v>150.62</v>
      </c>
      <c r="K175" s="512">
        <f t="shared" ref="K175" si="46">TRUNC(G175*I175,2)</f>
        <v>192.34</v>
      </c>
    </row>
    <row r="176" spans="1:11" outlineLevel="1">
      <c r="A176" s="6"/>
      <c r="B176" s="270" t="s">
        <v>12257</v>
      </c>
      <c r="C176" s="277">
        <v>89630</v>
      </c>
      <c r="D176" s="277" t="s">
        <v>3565</v>
      </c>
      <c r="E176" s="271" t="s">
        <v>12649</v>
      </c>
      <c r="F176" s="272" t="str">
        <f>IFERROR(VLOOKUP($C176,'SINAPI JANEIRO-2022'!$A:$D,3,0),IFERROR(VLOOKUP($C176,'5-COMP. PROPRIA'!$B$4:$I$79448,5,0),""))</f>
        <v>UN</v>
      </c>
      <c r="G176" s="273">
        <v>11</v>
      </c>
      <c r="H176" s="44">
        <f>IFERROR(VLOOKUP($C176,'SINAPI JANEIRO-2022'!$A:$D,4,0),IFERROR(VLOOKUP($C176,'5-COMP. PROPRIA'!$B$4:$I$79448,8,0),""))</f>
        <v>70.78</v>
      </c>
      <c r="I176" s="44">
        <f>TRUNC(H176*'4-BDI'!$E$35,2)</f>
        <v>90.38</v>
      </c>
      <c r="J176" s="44">
        <f t="shared" si="37"/>
        <v>778.58</v>
      </c>
      <c r="K176" s="512">
        <f t="shared" si="38"/>
        <v>994.18</v>
      </c>
    </row>
    <row r="177" spans="1:11" outlineLevel="1">
      <c r="A177" s="6"/>
      <c r="B177" s="270" t="s">
        <v>12258</v>
      </c>
      <c r="C177" s="267" t="s">
        <v>11790</v>
      </c>
      <c r="D177" s="268" t="s">
        <v>3951</v>
      </c>
      <c r="E177" s="271" t="str">
        <f>IFERROR(VLOOKUP($C177,'SINAPI JANEIRO-2022'!$1:$1048576,2,0),IFERROR(VLOOKUP($C177,'5-COMP. PROPRIA'!$B$4:$I$79448,4,0),""))</f>
        <v>Tê de redução 90 soldavel - 75mm - 60mm, fornec e instalação</v>
      </c>
      <c r="F177" s="272" t="str">
        <f>IFERROR(VLOOKUP($C177,'SINAPI JANEIRO-2022'!$A:$D,3,0),IFERROR(VLOOKUP($C177,'5-COMP. PROPRIA'!$B$4:$I$79448,5,0),""))</f>
        <v>UN</v>
      </c>
      <c r="G177" s="273">
        <v>5</v>
      </c>
      <c r="H177" s="44">
        <f>IFERROR(VLOOKUP($C177,'SINAPI JANEIRO-2022'!$A:$D,4,0),IFERROR(VLOOKUP($C177,'5-COMP. PROPRIA'!$B$4:$I$79448,8,0),""))</f>
        <v>70.56</v>
      </c>
      <c r="I177" s="44">
        <f>TRUNC(H177*'4-BDI'!$E$35,2)</f>
        <v>90.1</v>
      </c>
      <c r="J177" s="44">
        <f t="shared" ref="J177" si="47">TRUNC(G177*H177,2)</f>
        <v>352.8</v>
      </c>
      <c r="K177" s="512">
        <f t="shared" ref="K177" si="48">TRUNC(G177*I177,2)</f>
        <v>450.5</v>
      </c>
    </row>
    <row r="178" spans="1:11" outlineLevel="1">
      <c r="A178" s="6"/>
      <c r="B178" s="270" t="s">
        <v>12259</v>
      </c>
      <c r="C178" s="267">
        <v>89632</v>
      </c>
      <c r="D178" s="268" t="s">
        <v>3565</v>
      </c>
      <c r="E178" s="271" t="s">
        <v>12650</v>
      </c>
      <c r="F178" s="272" t="str">
        <f>IFERROR(VLOOKUP($C178,'SINAPI JANEIRO-2022'!$A:$D,3,0),IFERROR(VLOOKUP($C178,'5-COMP. PROPRIA'!$B$4:$I$79448,5,0),""))</f>
        <v>UN</v>
      </c>
      <c r="G178" s="273">
        <v>5</v>
      </c>
      <c r="H178" s="44">
        <f>IFERROR(VLOOKUP($C178,'SINAPI JANEIRO-2022'!$A:$D,4,0),IFERROR(VLOOKUP($C178,'5-COMP. PROPRIA'!$B$4:$I$79448,8,0),""))</f>
        <v>102.93</v>
      </c>
      <c r="I178" s="44">
        <f>TRUNC(H178*'4-BDI'!$E$35,2)</f>
        <v>131.44</v>
      </c>
      <c r="J178" s="44">
        <f t="shared" si="37"/>
        <v>514.65</v>
      </c>
      <c r="K178" s="512">
        <f t="shared" si="38"/>
        <v>657.2</v>
      </c>
    </row>
    <row r="179" spans="1:11" outlineLevel="1">
      <c r="A179" s="6"/>
      <c r="B179" s="270" t="s">
        <v>12260</v>
      </c>
      <c r="C179" s="267" t="s">
        <v>11191</v>
      </c>
      <c r="D179" s="268" t="s">
        <v>3951</v>
      </c>
      <c r="E179" s="271" t="str">
        <f>IFERROR(VLOOKUP($C179,'SINAPI JANEIRO-2022'!$1:$1048576,2,0),IFERROR(VLOOKUP($C179,'5-COMP. PROPRIA'!$B$4:$I$79448,4,0),""))</f>
        <v>Tê de redução 90 soldavel - 85mm - 75mm, fornec e instalação</v>
      </c>
      <c r="F179" s="272" t="str">
        <f>IFERROR(VLOOKUP($C179,'SINAPI JANEIRO-2022'!$A:$D,3,0),IFERROR(VLOOKUP($C179,'5-COMP. PROPRIA'!$B$4:$I$79448,5,0),""))</f>
        <v>UN</v>
      </c>
      <c r="G179" s="273">
        <v>2</v>
      </c>
      <c r="H179" s="44">
        <f>IFERROR(VLOOKUP($C179,'SINAPI JANEIRO-2022'!$A:$D,4,0),IFERROR(VLOOKUP($C179,'5-COMP. PROPRIA'!$B$4:$I$79448,8,0),""))</f>
        <v>78.03</v>
      </c>
      <c r="I179" s="44">
        <f>TRUNC(H179*'4-BDI'!$E$35,2)</f>
        <v>99.64</v>
      </c>
      <c r="J179" s="44">
        <f t="shared" si="37"/>
        <v>156.06</v>
      </c>
      <c r="K179" s="512">
        <f t="shared" si="38"/>
        <v>199.28</v>
      </c>
    </row>
    <row r="180" spans="1:11" outlineLevel="1">
      <c r="A180" s="6"/>
      <c r="B180" s="270" t="s">
        <v>12261</v>
      </c>
      <c r="C180" s="267" t="s">
        <v>4144</v>
      </c>
      <c r="D180" s="268" t="s">
        <v>3951</v>
      </c>
      <c r="E180" s="271" t="str">
        <f>IFERROR(VLOOKUP($C180,'SINAPI JANEIRO-2022'!$1:$1048576,2,0),IFERROR(VLOOKUP($C180,'5-COMP. PROPRIA'!$B$4:$I$79448,4,0),""))</f>
        <v xml:space="preserve">Tubo de descarga vde 38mm Fornecimento e instalação </v>
      </c>
      <c r="F180" s="272" t="str">
        <f>IFERROR(VLOOKUP($C180,'SINAPI JANEIRO-2022'!$A:$D,3,0),IFERROR(VLOOKUP($C180,'5-COMP. PROPRIA'!$B$4:$I$79448,5,0),""))</f>
        <v>UN</v>
      </c>
      <c r="G180" s="273">
        <v>10</v>
      </c>
      <c r="H180" s="44">
        <f>IFERROR(VLOOKUP($C180,'SINAPI JANEIRO-2022'!$A:$D,4,0),IFERROR(VLOOKUP($C180,'5-COMP. PROPRIA'!$B$4:$I$79448,8,0),""))</f>
        <v>24.42</v>
      </c>
      <c r="I180" s="44">
        <f>TRUNC(H180*'4-BDI'!$E$35,2)</f>
        <v>31.18</v>
      </c>
      <c r="J180" s="44">
        <f t="shared" ref="J180:J181" si="49">TRUNC(G180*H180,2)</f>
        <v>244.2</v>
      </c>
      <c r="K180" s="512">
        <f t="shared" ref="K180:K181" si="50">TRUNC(G180*I180,2)</f>
        <v>311.8</v>
      </c>
    </row>
    <row r="181" spans="1:11" outlineLevel="1">
      <c r="A181" s="6"/>
      <c r="B181" s="270" t="s">
        <v>12262</v>
      </c>
      <c r="C181" s="267" t="s">
        <v>4145</v>
      </c>
      <c r="D181" s="268" t="s">
        <v>3951</v>
      </c>
      <c r="E181" s="271" t="str">
        <f>IFERROR(VLOOKUP($C181,'SINAPI JANEIRO-2022'!$1:$1048576,2,0),IFERROR(VLOOKUP($C181,'5-COMP. PROPRIA'!$B$4:$I$79448,4,0),""))</f>
        <v>Tubo de ligação latao cromado com canopla para vaso sanitario</v>
      </c>
      <c r="F181" s="272" t="str">
        <f>IFERROR(VLOOKUP($C181,'SINAPI JANEIRO-2022'!$A:$D,3,0),IFERROR(VLOOKUP($C181,'5-COMP. PROPRIA'!$B$4:$I$79448,5,0),""))</f>
        <v>UN</v>
      </c>
      <c r="G181" s="273">
        <v>26</v>
      </c>
      <c r="H181" s="44">
        <f>IFERROR(VLOOKUP($C181,'SINAPI JANEIRO-2022'!$A:$D,4,0),IFERROR(VLOOKUP($C181,'5-COMP. PROPRIA'!$B$4:$I$79448,8,0),""))</f>
        <v>55.42</v>
      </c>
      <c r="I181" s="44">
        <f>TRUNC(H181*'4-BDI'!$E$35,2)</f>
        <v>70.77</v>
      </c>
      <c r="J181" s="44">
        <f t="shared" si="49"/>
        <v>1440.92</v>
      </c>
      <c r="K181" s="512">
        <f t="shared" si="50"/>
        <v>1840.02</v>
      </c>
    </row>
    <row r="182" spans="1:11" ht="15" outlineLevel="1">
      <c r="A182" s="6"/>
      <c r="B182" s="126" t="s">
        <v>12263</v>
      </c>
      <c r="C182" s="63"/>
      <c r="D182" s="71"/>
      <c r="E182" s="64" t="s">
        <v>3992</v>
      </c>
      <c r="F182" s="71"/>
      <c r="G182" s="65"/>
      <c r="H182" s="76"/>
      <c r="I182" s="76"/>
      <c r="J182" s="76"/>
      <c r="K182" s="514"/>
    </row>
    <row r="183" spans="1:11" outlineLevel="1">
      <c r="A183" s="6"/>
      <c r="B183" s="270" t="s">
        <v>12264</v>
      </c>
      <c r="C183" s="267" t="s">
        <v>3710</v>
      </c>
      <c r="D183" s="268" t="s">
        <v>3951</v>
      </c>
      <c r="E183" s="271" t="str">
        <f>IFERROR(VLOOKUP($C183,'SINAPI JANEIRO-2022'!$1:$1048576,2,0),IFERROR(VLOOKUP($C183,'5-COMP. PROPRIA'!$B$4:$I$79448,4,0),""))</f>
        <v>Registro de esfera 1/2", fornecimento e instalação</v>
      </c>
      <c r="F183" s="272" t="str">
        <f>IFERROR(VLOOKUP($C183,'SINAPI JANEIRO-2022'!$A:$D,3,0),IFERROR(VLOOKUP($C183,'5-COMP. PROPRIA'!$B$4:$I$79448,5,0),""))</f>
        <v>UN</v>
      </c>
      <c r="G183" s="273">
        <v>1</v>
      </c>
      <c r="H183" s="44">
        <f>IFERROR(VLOOKUP($C183,'SINAPI JANEIRO-2022'!$A:$D,4,0),IFERROR(VLOOKUP($C183,'5-COMP. PROPRIA'!$B$4:$I$79448,8,0),""))</f>
        <v>19.100000000000001</v>
      </c>
      <c r="I183" s="44">
        <f>TRUNC(H183*'4-BDI'!$E$35,2)</f>
        <v>24.39</v>
      </c>
      <c r="J183" s="44">
        <f t="shared" ref="J183:J193" si="51">TRUNC(G183*H183,2)</f>
        <v>19.100000000000001</v>
      </c>
      <c r="K183" s="512">
        <f t="shared" ref="K183:K193" si="52">TRUNC(G183*I183,2)</f>
        <v>24.39</v>
      </c>
    </row>
    <row r="184" spans="1:11" outlineLevel="1">
      <c r="A184" s="6"/>
      <c r="B184" s="270" t="s">
        <v>12265</v>
      </c>
      <c r="C184" s="267" t="s">
        <v>11812</v>
      </c>
      <c r="D184" s="268" t="s">
        <v>3951</v>
      </c>
      <c r="E184" s="271" t="str">
        <f>IFERROR(VLOOKUP($C184,'SINAPI JANEIRO-2022'!$1:$1048576,2,0),IFERROR(VLOOKUP($C184,'5-COMP. PROPRIA'!$B$4:$I$79448,4,0),""))</f>
        <v>Registro de gaveta com canopla cromada - 1/2", fornec e inst</v>
      </c>
      <c r="F184" s="272" t="str">
        <f>IFERROR(VLOOKUP($C184,'SINAPI JANEIRO-2022'!$A:$D,3,0),IFERROR(VLOOKUP($C184,'5-COMP. PROPRIA'!$B$4:$I$79448,5,0),""))</f>
        <v>UN</v>
      </c>
      <c r="G184" s="273">
        <v>1</v>
      </c>
      <c r="H184" s="44">
        <f>IFERROR(VLOOKUP($C184,'SINAPI JANEIRO-2022'!$A:$D,4,0),IFERROR(VLOOKUP($C184,'5-COMP. PROPRIA'!$B$4:$I$79448,8,0),""))</f>
        <v>32.46</v>
      </c>
      <c r="I184" s="44">
        <f>TRUNC(H184*'4-BDI'!$E$35,2)</f>
        <v>41.45</v>
      </c>
      <c r="J184" s="44">
        <f t="shared" si="51"/>
        <v>32.46</v>
      </c>
      <c r="K184" s="512">
        <f t="shared" si="52"/>
        <v>41.45</v>
      </c>
    </row>
    <row r="185" spans="1:11" outlineLevel="1">
      <c r="A185" s="6"/>
      <c r="B185" s="270" t="s">
        <v>12266</v>
      </c>
      <c r="C185" s="267" t="s">
        <v>3711</v>
      </c>
      <c r="D185" s="268" t="s">
        <v>3951</v>
      </c>
      <c r="E185" s="271" t="str">
        <f>IFERROR(VLOOKUP($C185,'SINAPI JANEIRO-2022'!$1:$1048576,2,0),IFERROR(VLOOKUP($C185,'5-COMP. PROPRIA'!$B$4:$I$79448,4,0),""))</f>
        <v>Registro esfera borboleta bruto PVC - 1/2", fornec e instalação</v>
      </c>
      <c r="F185" s="272" t="str">
        <f>IFERROR(VLOOKUP($C185,'SINAPI JANEIRO-2022'!$A:$D,3,0),IFERROR(VLOOKUP($C185,'5-COMP. PROPRIA'!$B$4:$I$79448,5,0),""))</f>
        <v>UN</v>
      </c>
      <c r="G185" s="273">
        <v>1</v>
      </c>
      <c r="H185" s="44">
        <f>IFERROR(VLOOKUP($C185,'SINAPI JANEIRO-2022'!$A:$D,4,0),IFERROR(VLOOKUP($C185,'5-COMP. PROPRIA'!$B$4:$I$79448,8,0),""))</f>
        <v>28.52</v>
      </c>
      <c r="I185" s="44">
        <f>TRUNC(H185*'4-BDI'!$E$35,2)</f>
        <v>36.42</v>
      </c>
      <c r="J185" s="44">
        <f t="shared" si="51"/>
        <v>28.52</v>
      </c>
      <c r="K185" s="512">
        <f t="shared" si="52"/>
        <v>36.42</v>
      </c>
    </row>
    <row r="186" spans="1:11" outlineLevel="1">
      <c r="A186" s="6"/>
      <c r="B186" s="270" t="s">
        <v>12267</v>
      </c>
      <c r="C186" s="267" t="s">
        <v>11814</v>
      </c>
      <c r="D186" s="268" t="s">
        <v>3951</v>
      </c>
      <c r="E186" s="271" t="str">
        <f>IFERROR(VLOOKUP($C186,'SINAPI JANEIRO-2022'!$1:$1048576,2,0),IFERROR(VLOOKUP($C186,'5-COMP. PROPRIA'!$B$4:$I$79448,4,0),""))</f>
        <v>Registro bruto de gaveta 2", fornecimento e instalação</v>
      </c>
      <c r="F186" s="272" t="str">
        <f>IFERROR(VLOOKUP($C186,'SINAPI JANEIRO-2022'!$A:$D,3,0),IFERROR(VLOOKUP($C186,'5-COMP. PROPRIA'!$B$4:$I$79448,5,0),""))</f>
        <v>UN</v>
      </c>
      <c r="G186" s="273">
        <v>4</v>
      </c>
      <c r="H186" s="44">
        <f>IFERROR(VLOOKUP($C186,'SINAPI JANEIRO-2022'!$A:$D,4,0),IFERROR(VLOOKUP($C186,'5-COMP. PROPRIA'!$B$4:$I$79448,8,0),""))</f>
        <v>110.76</v>
      </c>
      <c r="I186" s="44">
        <f>TRUNC(H186*'4-BDI'!$E$35,2)</f>
        <v>141.44</v>
      </c>
      <c r="J186" s="44">
        <f t="shared" si="51"/>
        <v>443.04</v>
      </c>
      <c r="K186" s="512">
        <f t="shared" si="52"/>
        <v>565.76</v>
      </c>
    </row>
    <row r="187" spans="1:11" outlineLevel="1">
      <c r="A187" s="6"/>
      <c r="B187" s="270" t="s">
        <v>12268</v>
      </c>
      <c r="C187" s="267" t="s">
        <v>11816</v>
      </c>
      <c r="D187" s="268" t="s">
        <v>3951</v>
      </c>
      <c r="E187" s="271" t="str">
        <f>IFERROR(VLOOKUP($C187,'SINAPI JANEIRO-2022'!$1:$1048576,2,0),IFERROR(VLOOKUP($C187,'5-COMP. PROPRIA'!$B$4:$I$79448,4,0),""))</f>
        <v>Registro bruto de gaveta 2 1/2", fornecimento e instalação</v>
      </c>
      <c r="F187" s="272" t="str">
        <f>IFERROR(VLOOKUP($C187,'SINAPI JANEIRO-2022'!$A:$D,3,0),IFERROR(VLOOKUP($C187,'5-COMP. PROPRIA'!$B$4:$I$79448,5,0),""))</f>
        <v>UN</v>
      </c>
      <c r="G187" s="273">
        <v>1</v>
      </c>
      <c r="H187" s="44">
        <f>IFERROR(VLOOKUP($C187,'SINAPI JANEIRO-2022'!$A:$D,4,0),IFERROR(VLOOKUP($C187,'5-COMP. PROPRIA'!$B$4:$I$79448,8,0),""))</f>
        <v>199.77</v>
      </c>
      <c r="I187" s="44">
        <f>TRUNC(H187*'4-BDI'!$E$35,2)</f>
        <v>255.1</v>
      </c>
      <c r="J187" s="44">
        <f t="shared" si="51"/>
        <v>199.77</v>
      </c>
      <c r="K187" s="512">
        <f t="shared" si="52"/>
        <v>255.1</v>
      </c>
    </row>
    <row r="188" spans="1:11" outlineLevel="1">
      <c r="A188" s="6"/>
      <c r="B188" s="270" t="s">
        <v>12269</v>
      </c>
      <c r="C188" s="267" t="s">
        <v>11818</v>
      </c>
      <c r="D188" s="268" t="s">
        <v>3951</v>
      </c>
      <c r="E188" s="271" t="str">
        <f>IFERROR(VLOOKUP($C188,'SINAPI JANEIRO-2022'!$1:$1048576,2,0),IFERROR(VLOOKUP($C188,'5-COMP. PROPRIA'!$B$4:$I$79448,4,0),""))</f>
        <v>Registro bruto de gaveta 3", fornecimento e instalação</v>
      </c>
      <c r="F188" s="272" t="str">
        <f>IFERROR(VLOOKUP($C188,'SINAPI JANEIRO-2022'!$A:$D,3,0),IFERROR(VLOOKUP($C188,'5-COMP. PROPRIA'!$B$4:$I$79448,5,0),""))</f>
        <v>UN</v>
      </c>
      <c r="G188" s="273">
        <v>1</v>
      </c>
      <c r="H188" s="44">
        <f>IFERROR(VLOOKUP($C188,'SINAPI JANEIRO-2022'!$A:$D,4,0),IFERROR(VLOOKUP($C188,'5-COMP. PROPRIA'!$B$4:$I$79448,8,0),""))</f>
        <v>235.98</v>
      </c>
      <c r="I188" s="44">
        <f>TRUNC(H188*'4-BDI'!$E$35,2)</f>
        <v>301.33999999999997</v>
      </c>
      <c r="J188" s="44">
        <f t="shared" si="51"/>
        <v>235.98</v>
      </c>
      <c r="K188" s="512">
        <f t="shared" si="52"/>
        <v>301.33999999999997</v>
      </c>
    </row>
    <row r="189" spans="1:11" outlineLevel="1">
      <c r="A189" s="6"/>
      <c r="B189" s="270" t="s">
        <v>12270</v>
      </c>
      <c r="C189" s="267" t="s">
        <v>11820</v>
      </c>
      <c r="D189" s="268" t="s">
        <v>3951</v>
      </c>
      <c r="E189" s="271" t="str">
        <f>IFERROR(VLOOKUP($C189,'SINAPI JANEIRO-2022'!$1:$1048576,2,0),IFERROR(VLOOKUP($C189,'5-COMP. PROPRIA'!$B$4:$I$79448,4,0),""))</f>
        <v>Registro bruto de gaveta 3/4", fornecimento e instalação</v>
      </c>
      <c r="F189" s="272" t="str">
        <f>IFERROR(VLOOKUP($C189,'SINAPI JANEIRO-2022'!$A:$D,3,0),IFERROR(VLOOKUP($C189,'5-COMP. PROPRIA'!$B$4:$I$79448,5,0),""))</f>
        <v>UN</v>
      </c>
      <c r="G189" s="273">
        <v>1</v>
      </c>
      <c r="H189" s="44">
        <f>IFERROR(VLOOKUP($C189,'SINAPI JANEIRO-2022'!$A:$D,4,0),IFERROR(VLOOKUP($C189,'5-COMP. PROPRIA'!$B$4:$I$79448,8,0),""))</f>
        <v>47.81</v>
      </c>
      <c r="I189" s="44">
        <f>TRUNC(H189*'4-BDI'!$E$35,2)</f>
        <v>61.05</v>
      </c>
      <c r="J189" s="44">
        <f t="shared" si="51"/>
        <v>47.81</v>
      </c>
      <c r="K189" s="512">
        <f t="shared" si="52"/>
        <v>61.05</v>
      </c>
    </row>
    <row r="190" spans="1:11" outlineLevel="1">
      <c r="A190" s="6"/>
      <c r="B190" s="270" t="s">
        <v>12271</v>
      </c>
      <c r="C190" s="267" t="s">
        <v>11822</v>
      </c>
      <c r="D190" s="268" t="s">
        <v>3951</v>
      </c>
      <c r="E190" s="271" t="str">
        <f>IFERROR(VLOOKUP($C190,'SINAPI JANEIRO-2022'!$1:$1048576,2,0),IFERROR(VLOOKUP($C190,'5-COMP. PROPRIA'!$B$4:$I$79448,4,0),""))</f>
        <v>Registro bruto de gaveta 4", fornecimento e instalação</v>
      </c>
      <c r="F190" s="272" t="str">
        <f>IFERROR(VLOOKUP($C190,'SINAPI JANEIRO-2022'!$A:$D,3,0),IFERROR(VLOOKUP($C190,'5-COMP. PROPRIA'!$B$4:$I$79448,5,0),""))</f>
        <v>UN</v>
      </c>
      <c r="G190" s="273">
        <v>1</v>
      </c>
      <c r="H190" s="44">
        <f>IFERROR(VLOOKUP($C190,'SINAPI JANEIRO-2022'!$A:$D,4,0),IFERROR(VLOOKUP($C190,'5-COMP. PROPRIA'!$B$4:$I$79448,8,0),""))</f>
        <v>462.79</v>
      </c>
      <c r="I190" s="44">
        <f>TRUNC(H190*'4-BDI'!$E$35,2)</f>
        <v>590.98</v>
      </c>
      <c r="J190" s="44">
        <f t="shared" si="51"/>
        <v>462.79</v>
      </c>
      <c r="K190" s="512">
        <f t="shared" si="52"/>
        <v>590.98</v>
      </c>
    </row>
    <row r="191" spans="1:11" outlineLevel="1">
      <c r="A191" s="6"/>
      <c r="B191" s="270" t="s">
        <v>12272</v>
      </c>
      <c r="C191" s="267" t="s">
        <v>11824</v>
      </c>
      <c r="D191" s="268" t="s">
        <v>3951</v>
      </c>
      <c r="E191" s="271" t="str">
        <f>IFERROR(VLOOKUP($C191,'SINAPI JANEIRO-2022'!$1:$1048576,2,0),IFERROR(VLOOKUP($C191,'5-COMP. PROPRIA'!$B$4:$I$79448,4,0),""))</f>
        <v>Registro de gaveta com canopla cromada 1 1/2", fornec e inst</v>
      </c>
      <c r="F191" s="272" t="str">
        <f>IFERROR(VLOOKUP($C191,'SINAPI JANEIRO-2022'!$A:$D,3,0),IFERROR(VLOOKUP($C191,'5-COMP. PROPRIA'!$B$4:$I$79448,5,0),""))</f>
        <v>UN</v>
      </c>
      <c r="G191" s="273">
        <v>3</v>
      </c>
      <c r="H191" s="44">
        <f>IFERROR(VLOOKUP($C191,'SINAPI JANEIRO-2022'!$A:$D,4,0),IFERROR(VLOOKUP($C191,'5-COMP. PROPRIA'!$B$4:$I$79448,8,0),""))</f>
        <v>124.87</v>
      </c>
      <c r="I191" s="44">
        <f>TRUNC(H191*'4-BDI'!$E$35,2)</f>
        <v>159.44999999999999</v>
      </c>
      <c r="J191" s="44">
        <f t="shared" si="51"/>
        <v>374.61</v>
      </c>
      <c r="K191" s="512">
        <f t="shared" si="52"/>
        <v>478.35</v>
      </c>
    </row>
    <row r="192" spans="1:11" outlineLevel="1">
      <c r="A192" s="6"/>
      <c r="B192" s="270" t="s">
        <v>12273</v>
      </c>
      <c r="C192" s="267" t="s">
        <v>11826</v>
      </c>
      <c r="D192" s="268" t="s">
        <v>3951</v>
      </c>
      <c r="E192" s="271" t="str">
        <f>IFERROR(VLOOKUP($C192,'SINAPI JANEIRO-2022'!$1:$1048576,2,0),IFERROR(VLOOKUP($C192,'5-COMP. PROPRIA'!$B$4:$I$79448,4,0),""))</f>
        <v>Registro de gaveta com canopla cromada 3/4",fornec e instalação</v>
      </c>
      <c r="F192" s="272" t="str">
        <f>IFERROR(VLOOKUP($C192,'SINAPI JANEIRO-2022'!$A:$D,3,0),IFERROR(VLOOKUP($C192,'5-COMP. PROPRIA'!$B$4:$I$79448,5,0),""))</f>
        <v>UN</v>
      </c>
      <c r="G192" s="273">
        <v>11</v>
      </c>
      <c r="H192" s="44">
        <f>IFERROR(VLOOKUP($C192,'SINAPI JANEIRO-2022'!$A:$D,4,0),IFERROR(VLOOKUP($C192,'5-COMP. PROPRIA'!$B$4:$I$79448,8,0),""))</f>
        <v>71.91</v>
      </c>
      <c r="I192" s="44">
        <f>TRUNC(H192*'4-BDI'!$E$35,2)</f>
        <v>91.82</v>
      </c>
      <c r="J192" s="44">
        <f t="shared" si="51"/>
        <v>791.01</v>
      </c>
      <c r="K192" s="512">
        <f t="shared" si="52"/>
        <v>1010.02</v>
      </c>
    </row>
    <row r="193" spans="1:11" outlineLevel="1">
      <c r="A193" s="6"/>
      <c r="B193" s="270" t="s">
        <v>12274</v>
      </c>
      <c r="C193" s="267">
        <v>89985</v>
      </c>
      <c r="D193" s="277" t="s">
        <v>3565</v>
      </c>
      <c r="E193" s="271" t="s">
        <v>12654</v>
      </c>
      <c r="F193" s="272" t="str">
        <f>IFERROR(VLOOKUP($C193,'SINAPI JANEIRO-2022'!$A:$D,3,0),IFERROR(VLOOKUP($C193,'5-COMP. PROPRIA'!$B$4:$I$79448,5,0),""))</f>
        <v>UN</v>
      </c>
      <c r="G193" s="273">
        <v>10</v>
      </c>
      <c r="H193" s="44">
        <f>IFERROR(VLOOKUP($C193,'SINAPI JANEIRO-2022'!$A:$D,4,0),IFERROR(VLOOKUP($C193,'5-COMP. PROPRIA'!$B$4:$I$79448,8,0),""))</f>
        <v>57.95</v>
      </c>
      <c r="I193" s="44">
        <f>TRUNC(H193*'4-BDI'!$E$35,2)</f>
        <v>74</v>
      </c>
      <c r="J193" s="44">
        <f t="shared" si="51"/>
        <v>579.5</v>
      </c>
      <c r="K193" s="512">
        <f t="shared" si="52"/>
        <v>740</v>
      </c>
    </row>
    <row r="194" spans="1:11" s="2" customFormat="1" ht="15" outlineLevel="1">
      <c r="A194" s="6"/>
      <c r="B194" s="124"/>
      <c r="C194" s="73"/>
      <c r="D194" s="73"/>
      <c r="E194" s="74"/>
      <c r="F194" s="492"/>
      <c r="G194" s="73"/>
      <c r="H194" s="141"/>
      <c r="I194" s="141" t="s">
        <v>12591</v>
      </c>
      <c r="J194" s="72">
        <f>TRUNC(SUM(J128:J193),2)</f>
        <v>26497.94</v>
      </c>
      <c r="K194" s="318">
        <f>TRUNC(SUM(K128:K193),2)</f>
        <v>33834.550000000003</v>
      </c>
    </row>
    <row r="195" spans="1:11" s="2" customFormat="1">
      <c r="A195" s="6"/>
      <c r="B195" s="283"/>
      <c r="C195" s="284"/>
      <c r="D195" s="284"/>
      <c r="E195" s="26"/>
      <c r="F195" s="284"/>
      <c r="G195" s="42"/>
      <c r="H195" s="29"/>
      <c r="I195" s="29"/>
      <c r="J195" s="29"/>
      <c r="K195" s="518"/>
    </row>
    <row r="196" spans="1:11" s="2" customFormat="1" ht="15">
      <c r="A196" s="6"/>
      <c r="B196" s="123">
        <v>9</v>
      </c>
      <c r="C196" s="265"/>
      <c r="D196" s="265"/>
      <c r="E196" s="60" t="s">
        <v>3713</v>
      </c>
      <c r="F196" s="494"/>
      <c r="G196" s="81"/>
      <c r="H196" s="81"/>
      <c r="I196" s="81"/>
      <c r="J196" s="81"/>
      <c r="K196" s="521"/>
    </row>
    <row r="197" spans="1:11" s="2" customFormat="1" ht="15" outlineLevel="1">
      <c r="A197" s="6"/>
      <c r="B197" s="126" t="s">
        <v>3975</v>
      </c>
      <c r="C197" s="63"/>
      <c r="D197" s="63"/>
      <c r="E197" s="64" t="s">
        <v>3994</v>
      </c>
      <c r="F197" s="71"/>
      <c r="G197" s="65"/>
      <c r="H197" s="65"/>
      <c r="I197" s="65"/>
      <c r="J197" s="65"/>
      <c r="K197" s="522"/>
    </row>
    <row r="198" spans="1:11" outlineLevel="1">
      <c r="A198" s="6"/>
      <c r="B198" s="270" t="s">
        <v>3661</v>
      </c>
      <c r="C198" s="277">
        <v>89848</v>
      </c>
      <c r="D198" s="277" t="s">
        <v>3565</v>
      </c>
      <c r="E198" s="271" t="s">
        <v>12655</v>
      </c>
      <c r="F198" s="272" t="str">
        <f>IFERROR(VLOOKUP($C198,'SINAPI JANEIRO-2022'!$A:$D,3,0),IFERROR(VLOOKUP($C198,'5-COMP. PROPRIA'!$B$4:$I$79448,5,0),""))</f>
        <v>M</v>
      </c>
      <c r="G198" s="273">
        <v>30.27</v>
      </c>
      <c r="H198" s="44">
        <f>IFERROR(VLOOKUP($C198,'SINAPI JANEIRO-2022'!$A:$D,4,0),IFERROR(VLOOKUP($C198,'5-COMP. PROPRIA'!$B$4:$I$79448,8,0),""))</f>
        <v>30.94</v>
      </c>
      <c r="I198" s="44">
        <f>TRUNC(H198*'4-BDI'!$E$35,2)</f>
        <v>39.51</v>
      </c>
      <c r="J198" s="44">
        <f t="shared" ref="J198:J203" si="53">TRUNC(G198*H198,2)</f>
        <v>936.55</v>
      </c>
      <c r="K198" s="512">
        <f t="shared" ref="K198:K203" si="54">TRUNC(G198*I198,2)</f>
        <v>1195.96</v>
      </c>
    </row>
    <row r="199" spans="1:11" outlineLevel="1">
      <c r="A199" s="6"/>
      <c r="B199" s="270" t="s">
        <v>3664</v>
      </c>
      <c r="C199" s="277">
        <v>89849</v>
      </c>
      <c r="D199" s="277" t="s">
        <v>3565</v>
      </c>
      <c r="E199" s="271" t="s">
        <v>12656</v>
      </c>
      <c r="F199" s="272" t="str">
        <f>IFERROR(VLOOKUP($C199,'SINAPI JANEIRO-2022'!$A:$D,3,0),IFERROR(VLOOKUP($C199,'5-COMP. PROPRIA'!$B$4:$I$79448,5,0),""))</f>
        <v>M</v>
      </c>
      <c r="G199" s="273">
        <v>20.14</v>
      </c>
      <c r="H199" s="44">
        <f>IFERROR(VLOOKUP($C199,'SINAPI JANEIRO-2022'!$A:$D,4,0),IFERROR(VLOOKUP($C199,'5-COMP. PROPRIA'!$B$4:$I$79448,8,0),""))</f>
        <v>64.739999999999995</v>
      </c>
      <c r="I199" s="44">
        <f>TRUNC(H199*'4-BDI'!$E$35,2)</f>
        <v>82.67</v>
      </c>
      <c r="J199" s="44">
        <f t="shared" si="53"/>
        <v>1303.8599999999999</v>
      </c>
      <c r="K199" s="512">
        <f t="shared" si="54"/>
        <v>1664.97</v>
      </c>
    </row>
    <row r="200" spans="1:11" outlineLevel="1">
      <c r="A200" s="6"/>
      <c r="B200" s="270" t="s">
        <v>3667</v>
      </c>
      <c r="C200" s="277">
        <v>89811</v>
      </c>
      <c r="D200" s="277" t="s">
        <v>3565</v>
      </c>
      <c r="E200" s="271" t="s">
        <v>12657</v>
      </c>
      <c r="F200" s="272" t="str">
        <f>IFERROR(VLOOKUP($C200,'SINAPI JANEIRO-2022'!$A:$D,3,0),IFERROR(VLOOKUP($C200,'5-COMP. PROPRIA'!$B$4:$I$79448,5,0),""))</f>
        <v>UN</v>
      </c>
      <c r="G200" s="273">
        <v>2</v>
      </c>
      <c r="H200" s="44">
        <f>IFERROR(VLOOKUP($C200,'SINAPI JANEIRO-2022'!$A:$D,4,0),IFERROR(VLOOKUP($C200,'5-COMP. PROPRIA'!$B$4:$I$79448,8,0),""))</f>
        <v>38.090000000000003</v>
      </c>
      <c r="I200" s="44">
        <f>TRUNC(H200*'4-BDI'!$E$35,2)</f>
        <v>48.64</v>
      </c>
      <c r="J200" s="44">
        <f t="shared" si="53"/>
        <v>76.180000000000007</v>
      </c>
      <c r="K200" s="512">
        <f t="shared" si="54"/>
        <v>97.28</v>
      </c>
    </row>
    <row r="201" spans="1:11" outlineLevel="1">
      <c r="A201" s="6"/>
      <c r="B201" s="270" t="s">
        <v>3977</v>
      </c>
      <c r="C201" s="277">
        <v>89746</v>
      </c>
      <c r="D201" s="277" t="s">
        <v>3565</v>
      </c>
      <c r="E201" s="271" t="s">
        <v>12658</v>
      </c>
      <c r="F201" s="272" t="str">
        <f>IFERROR(VLOOKUP($C201,'SINAPI JANEIRO-2022'!$A:$D,3,0),IFERROR(VLOOKUP($C201,'5-COMP. PROPRIA'!$B$4:$I$79448,5,0),""))</f>
        <v>UN</v>
      </c>
      <c r="G201" s="273">
        <v>6</v>
      </c>
      <c r="H201" s="44">
        <f>IFERROR(VLOOKUP($C201,'SINAPI JANEIRO-2022'!$A:$D,4,0),IFERROR(VLOOKUP($C201,'5-COMP. PROPRIA'!$B$4:$I$79448,8,0),""))</f>
        <v>25.33</v>
      </c>
      <c r="I201" s="44">
        <f>TRUNC(H201*'4-BDI'!$E$35,2)</f>
        <v>32.340000000000003</v>
      </c>
      <c r="J201" s="44">
        <f t="shared" si="53"/>
        <v>151.97999999999999</v>
      </c>
      <c r="K201" s="512">
        <f t="shared" si="54"/>
        <v>194.04</v>
      </c>
    </row>
    <row r="202" spans="1:11" outlineLevel="1">
      <c r="A202" s="6"/>
      <c r="B202" s="270" t="s">
        <v>3978</v>
      </c>
      <c r="C202" s="267">
        <v>89693</v>
      </c>
      <c r="D202" s="277" t="s">
        <v>3565</v>
      </c>
      <c r="E202" s="271" t="s">
        <v>12659</v>
      </c>
      <c r="F202" s="272" t="str">
        <f>IFERROR(VLOOKUP($C202,'SINAPI JANEIRO-2022'!$A:$D,3,0),IFERROR(VLOOKUP($C202,'5-COMP. PROPRIA'!$B$4:$I$79448,5,0),""))</f>
        <v>UN</v>
      </c>
      <c r="G202" s="273">
        <v>1</v>
      </c>
      <c r="H202" s="44">
        <f>IFERROR(VLOOKUP($C202,'SINAPI JANEIRO-2022'!$A:$D,4,0),IFERROR(VLOOKUP($C202,'5-COMP. PROPRIA'!$B$4:$I$79448,8,0),""))</f>
        <v>82.91</v>
      </c>
      <c r="I202" s="44">
        <f>TRUNC(H202*'4-BDI'!$E$35,2)</f>
        <v>105.87</v>
      </c>
      <c r="J202" s="44">
        <f t="shared" si="53"/>
        <v>82.91</v>
      </c>
      <c r="K202" s="512">
        <f t="shared" si="54"/>
        <v>105.87</v>
      </c>
    </row>
    <row r="203" spans="1:11" outlineLevel="1">
      <c r="A203" s="6"/>
      <c r="B203" s="270" t="s">
        <v>3670</v>
      </c>
      <c r="C203" s="277">
        <v>89567</v>
      </c>
      <c r="D203" s="277" t="s">
        <v>3565</v>
      </c>
      <c r="E203" s="271" t="s">
        <v>12660</v>
      </c>
      <c r="F203" s="272" t="str">
        <f>IFERROR(VLOOKUP($C203,'SINAPI JANEIRO-2022'!$A:$D,3,0),IFERROR(VLOOKUP($C203,'5-COMP. PROPRIA'!$B$4:$I$79448,5,0),""))</f>
        <v>UN</v>
      </c>
      <c r="G203" s="279">
        <v>2</v>
      </c>
      <c r="H203" s="44">
        <f>IFERROR(VLOOKUP($C203,'SINAPI JANEIRO-2022'!$A:$D,4,0),IFERROR(VLOOKUP($C203,'5-COMP. PROPRIA'!$B$4:$I$79448,8,0),""))</f>
        <v>92.52</v>
      </c>
      <c r="I203" s="44">
        <f>TRUNC(H203*'4-BDI'!$E$35,2)</f>
        <v>118.14</v>
      </c>
      <c r="J203" s="44">
        <f t="shared" si="53"/>
        <v>185.04</v>
      </c>
      <c r="K203" s="512">
        <f t="shared" si="54"/>
        <v>236.28</v>
      </c>
    </row>
    <row r="204" spans="1:11" ht="15" outlineLevel="1">
      <c r="A204" s="6"/>
      <c r="B204" s="126" t="s">
        <v>3979</v>
      </c>
      <c r="C204" s="63"/>
      <c r="D204" s="63"/>
      <c r="E204" s="64" t="s">
        <v>3996</v>
      </c>
      <c r="F204" s="71"/>
      <c r="G204" s="65"/>
      <c r="H204" s="65"/>
      <c r="I204" s="65"/>
      <c r="J204" s="65"/>
      <c r="K204" s="522"/>
    </row>
    <row r="205" spans="1:11" outlineLevel="1">
      <c r="A205" s="6"/>
      <c r="B205" s="270" t="s">
        <v>3684</v>
      </c>
      <c r="C205" s="267" t="s">
        <v>4146</v>
      </c>
      <c r="D205" s="268" t="s">
        <v>3951</v>
      </c>
      <c r="E205" s="271" t="str">
        <f>IFERROR(VLOOKUP($C205,'SINAPI JANEIRO-2022'!$1:$1048576,2,0),IFERROR(VLOOKUP($C205,'5-COMP. PROPRIA'!$B$4:$I$79448,4,0),""))</f>
        <v>Ralo hemisférico (formato abacaxi) de ferro fundido, Ø100mm</v>
      </c>
      <c r="F205" s="272" t="str">
        <f>IFERROR(VLOOKUP($C205,'SINAPI JANEIRO-2022'!$A:$D,3,0),IFERROR(VLOOKUP($C205,'5-COMP. PROPRIA'!$B$4:$I$79448,5,0),""))</f>
        <v>UN</v>
      </c>
      <c r="G205" s="273">
        <v>24</v>
      </c>
      <c r="H205" s="44">
        <f>IFERROR(VLOOKUP($C205,'SINAPI JANEIRO-2022'!$A:$D,4,0),IFERROR(VLOOKUP($C205,'5-COMP. PROPRIA'!$B$4:$I$79448,8,0),""))</f>
        <v>30.69</v>
      </c>
      <c r="I205" s="44">
        <f>TRUNC(H205*'4-BDI'!$E$35,2)</f>
        <v>39.19</v>
      </c>
      <c r="J205" s="44">
        <f t="shared" ref="J205:J206" si="55">TRUNC(G205*H205,2)</f>
        <v>736.56</v>
      </c>
      <c r="K205" s="512">
        <f t="shared" ref="K205:K206" si="56">TRUNC(G205*I205,2)</f>
        <v>940.56</v>
      </c>
    </row>
    <row r="206" spans="1:11" outlineLevel="1">
      <c r="A206" s="6"/>
      <c r="B206" s="270" t="s">
        <v>3687</v>
      </c>
      <c r="C206" s="267" t="s">
        <v>11828</v>
      </c>
      <c r="D206" s="268" t="s">
        <v>3951</v>
      </c>
      <c r="E206" s="271" t="str">
        <f>IFERROR(VLOOKUP($C206,'SINAPI JANEIRO-2022'!$1:$1048576,2,0),IFERROR(VLOOKUP($C206,'5-COMP. PROPRIA'!$B$4:$I$79448,4,0),""))</f>
        <v>Caixa de areia sem grelha 80x80cm</v>
      </c>
      <c r="F206" s="272" t="str">
        <f>IFERROR(VLOOKUP($C206,'SINAPI JANEIRO-2022'!$A:$D,3,0),IFERROR(VLOOKUP($C206,'5-COMP. PROPRIA'!$B$4:$I$79448,5,0),""))</f>
        <v>UN</v>
      </c>
      <c r="G206" s="273">
        <v>20</v>
      </c>
      <c r="H206" s="44">
        <f>IFERROR(VLOOKUP($C206,'SINAPI JANEIRO-2022'!$A:$D,4,0),IFERROR(VLOOKUP($C206,'5-COMP. PROPRIA'!$B$4:$I$79448,8,0),""))</f>
        <v>517.79999999999995</v>
      </c>
      <c r="I206" s="44">
        <f>TRUNC(H206*'4-BDI'!$E$35,2)</f>
        <v>661.23</v>
      </c>
      <c r="J206" s="44">
        <f t="shared" si="55"/>
        <v>10356</v>
      </c>
      <c r="K206" s="512">
        <f t="shared" si="56"/>
        <v>13224.6</v>
      </c>
    </row>
    <row r="207" spans="1:11" s="2" customFormat="1" ht="15" outlineLevel="1">
      <c r="A207" s="6"/>
      <c r="B207" s="124"/>
      <c r="C207" s="73"/>
      <c r="D207" s="73"/>
      <c r="E207" s="74"/>
      <c r="F207" s="492"/>
      <c r="G207" s="73"/>
      <c r="H207" s="141"/>
      <c r="I207" s="141" t="s">
        <v>12591</v>
      </c>
      <c r="J207" s="72">
        <f>TRUNC(SUM(J198:J206),2)</f>
        <v>13829.08</v>
      </c>
      <c r="K207" s="318">
        <f>TRUNC(SUM(K198:K206),2)</f>
        <v>17659.560000000001</v>
      </c>
    </row>
    <row r="208" spans="1:11">
      <c r="A208" s="6"/>
      <c r="B208" s="283"/>
      <c r="C208" s="284"/>
      <c r="D208" s="284"/>
      <c r="E208" s="26"/>
      <c r="F208" s="284"/>
      <c r="G208" s="42"/>
      <c r="H208" s="29"/>
      <c r="I208" s="29"/>
      <c r="J208" s="29"/>
      <c r="K208" s="518"/>
    </row>
    <row r="209" spans="1:11" s="15" customFormat="1" ht="15">
      <c r="A209" s="14"/>
      <c r="B209" s="123">
        <v>10</v>
      </c>
      <c r="C209" s="265"/>
      <c r="D209" s="265"/>
      <c r="E209" s="60" t="s">
        <v>3714</v>
      </c>
      <c r="F209" s="494"/>
      <c r="G209" s="81"/>
      <c r="H209" s="81"/>
      <c r="I209" s="81"/>
      <c r="J209" s="81"/>
      <c r="K209" s="521"/>
    </row>
    <row r="210" spans="1:11" outlineLevel="1">
      <c r="A210" s="6"/>
      <c r="B210" s="270" t="s">
        <v>3702</v>
      </c>
      <c r="C210" s="277">
        <v>89711</v>
      </c>
      <c r="D210" s="277" t="s">
        <v>3565</v>
      </c>
      <c r="E210" s="271" t="s">
        <v>12661</v>
      </c>
      <c r="F210" s="272" t="str">
        <f>IFERROR(VLOOKUP($C210,'SINAPI JANEIRO-2022'!$A:$D,3,0),IFERROR(VLOOKUP($C210,'5-COMP. PROPRIA'!$B$4:$I$79448,5,0),""))</f>
        <v>M</v>
      </c>
      <c r="G210" s="273">
        <v>50.81</v>
      </c>
      <c r="H210" s="44">
        <f>IFERROR(VLOOKUP($C210,'SINAPI JANEIRO-2022'!$A:$D,4,0),IFERROR(VLOOKUP($C210,'5-COMP. PROPRIA'!$B$4:$I$79448,8,0),""))</f>
        <v>17.04</v>
      </c>
      <c r="I210" s="44">
        <f>TRUNC(H210*'4-BDI'!$E$35,2)</f>
        <v>21.76</v>
      </c>
      <c r="J210" s="44">
        <f t="shared" ref="J210:J243" si="57">TRUNC(G210*H210,2)</f>
        <v>865.8</v>
      </c>
      <c r="K210" s="512">
        <f t="shared" ref="K210:K243" si="58">TRUNC(G210*I210,2)</f>
        <v>1105.6199999999999</v>
      </c>
    </row>
    <row r="211" spans="1:11" outlineLevel="1">
      <c r="A211" s="6"/>
      <c r="B211" s="270" t="s">
        <v>3982</v>
      </c>
      <c r="C211" s="277">
        <v>89712</v>
      </c>
      <c r="D211" s="277" t="s">
        <v>3565</v>
      </c>
      <c r="E211" s="271" t="s">
        <v>12662</v>
      </c>
      <c r="F211" s="272" t="str">
        <f>IFERROR(VLOOKUP($C211,'SINAPI JANEIRO-2022'!$A:$D,3,0),IFERROR(VLOOKUP($C211,'5-COMP. PROPRIA'!$B$4:$I$79448,5,0),""))</f>
        <v>M</v>
      </c>
      <c r="G211" s="273">
        <v>36.81</v>
      </c>
      <c r="H211" s="44">
        <f>IFERROR(VLOOKUP($C211,'SINAPI JANEIRO-2022'!$A:$D,4,0),IFERROR(VLOOKUP($C211,'5-COMP. PROPRIA'!$B$4:$I$79448,8,0),""))</f>
        <v>26.6</v>
      </c>
      <c r="I211" s="44">
        <f>TRUNC(H211*'4-BDI'!$E$35,2)</f>
        <v>33.96</v>
      </c>
      <c r="J211" s="44">
        <f t="shared" si="57"/>
        <v>979.14</v>
      </c>
      <c r="K211" s="512">
        <f t="shared" si="58"/>
        <v>1250.06</v>
      </c>
    </row>
    <row r="212" spans="1:11" outlineLevel="1">
      <c r="A212" s="6"/>
      <c r="B212" s="270" t="s">
        <v>3983</v>
      </c>
      <c r="C212" s="277">
        <v>89511</v>
      </c>
      <c r="D212" s="277" t="s">
        <v>3565</v>
      </c>
      <c r="E212" s="271" t="s">
        <v>12663</v>
      </c>
      <c r="F212" s="272" t="str">
        <f>IFERROR(VLOOKUP($C212,'SINAPI JANEIRO-2022'!$A:$D,3,0),IFERROR(VLOOKUP($C212,'5-COMP. PROPRIA'!$B$4:$I$79448,5,0),""))</f>
        <v>M</v>
      </c>
      <c r="G212" s="273">
        <v>22.42</v>
      </c>
      <c r="H212" s="44">
        <f>IFERROR(VLOOKUP($C212,'SINAPI JANEIRO-2022'!$A:$D,4,0),IFERROR(VLOOKUP($C212,'5-COMP. PROPRIA'!$B$4:$I$79448,8,0),""))</f>
        <v>43.22</v>
      </c>
      <c r="I212" s="44">
        <f>TRUNC(H212*'4-BDI'!$E$35,2)</f>
        <v>55.19</v>
      </c>
      <c r="J212" s="44">
        <f t="shared" si="57"/>
        <v>968.99</v>
      </c>
      <c r="K212" s="512">
        <f t="shared" si="58"/>
        <v>1237.3499999999999</v>
      </c>
    </row>
    <row r="213" spans="1:11" outlineLevel="1">
      <c r="A213" s="6"/>
      <c r="B213" s="270" t="s">
        <v>3984</v>
      </c>
      <c r="C213" s="277" t="s">
        <v>3716</v>
      </c>
      <c r="D213" s="268" t="s">
        <v>3951</v>
      </c>
      <c r="E213" s="271" t="str">
        <f>IFERROR(VLOOKUP($C213,'SINAPI JANEIRO-2022'!$1:$1048576,2,0),IFERROR(VLOOKUP($C213,'5-COMP. PROPRIA'!$B$4:$I$79448,4,0),""))</f>
        <v>Bucha de redução PVC longa 50mm-40mm</v>
      </c>
      <c r="F213" s="272" t="str">
        <f>IFERROR(VLOOKUP($C213,'SINAPI JANEIRO-2022'!$A:$D,3,0),IFERROR(VLOOKUP($C213,'5-COMP. PROPRIA'!$B$4:$I$79448,5,0),""))</f>
        <v>UN</v>
      </c>
      <c r="G213" s="273">
        <v>30</v>
      </c>
      <c r="H213" s="44">
        <f>IFERROR(VLOOKUP($C213,'SINAPI JANEIRO-2022'!$A:$D,4,0),IFERROR(VLOOKUP($C213,'5-COMP. PROPRIA'!$B$4:$I$79448,8,0),""))</f>
        <v>40.33</v>
      </c>
      <c r="I213" s="44">
        <f>TRUNC(H213*'4-BDI'!$E$35,2)</f>
        <v>51.5</v>
      </c>
      <c r="J213" s="44">
        <f t="shared" si="57"/>
        <v>1209.9000000000001</v>
      </c>
      <c r="K213" s="512">
        <f t="shared" si="58"/>
        <v>1545</v>
      </c>
    </row>
    <row r="214" spans="1:11" outlineLevel="1">
      <c r="A214" s="6"/>
      <c r="B214" s="270" t="s">
        <v>3985</v>
      </c>
      <c r="C214" s="277">
        <v>89728</v>
      </c>
      <c r="D214" s="277" t="s">
        <v>3565</v>
      </c>
      <c r="E214" s="271" t="s">
        <v>12664</v>
      </c>
      <c r="F214" s="272" t="str">
        <f>IFERROR(VLOOKUP($C214,'SINAPI JANEIRO-2022'!$A:$D,3,0),IFERROR(VLOOKUP($C214,'5-COMP. PROPRIA'!$B$4:$I$79448,5,0),""))</f>
        <v>UN</v>
      </c>
      <c r="G214" s="273">
        <v>50</v>
      </c>
      <c r="H214" s="44">
        <f>IFERROR(VLOOKUP($C214,'SINAPI JANEIRO-2022'!$A:$D,4,0),IFERROR(VLOOKUP($C214,'5-COMP. PROPRIA'!$B$4:$I$79448,8,0),""))</f>
        <v>10.56</v>
      </c>
      <c r="I214" s="44">
        <f>TRUNC(H214*'4-BDI'!$E$35,2)</f>
        <v>13.48</v>
      </c>
      <c r="J214" s="44">
        <f t="shared" si="57"/>
        <v>528</v>
      </c>
      <c r="K214" s="512">
        <f t="shared" si="58"/>
        <v>674</v>
      </c>
    </row>
    <row r="215" spans="1:11" s="13" customFormat="1" outlineLevel="1">
      <c r="A215" s="6"/>
      <c r="B215" s="270" t="s">
        <v>3986</v>
      </c>
      <c r="C215" s="277">
        <v>89517</v>
      </c>
      <c r="D215" s="277" t="s">
        <v>3565</v>
      </c>
      <c r="E215" s="271" t="s">
        <v>12665</v>
      </c>
      <c r="F215" s="272" t="str">
        <f>IFERROR(VLOOKUP($C215,'SINAPI JANEIRO-2022'!$A:$D,3,0),IFERROR(VLOOKUP($C215,'5-COMP. PROPRIA'!$B$4:$I$79448,5,0),""))</f>
        <v>UN</v>
      </c>
      <c r="G215" s="273">
        <v>10</v>
      </c>
      <c r="H215" s="44">
        <f>IFERROR(VLOOKUP($C215,'SINAPI JANEIRO-2022'!$A:$D,4,0),IFERROR(VLOOKUP($C215,'5-COMP. PROPRIA'!$B$4:$I$79448,8,0),""))</f>
        <v>69.36</v>
      </c>
      <c r="I215" s="44">
        <f>TRUNC(H215*'4-BDI'!$E$35,2)</f>
        <v>88.57</v>
      </c>
      <c r="J215" s="44">
        <f t="shared" si="57"/>
        <v>693.6</v>
      </c>
      <c r="K215" s="512">
        <f t="shared" si="58"/>
        <v>885.7</v>
      </c>
    </row>
    <row r="216" spans="1:11" outlineLevel="1">
      <c r="A216" s="6"/>
      <c r="B216" s="270" t="s">
        <v>12275</v>
      </c>
      <c r="C216" s="277">
        <v>89746</v>
      </c>
      <c r="D216" s="277" t="s">
        <v>3565</v>
      </c>
      <c r="E216" s="271" t="s">
        <v>12666</v>
      </c>
      <c r="F216" s="272" t="str">
        <f>IFERROR(VLOOKUP($C216,'SINAPI JANEIRO-2022'!$A:$D,3,0),IFERROR(VLOOKUP($C216,'5-COMP. PROPRIA'!$B$4:$I$79448,5,0),""))</f>
        <v>UN</v>
      </c>
      <c r="G216" s="273">
        <v>5</v>
      </c>
      <c r="H216" s="44">
        <f>IFERROR(VLOOKUP($C216,'SINAPI JANEIRO-2022'!$A:$D,4,0),IFERROR(VLOOKUP($C216,'5-COMP. PROPRIA'!$B$4:$I$79448,8,0),""))</f>
        <v>25.33</v>
      </c>
      <c r="I216" s="44">
        <f>TRUNC(H216*'4-BDI'!$E$35,2)</f>
        <v>32.340000000000003</v>
      </c>
      <c r="J216" s="44">
        <f t="shared" si="57"/>
        <v>126.65</v>
      </c>
      <c r="K216" s="512">
        <f t="shared" si="58"/>
        <v>161.69999999999999</v>
      </c>
    </row>
    <row r="217" spans="1:11" outlineLevel="1">
      <c r="A217" s="6"/>
      <c r="B217" s="270" t="s">
        <v>12276</v>
      </c>
      <c r="C217" s="277">
        <v>89739</v>
      </c>
      <c r="D217" s="277" t="s">
        <v>3565</v>
      </c>
      <c r="E217" s="271" t="s">
        <v>12667</v>
      </c>
      <c r="F217" s="272" t="str">
        <f>IFERROR(VLOOKUP($C217,'SINAPI JANEIRO-2022'!$A:$D,3,0),IFERROR(VLOOKUP($C217,'5-COMP. PROPRIA'!$B$4:$I$79448,5,0),""))</f>
        <v>UN</v>
      </c>
      <c r="G217" s="273">
        <v>2</v>
      </c>
      <c r="H217" s="44">
        <f>IFERROR(VLOOKUP($C217,'SINAPI JANEIRO-2022'!$A:$D,4,0),IFERROR(VLOOKUP($C217,'5-COMP. PROPRIA'!$B$4:$I$79448,8,0),""))</f>
        <v>20.9</v>
      </c>
      <c r="I217" s="44">
        <f>TRUNC(H217*'4-BDI'!$E$35,2)</f>
        <v>26.68</v>
      </c>
      <c r="J217" s="44">
        <f t="shared" si="57"/>
        <v>41.8</v>
      </c>
      <c r="K217" s="512">
        <f t="shared" si="58"/>
        <v>53.36</v>
      </c>
    </row>
    <row r="218" spans="1:11" outlineLevel="1">
      <c r="A218" s="6"/>
      <c r="B218" s="270" t="s">
        <v>12277</v>
      </c>
      <c r="C218" s="277">
        <v>89732</v>
      </c>
      <c r="D218" s="277" t="s">
        <v>3565</v>
      </c>
      <c r="E218" s="271" t="s">
        <v>12668</v>
      </c>
      <c r="F218" s="272" t="str">
        <f>IFERROR(VLOOKUP($C218,'SINAPI JANEIRO-2022'!$A:$D,3,0),IFERROR(VLOOKUP($C218,'5-COMP. PROPRIA'!$B$4:$I$79448,5,0),""))</f>
        <v>UN</v>
      </c>
      <c r="G218" s="273">
        <v>30</v>
      </c>
      <c r="H218" s="44">
        <f>IFERROR(VLOOKUP($C218,'SINAPI JANEIRO-2022'!$A:$D,4,0),IFERROR(VLOOKUP($C218,'5-COMP. PROPRIA'!$B$4:$I$79448,8,0),""))</f>
        <v>11.85</v>
      </c>
      <c r="I218" s="44">
        <f>TRUNC(H218*'4-BDI'!$E$35,2)</f>
        <v>15.13</v>
      </c>
      <c r="J218" s="44">
        <f t="shared" si="57"/>
        <v>355.5</v>
      </c>
      <c r="K218" s="512">
        <f t="shared" si="58"/>
        <v>453.9</v>
      </c>
    </row>
    <row r="219" spans="1:11" outlineLevel="1">
      <c r="A219" s="6"/>
      <c r="B219" s="270" t="s">
        <v>12278</v>
      </c>
      <c r="C219" s="277">
        <v>89726</v>
      </c>
      <c r="D219" s="277" t="s">
        <v>3565</v>
      </c>
      <c r="E219" s="271" t="s">
        <v>12669</v>
      </c>
      <c r="F219" s="272" t="str">
        <f>IFERROR(VLOOKUP($C219,'SINAPI JANEIRO-2022'!$A:$D,3,0),IFERROR(VLOOKUP($C219,'5-COMP. PROPRIA'!$B$4:$I$79448,5,0),""))</f>
        <v>UN</v>
      </c>
      <c r="G219" s="273">
        <v>31</v>
      </c>
      <c r="H219" s="44">
        <f>IFERROR(VLOOKUP($C219,'SINAPI JANEIRO-2022'!$A:$D,4,0),IFERROR(VLOOKUP($C219,'5-COMP. PROPRIA'!$B$4:$I$79448,8,0),""))</f>
        <v>6.51</v>
      </c>
      <c r="I219" s="44">
        <f>TRUNC(H219*'4-BDI'!$E$35,2)</f>
        <v>8.31</v>
      </c>
      <c r="J219" s="44">
        <f t="shared" si="57"/>
        <v>201.81</v>
      </c>
      <c r="K219" s="512">
        <f t="shared" si="58"/>
        <v>257.61</v>
      </c>
    </row>
    <row r="220" spans="1:11" outlineLevel="1">
      <c r="A220" s="6"/>
      <c r="B220" s="270" t="s">
        <v>12279</v>
      </c>
      <c r="C220" s="277">
        <v>89744</v>
      </c>
      <c r="D220" s="277" t="s">
        <v>3565</v>
      </c>
      <c r="E220" s="271" t="s">
        <v>12670</v>
      </c>
      <c r="F220" s="272" t="str">
        <f>IFERROR(VLOOKUP($C220,'SINAPI JANEIRO-2022'!$A:$D,3,0),IFERROR(VLOOKUP($C220,'5-COMP. PROPRIA'!$B$4:$I$79448,5,0),""))</f>
        <v>UN</v>
      </c>
      <c r="G220" s="273">
        <v>14</v>
      </c>
      <c r="H220" s="44">
        <f>IFERROR(VLOOKUP($C220,'SINAPI JANEIRO-2022'!$A:$D,4,0),IFERROR(VLOOKUP($C220,'5-COMP. PROPRIA'!$B$4:$I$79448,8,0),""))</f>
        <v>25.4</v>
      </c>
      <c r="I220" s="44">
        <f>TRUNC(H220*'4-BDI'!$E$35,2)</f>
        <v>32.43</v>
      </c>
      <c r="J220" s="44">
        <f t="shared" si="57"/>
        <v>355.6</v>
      </c>
      <c r="K220" s="512">
        <f t="shared" si="58"/>
        <v>454.02</v>
      </c>
    </row>
    <row r="221" spans="1:11" outlineLevel="1">
      <c r="A221" s="6"/>
      <c r="B221" s="270" t="s">
        <v>12280</v>
      </c>
      <c r="C221" s="277">
        <v>89522</v>
      </c>
      <c r="D221" s="277" t="s">
        <v>3565</v>
      </c>
      <c r="E221" s="271" t="s">
        <v>12671</v>
      </c>
      <c r="F221" s="272" t="str">
        <f>IFERROR(VLOOKUP($C221,'SINAPI JANEIRO-2022'!$A:$D,3,0),IFERROR(VLOOKUP($C221,'5-COMP. PROPRIA'!$B$4:$I$79448,5,0),""))</f>
        <v>UN</v>
      </c>
      <c r="G221" s="273">
        <v>10</v>
      </c>
      <c r="H221" s="44">
        <f>IFERROR(VLOOKUP($C221,'SINAPI JANEIRO-2022'!$A:$D,4,0),IFERROR(VLOOKUP($C221,'5-COMP. PROPRIA'!$B$4:$I$79448,8,0),""))</f>
        <v>33.78</v>
      </c>
      <c r="I221" s="44">
        <f>TRUNC(H221*'4-BDI'!$E$35,2)</f>
        <v>43.13</v>
      </c>
      <c r="J221" s="44">
        <f t="shared" si="57"/>
        <v>337.8</v>
      </c>
      <c r="K221" s="512">
        <f t="shared" si="58"/>
        <v>431.3</v>
      </c>
    </row>
    <row r="222" spans="1:11" outlineLevel="1">
      <c r="A222" s="6"/>
      <c r="B222" s="270" t="s">
        <v>12281</v>
      </c>
      <c r="C222" s="277">
        <v>89731</v>
      </c>
      <c r="D222" s="277" t="s">
        <v>3565</v>
      </c>
      <c r="E222" s="271" t="s">
        <v>12672</v>
      </c>
      <c r="F222" s="272" t="str">
        <f>IFERROR(VLOOKUP($C222,'SINAPI JANEIRO-2022'!$A:$D,3,0),IFERROR(VLOOKUP($C222,'5-COMP. PROPRIA'!$B$4:$I$79448,5,0),""))</f>
        <v>UN</v>
      </c>
      <c r="G222" s="273">
        <v>2</v>
      </c>
      <c r="H222" s="44">
        <f>IFERROR(VLOOKUP($C222,'SINAPI JANEIRO-2022'!$A:$D,4,0),IFERROR(VLOOKUP($C222,'5-COMP. PROPRIA'!$B$4:$I$79448,8,0),""))</f>
        <v>11.08</v>
      </c>
      <c r="I222" s="44">
        <f>TRUNC(H222*'4-BDI'!$E$35,2)</f>
        <v>14.14</v>
      </c>
      <c r="J222" s="44">
        <f t="shared" si="57"/>
        <v>22.16</v>
      </c>
      <c r="K222" s="512">
        <f t="shared" si="58"/>
        <v>28.28</v>
      </c>
    </row>
    <row r="223" spans="1:11" outlineLevel="1">
      <c r="A223" s="6"/>
      <c r="B223" s="270" t="s">
        <v>12282</v>
      </c>
      <c r="C223" s="277">
        <v>89724</v>
      </c>
      <c r="D223" s="277" t="s">
        <v>3565</v>
      </c>
      <c r="E223" s="271" t="s">
        <v>12673</v>
      </c>
      <c r="F223" s="272" t="str">
        <f>IFERROR(VLOOKUP($C223,'SINAPI JANEIRO-2022'!$A:$D,3,0),IFERROR(VLOOKUP($C223,'5-COMP. PROPRIA'!$B$4:$I$79448,5,0),""))</f>
        <v>UN</v>
      </c>
      <c r="G223" s="273">
        <v>10</v>
      </c>
      <c r="H223" s="44">
        <f>IFERROR(VLOOKUP($C223,'SINAPI JANEIRO-2022'!$A:$D,4,0),IFERROR(VLOOKUP($C223,'5-COMP. PROPRIA'!$B$4:$I$79448,8,0),""))</f>
        <v>9.75</v>
      </c>
      <c r="I223" s="44">
        <f>TRUNC(H223*'4-BDI'!$E$35,2)</f>
        <v>12.45</v>
      </c>
      <c r="J223" s="44">
        <f t="shared" si="57"/>
        <v>97.5</v>
      </c>
      <c r="K223" s="512">
        <f t="shared" si="58"/>
        <v>124.5</v>
      </c>
    </row>
    <row r="224" spans="1:11" outlineLevel="1">
      <c r="A224" s="6"/>
      <c r="B224" s="270" t="s">
        <v>12283</v>
      </c>
      <c r="C224" s="277" t="s">
        <v>11830</v>
      </c>
      <c r="D224" s="268" t="s">
        <v>3951</v>
      </c>
      <c r="E224" s="271" t="str">
        <f>IFERROR(VLOOKUP($C224,'SINAPI JANEIRO-2022'!$1:$1048576,2,0),IFERROR(VLOOKUP($C224,'5-COMP. PROPRIA'!$B$4:$I$79448,4,0),""))</f>
        <v>Joelho PVC 90 com anel para esgoto secundario - 40mm - 1 1/2" - fornec. e inst</v>
      </c>
      <c r="F224" s="272" t="str">
        <f>IFERROR(VLOOKUP($C224,'SINAPI JANEIRO-2022'!$A:$D,3,0),IFERROR(VLOOKUP($C224,'5-COMP. PROPRIA'!$B$4:$I$79448,5,0),""))</f>
        <v>UN</v>
      </c>
      <c r="G224" s="273">
        <v>30</v>
      </c>
      <c r="H224" s="44">
        <f>IFERROR(VLOOKUP($C224,'SINAPI JANEIRO-2022'!$A:$D,4,0),IFERROR(VLOOKUP($C224,'5-COMP. PROPRIA'!$B$4:$I$79448,8,0),""))</f>
        <v>55.58</v>
      </c>
      <c r="I224" s="44">
        <f>TRUNC(H224*'4-BDI'!$E$35,2)</f>
        <v>70.97</v>
      </c>
      <c r="J224" s="44">
        <f t="shared" si="57"/>
        <v>1667.4</v>
      </c>
      <c r="K224" s="512">
        <f t="shared" si="58"/>
        <v>2129.1</v>
      </c>
    </row>
    <row r="225" spans="1:11" outlineLevel="1">
      <c r="A225" s="6"/>
      <c r="B225" s="270" t="s">
        <v>12284</v>
      </c>
      <c r="C225" s="277" t="s">
        <v>11776</v>
      </c>
      <c r="D225" s="268" t="s">
        <v>3951</v>
      </c>
      <c r="E225" s="271" t="str">
        <f>IFERROR(VLOOKUP($C225,'SINAPI JANEIRO-2022'!$1:$1048576,2,0),IFERROR(VLOOKUP($C225,'5-COMP. PROPRIA'!$B$4:$I$79448,4,0),""))</f>
        <v>Junção PVC simples 100mm-50mm - fornecimento e instalação</v>
      </c>
      <c r="F225" s="272" t="str">
        <f>IFERROR(VLOOKUP($C225,'SINAPI JANEIRO-2022'!$A:$D,3,0),IFERROR(VLOOKUP($C225,'5-COMP. PROPRIA'!$B$4:$I$79448,5,0),""))</f>
        <v>UN</v>
      </c>
      <c r="G225" s="273">
        <v>10</v>
      </c>
      <c r="H225" s="44">
        <f>IFERROR(VLOOKUP($C225,'SINAPI JANEIRO-2022'!$A:$D,4,0),IFERROR(VLOOKUP($C225,'5-COMP. PROPRIA'!$B$4:$I$79448,8,0),""))</f>
        <v>55.08</v>
      </c>
      <c r="I225" s="44">
        <f>TRUNC(H225*'4-BDI'!$E$35,2)</f>
        <v>70.33</v>
      </c>
      <c r="J225" s="44">
        <f t="shared" si="57"/>
        <v>550.79999999999995</v>
      </c>
      <c r="K225" s="512">
        <f t="shared" si="58"/>
        <v>703.3</v>
      </c>
    </row>
    <row r="226" spans="1:11" s="13" customFormat="1" outlineLevel="1">
      <c r="A226" s="6"/>
      <c r="B226" s="270" t="s">
        <v>12285</v>
      </c>
      <c r="C226" s="277">
        <v>89569</v>
      </c>
      <c r="D226" s="277" t="s">
        <v>3565</v>
      </c>
      <c r="E226" s="271" t="s">
        <v>12675</v>
      </c>
      <c r="F226" s="272" t="str">
        <f>IFERROR(VLOOKUP($C226,'SINAPI JANEIRO-2022'!$A:$D,3,0),IFERROR(VLOOKUP($C226,'5-COMP. PROPRIA'!$B$4:$I$79448,5,0),""))</f>
        <v>UN</v>
      </c>
      <c r="G226" s="273">
        <v>1</v>
      </c>
      <c r="H226" s="44">
        <f>IFERROR(VLOOKUP($C226,'SINAPI JANEIRO-2022'!$A:$D,4,0),IFERROR(VLOOKUP($C226,'5-COMP. PROPRIA'!$B$4:$I$79448,8,0),""))</f>
        <v>87.18</v>
      </c>
      <c r="I226" s="44">
        <f>TRUNC(H226*'4-BDI'!$E$35,2)</f>
        <v>111.32</v>
      </c>
      <c r="J226" s="44">
        <f t="shared" si="57"/>
        <v>87.18</v>
      </c>
      <c r="K226" s="512">
        <f t="shared" si="58"/>
        <v>111.32</v>
      </c>
    </row>
    <row r="227" spans="1:11" outlineLevel="1">
      <c r="A227" s="6"/>
      <c r="B227" s="270" t="s">
        <v>12286</v>
      </c>
      <c r="C227" s="277">
        <v>89690</v>
      </c>
      <c r="D227" s="277" t="s">
        <v>3565</v>
      </c>
      <c r="E227" s="271" t="s">
        <v>12676</v>
      </c>
      <c r="F227" s="272" t="str">
        <f>IFERROR(VLOOKUP($C227,'SINAPI JANEIRO-2022'!$A:$D,3,0),IFERROR(VLOOKUP($C227,'5-COMP. PROPRIA'!$B$4:$I$79448,5,0),""))</f>
        <v>UN</v>
      </c>
      <c r="G227" s="273">
        <v>10</v>
      </c>
      <c r="H227" s="44">
        <f>IFERROR(VLOOKUP($C227,'SINAPI JANEIRO-2022'!$A:$D,4,0),IFERROR(VLOOKUP($C227,'5-COMP. PROPRIA'!$B$4:$I$79448,8,0),""))</f>
        <v>90.69</v>
      </c>
      <c r="I227" s="44">
        <f>TRUNC(H227*'4-BDI'!$E$35,2)</f>
        <v>115.81</v>
      </c>
      <c r="J227" s="44">
        <f t="shared" si="57"/>
        <v>906.9</v>
      </c>
      <c r="K227" s="512">
        <f t="shared" si="58"/>
        <v>1158.0999999999999</v>
      </c>
    </row>
    <row r="228" spans="1:11" outlineLevel="1">
      <c r="A228" s="6"/>
      <c r="B228" s="270" t="s">
        <v>12287</v>
      </c>
      <c r="C228" s="277" t="s">
        <v>3719</v>
      </c>
      <c r="D228" s="277" t="s">
        <v>3951</v>
      </c>
      <c r="E228" s="271" t="str">
        <f>IFERROR(VLOOKUP($C228,'SINAPI JANEIRO-2022'!$1:$1048576,2,0),IFERROR(VLOOKUP($C228,'5-COMP. PROPRIA'!$B$4:$I$79448,4,0),""))</f>
        <v>Junção PVC simples 75mm-50mm - fornecimento e instalação</v>
      </c>
      <c r="F228" s="272" t="str">
        <f>IFERROR(VLOOKUP($C228,'SINAPI JANEIRO-2022'!$A:$D,3,0),IFERROR(VLOOKUP($C228,'5-COMP. PROPRIA'!$B$4:$I$79448,5,0),""))</f>
        <v>UN</v>
      </c>
      <c r="G228" s="273">
        <v>3</v>
      </c>
      <c r="H228" s="44">
        <f>IFERROR(VLOOKUP($C228,'SINAPI JANEIRO-2022'!$A:$D,4,0),IFERROR(VLOOKUP($C228,'5-COMP. PROPRIA'!$B$4:$I$79448,8,0),""))</f>
        <v>40.33</v>
      </c>
      <c r="I228" s="44">
        <f>TRUNC(H228*'4-BDI'!$E$35,2)</f>
        <v>51.5</v>
      </c>
      <c r="J228" s="44">
        <f t="shared" ref="J228" si="59">TRUNC(G228*H228,2)</f>
        <v>120.99</v>
      </c>
      <c r="K228" s="512">
        <f t="shared" ref="K228" si="60">TRUNC(G228*I228,2)</f>
        <v>154.5</v>
      </c>
    </row>
    <row r="229" spans="1:11" outlineLevel="1">
      <c r="A229" s="6"/>
      <c r="B229" s="270" t="s">
        <v>12288</v>
      </c>
      <c r="C229" s="277">
        <v>89685</v>
      </c>
      <c r="D229" s="277" t="s">
        <v>3565</v>
      </c>
      <c r="E229" s="271" t="s">
        <v>12677</v>
      </c>
      <c r="F229" s="272" t="str">
        <f>IFERROR(VLOOKUP($C229,'SINAPI JANEIRO-2022'!$A:$D,3,0),IFERROR(VLOOKUP($C229,'5-COMP. PROPRIA'!$B$4:$I$79448,5,0),""))</f>
        <v>UN</v>
      </c>
      <c r="G229" s="273">
        <v>1</v>
      </c>
      <c r="H229" s="44">
        <f>IFERROR(VLOOKUP($C229,'SINAPI JANEIRO-2022'!$A:$D,4,0),IFERROR(VLOOKUP($C229,'5-COMP. PROPRIA'!$B$4:$I$79448,8,0),""))</f>
        <v>60.77</v>
      </c>
      <c r="I229" s="44">
        <f>TRUNC(H229*'4-BDI'!$E$35,2)</f>
        <v>77.599999999999994</v>
      </c>
      <c r="J229" s="44">
        <f t="shared" si="57"/>
        <v>60.77</v>
      </c>
      <c r="K229" s="512">
        <f t="shared" si="58"/>
        <v>77.599999999999994</v>
      </c>
    </row>
    <row r="230" spans="1:11" outlineLevel="1">
      <c r="A230" s="6"/>
      <c r="B230" s="270" t="s">
        <v>12289</v>
      </c>
      <c r="C230" s="277" t="s">
        <v>11192</v>
      </c>
      <c r="D230" s="277" t="s">
        <v>3951</v>
      </c>
      <c r="E230" s="271" t="str">
        <f>IFERROR(VLOOKUP($C230,'SINAPI JANEIRO-2022'!$1:$1048576,2,0),IFERROR(VLOOKUP($C230,'5-COMP. PROPRIA'!$B$4:$I$79448,4,0),""))</f>
        <v>Redução excêntrica PVC 100mm-50mm - fornecimento e instalação</v>
      </c>
      <c r="F230" s="272" t="str">
        <f>IFERROR(VLOOKUP($C230,'SINAPI JANEIRO-2022'!$A:$D,3,0),IFERROR(VLOOKUP($C230,'5-COMP. PROPRIA'!$B$4:$I$79448,5,0),""))</f>
        <v>UN</v>
      </c>
      <c r="G230" s="273">
        <v>3</v>
      </c>
      <c r="H230" s="44">
        <f>IFERROR(VLOOKUP($C230,'SINAPI JANEIRO-2022'!$A:$D,4,0),IFERROR(VLOOKUP($C230,'5-COMP. PROPRIA'!$B$4:$I$79448,8,0),""))</f>
        <v>18.29</v>
      </c>
      <c r="I230" s="44">
        <f>TRUNC(H230*'4-BDI'!$E$35,2)</f>
        <v>23.35</v>
      </c>
      <c r="J230" s="44">
        <f t="shared" si="57"/>
        <v>54.87</v>
      </c>
      <c r="K230" s="512">
        <f t="shared" si="58"/>
        <v>70.05</v>
      </c>
    </row>
    <row r="231" spans="1:11" outlineLevel="1">
      <c r="A231" s="6"/>
      <c r="B231" s="270" t="s">
        <v>12290</v>
      </c>
      <c r="C231" s="277">
        <v>89549</v>
      </c>
      <c r="D231" s="277" t="s">
        <v>3565</v>
      </c>
      <c r="E231" s="271" t="s">
        <v>12679</v>
      </c>
      <c r="F231" s="272" t="str">
        <f>IFERROR(VLOOKUP($C231,'SINAPI JANEIRO-2022'!$A:$D,3,0),IFERROR(VLOOKUP($C231,'5-COMP. PROPRIA'!$B$4:$I$79448,5,0),""))</f>
        <v>UN</v>
      </c>
      <c r="G231" s="273">
        <v>3</v>
      </c>
      <c r="H231" s="44">
        <f>IFERROR(VLOOKUP($C231,'SINAPI JANEIRO-2022'!$A:$D,4,0),IFERROR(VLOOKUP($C231,'5-COMP. PROPRIA'!$B$4:$I$79448,8,0),""))</f>
        <v>17.48</v>
      </c>
      <c r="I231" s="44">
        <f>TRUNC(H231*'4-BDI'!$E$35,2)</f>
        <v>22.32</v>
      </c>
      <c r="J231" s="44">
        <f t="shared" si="57"/>
        <v>52.44</v>
      </c>
      <c r="K231" s="512">
        <f t="shared" si="58"/>
        <v>66.959999999999994</v>
      </c>
    </row>
    <row r="232" spans="1:11" outlineLevel="1">
      <c r="A232" s="6"/>
      <c r="B232" s="270" t="s">
        <v>12291</v>
      </c>
      <c r="C232" s="277">
        <v>89623</v>
      </c>
      <c r="D232" s="277" t="s">
        <v>3565</v>
      </c>
      <c r="E232" s="271" t="s">
        <v>12680</v>
      </c>
      <c r="F232" s="272" t="str">
        <f>IFERROR(VLOOKUP($C232,'SINAPI JANEIRO-2022'!$A:$D,3,0),IFERROR(VLOOKUP($C232,'5-COMP. PROPRIA'!$B$4:$I$79448,5,0),""))</f>
        <v>UN</v>
      </c>
      <c r="G232" s="273">
        <v>10</v>
      </c>
      <c r="H232" s="44">
        <f>IFERROR(VLOOKUP($C232,'SINAPI JANEIRO-2022'!$A:$D,4,0),IFERROR(VLOOKUP($C232,'5-COMP. PROPRIA'!$B$4:$I$79448,8,0),""))</f>
        <v>16.61</v>
      </c>
      <c r="I232" s="44">
        <f>TRUNC(H232*'4-BDI'!$E$35,2)</f>
        <v>21.21</v>
      </c>
      <c r="J232" s="44">
        <f t="shared" si="57"/>
        <v>166.1</v>
      </c>
      <c r="K232" s="512">
        <f t="shared" si="58"/>
        <v>212.1</v>
      </c>
    </row>
    <row r="233" spans="1:11" s="5" customFormat="1" outlineLevel="1">
      <c r="A233" s="6"/>
      <c r="B233" s="270" t="s">
        <v>12292</v>
      </c>
      <c r="C233" s="277" t="s">
        <v>11193</v>
      </c>
      <c r="D233" s="268" t="s">
        <v>3951</v>
      </c>
      <c r="E233" s="271" t="str">
        <f>IFERROR(VLOOKUP($C233,'SINAPI JANEIRO-2022'!$1:$1048576,2,0),IFERROR(VLOOKUP($C233,'5-COMP. PROPRIA'!$B$4:$I$79448,4,0),""))</f>
        <v>Tê PVC sanitario 100mm-50mm - fornecimento e instalação</v>
      </c>
      <c r="F233" s="272" t="str">
        <f>IFERROR(VLOOKUP($C233,'SINAPI JANEIRO-2022'!$A:$D,3,0),IFERROR(VLOOKUP($C233,'5-COMP. PROPRIA'!$B$4:$I$79448,5,0),""))</f>
        <v>UN</v>
      </c>
      <c r="G233" s="273">
        <v>6</v>
      </c>
      <c r="H233" s="44">
        <f>IFERROR(VLOOKUP($C233,'SINAPI JANEIRO-2022'!$A:$D,4,0),IFERROR(VLOOKUP($C233,'5-COMP. PROPRIA'!$B$4:$I$79448,8,0),""))</f>
        <v>45.89</v>
      </c>
      <c r="I233" s="44">
        <f>TRUNC(H233*'4-BDI'!$E$35,2)</f>
        <v>58.6</v>
      </c>
      <c r="J233" s="44">
        <f t="shared" si="57"/>
        <v>275.33999999999997</v>
      </c>
      <c r="K233" s="512">
        <f t="shared" si="58"/>
        <v>351.6</v>
      </c>
    </row>
    <row r="234" spans="1:11" outlineLevel="1">
      <c r="A234" s="6"/>
      <c r="B234" s="270" t="s">
        <v>12293</v>
      </c>
      <c r="C234" s="277">
        <v>89696</v>
      </c>
      <c r="D234" s="268" t="s">
        <v>3565</v>
      </c>
      <c r="E234" s="271" t="s">
        <v>12682</v>
      </c>
      <c r="F234" s="272" t="str">
        <f>IFERROR(VLOOKUP($C234,'SINAPI JANEIRO-2022'!$A:$D,3,0),IFERROR(VLOOKUP($C234,'5-COMP. PROPRIA'!$B$4:$I$79448,5,0),""))</f>
        <v>UN</v>
      </c>
      <c r="G234" s="273">
        <v>10</v>
      </c>
      <c r="H234" s="44">
        <f>IFERROR(VLOOKUP($C234,'SINAPI JANEIRO-2022'!$A:$D,4,0),IFERROR(VLOOKUP($C234,'5-COMP. PROPRIA'!$B$4:$I$79448,8,0),""))</f>
        <v>74.81</v>
      </c>
      <c r="I234" s="44">
        <f>TRUNC(H234*'4-BDI'!$E$35,2)</f>
        <v>95.53</v>
      </c>
      <c r="J234" s="44">
        <f t="shared" si="57"/>
        <v>748.1</v>
      </c>
      <c r="K234" s="512">
        <f t="shared" si="58"/>
        <v>955.3</v>
      </c>
    </row>
    <row r="235" spans="1:11" s="5" customFormat="1" outlineLevel="1">
      <c r="A235" s="6"/>
      <c r="B235" s="270" t="s">
        <v>12294</v>
      </c>
      <c r="C235" s="277">
        <v>89704</v>
      </c>
      <c r="D235" s="277" t="s">
        <v>3565</v>
      </c>
      <c r="E235" s="271" t="s">
        <v>12683</v>
      </c>
      <c r="F235" s="272" t="str">
        <f>IFERROR(VLOOKUP($C235,'SINAPI JANEIRO-2022'!$A:$D,3,0),IFERROR(VLOOKUP($C235,'5-COMP. PROPRIA'!$B$4:$I$79448,5,0),""))</f>
        <v>UN</v>
      </c>
      <c r="G235" s="273">
        <v>1</v>
      </c>
      <c r="H235" s="44">
        <f>IFERROR(VLOOKUP($C235,'SINAPI JANEIRO-2022'!$A:$D,4,0),IFERROR(VLOOKUP($C235,'5-COMP. PROPRIA'!$B$4:$I$79448,8,0),""))</f>
        <v>144.88</v>
      </c>
      <c r="I235" s="44">
        <f>TRUNC(H235*'4-BDI'!$E$35,2)</f>
        <v>185.01</v>
      </c>
      <c r="J235" s="44">
        <f t="shared" si="57"/>
        <v>144.88</v>
      </c>
      <c r="K235" s="512">
        <f t="shared" si="58"/>
        <v>185.01</v>
      </c>
    </row>
    <row r="236" spans="1:11" outlineLevel="1">
      <c r="A236" s="6"/>
      <c r="B236" s="270" t="s">
        <v>12295</v>
      </c>
      <c r="C236" s="277">
        <v>89784</v>
      </c>
      <c r="D236" s="277" t="s">
        <v>3565</v>
      </c>
      <c r="E236" s="271" t="s">
        <v>12684</v>
      </c>
      <c r="F236" s="272" t="str">
        <f>IFERROR(VLOOKUP($C236,'SINAPI JANEIRO-2022'!$A:$D,3,0),IFERROR(VLOOKUP($C236,'5-COMP. PROPRIA'!$B$4:$I$79448,5,0),""))</f>
        <v>UN</v>
      </c>
      <c r="G236" s="273">
        <v>10</v>
      </c>
      <c r="H236" s="44">
        <f>IFERROR(VLOOKUP($C236,'SINAPI JANEIRO-2022'!$A:$D,4,0),IFERROR(VLOOKUP($C236,'5-COMP. PROPRIA'!$B$4:$I$79448,8,0),""))</f>
        <v>21.75</v>
      </c>
      <c r="I236" s="44">
        <f>TRUNC(H236*'4-BDI'!$E$35,2)</f>
        <v>27.77</v>
      </c>
      <c r="J236" s="44">
        <f t="shared" si="57"/>
        <v>217.5</v>
      </c>
      <c r="K236" s="512">
        <f t="shared" si="58"/>
        <v>277.7</v>
      </c>
    </row>
    <row r="237" spans="1:11" s="5" customFormat="1" outlineLevel="1">
      <c r="A237" s="6"/>
      <c r="B237" s="270" t="s">
        <v>12296</v>
      </c>
      <c r="C237" s="277">
        <v>89687</v>
      </c>
      <c r="D237" s="277" t="s">
        <v>3565</v>
      </c>
      <c r="E237" s="271" t="s">
        <v>12685</v>
      </c>
      <c r="F237" s="272" t="str">
        <f>IFERROR(VLOOKUP($C237,'SINAPI JANEIRO-2022'!$A:$D,3,0),IFERROR(VLOOKUP($C237,'5-COMP. PROPRIA'!$B$4:$I$79448,5,0),""))</f>
        <v>UN</v>
      </c>
      <c r="G237" s="273">
        <v>2</v>
      </c>
      <c r="H237" s="44">
        <f>IFERROR(VLOOKUP($C237,'SINAPI JANEIRO-2022'!$A:$D,4,0),IFERROR(VLOOKUP($C237,'5-COMP. PROPRIA'!$B$4:$I$79448,8,0),""))</f>
        <v>51.89</v>
      </c>
      <c r="I237" s="44">
        <f>TRUNC(H237*'4-BDI'!$E$35,2)</f>
        <v>66.260000000000005</v>
      </c>
      <c r="J237" s="44">
        <f t="shared" si="57"/>
        <v>103.78</v>
      </c>
      <c r="K237" s="512">
        <f t="shared" si="58"/>
        <v>132.52000000000001</v>
      </c>
    </row>
    <row r="238" spans="1:11" outlineLevel="1">
      <c r="A238" s="6"/>
      <c r="B238" s="270" t="s">
        <v>12297</v>
      </c>
      <c r="C238" s="277" t="s">
        <v>11194</v>
      </c>
      <c r="D238" s="268" t="s">
        <v>3951</v>
      </c>
      <c r="E238" s="271" t="str">
        <f>IFERROR(VLOOKUP($C238,'SINAPI JANEIRO-2022'!$1:$1048576,2,0),IFERROR(VLOOKUP($C238,'5-COMP. PROPRIA'!$B$4:$I$79448,4,0),""))</f>
        <v>Caixa sifonada 150x150x50mm</v>
      </c>
      <c r="F238" s="272" t="str">
        <f>IFERROR(VLOOKUP($C238,'SINAPI JANEIRO-2022'!$A:$D,3,0),IFERROR(VLOOKUP($C238,'5-COMP. PROPRIA'!$B$4:$I$79448,5,0),""))</f>
        <v>UN</v>
      </c>
      <c r="G238" s="273">
        <v>10</v>
      </c>
      <c r="H238" s="44">
        <f>IFERROR(VLOOKUP($C238,'SINAPI JANEIRO-2022'!$A:$D,4,0),IFERROR(VLOOKUP($C238,'5-COMP. PROPRIA'!$B$4:$I$79448,8,0),""))</f>
        <v>58.79</v>
      </c>
      <c r="I238" s="44">
        <f>TRUNC(H238*'4-BDI'!$E$35,2)</f>
        <v>75.069999999999993</v>
      </c>
      <c r="J238" s="44">
        <f t="shared" si="57"/>
        <v>587.9</v>
      </c>
      <c r="K238" s="512">
        <f t="shared" si="58"/>
        <v>750.7</v>
      </c>
    </row>
    <row r="239" spans="1:11" outlineLevel="1">
      <c r="A239" s="6"/>
      <c r="B239" s="270" t="s">
        <v>12298</v>
      </c>
      <c r="C239" s="277" t="s">
        <v>3721</v>
      </c>
      <c r="D239" s="268" t="s">
        <v>3951</v>
      </c>
      <c r="E239" s="271" t="str">
        <f>IFERROR(VLOOKUP($C239,'SINAPI JANEIRO-2022'!$1:$1048576,2,0),IFERROR(VLOOKUP($C239,'5-COMP. PROPRIA'!$B$4:$I$79448,4,0),""))</f>
        <v>Caixa de gordura simples - CG 37cm</v>
      </c>
      <c r="F239" s="272" t="str">
        <f>IFERROR(VLOOKUP($C239,'SINAPI JANEIRO-2022'!$A:$D,3,0),IFERROR(VLOOKUP($C239,'5-COMP. PROPRIA'!$B$4:$I$79448,5,0),""))</f>
        <v>UN</v>
      </c>
      <c r="G239" s="273">
        <v>7</v>
      </c>
      <c r="H239" s="44">
        <f>IFERROR(VLOOKUP($C239,'SINAPI JANEIRO-2022'!$A:$D,4,0),IFERROR(VLOOKUP($C239,'5-COMP. PROPRIA'!$B$4:$I$79448,8,0),""))</f>
        <v>221.88</v>
      </c>
      <c r="I239" s="44">
        <f>TRUNC(H239*'4-BDI'!$E$35,2)</f>
        <v>283.33999999999997</v>
      </c>
      <c r="J239" s="44">
        <f t="shared" si="57"/>
        <v>1553.16</v>
      </c>
      <c r="K239" s="512">
        <f t="shared" si="58"/>
        <v>1983.38</v>
      </c>
    </row>
    <row r="240" spans="1:11" outlineLevel="1">
      <c r="A240" s="6"/>
      <c r="B240" s="270" t="s">
        <v>12299</v>
      </c>
      <c r="C240" s="277" t="s">
        <v>3723</v>
      </c>
      <c r="D240" s="268" t="s">
        <v>3951</v>
      </c>
      <c r="E240" s="271" t="str">
        <f>IFERROR(VLOOKUP($C240,'SINAPI JANEIRO-2022'!$1:$1048576,2,0),IFERROR(VLOOKUP($C240,'5-COMP. PROPRIA'!$B$4:$I$79448,4,0),""))</f>
        <v>Caixa de inspeção 60x60cm</v>
      </c>
      <c r="F240" s="272" t="str">
        <f>IFERROR(VLOOKUP($C240,'SINAPI JANEIRO-2022'!$A:$D,3,0),IFERROR(VLOOKUP($C240,'5-COMP. PROPRIA'!$B$4:$I$79448,5,0),""))</f>
        <v>UN</v>
      </c>
      <c r="G240" s="273">
        <v>9</v>
      </c>
      <c r="H240" s="44">
        <f>IFERROR(VLOOKUP($C240,'SINAPI JANEIRO-2022'!$A:$D,4,0),IFERROR(VLOOKUP($C240,'5-COMP. PROPRIA'!$B$4:$I$79448,8,0),""))</f>
        <v>393.92</v>
      </c>
      <c r="I240" s="44">
        <f>TRUNC(H240*'4-BDI'!$E$35,2)</f>
        <v>503.03</v>
      </c>
      <c r="J240" s="44">
        <f t="shared" si="57"/>
        <v>3545.28</v>
      </c>
      <c r="K240" s="512">
        <f t="shared" si="58"/>
        <v>4527.2700000000004</v>
      </c>
    </row>
    <row r="241" spans="1:11" outlineLevel="1">
      <c r="A241" s="6"/>
      <c r="B241" s="270" t="s">
        <v>12300</v>
      </c>
      <c r="C241" s="277" t="s">
        <v>3725</v>
      </c>
      <c r="D241" s="268" t="s">
        <v>3951</v>
      </c>
      <c r="E241" s="271" t="str">
        <f>IFERROR(VLOOKUP($C241,'SINAPI JANEIRO-2022'!$1:$1048576,2,0),IFERROR(VLOOKUP($C241,'5-COMP. PROPRIA'!$B$4:$I$79448,4,0),""))</f>
        <v>Caixa de passagem modulada DN 30cm</v>
      </c>
      <c r="F241" s="272" t="str">
        <f>IFERROR(VLOOKUP($C241,'SINAPI JANEIRO-2022'!$A:$D,3,0),IFERROR(VLOOKUP($C241,'5-COMP. PROPRIA'!$B$4:$I$79448,5,0),""))</f>
        <v>UN</v>
      </c>
      <c r="G241" s="273">
        <v>1</v>
      </c>
      <c r="H241" s="44">
        <f>IFERROR(VLOOKUP($C241,'SINAPI JANEIRO-2022'!$A:$D,4,0),IFERROR(VLOOKUP($C241,'5-COMP. PROPRIA'!$B$4:$I$79448,8,0),""))</f>
        <v>1439.33</v>
      </c>
      <c r="I241" s="44">
        <f>TRUNC(H241*'4-BDI'!$E$35,2)</f>
        <v>1838.02</v>
      </c>
      <c r="J241" s="44">
        <f t="shared" si="57"/>
        <v>1439.33</v>
      </c>
      <c r="K241" s="512">
        <f t="shared" si="58"/>
        <v>1838.02</v>
      </c>
    </row>
    <row r="242" spans="1:11" outlineLevel="1">
      <c r="A242" s="6"/>
      <c r="B242" s="270" t="s">
        <v>12301</v>
      </c>
      <c r="C242" s="277">
        <v>89710</v>
      </c>
      <c r="D242" s="277" t="s">
        <v>3565</v>
      </c>
      <c r="E242" s="271" t="s">
        <v>12687</v>
      </c>
      <c r="F242" s="272" t="str">
        <f>IFERROR(VLOOKUP($C242,'SINAPI JANEIRO-2022'!$A:$D,3,0),IFERROR(VLOOKUP($C242,'5-COMP. PROPRIA'!$B$4:$I$79448,5,0),""))</f>
        <v>UN</v>
      </c>
      <c r="G242" s="273">
        <v>10</v>
      </c>
      <c r="H242" s="44">
        <f>IFERROR(VLOOKUP($C242,'SINAPI JANEIRO-2022'!$A:$D,4,0),IFERROR(VLOOKUP($C242,'5-COMP. PROPRIA'!$B$4:$I$79448,8,0),""))</f>
        <v>11.24</v>
      </c>
      <c r="I242" s="44">
        <f>TRUNC(H242*'4-BDI'!$E$35,2)</f>
        <v>14.35</v>
      </c>
      <c r="J242" s="44">
        <f t="shared" si="57"/>
        <v>112.4</v>
      </c>
      <c r="K242" s="512">
        <f t="shared" si="58"/>
        <v>143.5</v>
      </c>
    </row>
    <row r="243" spans="1:11" outlineLevel="1">
      <c r="A243" s="6"/>
      <c r="B243" s="270" t="s">
        <v>12302</v>
      </c>
      <c r="C243" s="277" t="s">
        <v>4147</v>
      </c>
      <c r="D243" s="268" t="s">
        <v>3951</v>
      </c>
      <c r="E243" s="271" t="str">
        <f>IFERROR(VLOOKUP($C243,'SINAPI JANEIRO-2022'!$1:$1048576,2,0),IFERROR(VLOOKUP($C243,'5-COMP. PROPRIA'!$B$4:$I$79448,4,0),""))</f>
        <v>Terminal de Ventilação 50mm</v>
      </c>
      <c r="F243" s="272" t="str">
        <f>IFERROR(VLOOKUP($C243,'SINAPI JANEIRO-2022'!$A:$D,3,0),IFERROR(VLOOKUP($C243,'5-COMP. PROPRIA'!$B$4:$I$79448,5,0),""))</f>
        <v>UN</v>
      </c>
      <c r="G243" s="273">
        <v>39</v>
      </c>
      <c r="H243" s="44">
        <f>IFERROR(VLOOKUP($C243,'SINAPI JANEIRO-2022'!$A:$D,4,0),IFERROR(VLOOKUP($C243,'5-COMP. PROPRIA'!$B$4:$I$79448,8,0),""))</f>
        <v>33.39</v>
      </c>
      <c r="I243" s="44">
        <f>TRUNC(H243*'4-BDI'!$E$35,2)</f>
        <v>42.63</v>
      </c>
      <c r="J243" s="44">
        <f t="shared" si="57"/>
        <v>1302.21</v>
      </c>
      <c r="K243" s="512">
        <f t="shared" si="58"/>
        <v>1662.57</v>
      </c>
    </row>
    <row r="244" spans="1:11" ht="15" outlineLevel="1">
      <c r="A244" s="6"/>
      <c r="B244" s="124"/>
      <c r="C244" s="73"/>
      <c r="D244" s="73"/>
      <c r="E244" s="74"/>
      <c r="F244" s="492"/>
      <c r="G244" s="73"/>
      <c r="H244" s="141"/>
      <c r="I244" s="141" t="s">
        <v>12591</v>
      </c>
      <c r="J244" s="72">
        <f>TRUNC(SUM(J210:J243),2)</f>
        <v>20481.580000000002</v>
      </c>
      <c r="K244" s="318">
        <f>TRUNC(SUM(K210:K243),2)</f>
        <v>26153</v>
      </c>
    </row>
    <row r="245" spans="1:11">
      <c r="A245" s="6"/>
      <c r="B245" s="283"/>
      <c r="C245" s="284"/>
      <c r="D245" s="284"/>
      <c r="E245" s="26"/>
      <c r="F245" s="284"/>
      <c r="G245" s="42"/>
      <c r="H245" s="29"/>
      <c r="I245" s="29"/>
      <c r="J245" s="29"/>
      <c r="K245" s="518"/>
    </row>
    <row r="246" spans="1:11" ht="15">
      <c r="A246" s="6"/>
      <c r="B246" s="123">
        <v>11</v>
      </c>
      <c r="C246" s="265"/>
      <c r="D246" s="265"/>
      <c r="E246" s="60" t="s">
        <v>3727</v>
      </c>
      <c r="F246" s="265"/>
      <c r="G246" s="62"/>
      <c r="H246" s="62"/>
      <c r="I246" s="62"/>
      <c r="J246" s="62"/>
      <c r="K246" s="513"/>
    </row>
    <row r="247" spans="1:11" ht="42.75" outlineLevel="1">
      <c r="A247" s="6"/>
      <c r="B247" s="270" t="s">
        <v>3988</v>
      </c>
      <c r="C247" s="267" t="s">
        <v>3729</v>
      </c>
      <c r="D247" s="268" t="s">
        <v>3951</v>
      </c>
      <c r="E247" s="271" t="str">
        <f>IFERROR(VLOOKUP($C247,'SINAPI JANEIRO-2022'!$1:$1048576,2,0),IFERROR(VLOOKUP($C247,'5-COMP. PROPRIA'!$B$4:$I$79448,4,0),""))</f>
        <v>Bacia Sanitária Vogue Plus, Linha Conforto com abertura, cor Branco Gelo, código P.51,  DECA, ou equivalente p/ de descarga, com acessórios, bolsa de borracha para ligacao, tubo pvc ligacao - fornecimento e instalação</v>
      </c>
      <c r="F247" s="272" t="str">
        <f>IFERROR(VLOOKUP($C247,'SINAPI JANEIRO-2022'!$A:$D,3,0),IFERROR(VLOOKUP($C247,'5-COMP. PROPRIA'!$B$4:$I$79448,5,0),""))</f>
        <v>UN</v>
      </c>
      <c r="G247" s="273">
        <v>2</v>
      </c>
      <c r="H247" s="44">
        <f>IFERROR(VLOOKUP($C247,'SINAPI JANEIRO-2022'!$A:$D,4,0),IFERROR(VLOOKUP($C247,'5-COMP. PROPRIA'!$B$4:$I$79448,8,0),""))</f>
        <v>868.68</v>
      </c>
      <c r="I247" s="44">
        <f>TRUNC(H247*'4-BDI'!$E$35,2)</f>
        <v>1109.3</v>
      </c>
      <c r="J247" s="44">
        <f t="shared" ref="J247:J277" si="61">TRUNC(G247*H247,2)</f>
        <v>1737.36</v>
      </c>
      <c r="K247" s="512">
        <f t="shared" ref="K247:K277" si="62">TRUNC(G247*I247,2)</f>
        <v>2218.6</v>
      </c>
    </row>
    <row r="248" spans="1:11" ht="28.5" outlineLevel="1">
      <c r="A248" s="6"/>
      <c r="B248" s="270" t="s">
        <v>3991</v>
      </c>
      <c r="C248" s="267" t="s">
        <v>3734</v>
      </c>
      <c r="D248" s="268" t="s">
        <v>3951</v>
      </c>
      <c r="E248" s="271" t="str">
        <f>IFERROR(VLOOKUP($C248,'SINAPI JANEIRO-2022'!$1:$1048576,2,0),IFERROR(VLOOKUP($C248,'5-COMP. PROPRIA'!$B$4:$I$79448,4,0),""))</f>
        <v>Bacia Sanitária Convencional, código Izy P.11, DECA, ou equivalente com acessórios- fornecimento e instalação</v>
      </c>
      <c r="F248" s="272" t="str">
        <f>IFERROR(VLOOKUP($C248,'SINAPI JANEIRO-2022'!$A:$D,3,0),IFERROR(VLOOKUP($C248,'5-COMP. PROPRIA'!$B$4:$I$79448,5,0),""))</f>
        <v>UN</v>
      </c>
      <c r="G248" s="273">
        <v>4</v>
      </c>
      <c r="H248" s="44">
        <f>IFERROR(VLOOKUP($C248,'SINAPI JANEIRO-2022'!$A:$D,4,0),IFERROR(VLOOKUP($C248,'5-COMP. PROPRIA'!$B$4:$I$79448,8,0),""))</f>
        <v>418.26</v>
      </c>
      <c r="I248" s="44">
        <f>TRUNC(H248*'4-BDI'!$E$35,2)</f>
        <v>534.11</v>
      </c>
      <c r="J248" s="44">
        <f t="shared" si="61"/>
        <v>1673.04</v>
      </c>
      <c r="K248" s="512">
        <f t="shared" si="62"/>
        <v>2136.44</v>
      </c>
    </row>
    <row r="249" spans="1:11" ht="42.75" outlineLevel="1">
      <c r="A249" s="6"/>
      <c r="B249" s="270" t="s">
        <v>12303</v>
      </c>
      <c r="C249" s="267" t="s">
        <v>11832</v>
      </c>
      <c r="D249" s="268" t="s">
        <v>3951</v>
      </c>
      <c r="E249" s="271" t="str">
        <f>IFERROR(VLOOKUP($C249,'SINAPI JANEIRO-2022'!$1:$1048576,2,0),IFERROR(VLOOKUP($C249,'5-COMP. PROPRIA'!$B$4:$I$79448,4,0),""))</f>
        <v>Bacia Convencional Studio Kids, código PI.16, para valvula de descarga, em louca branca,  assento plastico, anel de vedação, tubo pvc ligacao - fornecimento e instalacao, Deca ou equivalente</v>
      </c>
      <c r="F249" s="272" t="str">
        <f>IFERROR(VLOOKUP($C249,'SINAPI JANEIRO-2022'!$A:$D,3,0),IFERROR(VLOOKUP($C249,'5-COMP. PROPRIA'!$B$4:$I$79448,5,0),""))</f>
        <v>M</v>
      </c>
      <c r="G249" s="273">
        <v>20</v>
      </c>
      <c r="H249" s="44">
        <f>IFERROR(VLOOKUP($C249,'SINAPI JANEIRO-2022'!$A:$D,4,0),IFERROR(VLOOKUP($C249,'5-COMP. PROPRIA'!$B$4:$I$79448,8,0),""))</f>
        <v>473.21</v>
      </c>
      <c r="I249" s="44">
        <f>TRUNC(H249*'4-BDI'!$E$35,2)</f>
        <v>604.29</v>
      </c>
      <c r="J249" s="44">
        <f t="shared" si="61"/>
        <v>9464.2000000000007</v>
      </c>
      <c r="K249" s="512">
        <f t="shared" si="62"/>
        <v>12085.8</v>
      </c>
    </row>
    <row r="250" spans="1:11" ht="28.5" outlineLevel="1">
      <c r="A250" s="6"/>
      <c r="B250" s="270" t="s">
        <v>12304</v>
      </c>
      <c r="C250" s="267" t="s">
        <v>11834</v>
      </c>
      <c r="D250" s="268" t="s">
        <v>3951</v>
      </c>
      <c r="E250" s="271" t="str">
        <f>IFERROR(VLOOKUP($C250,'SINAPI JANEIRO-2022'!$1:$1048576,2,0),IFERROR(VLOOKUP($C250,'5-COMP. PROPRIA'!$B$4:$I$79448,4,0),""))</f>
        <v>Valvula de descarga 1 1/2", com registro, acabamento em metal cromado - fornecimento e instalação</v>
      </c>
      <c r="F250" s="272" t="str">
        <f>IFERROR(VLOOKUP($C250,'SINAPI JANEIRO-2022'!$A:$D,3,0),IFERROR(VLOOKUP($C250,'5-COMP. PROPRIA'!$B$4:$I$79448,5,0),""))</f>
        <v>M</v>
      </c>
      <c r="G250" s="273">
        <v>26</v>
      </c>
      <c r="H250" s="44">
        <f>IFERROR(VLOOKUP($C250,'SINAPI JANEIRO-2022'!$A:$D,4,0),IFERROR(VLOOKUP($C250,'5-COMP. PROPRIA'!$B$4:$I$79448,8,0),""))</f>
        <v>184.56</v>
      </c>
      <c r="I250" s="44">
        <f>TRUNC(H250*'4-BDI'!$E$35,2)</f>
        <v>235.68</v>
      </c>
      <c r="J250" s="44">
        <f t="shared" si="61"/>
        <v>4798.5600000000004</v>
      </c>
      <c r="K250" s="512">
        <f t="shared" si="62"/>
        <v>6127.68</v>
      </c>
    </row>
    <row r="251" spans="1:11" ht="28.5" outlineLevel="1">
      <c r="A251" s="6"/>
      <c r="B251" s="270" t="s">
        <v>12305</v>
      </c>
      <c r="C251" s="277">
        <v>86901</v>
      </c>
      <c r="D251" s="277" t="s">
        <v>3565</v>
      </c>
      <c r="E251" s="271" t="s">
        <v>12689</v>
      </c>
      <c r="F251" s="272" t="str">
        <f>IFERROR(VLOOKUP($C251,'SINAPI JANEIRO-2022'!$A:$D,3,0),IFERROR(VLOOKUP($C251,'5-COMP. PROPRIA'!$B$4:$I$79448,5,0),""))</f>
        <v>UN</v>
      </c>
      <c r="G251" s="273">
        <v>22</v>
      </c>
      <c r="H251" s="44">
        <f>IFERROR(VLOOKUP($C251,'SINAPI JANEIRO-2022'!$A:$D,4,0),IFERROR(VLOOKUP($C251,'5-COMP. PROPRIA'!$B$4:$I$79448,8,0),""))</f>
        <v>123.57</v>
      </c>
      <c r="I251" s="44">
        <f>TRUNC(H251*'4-BDI'!$E$35,2)</f>
        <v>157.79</v>
      </c>
      <c r="J251" s="44">
        <f t="shared" si="61"/>
        <v>2718.54</v>
      </c>
      <c r="K251" s="512">
        <f t="shared" si="62"/>
        <v>3471.38</v>
      </c>
    </row>
    <row r="252" spans="1:11" ht="42.75" outlineLevel="1">
      <c r="A252" s="6"/>
      <c r="B252" s="270" t="s">
        <v>12306</v>
      </c>
      <c r="C252" s="267" t="s">
        <v>4148</v>
      </c>
      <c r="D252" s="268" t="s">
        <v>3951</v>
      </c>
      <c r="E252" s="271" t="str">
        <f>IFERROR(VLOOKUP($C252,'SINAPI JANEIRO-2022'!$1:$1048576,2,0),IFERROR(VLOOKUP($C252,'5-COMP. PROPRIA'!$B$4:$I$79448,4,0),""))</f>
        <v>Cuba industrial 50x40 profundidade 30 – HIDRONOX, ou equivalente, com sifão em metal cromado 1.1/2x1.1/2", válvula em metal cromado tipo americana 3.1/2"x1.1/2" para pia - fornecimento e instalação</v>
      </c>
      <c r="F252" s="272" t="str">
        <f>IFERROR(VLOOKUP($C252,'SINAPI JANEIRO-2022'!$A:$D,3,0),IFERROR(VLOOKUP($C252,'5-COMP. PROPRIA'!$B$4:$I$79448,5,0),""))</f>
        <v>UN</v>
      </c>
      <c r="G252" s="273">
        <v>3</v>
      </c>
      <c r="H252" s="44">
        <f>IFERROR(VLOOKUP($C252,'SINAPI JANEIRO-2022'!$A:$D,4,0),IFERROR(VLOOKUP($C252,'5-COMP. PROPRIA'!$B$4:$I$79448,8,0),""))</f>
        <v>492.33</v>
      </c>
      <c r="I252" s="44">
        <f>TRUNC(H252*'4-BDI'!$E$35,2)</f>
        <v>628.70000000000005</v>
      </c>
      <c r="J252" s="44">
        <f t="shared" si="61"/>
        <v>1476.99</v>
      </c>
      <c r="K252" s="512">
        <f t="shared" si="62"/>
        <v>1886.1</v>
      </c>
    </row>
    <row r="253" spans="1:11" ht="42.75" outlineLevel="1">
      <c r="A253" s="6"/>
      <c r="B253" s="270" t="s">
        <v>12307</v>
      </c>
      <c r="C253" s="277">
        <v>86936</v>
      </c>
      <c r="D253" s="277" t="s">
        <v>3565</v>
      </c>
      <c r="E253" s="271" t="s">
        <v>12690</v>
      </c>
      <c r="F253" s="272" t="str">
        <f>IFERROR(VLOOKUP($C253,'SINAPI JANEIRO-2022'!$A:$D,3,0),IFERROR(VLOOKUP($C253,'5-COMP. PROPRIA'!$B$4:$I$79448,5,0),""))</f>
        <v>UN</v>
      </c>
      <c r="G253" s="273">
        <v>15</v>
      </c>
      <c r="H253" s="44">
        <f>IFERROR(VLOOKUP($C253,'SINAPI JANEIRO-2022'!$A:$D,4,0),IFERROR(VLOOKUP($C253,'5-COMP. PROPRIA'!$B$4:$I$79448,8,0),""))</f>
        <v>423.49</v>
      </c>
      <c r="I253" s="44">
        <f>TRUNC(H253*'4-BDI'!$E$35,2)</f>
        <v>540.79</v>
      </c>
      <c r="J253" s="44">
        <f t="shared" si="61"/>
        <v>6352.35</v>
      </c>
      <c r="K253" s="512">
        <f t="shared" si="62"/>
        <v>8111.85</v>
      </c>
    </row>
    <row r="254" spans="1:11" outlineLevel="1">
      <c r="A254" s="6"/>
      <c r="B254" s="270" t="s">
        <v>12308</v>
      </c>
      <c r="C254" s="267" t="s">
        <v>4149</v>
      </c>
      <c r="D254" s="268" t="s">
        <v>3951</v>
      </c>
      <c r="E254" s="271" t="str">
        <f>IFERROR(VLOOKUP($C254,'SINAPI JANEIRO-2022'!$1:$1048576,2,0),IFERROR(VLOOKUP($C254,'5-COMP. PROPRIA'!$B$4:$I$79448,4,0),""))</f>
        <v>Banheira Embutir em plástico tipo PVC, 77x45x20cm, Burigotto ou equivalente</v>
      </c>
      <c r="F254" s="272" t="str">
        <f>IFERROR(VLOOKUP($C254,'SINAPI JANEIRO-2022'!$A:$D,3,0),IFERROR(VLOOKUP($C254,'5-COMP. PROPRIA'!$B$4:$I$79448,5,0),""))</f>
        <v>UN</v>
      </c>
      <c r="G254" s="273">
        <v>4</v>
      </c>
      <c r="H254" s="44">
        <f>IFERROR(VLOOKUP($C254,'SINAPI JANEIRO-2022'!$A:$D,4,0),IFERROR(VLOOKUP($C254,'5-COMP. PROPRIA'!$B$4:$I$79448,8,0),""))</f>
        <v>71.73</v>
      </c>
      <c r="I254" s="44">
        <f>TRUNC(H254*'4-BDI'!$E$35,2)</f>
        <v>91.59</v>
      </c>
      <c r="J254" s="44">
        <f t="shared" si="61"/>
        <v>286.92</v>
      </c>
      <c r="K254" s="512">
        <f t="shared" si="62"/>
        <v>366.36</v>
      </c>
    </row>
    <row r="255" spans="1:11" ht="28.5" outlineLevel="1">
      <c r="A255" s="6"/>
      <c r="B255" s="270" t="s">
        <v>12309</v>
      </c>
      <c r="C255" s="267" t="s">
        <v>4150</v>
      </c>
      <c r="D255" s="268" t="s">
        <v>3951</v>
      </c>
      <c r="E255" s="271" t="str">
        <f>IFERROR(VLOOKUP($C255,'SINAPI JANEIRO-2022'!$1:$1048576,2,0),IFERROR(VLOOKUP($C255,'5-COMP. PROPRIA'!$B$4:$I$79448,4,0),""))</f>
        <v>Lavatório de canto suspenso com mesa, linha Izy código L101.17, DECA ou equivalente, com válvula, sifão e engate flexivel cromados, fornecimento e instalação</v>
      </c>
      <c r="F255" s="272" t="str">
        <f>IFERROR(VLOOKUP($C255,'SINAPI JANEIRO-2022'!$A:$D,3,0),IFERROR(VLOOKUP($C255,'5-COMP. PROPRIA'!$B$4:$I$79448,5,0),""))</f>
        <v>UN</v>
      </c>
      <c r="G255" s="273">
        <v>4</v>
      </c>
      <c r="H255" s="44">
        <f>IFERROR(VLOOKUP($C255,'SINAPI JANEIRO-2022'!$A:$D,4,0),IFERROR(VLOOKUP($C255,'5-COMP. PROPRIA'!$B$4:$I$79448,8,0),""))</f>
        <v>320.99</v>
      </c>
      <c r="I255" s="44">
        <f>TRUNC(H255*'4-BDI'!$E$35,2)</f>
        <v>409.9</v>
      </c>
      <c r="J255" s="44">
        <f t="shared" si="61"/>
        <v>1283.96</v>
      </c>
      <c r="K255" s="512">
        <f t="shared" si="62"/>
        <v>1639.6</v>
      </c>
    </row>
    <row r="256" spans="1:11" ht="28.5" outlineLevel="1">
      <c r="A256" s="6"/>
      <c r="B256" s="270" t="s">
        <v>12310</v>
      </c>
      <c r="C256" s="277">
        <v>86904</v>
      </c>
      <c r="D256" s="277" t="s">
        <v>3565</v>
      </c>
      <c r="E256" s="271" t="s">
        <v>12691</v>
      </c>
      <c r="F256" s="272" t="str">
        <f>IFERROR(VLOOKUP($C256,'SINAPI JANEIRO-2022'!$A:$D,3,0),IFERROR(VLOOKUP($C256,'5-COMP. PROPRIA'!$B$4:$I$79448,5,0),""))</f>
        <v>UN</v>
      </c>
      <c r="G256" s="273">
        <v>6</v>
      </c>
      <c r="H256" s="44">
        <f>IFERROR(VLOOKUP($C256,'SINAPI JANEIRO-2022'!$A:$D,4,0),IFERROR(VLOOKUP($C256,'5-COMP. PROPRIA'!$B$4:$I$79448,8,0),""))</f>
        <v>128.16999999999999</v>
      </c>
      <c r="I256" s="44">
        <f>TRUNC(H256*'4-BDI'!$E$35,2)</f>
        <v>163.66999999999999</v>
      </c>
      <c r="J256" s="44">
        <f t="shared" si="61"/>
        <v>769.02</v>
      </c>
      <c r="K256" s="512">
        <f t="shared" si="62"/>
        <v>982.02</v>
      </c>
    </row>
    <row r="257" spans="1:11" ht="28.5" outlineLevel="1">
      <c r="A257" s="6"/>
      <c r="B257" s="270" t="s">
        <v>12311</v>
      </c>
      <c r="C257" s="277">
        <v>86919</v>
      </c>
      <c r="D257" s="277" t="s">
        <v>3565</v>
      </c>
      <c r="E257" s="271" t="s">
        <v>12692</v>
      </c>
      <c r="F257" s="272" t="str">
        <f>IFERROR(VLOOKUP($C257,'SINAPI JANEIRO-2022'!$A:$D,3,0),IFERROR(VLOOKUP($C257,'5-COMP. PROPRIA'!$B$4:$I$79448,5,0),""))</f>
        <v>UN</v>
      </c>
      <c r="G257" s="273">
        <v>7</v>
      </c>
      <c r="H257" s="44">
        <f>IFERROR(VLOOKUP($C257,'SINAPI JANEIRO-2022'!$A:$D,4,0),IFERROR(VLOOKUP($C257,'5-COMP. PROPRIA'!$B$4:$I$79448,8,0),""))</f>
        <v>765.12</v>
      </c>
      <c r="I257" s="44">
        <f>TRUNC(H257*'4-BDI'!$E$35,2)</f>
        <v>977.06</v>
      </c>
      <c r="J257" s="44">
        <f t="shared" si="61"/>
        <v>5355.84</v>
      </c>
      <c r="K257" s="512">
        <f t="shared" si="62"/>
        <v>6839.42</v>
      </c>
    </row>
    <row r="258" spans="1:11" ht="28.5" outlineLevel="1">
      <c r="A258" s="6"/>
      <c r="B258" s="270" t="s">
        <v>12312</v>
      </c>
      <c r="C258" s="280" t="s">
        <v>11836</v>
      </c>
      <c r="D258" s="268" t="s">
        <v>3951</v>
      </c>
      <c r="E258" s="271" t="str">
        <f>IFERROR(VLOOKUP($C258,'SINAPI JANEIRO-2022'!$1:$1048576,2,0),IFERROR(VLOOKUP($C258,'5-COMP. PROPRIA'!$B$4:$I$79448,4,0),""))</f>
        <v xml:space="preserve">Chuveiro Maxi Ducha, LORENZETTI, com Mangueira plástica/desviador para duchas elétricas, cógigo 8010-A, LORENZETTI,  ou equivalente </v>
      </c>
      <c r="F258" s="272" t="str">
        <f>IFERROR(VLOOKUP($C258,'SINAPI JANEIRO-2022'!$A:$D,3,0),IFERROR(VLOOKUP($C258,'5-COMP. PROPRIA'!$B$4:$I$79448,5,0),""))</f>
        <v>M</v>
      </c>
      <c r="G258" s="273">
        <v>15</v>
      </c>
      <c r="H258" s="44">
        <f>IFERROR(VLOOKUP($C258,'SINAPI JANEIRO-2022'!$A:$D,4,0),IFERROR(VLOOKUP($C258,'5-COMP. PROPRIA'!$B$4:$I$79448,8,0),""))</f>
        <v>83.04</v>
      </c>
      <c r="I258" s="44">
        <f>TRUNC(H258*'4-BDI'!$E$35,2)</f>
        <v>106.04</v>
      </c>
      <c r="J258" s="44">
        <f t="shared" si="61"/>
        <v>1245.5999999999999</v>
      </c>
      <c r="K258" s="512">
        <f t="shared" si="62"/>
        <v>1590.6</v>
      </c>
    </row>
    <row r="259" spans="1:11" ht="28.5" outlineLevel="1">
      <c r="A259" s="6"/>
      <c r="B259" s="270" t="s">
        <v>12313</v>
      </c>
      <c r="C259" s="280" t="s">
        <v>3737</v>
      </c>
      <c r="D259" s="268" t="s">
        <v>3951</v>
      </c>
      <c r="E259" s="271" t="str">
        <f>IFERROR(VLOOKUP($C259,'SINAPI JANEIRO-2022'!$1:$1048576,2,0),IFERROR(VLOOKUP($C259,'5-COMP. PROPRIA'!$B$4:$I$79448,4,0),""))</f>
        <v>Assento Poliéster com abertura frontal Vogue Plus, Linha Conforto, cor Branco Gelo, código AP.52, DECA, ou equivalente</v>
      </c>
      <c r="F259" s="272" t="str">
        <f>IFERROR(VLOOKUP($C259,'SINAPI JANEIRO-2022'!$A:$D,3,0),IFERROR(VLOOKUP($C259,'5-COMP. PROPRIA'!$B$4:$I$79448,5,0),""))</f>
        <v>UN</v>
      </c>
      <c r="G259" s="273">
        <v>2</v>
      </c>
      <c r="H259" s="44">
        <f>IFERROR(VLOOKUP($C259,'SINAPI JANEIRO-2022'!$A:$D,4,0),IFERROR(VLOOKUP($C259,'5-COMP. PROPRIA'!$B$4:$I$79448,8,0),""))</f>
        <v>632.02</v>
      </c>
      <c r="I259" s="44">
        <f>TRUNC(H259*'4-BDI'!$E$35,2)</f>
        <v>807.09</v>
      </c>
      <c r="J259" s="44">
        <f t="shared" si="61"/>
        <v>1264.04</v>
      </c>
      <c r="K259" s="512">
        <f t="shared" si="62"/>
        <v>1614.18</v>
      </c>
    </row>
    <row r="260" spans="1:11" outlineLevel="1">
      <c r="A260" s="6"/>
      <c r="B260" s="270" t="s">
        <v>12314</v>
      </c>
      <c r="C260" s="267" t="s">
        <v>4151</v>
      </c>
      <c r="D260" s="268" t="s">
        <v>3951</v>
      </c>
      <c r="E260" s="271" t="str">
        <f>IFERROR(VLOOKUP($C260,'SINAPI JANEIRO-2022'!$1:$1048576,2,0),IFERROR(VLOOKUP($C260,'5-COMP. PROPRIA'!$B$4:$I$79448,4,0),""))</f>
        <v>Assento plástico Izy, código AP.01, DECA, fornecimento e instalação</v>
      </c>
      <c r="F260" s="272" t="str">
        <f>IFERROR(VLOOKUP($C260,'SINAPI JANEIRO-2022'!$A:$D,3,0),IFERROR(VLOOKUP($C260,'5-COMP. PROPRIA'!$B$4:$I$79448,5,0),""))</f>
        <v>UN</v>
      </c>
      <c r="G260" s="273">
        <v>4</v>
      </c>
      <c r="H260" s="44">
        <f>IFERROR(VLOOKUP($C260,'SINAPI JANEIRO-2022'!$A:$D,4,0),IFERROR(VLOOKUP($C260,'5-COMP. PROPRIA'!$B$4:$I$79448,8,0),""))</f>
        <v>47.76</v>
      </c>
      <c r="I260" s="44">
        <f>TRUNC(H260*'4-BDI'!$E$35,2)</f>
        <v>60.98</v>
      </c>
      <c r="J260" s="44">
        <f t="shared" si="61"/>
        <v>191.04</v>
      </c>
      <c r="K260" s="512">
        <f t="shared" si="62"/>
        <v>243.92</v>
      </c>
    </row>
    <row r="261" spans="1:11" ht="28.5" outlineLevel="1">
      <c r="A261" s="6"/>
      <c r="B261" s="270" t="s">
        <v>12315</v>
      </c>
      <c r="C261" s="267">
        <v>95544</v>
      </c>
      <c r="D261" s="268" t="s">
        <v>3565</v>
      </c>
      <c r="E261" s="271" t="s">
        <v>12693</v>
      </c>
      <c r="F261" s="272" t="str">
        <f>IFERROR(VLOOKUP($C261,'SINAPI JANEIRO-2022'!$A:$D,3,0),IFERROR(VLOOKUP($C261,'5-COMP. PROPRIA'!$B$4:$I$79448,5,0),""))</f>
        <v>UN</v>
      </c>
      <c r="G261" s="273">
        <v>26</v>
      </c>
      <c r="H261" s="44">
        <f>IFERROR(VLOOKUP($C261,'SINAPI JANEIRO-2022'!$A:$D,4,0),IFERROR(VLOOKUP($C261,'5-COMP. PROPRIA'!$B$4:$I$79448,8,0),""))</f>
        <v>38.270000000000003</v>
      </c>
      <c r="I261" s="44">
        <f>TRUNC(H261*'4-BDI'!$E$35,2)</f>
        <v>48.87</v>
      </c>
      <c r="J261" s="44">
        <f t="shared" si="61"/>
        <v>995.02</v>
      </c>
      <c r="K261" s="512">
        <f t="shared" si="62"/>
        <v>1270.6199999999999</v>
      </c>
    </row>
    <row r="262" spans="1:11" ht="28.5" outlineLevel="1">
      <c r="A262" s="6"/>
      <c r="B262" s="270" t="s">
        <v>12316</v>
      </c>
      <c r="C262" s="280" t="s">
        <v>4152</v>
      </c>
      <c r="D262" s="268" t="s">
        <v>3951</v>
      </c>
      <c r="E262" s="271" t="str">
        <f>IFERROR(VLOOKUP($C262,'SINAPI JANEIRO-2022'!$1:$1048576,2,0),IFERROR(VLOOKUP($C262,'5-COMP. PROPRIA'!$B$4:$I$79448,4,0),""))</f>
        <v>Ducha Higiênica com registro e derivação Izy, código 1984.C37. ACT.CR, DECA, ou equivalente, fornecimento e instalação</v>
      </c>
      <c r="F262" s="272" t="str">
        <f>IFERROR(VLOOKUP($C262,'SINAPI JANEIRO-2022'!$A:$D,3,0),IFERROR(VLOOKUP($C262,'5-COMP. PROPRIA'!$B$4:$I$79448,5,0),""))</f>
        <v>UN</v>
      </c>
      <c r="G262" s="273">
        <v>4</v>
      </c>
      <c r="H262" s="44">
        <f>IFERROR(VLOOKUP($C262,'SINAPI JANEIRO-2022'!$A:$D,4,0),IFERROR(VLOOKUP($C262,'5-COMP. PROPRIA'!$B$4:$I$79448,8,0),""))</f>
        <v>265.17</v>
      </c>
      <c r="I262" s="44">
        <f>TRUNC(H262*'4-BDI'!$E$35,2)</f>
        <v>338.62</v>
      </c>
      <c r="J262" s="44">
        <f t="shared" si="61"/>
        <v>1060.68</v>
      </c>
      <c r="K262" s="512">
        <f t="shared" si="62"/>
        <v>1354.48</v>
      </c>
    </row>
    <row r="263" spans="1:11" outlineLevel="1">
      <c r="A263" s="6"/>
      <c r="B263" s="270" t="s">
        <v>12317</v>
      </c>
      <c r="C263" s="267" t="s">
        <v>4153</v>
      </c>
      <c r="D263" s="268" t="s">
        <v>3951</v>
      </c>
      <c r="E263" s="271" t="str">
        <f>IFERROR(VLOOKUP($C263,'SINAPI JANEIRO-2022'!$1:$1048576,2,0),IFERROR(VLOOKUP($C263,'5-COMP. PROPRIA'!$B$4:$I$79448,4,0),""))</f>
        <v>Torneira elétrica LorenEasy, LORENZETTI ou equivalente, fornecimento e instalação</v>
      </c>
      <c r="F263" s="272" t="str">
        <f>IFERROR(VLOOKUP($C263,'SINAPI JANEIRO-2022'!$A:$D,3,0),IFERROR(VLOOKUP($C263,'5-COMP. PROPRIA'!$B$4:$I$79448,5,0),""))</f>
        <v>UN</v>
      </c>
      <c r="G263" s="273">
        <v>2</v>
      </c>
      <c r="H263" s="44">
        <f>IFERROR(VLOOKUP($C263,'SINAPI JANEIRO-2022'!$A:$D,4,0),IFERROR(VLOOKUP($C263,'5-COMP. PROPRIA'!$B$4:$I$79448,8,0),""))</f>
        <v>117.33</v>
      </c>
      <c r="I263" s="44">
        <f>TRUNC(H263*'4-BDI'!$E$35,2)</f>
        <v>149.83000000000001</v>
      </c>
      <c r="J263" s="44">
        <f t="shared" si="61"/>
        <v>234.66</v>
      </c>
      <c r="K263" s="512">
        <f t="shared" si="62"/>
        <v>299.66000000000003</v>
      </c>
    </row>
    <row r="264" spans="1:11" ht="28.5" outlineLevel="1">
      <c r="A264" s="6"/>
      <c r="B264" s="270" t="s">
        <v>12318</v>
      </c>
      <c r="C264" s="267" t="s">
        <v>4154</v>
      </c>
      <c r="D264" s="268" t="s">
        <v>3951</v>
      </c>
      <c r="E264" s="271" t="str">
        <f>IFERROR(VLOOKUP($C264,'SINAPI JANEIRO-2022'!$1:$1048576,2,0),IFERROR(VLOOKUP($C264,'5-COMP. PROPRIA'!$B$4:$I$79448,4,0),""))</f>
        <v>Torneira elétrica Fortti Maxi, com mangueira plastica, código 79004, LORENZETTI ou equivalente, fornecimento e instalação</v>
      </c>
      <c r="F264" s="272" t="str">
        <f>IFERROR(VLOOKUP($C264,'SINAPI JANEIRO-2022'!$A:$D,3,0),IFERROR(VLOOKUP($C264,'5-COMP. PROPRIA'!$B$4:$I$79448,5,0),""))</f>
        <v>UN</v>
      </c>
      <c r="G264" s="273">
        <v>4</v>
      </c>
      <c r="H264" s="44">
        <f>IFERROR(VLOOKUP($C264,'SINAPI JANEIRO-2022'!$A:$D,4,0),IFERROR(VLOOKUP($C264,'5-COMP. PROPRIA'!$B$4:$I$79448,8,0),""))</f>
        <v>141.63</v>
      </c>
      <c r="I264" s="44">
        <f>TRUNC(H264*'4-BDI'!$E$35,2)</f>
        <v>180.86</v>
      </c>
      <c r="J264" s="44">
        <f t="shared" si="61"/>
        <v>566.52</v>
      </c>
      <c r="K264" s="512">
        <f t="shared" si="62"/>
        <v>723.44</v>
      </c>
    </row>
    <row r="265" spans="1:11" ht="28.5" outlineLevel="1">
      <c r="A265" s="6"/>
      <c r="B265" s="270" t="s">
        <v>12319</v>
      </c>
      <c r="C265" s="267" t="s">
        <v>3740</v>
      </c>
      <c r="D265" s="268" t="s">
        <v>3951</v>
      </c>
      <c r="E265" s="271" t="str">
        <f>IFERROR(VLOOKUP($C265,'SINAPI JANEIRO-2022'!$1:$1048576,2,0),IFERROR(VLOOKUP($C265,'5-COMP. PROPRIA'!$B$4:$I$79448,4,0),""))</f>
        <v>Torneira Acabamento para registro pequeno Linha Izy, código: 4900.C37.PQ, DECA ou equivalente (para chuveiros), Deca ou equivalente</v>
      </c>
      <c r="F265" s="272" t="str">
        <f>IFERROR(VLOOKUP($C265,'SINAPI JANEIRO-2022'!$A:$D,3,0),IFERROR(VLOOKUP($C265,'5-COMP. PROPRIA'!$B$4:$I$79448,5,0),""))</f>
        <v>UN</v>
      </c>
      <c r="G265" s="273">
        <v>15</v>
      </c>
      <c r="H265" s="44">
        <f>IFERROR(VLOOKUP($C265,'SINAPI JANEIRO-2022'!$A:$D,4,0),IFERROR(VLOOKUP($C265,'5-COMP. PROPRIA'!$B$4:$I$79448,8,0),""))</f>
        <v>100.03</v>
      </c>
      <c r="I265" s="44">
        <f>TRUNC(H265*'4-BDI'!$E$35,2)</f>
        <v>127.73</v>
      </c>
      <c r="J265" s="44">
        <f t="shared" si="61"/>
        <v>1500.45</v>
      </c>
      <c r="K265" s="512">
        <f t="shared" si="62"/>
        <v>1915.95</v>
      </c>
    </row>
    <row r="266" spans="1:11" outlineLevel="1">
      <c r="A266" s="6"/>
      <c r="B266" s="270" t="s">
        <v>12320</v>
      </c>
      <c r="C266" s="277">
        <v>86909</v>
      </c>
      <c r="D266" s="277" t="s">
        <v>3565</v>
      </c>
      <c r="E266" s="271" t="s">
        <v>12694</v>
      </c>
      <c r="F266" s="272" t="str">
        <f>IFERROR(VLOOKUP($C266,'SINAPI JANEIRO-2022'!$A:$D,3,0),IFERROR(VLOOKUP($C266,'5-COMP. PROPRIA'!$B$4:$I$79448,5,0),""))</f>
        <v>UN</v>
      </c>
      <c r="G266" s="273">
        <v>15</v>
      </c>
      <c r="H266" s="44">
        <f>IFERROR(VLOOKUP($C266,'SINAPI JANEIRO-2022'!$A:$D,4,0),IFERROR(VLOOKUP($C266,'5-COMP. PROPRIA'!$B$4:$I$79448,8,0),""))</f>
        <v>106.49</v>
      </c>
      <c r="I266" s="44">
        <f>TRUNC(H266*'4-BDI'!$E$35,2)</f>
        <v>135.97999999999999</v>
      </c>
      <c r="J266" s="44">
        <f t="shared" si="61"/>
        <v>1597.35</v>
      </c>
      <c r="K266" s="512">
        <f t="shared" si="62"/>
        <v>2039.7</v>
      </c>
    </row>
    <row r="267" spans="1:11" outlineLevel="1">
      <c r="A267" s="6"/>
      <c r="B267" s="270" t="s">
        <v>12321</v>
      </c>
      <c r="C267" s="277">
        <v>86916</v>
      </c>
      <c r="D267" s="277" t="s">
        <v>3565</v>
      </c>
      <c r="E267" s="271" t="s">
        <v>12695</v>
      </c>
      <c r="F267" s="272" t="str">
        <f>IFERROR(VLOOKUP($C267,'SINAPI JANEIRO-2022'!$A:$D,3,0),IFERROR(VLOOKUP($C267,'5-COMP. PROPRIA'!$B$4:$I$79448,5,0),""))</f>
        <v>UN</v>
      </c>
      <c r="G267" s="273">
        <v>11</v>
      </c>
      <c r="H267" s="44">
        <f>IFERROR(VLOOKUP($C267,'SINAPI JANEIRO-2022'!$A:$D,4,0),IFERROR(VLOOKUP($C267,'5-COMP. PROPRIA'!$B$4:$I$79448,8,0),""))</f>
        <v>48.67</v>
      </c>
      <c r="I267" s="44">
        <f>TRUNC(H267*'4-BDI'!$E$35,2)</f>
        <v>62.15</v>
      </c>
      <c r="J267" s="44">
        <f t="shared" si="61"/>
        <v>535.37</v>
      </c>
      <c r="K267" s="512">
        <f t="shared" si="62"/>
        <v>683.65</v>
      </c>
    </row>
    <row r="268" spans="1:11" outlineLevel="1">
      <c r="A268" s="6"/>
      <c r="B268" s="270" t="s">
        <v>12322</v>
      </c>
      <c r="C268" s="277">
        <v>86906</v>
      </c>
      <c r="D268" s="277" t="s">
        <v>3565</v>
      </c>
      <c r="E268" s="271" t="s">
        <v>12696</v>
      </c>
      <c r="F268" s="272" t="str">
        <f>IFERROR(VLOOKUP($C268,'SINAPI JANEIRO-2022'!$A:$D,3,0),IFERROR(VLOOKUP($C268,'5-COMP. PROPRIA'!$B$4:$I$79448,5,0),""))</f>
        <v>UN</v>
      </c>
      <c r="G268" s="273">
        <v>32</v>
      </c>
      <c r="H268" s="44">
        <f>IFERROR(VLOOKUP($C268,'SINAPI JANEIRO-2022'!$A:$D,4,0),IFERROR(VLOOKUP($C268,'5-COMP. PROPRIA'!$B$4:$I$79448,8,0),""))</f>
        <v>61.33</v>
      </c>
      <c r="I268" s="44">
        <f>TRUNC(H268*'4-BDI'!$E$35,2)</f>
        <v>78.31</v>
      </c>
      <c r="J268" s="44">
        <f t="shared" si="61"/>
        <v>1962.56</v>
      </c>
      <c r="K268" s="512">
        <f t="shared" si="62"/>
        <v>2505.92</v>
      </c>
    </row>
    <row r="269" spans="1:11" ht="28.5" outlineLevel="1">
      <c r="A269" s="6"/>
      <c r="B269" s="270" t="s">
        <v>12323</v>
      </c>
      <c r="C269" s="267" t="s">
        <v>4171</v>
      </c>
      <c r="D269" s="268" t="s">
        <v>3951</v>
      </c>
      <c r="E269" s="271" t="str">
        <f>IFERROR(VLOOKUP($C269,'SINAPI JANEIRO-2022'!$1:$1048576,2,0),IFERROR(VLOOKUP($C269,'5-COMP. PROPRIA'!$B$4:$I$79448,4,0),""))</f>
        <v>Dispenser Saboneteira Linha Excellence, código 7009, Melhoramentos ou equivalente, fornecimento e instalação</v>
      </c>
      <c r="F269" s="272" t="str">
        <f>IFERROR(VLOOKUP($C269,'SINAPI JANEIRO-2022'!$A:$D,3,0),IFERROR(VLOOKUP($C269,'5-COMP. PROPRIA'!$B$4:$I$79448,5,0),""))</f>
        <v>UN</v>
      </c>
      <c r="G269" s="273">
        <v>26</v>
      </c>
      <c r="H269" s="44">
        <f>IFERROR(VLOOKUP($C269,'SINAPI JANEIRO-2022'!$A:$D,4,0),IFERROR(VLOOKUP($C269,'5-COMP. PROPRIA'!$B$4:$I$79448,8,0),""))</f>
        <v>37.020000000000003</v>
      </c>
      <c r="I269" s="44">
        <f>TRUNC(H269*'4-BDI'!$E$35,2)</f>
        <v>47.27</v>
      </c>
      <c r="J269" s="44">
        <f t="shared" si="61"/>
        <v>962.52</v>
      </c>
      <c r="K269" s="512">
        <f t="shared" si="62"/>
        <v>1229.02</v>
      </c>
    </row>
    <row r="270" spans="1:11" ht="28.5" outlineLevel="1">
      <c r="A270" s="6"/>
      <c r="B270" s="270" t="s">
        <v>12324</v>
      </c>
      <c r="C270" s="267" t="s">
        <v>4173</v>
      </c>
      <c r="D270" s="268" t="s">
        <v>3951</v>
      </c>
      <c r="E270" s="271" t="str">
        <f>IFERROR(VLOOKUP($C270,'SINAPI JANEIRO-2022'!$1:$1048576,2,0),IFERROR(VLOOKUP($C270,'5-COMP. PROPRIA'!$B$4:$I$79448,4,0),""))</f>
        <v>Dispenser Toalha Linha Excellence, código 7007, Melhoramentos ou equivalente, fornecimento e instalação</v>
      </c>
      <c r="F270" s="272" t="str">
        <f>IFERROR(VLOOKUP($C270,'SINAPI JANEIRO-2022'!$A:$D,3,0),IFERROR(VLOOKUP($C270,'5-COMP. PROPRIA'!$B$4:$I$79448,5,0),""))</f>
        <v>UN</v>
      </c>
      <c r="G270" s="273">
        <v>22</v>
      </c>
      <c r="H270" s="44">
        <f>IFERROR(VLOOKUP($C270,'SINAPI JANEIRO-2022'!$A:$D,4,0),IFERROR(VLOOKUP($C270,'5-COMP. PROPRIA'!$B$4:$I$79448,8,0),""))</f>
        <v>47.32</v>
      </c>
      <c r="I270" s="44">
        <f>TRUNC(H270*'4-BDI'!$E$35,2)</f>
        <v>60.42</v>
      </c>
      <c r="J270" s="44">
        <f t="shared" si="61"/>
        <v>1041.04</v>
      </c>
      <c r="K270" s="512">
        <f t="shared" si="62"/>
        <v>1329.24</v>
      </c>
    </row>
    <row r="271" spans="1:11" outlineLevel="1">
      <c r="A271" s="6"/>
      <c r="B271" s="270" t="s">
        <v>12325</v>
      </c>
      <c r="C271" s="267" t="s">
        <v>4174</v>
      </c>
      <c r="D271" s="268" t="s">
        <v>3951</v>
      </c>
      <c r="E271" s="271" t="str">
        <f>IFERROR(VLOOKUP($C271,'SINAPI JANEIRO-2022'!$1:$1048576,2,0),IFERROR(VLOOKUP($C271,'5-COMP. PROPRIA'!$B$4:$I$79448,4,0),""))</f>
        <v>Cabide metálico Izy, código 2060.C37, Deca ou equivalente, fornecimento e instalação</v>
      </c>
      <c r="F271" s="272" t="str">
        <f>IFERROR(VLOOKUP($C271,'SINAPI JANEIRO-2022'!$A:$D,3,0),IFERROR(VLOOKUP($C271,'5-COMP. PROPRIA'!$B$4:$I$79448,5,0),""))</f>
        <v>UN</v>
      </c>
      <c r="G271" s="273">
        <v>16</v>
      </c>
      <c r="H271" s="44">
        <f>IFERROR(VLOOKUP($C271,'SINAPI JANEIRO-2022'!$A:$D,4,0),IFERROR(VLOOKUP($C271,'5-COMP. PROPRIA'!$B$4:$I$79448,8,0),""))</f>
        <v>99.92</v>
      </c>
      <c r="I271" s="44">
        <f>TRUNC(H271*'4-BDI'!$E$35,2)</f>
        <v>127.59</v>
      </c>
      <c r="J271" s="44">
        <f t="shared" si="61"/>
        <v>1598.72</v>
      </c>
      <c r="K271" s="512">
        <f t="shared" si="62"/>
        <v>2041.44</v>
      </c>
    </row>
    <row r="272" spans="1:11" ht="28.5" outlineLevel="1">
      <c r="A272" s="6"/>
      <c r="B272" s="270" t="s">
        <v>12326</v>
      </c>
      <c r="C272" s="267" t="s">
        <v>4175</v>
      </c>
      <c r="D272" s="268" t="s">
        <v>3951</v>
      </c>
      <c r="E272" s="271" t="str">
        <f>IFERROR(VLOOKUP($C272,'SINAPI JANEIRO-2022'!$1:$1048576,2,0),IFERROR(VLOOKUP($C272,'5-COMP. PROPRIA'!$B$4:$I$79448,4,0),""))</f>
        <v>Barra de apoio, Linha conforto, código 2310.I.080.ESC, aço inox polido, DECA ou equivalente, fornecimento e instalação</v>
      </c>
      <c r="F272" s="272" t="str">
        <f>IFERROR(VLOOKUP($C272,'SINAPI JANEIRO-2022'!$A:$D,3,0),IFERROR(VLOOKUP($C272,'5-COMP. PROPRIA'!$B$4:$I$79448,5,0),""))</f>
        <v>UN</v>
      </c>
      <c r="G272" s="273">
        <v>8</v>
      </c>
      <c r="H272" s="44">
        <f>IFERROR(VLOOKUP($C272,'SINAPI JANEIRO-2022'!$A:$D,4,0),IFERROR(VLOOKUP($C272,'5-COMP. PROPRIA'!$B$4:$I$79448,8,0),""))</f>
        <v>325.2</v>
      </c>
      <c r="I272" s="44">
        <f>TRUNC(H272*'4-BDI'!$E$35,2)</f>
        <v>415.28</v>
      </c>
      <c r="J272" s="44">
        <f t="shared" si="61"/>
        <v>2601.6</v>
      </c>
      <c r="K272" s="512">
        <f t="shared" si="62"/>
        <v>3322.24</v>
      </c>
    </row>
    <row r="273" spans="1:11" ht="28.5" outlineLevel="1">
      <c r="A273" s="6"/>
      <c r="B273" s="270" t="s">
        <v>12327</v>
      </c>
      <c r="C273" s="267" t="s">
        <v>4176</v>
      </c>
      <c r="D273" s="268" t="s">
        <v>3951</v>
      </c>
      <c r="E273" s="271" t="str">
        <f>IFERROR(VLOOKUP($C273,'SINAPI JANEIRO-2022'!$1:$1048576,2,0),IFERROR(VLOOKUP($C273,'5-COMP. PROPRIA'!$B$4:$I$79448,4,0),""))</f>
        <v>Barra de apoio de canto para lavatório, aço inox polido,Celite ou equivalente, fornecimento e instalação</v>
      </c>
      <c r="F273" s="272" t="str">
        <f>IFERROR(VLOOKUP($C273,'SINAPI JANEIRO-2022'!$A:$D,3,0),IFERROR(VLOOKUP($C273,'5-COMP. PROPRIA'!$B$4:$I$79448,5,0),""))</f>
        <v>UN</v>
      </c>
      <c r="G273" s="273">
        <v>4</v>
      </c>
      <c r="H273" s="44">
        <f>IFERROR(VLOOKUP($C273,'SINAPI JANEIRO-2022'!$A:$D,4,0),IFERROR(VLOOKUP($C273,'5-COMP. PROPRIA'!$B$4:$I$79448,8,0),""))</f>
        <v>275.18</v>
      </c>
      <c r="I273" s="44">
        <f>TRUNC(H273*'4-BDI'!$E$35,2)</f>
        <v>351.4</v>
      </c>
      <c r="J273" s="44">
        <f t="shared" si="61"/>
        <v>1100.72</v>
      </c>
      <c r="K273" s="512">
        <f t="shared" si="62"/>
        <v>1405.6</v>
      </c>
    </row>
    <row r="274" spans="1:11" ht="28.5" outlineLevel="1">
      <c r="A274" s="6"/>
      <c r="B274" s="270" t="s">
        <v>12328</v>
      </c>
      <c r="C274" s="267" t="s">
        <v>4177</v>
      </c>
      <c r="D274" s="268" t="s">
        <v>3951</v>
      </c>
      <c r="E274" s="271" t="str">
        <f>IFERROR(VLOOKUP($C274,'SINAPI JANEIRO-2022'!$1:$1048576,2,0),IFERROR(VLOOKUP($C274,'5-COMP. PROPRIA'!$B$4:$I$79448,4,0),""))</f>
        <v>Barra de apoio de chuveiro PNE, em "L", Linha conforto código 2335.I.ESC, fornecimento e instalação</v>
      </c>
      <c r="F274" s="272" t="str">
        <f>IFERROR(VLOOKUP($C274,'SINAPI JANEIRO-2022'!$A:$D,3,0),IFERROR(VLOOKUP($C274,'5-COMP. PROPRIA'!$B$4:$I$79448,5,0),""))</f>
        <v>UN</v>
      </c>
      <c r="G274" s="273">
        <v>1</v>
      </c>
      <c r="H274" s="44">
        <f>IFERROR(VLOOKUP($C274,'SINAPI JANEIRO-2022'!$A:$D,4,0),IFERROR(VLOOKUP($C274,'5-COMP. PROPRIA'!$B$4:$I$79448,8,0),""))</f>
        <v>966.42</v>
      </c>
      <c r="I274" s="44">
        <f>TRUNC(H274*'4-BDI'!$E$35,2)</f>
        <v>1234.1199999999999</v>
      </c>
      <c r="J274" s="44">
        <f t="shared" si="61"/>
        <v>966.42</v>
      </c>
      <c r="K274" s="512">
        <f t="shared" si="62"/>
        <v>1234.1199999999999</v>
      </c>
    </row>
    <row r="275" spans="1:11" outlineLevel="1">
      <c r="A275" s="6"/>
      <c r="B275" s="270" t="s">
        <v>12329</v>
      </c>
      <c r="C275" s="267" t="s">
        <v>4178</v>
      </c>
      <c r="D275" s="268" t="s">
        <v>3951</v>
      </c>
      <c r="E275" s="271" t="str">
        <f>IFERROR(VLOOKUP($C275,'SINAPI JANEIRO-2022'!$1:$1048576,2,0),IFERROR(VLOOKUP($C275,'5-COMP. PROPRIA'!$B$4:$I$79448,4,0),""))</f>
        <v>Cadeira articulada para banho, fornecimento e instalação</v>
      </c>
      <c r="F275" s="272" t="str">
        <f>IFERROR(VLOOKUP($C275,'SINAPI JANEIRO-2022'!$A:$D,3,0),IFERROR(VLOOKUP($C275,'5-COMP. PROPRIA'!$B$4:$I$79448,5,0),""))</f>
        <v>UN</v>
      </c>
      <c r="G275" s="273">
        <v>1</v>
      </c>
      <c r="H275" s="44">
        <f>IFERROR(VLOOKUP($C275,'SINAPI JANEIRO-2022'!$A:$D,4,0),IFERROR(VLOOKUP($C275,'5-COMP. PROPRIA'!$B$4:$I$79448,8,0),""))</f>
        <v>554.04</v>
      </c>
      <c r="I275" s="44">
        <f>TRUNC(H275*'4-BDI'!$E$35,2)</f>
        <v>707.51</v>
      </c>
      <c r="J275" s="44">
        <f t="shared" si="61"/>
        <v>554.04</v>
      </c>
      <c r="K275" s="512">
        <f t="shared" si="62"/>
        <v>707.51</v>
      </c>
    </row>
    <row r="276" spans="1:11" outlineLevel="1">
      <c r="A276" s="6"/>
      <c r="B276" s="270" t="s">
        <v>12330</v>
      </c>
      <c r="C276" s="267" t="s">
        <v>4179</v>
      </c>
      <c r="D276" s="268" t="s">
        <v>3951</v>
      </c>
      <c r="E276" s="271" t="str">
        <f>IFERROR(VLOOKUP($C276,'SINAPI JANEIRO-2022'!$1:$1048576,2,0),IFERROR(VLOOKUP($C276,'5-COMP. PROPRIA'!$B$4:$I$79448,4,0),""))</f>
        <v>Gancho metálico para mochilas, fornecimento e instalação</v>
      </c>
      <c r="F276" s="272" t="str">
        <f>IFERROR(VLOOKUP($C276,'SINAPI JANEIRO-2022'!$A:$D,3,0),IFERROR(VLOOKUP($C276,'5-COMP. PROPRIA'!$B$4:$I$79448,5,0),""))</f>
        <v>UN</v>
      </c>
      <c r="G276" s="273">
        <v>188</v>
      </c>
      <c r="H276" s="44">
        <f>IFERROR(VLOOKUP($C276,'SINAPI JANEIRO-2022'!$A:$D,4,0),IFERROR(VLOOKUP($C276,'5-COMP. PROPRIA'!$B$4:$I$79448,8,0),""))</f>
        <v>21.95</v>
      </c>
      <c r="I276" s="44">
        <f>TRUNC(H276*'4-BDI'!$E$35,2)</f>
        <v>28.03</v>
      </c>
      <c r="J276" s="44">
        <f t="shared" si="61"/>
        <v>4126.6000000000004</v>
      </c>
      <c r="K276" s="512">
        <f t="shared" si="62"/>
        <v>5269.64</v>
      </c>
    </row>
    <row r="277" spans="1:11" outlineLevel="1">
      <c r="A277" s="6"/>
      <c r="B277" s="270" t="s">
        <v>12331</v>
      </c>
      <c r="C277" s="277" t="s">
        <v>11196</v>
      </c>
      <c r="D277" s="268" t="s">
        <v>3951</v>
      </c>
      <c r="E277" s="271" t="str">
        <f>IFERROR(VLOOKUP($C277,'SINAPI JANEIRO-2022'!$1:$1048576,2,0),IFERROR(VLOOKUP($C277,'5-COMP. PROPRIA'!$B$4:$I$79448,4,0),""))</f>
        <v>Barra met. c/ pintura azul para prot. dos espelhos e chuv.  infantil d=1 1/4"</v>
      </c>
      <c r="F277" s="272" t="str">
        <f>IFERROR(VLOOKUP($C277,'SINAPI JANEIRO-2022'!$A:$D,3,0),IFERROR(VLOOKUP($C277,'5-COMP. PROPRIA'!$B$4:$I$79448,5,0),""))</f>
        <v>M</v>
      </c>
      <c r="G277" s="273">
        <v>20.6</v>
      </c>
      <c r="H277" s="44">
        <f>IFERROR(VLOOKUP($C277,'SINAPI JANEIRO-2022'!$A:$D,4,0),IFERROR(VLOOKUP($C277,'5-COMP. PROPRIA'!$B$4:$I$79448,8,0),""))</f>
        <v>155.91</v>
      </c>
      <c r="I277" s="44">
        <f>TRUNC(H277*'4-BDI'!$E$35,2)</f>
        <v>199.09</v>
      </c>
      <c r="J277" s="44">
        <f t="shared" si="61"/>
        <v>3211.74</v>
      </c>
      <c r="K277" s="512">
        <f t="shared" si="62"/>
        <v>4101.25</v>
      </c>
    </row>
    <row r="278" spans="1:11" ht="15" outlineLevel="1">
      <c r="A278" s="6"/>
      <c r="B278" s="124"/>
      <c r="C278" s="73"/>
      <c r="D278" s="73"/>
      <c r="E278" s="74"/>
      <c r="F278" s="492"/>
      <c r="G278" s="73"/>
      <c r="H278" s="141"/>
      <c r="I278" s="141" t="s">
        <v>12591</v>
      </c>
      <c r="J278" s="72">
        <f>TRUNC(SUM(J247:J277),2)</f>
        <v>63233.47</v>
      </c>
      <c r="K278" s="318">
        <f>TRUNC(SUM(K247:K277),2)</f>
        <v>80747.429999999993</v>
      </c>
    </row>
    <row r="279" spans="1:11">
      <c r="A279" s="6"/>
      <c r="B279" s="283"/>
      <c r="C279" s="284"/>
      <c r="D279" s="284"/>
      <c r="E279" s="26"/>
      <c r="F279" s="284"/>
      <c r="G279" s="42"/>
      <c r="H279" s="29"/>
      <c r="I279" s="29"/>
      <c r="J279" s="29"/>
      <c r="K279" s="518"/>
    </row>
    <row r="280" spans="1:11" ht="15" collapsed="1">
      <c r="A280" s="6"/>
      <c r="B280" s="123">
        <v>12</v>
      </c>
      <c r="C280" s="80"/>
      <c r="D280" s="80"/>
      <c r="E280" s="60" t="s">
        <v>3742</v>
      </c>
      <c r="F280" s="265"/>
      <c r="G280" s="62"/>
      <c r="H280" s="62"/>
      <c r="I280" s="62"/>
      <c r="J280" s="62"/>
      <c r="K280" s="513"/>
    </row>
    <row r="281" spans="1:11" outlineLevel="1">
      <c r="A281" s="6"/>
      <c r="B281" s="270" t="s">
        <v>3993</v>
      </c>
      <c r="C281" s="267" t="s">
        <v>3744</v>
      </c>
      <c r="D281" s="268" t="s">
        <v>3951</v>
      </c>
      <c r="E281" s="271" t="str">
        <f>IFERROR(VLOOKUP($C281,'SINAPI JANEIRO-2022'!$1:$1048576,2,0),IFERROR(VLOOKUP($C281,'5-COMP. PROPRIA'!$B$4:$I$79448,4,0),""))</f>
        <v>Tela metálica para ventilação com requadro em alumínio</v>
      </c>
      <c r="F281" s="272" t="str">
        <f>IFERROR(VLOOKUP($C281,'SINAPI JANEIRO-2022'!$A:$D,3,0),IFERROR(VLOOKUP($C281,'5-COMP. PROPRIA'!$B$4:$I$79448,5,0),""))</f>
        <v xml:space="preserve">M2    </v>
      </c>
      <c r="G281" s="273">
        <v>0.16</v>
      </c>
      <c r="H281" s="44">
        <f>IFERROR(VLOOKUP($C281,'SINAPI JANEIRO-2022'!$A:$D,4,0),IFERROR(VLOOKUP($C281,'5-COMP. PROPRIA'!$B$4:$I$79448,8,0),""))</f>
        <v>1162.81</v>
      </c>
      <c r="I281" s="44">
        <f>TRUNC(H281*'4-BDI'!$E$35,2)</f>
        <v>1484.91</v>
      </c>
      <c r="J281" s="44">
        <f t="shared" ref="J281:J300" si="63">TRUNC(G281*H281,2)</f>
        <v>186.04</v>
      </c>
      <c r="K281" s="512">
        <f t="shared" ref="K281:K300" si="64">TRUNC(G281*I281,2)</f>
        <v>237.58</v>
      </c>
    </row>
    <row r="282" spans="1:11" outlineLevel="1">
      <c r="A282" s="6"/>
      <c r="B282" s="270" t="s">
        <v>3995</v>
      </c>
      <c r="C282" s="267" t="s">
        <v>3747</v>
      </c>
      <c r="D282" s="268" t="s">
        <v>3951</v>
      </c>
      <c r="E282" s="271" t="str">
        <f>IFERROR(VLOOKUP($C282,'SINAPI JANEIRO-2022'!$1:$1048576,2,0),IFERROR(VLOOKUP($C282,'5-COMP. PROPRIA'!$B$4:$I$79448,4,0),""))</f>
        <v>Tubo de Aço Galvanizado Ø 3/4", inclusive conexões</v>
      </c>
      <c r="F282" s="272" t="str">
        <f>IFERROR(VLOOKUP($C282,'SINAPI JANEIRO-2022'!$A:$D,3,0),IFERROR(VLOOKUP($C282,'5-COMP. PROPRIA'!$B$4:$I$79448,5,0),""))</f>
        <v xml:space="preserve">M     </v>
      </c>
      <c r="G282" s="273">
        <v>43</v>
      </c>
      <c r="H282" s="44">
        <f>IFERROR(VLOOKUP($C282,'SINAPI JANEIRO-2022'!$A:$D,4,0),IFERROR(VLOOKUP($C282,'5-COMP. PROPRIA'!$B$4:$I$79448,8,0),""))</f>
        <v>41.81</v>
      </c>
      <c r="I282" s="44">
        <f>TRUNC(H282*'4-BDI'!$E$35,2)</f>
        <v>53.39</v>
      </c>
      <c r="J282" s="44">
        <f t="shared" si="63"/>
        <v>1797.83</v>
      </c>
      <c r="K282" s="512">
        <f t="shared" si="64"/>
        <v>2295.77</v>
      </c>
    </row>
    <row r="283" spans="1:11" outlineLevel="1">
      <c r="A283" s="6"/>
      <c r="B283" s="270" t="s">
        <v>12332</v>
      </c>
      <c r="C283" s="267" t="s">
        <v>3750</v>
      </c>
      <c r="D283" s="268" t="s">
        <v>3951</v>
      </c>
      <c r="E283" s="271" t="str">
        <f>IFERROR(VLOOKUP($C283,'SINAPI JANEIRO-2022'!$1:$1048576,2,0),IFERROR(VLOOKUP($C283,'5-COMP. PROPRIA'!$B$4:$I$79448,4,0),""))</f>
        <v>Envelopamento de concreto - 3cm</v>
      </c>
      <c r="F283" s="272" t="str">
        <f>IFERROR(VLOOKUP($C283,'SINAPI JANEIRO-2022'!$A:$D,3,0),IFERROR(VLOOKUP($C283,'5-COMP. PROPRIA'!$B$4:$I$79448,5,0),""))</f>
        <v>M</v>
      </c>
      <c r="G283" s="273">
        <v>42</v>
      </c>
      <c r="H283" s="44">
        <f>IFERROR(VLOOKUP($C283,'SINAPI JANEIRO-2022'!$A:$D,4,0),IFERROR(VLOOKUP($C283,'5-COMP. PROPRIA'!$B$4:$I$79448,8,0),""))</f>
        <v>13.41</v>
      </c>
      <c r="I283" s="44">
        <f>TRUNC(H283*'4-BDI'!$E$35,2)</f>
        <v>17.12</v>
      </c>
      <c r="J283" s="44">
        <f t="shared" si="63"/>
        <v>563.22</v>
      </c>
      <c r="K283" s="512">
        <f t="shared" si="64"/>
        <v>719.04</v>
      </c>
    </row>
    <row r="284" spans="1:11" outlineLevel="1">
      <c r="A284" s="6"/>
      <c r="B284" s="270" t="s">
        <v>12333</v>
      </c>
      <c r="C284" s="267" t="s">
        <v>4183</v>
      </c>
      <c r="D284" s="268" t="s">
        <v>3951</v>
      </c>
      <c r="E284" s="271" t="str">
        <f>IFERROR(VLOOKUP($C284,'SINAPI JANEIRO-2022'!$1:$1048576,2,0),IFERROR(VLOOKUP($C284,'5-COMP. PROPRIA'!$B$4:$I$79448,4,0),""))</f>
        <v>Fita anticorrosiva 5cmx30m (2 camadas)</v>
      </c>
      <c r="F284" s="272" t="str">
        <f>IFERROR(VLOOKUP($C284,'SINAPI JANEIRO-2022'!$A:$D,3,0),IFERROR(VLOOKUP($C284,'5-COMP. PROPRIA'!$B$4:$I$79448,5,0),""))</f>
        <v>UN</v>
      </c>
      <c r="G284" s="273">
        <v>3</v>
      </c>
      <c r="H284" s="44">
        <f>IFERROR(VLOOKUP($C284,'SINAPI JANEIRO-2022'!$A:$D,4,0),IFERROR(VLOOKUP($C284,'5-COMP. PROPRIA'!$B$4:$I$79448,8,0),""))</f>
        <v>297.48</v>
      </c>
      <c r="I284" s="44">
        <f>TRUNC(H284*'4-BDI'!$E$35,2)</f>
        <v>379.88</v>
      </c>
      <c r="J284" s="44">
        <f t="shared" si="63"/>
        <v>892.44</v>
      </c>
      <c r="K284" s="512">
        <f t="shared" si="64"/>
        <v>1139.6400000000001</v>
      </c>
    </row>
    <row r="285" spans="1:11" outlineLevel="1">
      <c r="A285" s="6"/>
      <c r="B285" s="270" t="s">
        <v>12334</v>
      </c>
      <c r="C285" s="267" t="s">
        <v>4184</v>
      </c>
      <c r="D285" s="268" t="s">
        <v>3951</v>
      </c>
      <c r="E285" s="271" t="str">
        <f>IFERROR(VLOOKUP($C285,'SINAPI JANEIRO-2022'!$1:$1048576,2,0),IFERROR(VLOOKUP($C285,'5-COMP. PROPRIA'!$B$4:$I$79448,4,0),""))</f>
        <v>Válvula esfera Ø 3/4" NPT 300</v>
      </c>
      <c r="F285" s="272" t="str">
        <f>IFERROR(VLOOKUP($C285,'SINAPI JANEIRO-2022'!$A:$D,3,0),IFERROR(VLOOKUP($C285,'5-COMP. PROPRIA'!$B$4:$I$79448,5,0),""))</f>
        <v>UN</v>
      </c>
      <c r="G285" s="273">
        <v>4</v>
      </c>
      <c r="H285" s="44">
        <f>IFERROR(VLOOKUP($C285,'SINAPI JANEIRO-2022'!$A:$D,4,0),IFERROR(VLOOKUP($C285,'5-COMP. PROPRIA'!$B$4:$I$79448,8,0),""))</f>
        <v>56</v>
      </c>
      <c r="I285" s="44">
        <f>TRUNC(H285*'4-BDI'!$E$35,2)</f>
        <v>71.510000000000005</v>
      </c>
      <c r="J285" s="44">
        <f t="shared" si="63"/>
        <v>224</v>
      </c>
      <c r="K285" s="512">
        <f t="shared" si="64"/>
        <v>286.04000000000002</v>
      </c>
    </row>
    <row r="286" spans="1:11" outlineLevel="1">
      <c r="A286" s="6"/>
      <c r="B286" s="270" t="s">
        <v>12335</v>
      </c>
      <c r="C286" s="267" t="s">
        <v>4185</v>
      </c>
      <c r="D286" s="268" t="s">
        <v>3951</v>
      </c>
      <c r="E286" s="271" t="str">
        <f>IFERROR(VLOOKUP($C286,'SINAPI JANEIRO-2022'!$1:$1048576,2,0),IFERROR(VLOOKUP($C286,'5-COMP. PROPRIA'!$B$4:$I$79448,4,0),""))</f>
        <v>União 3/4" NPT 300</v>
      </c>
      <c r="F286" s="272" t="str">
        <f>IFERROR(VLOOKUP($C286,'SINAPI JANEIRO-2022'!$A:$D,3,0),IFERROR(VLOOKUP($C286,'5-COMP. PROPRIA'!$B$4:$I$79448,5,0),""))</f>
        <v>UN</v>
      </c>
      <c r="G286" s="273">
        <v>3</v>
      </c>
      <c r="H286" s="44">
        <f>IFERROR(VLOOKUP($C286,'SINAPI JANEIRO-2022'!$A:$D,4,0),IFERROR(VLOOKUP($C286,'5-COMP. PROPRIA'!$B$4:$I$79448,8,0),""))</f>
        <v>57.47</v>
      </c>
      <c r="I286" s="44">
        <f>TRUNC(H286*'4-BDI'!$E$35,2)</f>
        <v>73.38</v>
      </c>
      <c r="J286" s="44">
        <f t="shared" si="63"/>
        <v>172.41</v>
      </c>
      <c r="K286" s="512">
        <f t="shared" si="64"/>
        <v>220.14</v>
      </c>
    </row>
    <row r="287" spans="1:11" outlineLevel="1">
      <c r="A287" s="6"/>
      <c r="B287" s="270" t="s">
        <v>12336</v>
      </c>
      <c r="C287" s="267" t="s">
        <v>4186</v>
      </c>
      <c r="D287" s="268" t="s">
        <v>3951</v>
      </c>
      <c r="E287" s="271" t="str">
        <f>IFERROR(VLOOKUP($C287,'SINAPI JANEIRO-2022'!$1:$1048576,2,0),IFERROR(VLOOKUP($C287,'5-COMP. PROPRIA'!$B$4:$I$79448,4,0),""))</f>
        <v>Niple 3/4" NPT 300</v>
      </c>
      <c r="F287" s="272" t="str">
        <f>IFERROR(VLOOKUP($C287,'SINAPI JANEIRO-2022'!$A:$D,3,0),IFERROR(VLOOKUP($C287,'5-COMP. PROPRIA'!$B$4:$I$79448,5,0),""))</f>
        <v>UN</v>
      </c>
      <c r="G287" s="273">
        <v>6</v>
      </c>
      <c r="H287" s="44">
        <f>IFERROR(VLOOKUP($C287,'SINAPI JANEIRO-2022'!$A:$D,4,0),IFERROR(VLOOKUP($C287,'5-COMP. PROPRIA'!$B$4:$I$79448,8,0),""))</f>
        <v>36.82</v>
      </c>
      <c r="I287" s="44">
        <f>TRUNC(H287*'4-BDI'!$E$35,2)</f>
        <v>47.01</v>
      </c>
      <c r="J287" s="44">
        <f t="shared" si="63"/>
        <v>220.92</v>
      </c>
      <c r="K287" s="512">
        <f t="shared" si="64"/>
        <v>282.06</v>
      </c>
    </row>
    <row r="288" spans="1:11" outlineLevel="1">
      <c r="A288" s="6"/>
      <c r="B288" s="270" t="s">
        <v>12337</v>
      </c>
      <c r="C288" s="267" t="s">
        <v>4188</v>
      </c>
      <c r="D288" s="268" t="s">
        <v>3951</v>
      </c>
      <c r="E288" s="271" t="str">
        <f>IFERROR(VLOOKUP($C288,'SINAPI JANEIRO-2022'!$1:$1048576,2,0),IFERROR(VLOOKUP($C288,'5-COMP. PROPRIA'!$B$4:$I$79448,4,0),""))</f>
        <v>Niple 1/2" NPT 300</v>
      </c>
      <c r="F288" s="272" t="str">
        <f>IFERROR(VLOOKUP($C288,'SINAPI JANEIRO-2022'!$A:$D,3,0),IFERROR(VLOOKUP($C288,'5-COMP. PROPRIA'!$B$4:$I$79448,5,0),""))</f>
        <v>UN</v>
      </c>
      <c r="G288" s="273">
        <v>4</v>
      </c>
      <c r="H288" s="44">
        <f>IFERROR(VLOOKUP($C288,'SINAPI JANEIRO-2022'!$A:$D,4,0),IFERROR(VLOOKUP($C288,'5-COMP. PROPRIA'!$B$4:$I$79448,8,0),""))</f>
        <v>33.090000000000003</v>
      </c>
      <c r="I288" s="44">
        <f>TRUNC(H288*'4-BDI'!$E$35,2)</f>
        <v>42.25</v>
      </c>
      <c r="J288" s="44">
        <f t="shared" si="63"/>
        <v>132.36000000000001</v>
      </c>
      <c r="K288" s="512">
        <f t="shared" si="64"/>
        <v>169</v>
      </c>
    </row>
    <row r="289" spans="1:11" outlineLevel="1">
      <c r="A289" s="6"/>
      <c r="B289" s="270" t="s">
        <v>12338</v>
      </c>
      <c r="C289" s="267" t="s">
        <v>4189</v>
      </c>
      <c r="D289" s="268" t="s">
        <v>3951</v>
      </c>
      <c r="E289" s="271" t="str">
        <f>IFERROR(VLOOKUP($C289,'SINAPI JANEIRO-2022'!$1:$1048576,2,0),IFERROR(VLOOKUP($C289,'5-COMP. PROPRIA'!$B$4:$I$79448,4,0),""))</f>
        <v>Niple 1/4" NPT 300</v>
      </c>
      <c r="F289" s="272" t="str">
        <f>IFERROR(VLOOKUP($C289,'SINAPI JANEIRO-2022'!$A:$D,3,0),IFERROR(VLOOKUP($C289,'5-COMP. PROPRIA'!$B$4:$I$79448,5,0),""))</f>
        <v>UN</v>
      </c>
      <c r="G289" s="273">
        <v>4</v>
      </c>
      <c r="H289" s="44">
        <f>IFERROR(VLOOKUP($C289,'SINAPI JANEIRO-2022'!$A:$D,4,0),IFERROR(VLOOKUP($C289,'5-COMP. PROPRIA'!$B$4:$I$79448,8,0),""))</f>
        <v>57.7</v>
      </c>
      <c r="I289" s="44">
        <f>TRUNC(H289*'4-BDI'!$E$35,2)</f>
        <v>73.680000000000007</v>
      </c>
      <c r="J289" s="44">
        <f t="shared" si="63"/>
        <v>230.8</v>
      </c>
      <c r="K289" s="512">
        <f t="shared" si="64"/>
        <v>294.72000000000003</v>
      </c>
    </row>
    <row r="290" spans="1:11" outlineLevel="1">
      <c r="A290" s="6"/>
      <c r="B290" s="270" t="s">
        <v>12339</v>
      </c>
      <c r="C290" s="267" t="s">
        <v>4190</v>
      </c>
      <c r="D290" s="268" t="s">
        <v>3951</v>
      </c>
      <c r="E290" s="271" t="str">
        <f>IFERROR(VLOOKUP($C290,'SINAPI JANEIRO-2022'!$1:$1048576,2,0),IFERROR(VLOOKUP($C290,'5-COMP. PROPRIA'!$B$4:$I$79448,4,0),""))</f>
        <v>Tê redução 3/4"x1/2"</v>
      </c>
      <c r="F290" s="272" t="str">
        <f>IFERROR(VLOOKUP($C290,'SINAPI JANEIRO-2022'!$A:$D,3,0),IFERROR(VLOOKUP($C290,'5-COMP. PROPRIA'!$B$4:$I$79448,5,0),""))</f>
        <v>UN</v>
      </c>
      <c r="G290" s="273">
        <v>1</v>
      </c>
      <c r="H290" s="44">
        <f>IFERROR(VLOOKUP($C290,'SINAPI JANEIRO-2022'!$A:$D,4,0),IFERROR(VLOOKUP($C290,'5-COMP. PROPRIA'!$B$4:$I$79448,8,0),""))</f>
        <v>54.79</v>
      </c>
      <c r="I290" s="44">
        <f>TRUNC(H290*'4-BDI'!$E$35,2)</f>
        <v>69.959999999999994</v>
      </c>
      <c r="J290" s="44">
        <f t="shared" si="63"/>
        <v>54.79</v>
      </c>
      <c r="K290" s="512">
        <f t="shared" si="64"/>
        <v>69.959999999999994</v>
      </c>
    </row>
    <row r="291" spans="1:11" outlineLevel="1">
      <c r="A291" s="6"/>
      <c r="B291" s="270" t="s">
        <v>12340</v>
      </c>
      <c r="C291" s="267" t="s">
        <v>4191</v>
      </c>
      <c r="D291" s="268" t="s">
        <v>3951</v>
      </c>
      <c r="E291" s="271" t="str">
        <f>IFERROR(VLOOKUP($C291,'SINAPI JANEIRO-2022'!$1:$1048576,2,0),IFERROR(VLOOKUP($C291,'5-COMP. PROPRIA'!$B$4:$I$79448,4,0),""))</f>
        <v>Redução 1/2" x 1/4"</v>
      </c>
      <c r="F291" s="272" t="str">
        <f>IFERROR(VLOOKUP($C291,'SINAPI JANEIRO-2022'!$A:$D,3,0),IFERROR(VLOOKUP($C291,'5-COMP. PROPRIA'!$B$4:$I$79448,5,0),""))</f>
        <v>UN</v>
      </c>
      <c r="G291" s="273">
        <v>1</v>
      </c>
      <c r="H291" s="44">
        <f>IFERROR(VLOOKUP($C291,'SINAPI JANEIRO-2022'!$A:$D,4,0),IFERROR(VLOOKUP($C291,'5-COMP. PROPRIA'!$B$4:$I$79448,8,0),""))</f>
        <v>12.67</v>
      </c>
      <c r="I291" s="44">
        <f>TRUNC(H291*'4-BDI'!$E$35,2)</f>
        <v>16.170000000000002</v>
      </c>
      <c r="J291" s="44">
        <f t="shared" si="63"/>
        <v>12.67</v>
      </c>
      <c r="K291" s="512">
        <f t="shared" si="64"/>
        <v>16.170000000000002</v>
      </c>
    </row>
    <row r="292" spans="1:11" outlineLevel="1">
      <c r="A292" s="6"/>
      <c r="B292" s="270" t="s">
        <v>12341</v>
      </c>
      <c r="C292" s="267" t="s">
        <v>4192</v>
      </c>
      <c r="D292" s="268" t="s">
        <v>3951</v>
      </c>
      <c r="E292" s="271" t="str">
        <f>IFERROR(VLOOKUP($C292,'SINAPI JANEIRO-2022'!$1:$1048576,2,0),IFERROR(VLOOKUP($C292,'5-COMP. PROPRIA'!$B$4:$I$79448,4,0),""))</f>
        <v xml:space="preserve">Luva de redução 3/4 x 1/2" </v>
      </c>
      <c r="F292" s="272" t="str">
        <f>IFERROR(VLOOKUP($C292,'SINAPI JANEIRO-2022'!$A:$D,3,0),IFERROR(VLOOKUP($C292,'5-COMP. PROPRIA'!$B$4:$I$79448,5,0),""))</f>
        <v>UN</v>
      </c>
      <c r="G292" s="273">
        <v>2</v>
      </c>
      <c r="H292" s="44">
        <f>IFERROR(VLOOKUP($C292,'SINAPI JANEIRO-2022'!$A:$D,4,0),IFERROR(VLOOKUP($C292,'5-COMP. PROPRIA'!$B$4:$I$79448,8,0),""))</f>
        <v>43.31</v>
      </c>
      <c r="I292" s="44">
        <f>TRUNC(H292*'4-BDI'!$E$35,2)</f>
        <v>55.3</v>
      </c>
      <c r="J292" s="44">
        <f t="shared" si="63"/>
        <v>86.62</v>
      </c>
      <c r="K292" s="512">
        <f t="shared" si="64"/>
        <v>110.6</v>
      </c>
    </row>
    <row r="293" spans="1:11" outlineLevel="1">
      <c r="A293" s="6"/>
      <c r="B293" s="270" t="s">
        <v>12342</v>
      </c>
      <c r="C293" s="267" t="s">
        <v>4193</v>
      </c>
      <c r="D293" s="268" t="s">
        <v>3951</v>
      </c>
      <c r="E293" s="271" t="str">
        <f>IFERROR(VLOOKUP($C293,'SINAPI JANEIRO-2022'!$1:$1048576,2,0),IFERROR(VLOOKUP($C293,'5-COMP. PROPRIA'!$B$4:$I$79448,4,0),""))</f>
        <v>Luva de redução 1/4" x 1/2"</v>
      </c>
      <c r="F293" s="272" t="str">
        <f>IFERROR(VLOOKUP($C293,'SINAPI JANEIRO-2022'!$A:$D,3,0),IFERROR(VLOOKUP($C293,'5-COMP. PROPRIA'!$B$4:$I$79448,5,0),""))</f>
        <v>UN</v>
      </c>
      <c r="G293" s="273">
        <v>2</v>
      </c>
      <c r="H293" s="44">
        <f>IFERROR(VLOOKUP($C293,'SINAPI JANEIRO-2022'!$A:$D,4,0),IFERROR(VLOOKUP($C293,'5-COMP. PROPRIA'!$B$4:$I$79448,8,0),""))</f>
        <v>43.83</v>
      </c>
      <c r="I293" s="44">
        <f>TRUNC(H293*'4-BDI'!$E$35,2)</f>
        <v>55.97</v>
      </c>
      <c r="J293" s="44">
        <f t="shared" si="63"/>
        <v>87.66</v>
      </c>
      <c r="K293" s="512">
        <f t="shared" si="64"/>
        <v>111.94</v>
      </c>
    </row>
    <row r="294" spans="1:11" outlineLevel="1">
      <c r="A294" s="6"/>
      <c r="B294" s="270" t="s">
        <v>12343</v>
      </c>
      <c r="C294" s="267" t="s">
        <v>4194</v>
      </c>
      <c r="D294" s="268" t="s">
        <v>3951</v>
      </c>
      <c r="E294" s="271" t="str">
        <f>IFERROR(VLOOKUP($C294,'SINAPI JANEIRO-2022'!$1:$1048576,2,0),IFERROR(VLOOKUP($C294,'5-COMP. PROPRIA'!$B$4:$I$79448,4,0),""))</f>
        <v>Joelho 1/2" NPT 300</v>
      </c>
      <c r="F294" s="272" t="str">
        <f>IFERROR(VLOOKUP($C294,'SINAPI JANEIRO-2022'!$A:$D,3,0),IFERROR(VLOOKUP($C294,'5-COMP. PROPRIA'!$B$4:$I$79448,5,0),""))</f>
        <v>UN</v>
      </c>
      <c r="G294" s="273">
        <v>2</v>
      </c>
      <c r="H294" s="44">
        <f>IFERROR(VLOOKUP($C294,'SINAPI JANEIRO-2022'!$A:$D,4,0),IFERROR(VLOOKUP($C294,'5-COMP. PROPRIA'!$B$4:$I$79448,8,0),""))</f>
        <v>15.39</v>
      </c>
      <c r="I294" s="44">
        <f>TRUNC(H294*'4-BDI'!$E$35,2)</f>
        <v>19.649999999999999</v>
      </c>
      <c r="J294" s="44">
        <f t="shared" si="63"/>
        <v>30.78</v>
      </c>
      <c r="K294" s="512">
        <f t="shared" si="64"/>
        <v>39.299999999999997</v>
      </c>
    </row>
    <row r="295" spans="1:11" outlineLevel="1">
      <c r="A295" s="6"/>
      <c r="B295" s="270" t="s">
        <v>12344</v>
      </c>
      <c r="C295" s="267" t="s">
        <v>4187</v>
      </c>
      <c r="D295" s="268" t="s">
        <v>3951</v>
      </c>
      <c r="E295" s="271" t="str">
        <f>IFERROR(VLOOKUP($C295,'SINAPI JANEIRO-2022'!$1:$1048576,2,0),IFERROR(VLOOKUP($C295,'5-COMP. PROPRIA'!$B$4:$I$79448,4,0),""))</f>
        <v>Regulador 1º estagio com manometro</v>
      </c>
      <c r="F295" s="272" t="str">
        <f>IFERROR(VLOOKUP($C295,'SINAPI JANEIRO-2022'!$A:$D,3,0),IFERROR(VLOOKUP($C295,'5-COMP. PROPRIA'!$B$4:$I$79448,5,0),""))</f>
        <v>UN</v>
      </c>
      <c r="G295" s="273">
        <v>1</v>
      </c>
      <c r="H295" s="44">
        <f>IFERROR(VLOOKUP($C295,'SINAPI JANEIRO-2022'!$A:$D,4,0),IFERROR(VLOOKUP($C295,'5-COMP. PROPRIA'!$B$4:$I$79448,8,0),""))</f>
        <v>236.59</v>
      </c>
      <c r="I295" s="44">
        <f>TRUNC(H295*'4-BDI'!$E$35,2)</f>
        <v>302.12</v>
      </c>
      <c r="J295" s="44">
        <f t="shared" si="63"/>
        <v>236.59</v>
      </c>
      <c r="K295" s="512">
        <f t="shared" si="64"/>
        <v>302.12</v>
      </c>
    </row>
    <row r="296" spans="1:11" outlineLevel="1">
      <c r="A296" s="6"/>
      <c r="B296" s="270" t="s">
        <v>12345</v>
      </c>
      <c r="C296" s="267" t="s">
        <v>4195</v>
      </c>
      <c r="D296" s="268" t="s">
        <v>3951</v>
      </c>
      <c r="E296" s="271" t="str">
        <f>IFERROR(VLOOKUP($C296,'SINAPI JANEIRO-2022'!$1:$1048576,2,0),IFERROR(VLOOKUP($C296,'5-COMP. PROPRIA'!$B$4:$I$79448,4,0),""))</f>
        <v>Manômetro NPT 1/4", 0 a 300 psi</v>
      </c>
      <c r="F296" s="272" t="str">
        <f>IFERROR(VLOOKUP($C296,'SINAPI JANEIRO-2022'!$A:$D,3,0),IFERROR(VLOOKUP($C296,'5-COMP. PROPRIA'!$B$4:$I$79448,5,0),""))</f>
        <v>UN</v>
      </c>
      <c r="G296" s="273">
        <v>1</v>
      </c>
      <c r="H296" s="44">
        <f>IFERROR(VLOOKUP($C296,'SINAPI JANEIRO-2022'!$A:$D,4,0),IFERROR(VLOOKUP($C296,'5-COMP. PROPRIA'!$B$4:$I$79448,8,0),""))</f>
        <v>114.06</v>
      </c>
      <c r="I296" s="44">
        <f>TRUNC(H296*'4-BDI'!$E$35,2)</f>
        <v>145.65</v>
      </c>
      <c r="J296" s="44">
        <f t="shared" si="63"/>
        <v>114.06</v>
      </c>
      <c r="K296" s="512">
        <f t="shared" si="64"/>
        <v>145.65</v>
      </c>
    </row>
    <row r="297" spans="1:11" outlineLevel="1">
      <c r="A297" s="6"/>
      <c r="B297" s="270" t="s">
        <v>12346</v>
      </c>
      <c r="C297" s="267" t="s">
        <v>4196</v>
      </c>
      <c r="D297" s="268" t="s">
        <v>3951</v>
      </c>
      <c r="E297" s="271" t="str">
        <f>IFERROR(VLOOKUP($C297,'SINAPI JANEIRO-2022'!$1:$1048576,2,0),IFERROR(VLOOKUP($C297,'5-COMP. PROPRIA'!$B$4:$I$79448,4,0),""))</f>
        <v>Mangueira Flexivel</v>
      </c>
      <c r="F297" s="272" t="str">
        <f>IFERROR(VLOOKUP($C297,'SINAPI JANEIRO-2022'!$A:$D,3,0),IFERROR(VLOOKUP($C297,'5-COMP. PROPRIA'!$B$4:$I$79448,5,0),""))</f>
        <v>M</v>
      </c>
      <c r="G297" s="273">
        <v>2</v>
      </c>
      <c r="H297" s="44">
        <f>IFERROR(VLOOKUP($C297,'SINAPI JANEIRO-2022'!$A:$D,4,0),IFERROR(VLOOKUP($C297,'5-COMP. PROPRIA'!$B$4:$I$79448,8,0),""))</f>
        <v>40.729999999999997</v>
      </c>
      <c r="I297" s="44">
        <f>TRUNC(H297*'4-BDI'!$E$35,2)</f>
        <v>52.01</v>
      </c>
      <c r="J297" s="44">
        <f t="shared" si="63"/>
        <v>81.459999999999994</v>
      </c>
      <c r="K297" s="512">
        <f t="shared" si="64"/>
        <v>104.02</v>
      </c>
    </row>
    <row r="298" spans="1:11" outlineLevel="1">
      <c r="A298" s="6"/>
      <c r="B298" s="270" t="s">
        <v>12347</v>
      </c>
      <c r="C298" s="267" t="s">
        <v>4197</v>
      </c>
      <c r="D298" s="268" t="s">
        <v>3951</v>
      </c>
      <c r="E298" s="271" t="str">
        <f>IFERROR(VLOOKUP($C298,'SINAPI JANEIRO-2022'!$1:$1048576,2,0),IFERROR(VLOOKUP($C298,'5-COMP. PROPRIA'!$B$4:$I$79448,4,0),""))</f>
        <v>Regulador 2º estágio com registro</v>
      </c>
      <c r="F298" s="272" t="str">
        <f>IFERROR(VLOOKUP($C298,'SINAPI JANEIRO-2022'!$A:$D,3,0),IFERROR(VLOOKUP($C298,'5-COMP. PROPRIA'!$B$4:$I$79448,5,0),""))</f>
        <v>UN</v>
      </c>
      <c r="G298" s="273">
        <v>2</v>
      </c>
      <c r="H298" s="44">
        <f>IFERROR(VLOOKUP($C298,'SINAPI JANEIRO-2022'!$A:$D,4,0),IFERROR(VLOOKUP($C298,'5-COMP. PROPRIA'!$B$4:$I$79448,8,0),""))</f>
        <v>290.99</v>
      </c>
      <c r="I298" s="44">
        <f>TRUNC(H298*'4-BDI'!$E$35,2)</f>
        <v>371.59</v>
      </c>
      <c r="J298" s="44">
        <f t="shared" si="63"/>
        <v>581.98</v>
      </c>
      <c r="K298" s="512">
        <f t="shared" si="64"/>
        <v>743.18</v>
      </c>
    </row>
    <row r="299" spans="1:11" outlineLevel="1">
      <c r="A299" s="6"/>
      <c r="B299" s="270" t="s">
        <v>12348</v>
      </c>
      <c r="C299" s="267" t="s">
        <v>4198</v>
      </c>
      <c r="D299" s="268" t="s">
        <v>3951</v>
      </c>
      <c r="E299" s="271" t="str">
        <f>IFERROR(VLOOKUP($C299,'SINAPI JANEIRO-2022'!$1:$1048576,2,0),IFERROR(VLOOKUP($C299,'5-COMP. PROPRIA'!$B$4:$I$79448,4,0),""))</f>
        <v>Placa de sinalização em pvc cod 1 - (348x348) Proibido fumar</v>
      </c>
      <c r="F299" s="272" t="str">
        <f>IFERROR(VLOOKUP($C299,'SINAPI JANEIRO-2022'!$A:$D,3,0),IFERROR(VLOOKUP($C299,'5-COMP. PROPRIA'!$B$4:$I$79448,5,0),""))</f>
        <v>UN</v>
      </c>
      <c r="G299" s="273">
        <v>1</v>
      </c>
      <c r="H299" s="44">
        <f>IFERROR(VLOOKUP($C299,'SINAPI JANEIRO-2022'!$A:$D,4,0),IFERROR(VLOOKUP($C299,'5-COMP. PROPRIA'!$B$4:$I$79448,8,0),""))</f>
        <v>24.18</v>
      </c>
      <c r="I299" s="44">
        <f>TRUNC(H299*'4-BDI'!$E$35,2)</f>
        <v>30.87</v>
      </c>
      <c r="J299" s="44">
        <f t="shared" si="63"/>
        <v>24.18</v>
      </c>
      <c r="K299" s="512">
        <f t="shared" si="64"/>
        <v>30.87</v>
      </c>
    </row>
    <row r="300" spans="1:11" outlineLevel="1">
      <c r="A300" s="6"/>
      <c r="B300" s="270" t="s">
        <v>12349</v>
      </c>
      <c r="C300" s="267" t="s">
        <v>4199</v>
      </c>
      <c r="D300" s="268" t="s">
        <v>3951</v>
      </c>
      <c r="E300" s="271" t="str">
        <f>IFERROR(VLOOKUP($C300,'SINAPI JANEIRO-2022'!$1:$1048576,2,0),IFERROR(VLOOKUP($C300,'5-COMP. PROPRIA'!$B$4:$I$79448,4,0),""))</f>
        <v>Placa de sinalização em pvc cod 6 - (348x348) Perigo Inflamável</v>
      </c>
      <c r="F300" s="272" t="str">
        <f>IFERROR(VLOOKUP($C300,'SINAPI JANEIRO-2022'!$A:$D,3,0),IFERROR(VLOOKUP($C300,'5-COMP. PROPRIA'!$B$4:$I$79448,5,0),""))</f>
        <v>UN</v>
      </c>
      <c r="G300" s="273">
        <v>1</v>
      </c>
      <c r="H300" s="44">
        <f>IFERROR(VLOOKUP($C300,'SINAPI JANEIRO-2022'!$A:$D,4,0),IFERROR(VLOOKUP($C300,'5-COMP. PROPRIA'!$B$4:$I$79448,8,0),""))</f>
        <v>24.18</v>
      </c>
      <c r="I300" s="44">
        <f>TRUNC(H300*'4-BDI'!$E$35,2)</f>
        <v>30.87</v>
      </c>
      <c r="J300" s="44">
        <f t="shared" si="63"/>
        <v>24.18</v>
      </c>
      <c r="K300" s="512">
        <f t="shared" si="64"/>
        <v>30.87</v>
      </c>
    </row>
    <row r="301" spans="1:11" ht="15" outlineLevel="1">
      <c r="A301" s="6"/>
      <c r="B301" s="124"/>
      <c r="C301" s="73"/>
      <c r="D301" s="73"/>
      <c r="E301" s="74"/>
      <c r="F301" s="492"/>
      <c r="G301" s="73"/>
      <c r="H301" s="141"/>
      <c r="I301" s="141" t="s">
        <v>12591</v>
      </c>
      <c r="J301" s="72">
        <f>TRUNC(SUM(J281:J300),2)</f>
        <v>5754.99</v>
      </c>
      <c r="K301" s="318">
        <f>TRUNC(SUM(K281:K300),2)</f>
        <v>7348.67</v>
      </c>
    </row>
    <row r="302" spans="1:11">
      <c r="A302" s="6"/>
      <c r="B302" s="283"/>
      <c r="C302" s="284"/>
      <c r="D302" s="284"/>
      <c r="E302" s="26"/>
      <c r="F302" s="284"/>
      <c r="G302" s="42"/>
      <c r="H302" s="29"/>
      <c r="I302" s="29"/>
      <c r="J302" s="29"/>
      <c r="K302" s="518"/>
    </row>
    <row r="303" spans="1:11" ht="15">
      <c r="A303" s="6"/>
      <c r="B303" s="123">
        <v>13</v>
      </c>
      <c r="C303" s="265"/>
      <c r="D303" s="265"/>
      <c r="E303" s="60" t="s">
        <v>3752</v>
      </c>
      <c r="F303" s="265"/>
      <c r="G303" s="62"/>
      <c r="H303" s="62"/>
      <c r="I303" s="62"/>
      <c r="J303" s="62"/>
      <c r="K303" s="513"/>
    </row>
    <row r="304" spans="1:11" outlineLevel="1">
      <c r="A304" s="6"/>
      <c r="B304" s="270" t="s">
        <v>12350</v>
      </c>
      <c r="C304" s="267" t="s">
        <v>11838</v>
      </c>
      <c r="D304" s="268" t="s">
        <v>3951</v>
      </c>
      <c r="E304" s="271" t="str">
        <f>IFERROR(VLOOKUP($C304,'SINAPI JANEIRO-2022'!$1:$1048576,2,0),IFERROR(VLOOKUP($C304,'5-COMP. PROPRIA'!$B$4:$I$79448,4,0),""))</f>
        <v>Extintor ABC - 6KG</v>
      </c>
      <c r="F304" s="272" t="str">
        <f>IFERROR(VLOOKUP($C304,'SINAPI JANEIRO-2022'!$A:$D,3,0),IFERROR(VLOOKUP($C304,'5-COMP. PROPRIA'!$B$4:$I$79448,5,0),""))</f>
        <v>UN</v>
      </c>
      <c r="G304" s="273">
        <v>8</v>
      </c>
      <c r="H304" s="44">
        <f>IFERROR(VLOOKUP($C304,'SINAPI JANEIRO-2022'!$A:$D,4,0),IFERROR(VLOOKUP($C304,'5-COMP. PROPRIA'!$B$4:$I$79448,8,0),""))</f>
        <v>200.38000000000002</v>
      </c>
      <c r="I304" s="44">
        <f>TRUNC(H304*'4-BDI'!$E$35,2)</f>
        <v>255.88</v>
      </c>
      <c r="J304" s="44">
        <f t="shared" ref="J304:J331" si="65">TRUNC(G304*H304,2)</f>
        <v>1603.04</v>
      </c>
      <c r="K304" s="512">
        <f t="shared" ref="K304:K331" si="66">TRUNC(G304*I304,2)</f>
        <v>2047.04</v>
      </c>
    </row>
    <row r="305" spans="1:11" outlineLevel="1">
      <c r="A305" s="6"/>
      <c r="B305" s="270" t="s">
        <v>3998</v>
      </c>
      <c r="C305" s="267" t="s">
        <v>11840</v>
      </c>
      <c r="D305" s="268" t="s">
        <v>3951</v>
      </c>
      <c r="E305" s="271" t="str">
        <f>IFERROR(VLOOKUP($C305,'SINAPI JANEIRO-2022'!$1:$1048576,2,0),IFERROR(VLOOKUP($C305,'5-COMP. PROPRIA'!$B$4:$I$79448,4,0),""))</f>
        <v>Extintor CO2 - 6KG</v>
      </c>
      <c r="F305" s="272" t="str">
        <f>IFERROR(VLOOKUP($C305,'SINAPI JANEIRO-2022'!$A:$D,3,0),IFERROR(VLOOKUP($C305,'5-COMP. PROPRIA'!$B$4:$I$79448,5,0),""))</f>
        <v>UN</v>
      </c>
      <c r="G305" s="273">
        <v>2</v>
      </c>
      <c r="H305" s="44">
        <f>IFERROR(VLOOKUP($C305,'SINAPI JANEIRO-2022'!$A:$D,4,0),IFERROR(VLOOKUP($C305,'5-COMP. PROPRIA'!$B$4:$I$79448,8,0),""))</f>
        <v>568.1</v>
      </c>
      <c r="I305" s="44">
        <f>TRUNC(H305*'4-BDI'!$E$35,2)</f>
        <v>725.46</v>
      </c>
      <c r="J305" s="44">
        <f t="shared" si="65"/>
        <v>1136.2</v>
      </c>
      <c r="K305" s="512">
        <f t="shared" si="66"/>
        <v>1450.92</v>
      </c>
    </row>
    <row r="306" spans="1:11" outlineLevel="1">
      <c r="A306" s="6"/>
      <c r="B306" s="270" t="s">
        <v>3999</v>
      </c>
      <c r="C306" s="267" t="s">
        <v>3756</v>
      </c>
      <c r="D306" s="268" t="s">
        <v>3951</v>
      </c>
      <c r="E306" s="271" t="str">
        <f>IFERROR(VLOOKUP($C306,'SINAPI JANEIRO-2022'!$1:$1048576,2,0),IFERROR(VLOOKUP($C306,'5-COMP. PROPRIA'!$B$4:$I$79448,4,0),""))</f>
        <v>Cotovelo 90º galvanizado 2 1/2"</v>
      </c>
      <c r="F306" s="272" t="str">
        <f>IFERROR(VLOOKUP($C306,'SINAPI JANEIRO-2022'!$A:$D,3,0),IFERROR(VLOOKUP($C306,'5-COMP. PROPRIA'!$B$4:$I$79448,5,0),""))</f>
        <v>UN</v>
      </c>
      <c r="G306" s="273">
        <v>4</v>
      </c>
      <c r="H306" s="44">
        <f>IFERROR(VLOOKUP($C306,'SINAPI JANEIRO-2022'!$A:$D,4,0),IFERROR(VLOOKUP($C306,'5-COMP. PROPRIA'!$B$4:$I$79448,8,0),""))</f>
        <v>47.98</v>
      </c>
      <c r="I306" s="44">
        <f>TRUNC(H306*'4-BDI'!$E$35,2)</f>
        <v>61.27</v>
      </c>
      <c r="J306" s="44">
        <f t="shared" si="65"/>
        <v>191.92</v>
      </c>
      <c r="K306" s="512">
        <f t="shared" si="66"/>
        <v>245.08</v>
      </c>
    </row>
    <row r="307" spans="1:11" outlineLevel="1">
      <c r="A307" s="6"/>
      <c r="B307" s="270" t="s">
        <v>4000</v>
      </c>
      <c r="C307" s="267" t="s">
        <v>3759</v>
      </c>
      <c r="D307" s="268" t="s">
        <v>3951</v>
      </c>
      <c r="E307" s="271" t="str">
        <f>IFERROR(VLOOKUP($C307,'SINAPI JANEIRO-2022'!$1:$1048576,2,0),IFERROR(VLOOKUP($C307,'5-COMP. PROPRIA'!$B$4:$I$79448,4,0),""))</f>
        <v>Tubo aço carbono 2 1/2"</v>
      </c>
      <c r="F307" s="272" t="str">
        <f>IFERROR(VLOOKUP($C307,'SINAPI JANEIRO-2022'!$A:$D,3,0),IFERROR(VLOOKUP($C307,'5-COMP. PROPRIA'!$B$4:$I$79448,5,0),""))</f>
        <v>M</v>
      </c>
      <c r="G307" s="273">
        <v>1.25</v>
      </c>
      <c r="H307" s="44">
        <f>IFERROR(VLOOKUP($C307,'SINAPI JANEIRO-2022'!$A:$D,4,0),IFERROR(VLOOKUP($C307,'5-COMP. PROPRIA'!$B$4:$I$79448,8,0),""))</f>
        <v>223</v>
      </c>
      <c r="I307" s="44">
        <f>TRUNC(H307*'4-BDI'!$E$35,2)</f>
        <v>284.77</v>
      </c>
      <c r="J307" s="44">
        <f t="shared" si="65"/>
        <v>278.75</v>
      </c>
      <c r="K307" s="512">
        <f t="shared" si="66"/>
        <v>355.96</v>
      </c>
    </row>
    <row r="308" spans="1:11" outlineLevel="1">
      <c r="A308" s="6"/>
      <c r="B308" s="270" t="s">
        <v>12351</v>
      </c>
      <c r="C308" s="267" t="s">
        <v>3762</v>
      </c>
      <c r="D308" s="268" t="s">
        <v>3951</v>
      </c>
      <c r="E308" s="271" t="str">
        <f>IFERROR(VLOOKUP($C308,'SINAPI JANEIRO-2022'!$1:$1048576,2,0),IFERROR(VLOOKUP($C308,'5-COMP. PROPRIA'!$B$4:$I$79448,4,0),""))</f>
        <v>Niple duplo aço galvanizado 2 1/2"</v>
      </c>
      <c r="F308" s="272" t="str">
        <f>IFERROR(VLOOKUP($C308,'SINAPI JANEIRO-2022'!$A:$D,3,0),IFERROR(VLOOKUP($C308,'5-COMP. PROPRIA'!$B$4:$I$79448,5,0),""))</f>
        <v>UN</v>
      </c>
      <c r="G308" s="273">
        <v>8</v>
      </c>
      <c r="H308" s="44">
        <f>IFERROR(VLOOKUP($C308,'SINAPI JANEIRO-2022'!$A:$D,4,0),IFERROR(VLOOKUP($C308,'5-COMP. PROPRIA'!$B$4:$I$79448,8,0),""))</f>
        <v>56.5</v>
      </c>
      <c r="I308" s="44">
        <f>TRUNC(H308*'4-BDI'!$E$35,2)</f>
        <v>72.150000000000006</v>
      </c>
      <c r="J308" s="44">
        <f t="shared" si="65"/>
        <v>452</v>
      </c>
      <c r="K308" s="512">
        <f t="shared" si="66"/>
        <v>577.20000000000005</v>
      </c>
    </row>
    <row r="309" spans="1:11" outlineLevel="1">
      <c r="A309" s="6"/>
      <c r="B309" s="270" t="s">
        <v>3715</v>
      </c>
      <c r="C309" s="267" t="s">
        <v>3764</v>
      </c>
      <c r="D309" s="268" t="s">
        <v>3951</v>
      </c>
      <c r="E309" s="271" t="str">
        <f>IFERROR(VLOOKUP($C309,'SINAPI JANEIRO-2022'!$1:$1048576,2,0),IFERROR(VLOOKUP($C309,'5-COMP. PROPRIA'!$B$4:$I$79448,4,0),""))</f>
        <v>Tê aço galvanizado 2 1/2"</v>
      </c>
      <c r="F309" s="272" t="str">
        <f>IFERROR(VLOOKUP($C309,'SINAPI JANEIRO-2022'!$A:$D,3,0),IFERROR(VLOOKUP($C309,'5-COMP. PROPRIA'!$B$4:$I$79448,5,0),""))</f>
        <v>UN</v>
      </c>
      <c r="G309" s="273">
        <v>4</v>
      </c>
      <c r="H309" s="44">
        <f>IFERROR(VLOOKUP($C309,'SINAPI JANEIRO-2022'!$A:$D,4,0),IFERROR(VLOOKUP($C309,'5-COMP. PROPRIA'!$B$4:$I$79448,8,0),""))</f>
        <v>129.37</v>
      </c>
      <c r="I309" s="44">
        <f>TRUNC(H309*'4-BDI'!$E$35,2)</f>
        <v>165.2</v>
      </c>
      <c r="J309" s="44">
        <f t="shared" si="65"/>
        <v>517.48</v>
      </c>
      <c r="K309" s="512">
        <f t="shared" si="66"/>
        <v>660.8</v>
      </c>
    </row>
    <row r="310" spans="1:11" outlineLevel="1">
      <c r="A310" s="6"/>
      <c r="B310" s="270" t="s">
        <v>4001</v>
      </c>
      <c r="C310" s="267" t="s">
        <v>11842</v>
      </c>
      <c r="D310" s="268" t="s">
        <v>3951</v>
      </c>
      <c r="E310" s="271" t="str">
        <f>IFERROR(VLOOKUP($C310,'SINAPI JANEIRO-2022'!$1:$1048576,2,0),IFERROR(VLOOKUP($C310,'5-COMP. PROPRIA'!$B$4:$I$79448,4,0),""))</f>
        <v>Tubo aço galvanizado 65mm - 2 1/2"2 1/2"</v>
      </c>
      <c r="F310" s="272" t="str">
        <f>IFERROR(VLOOKUP($C310,'SINAPI JANEIRO-2022'!$A:$D,3,0),IFERROR(VLOOKUP($C310,'5-COMP. PROPRIA'!$B$4:$I$79448,5,0),""))</f>
        <v>M</v>
      </c>
      <c r="G310" s="273">
        <v>35.270000000000003</v>
      </c>
      <c r="H310" s="44">
        <f>IFERROR(VLOOKUP($C310,'SINAPI JANEIRO-2022'!$A:$D,4,0),IFERROR(VLOOKUP($C310,'5-COMP. PROPRIA'!$B$4:$I$79448,8,0),""))</f>
        <v>135.29999999999998</v>
      </c>
      <c r="I310" s="44">
        <f>TRUNC(H310*'4-BDI'!$E$35,2)</f>
        <v>172.77</v>
      </c>
      <c r="J310" s="44">
        <f t="shared" si="65"/>
        <v>4772.03</v>
      </c>
      <c r="K310" s="512">
        <f t="shared" si="66"/>
        <v>6093.59</v>
      </c>
    </row>
    <row r="311" spans="1:11" outlineLevel="1">
      <c r="A311" s="6"/>
      <c r="B311" s="270" t="s">
        <v>4002</v>
      </c>
      <c r="C311" s="267" t="s">
        <v>4240</v>
      </c>
      <c r="D311" s="268" t="s">
        <v>3951</v>
      </c>
      <c r="E311" s="271" t="str">
        <f>IFERROR(VLOOKUP($C311,'SINAPI JANEIRO-2022'!$1:$1048576,2,0),IFERROR(VLOOKUP($C311,'5-COMP. PROPRIA'!$B$4:$I$79448,4,0),""))</f>
        <v>Adaptador storz - roscas internas 2 1/2"</v>
      </c>
      <c r="F311" s="272" t="str">
        <f>IFERROR(VLOOKUP($C311,'SINAPI JANEIRO-2022'!$A:$D,3,0),IFERROR(VLOOKUP($C311,'5-COMP. PROPRIA'!$B$4:$I$79448,5,0),""))</f>
        <v>UN</v>
      </c>
      <c r="G311" s="273">
        <v>3</v>
      </c>
      <c r="H311" s="44">
        <f>IFERROR(VLOOKUP($C311,'SINAPI JANEIRO-2022'!$A:$D,4,0),IFERROR(VLOOKUP($C311,'5-COMP. PROPRIA'!$B$4:$I$79448,8,0),""))</f>
        <v>195.39999999999998</v>
      </c>
      <c r="I311" s="44">
        <f>TRUNC(H311*'4-BDI'!$E$35,2)</f>
        <v>249.52</v>
      </c>
      <c r="J311" s="44">
        <f t="shared" si="65"/>
        <v>586.20000000000005</v>
      </c>
      <c r="K311" s="512">
        <f t="shared" si="66"/>
        <v>748.56</v>
      </c>
    </row>
    <row r="312" spans="1:11" outlineLevel="1">
      <c r="A312" s="6"/>
      <c r="B312" s="270" t="s">
        <v>4003</v>
      </c>
      <c r="C312" s="267" t="s">
        <v>4241</v>
      </c>
      <c r="D312" s="268" t="s">
        <v>3951</v>
      </c>
      <c r="E312" s="271" t="str">
        <f>IFERROR(VLOOKUP($C312,'SINAPI JANEIRO-2022'!$1:$1048576,2,0),IFERROR(VLOOKUP($C312,'5-COMP. PROPRIA'!$B$4:$I$79448,4,0),""))</f>
        <v>Caixa para abrigo de mangueira - 90x60v17cm</v>
      </c>
      <c r="F312" s="272" t="str">
        <f>IFERROR(VLOOKUP($C312,'SINAPI JANEIRO-2022'!$A:$D,3,0),IFERROR(VLOOKUP($C312,'5-COMP. PROPRIA'!$B$4:$I$79448,5,0),""))</f>
        <v>UN</v>
      </c>
      <c r="G312" s="273">
        <v>2</v>
      </c>
      <c r="H312" s="44">
        <f>IFERROR(VLOOKUP($C312,'SINAPI JANEIRO-2022'!$A:$D,4,0),IFERROR(VLOOKUP($C312,'5-COMP. PROPRIA'!$B$4:$I$79448,8,0),""))</f>
        <v>466.29999999999995</v>
      </c>
      <c r="I312" s="44">
        <f>TRUNC(H312*'4-BDI'!$E$35,2)</f>
        <v>595.46</v>
      </c>
      <c r="J312" s="44">
        <f t="shared" si="65"/>
        <v>932.6</v>
      </c>
      <c r="K312" s="512">
        <f t="shared" si="66"/>
        <v>1190.92</v>
      </c>
    </row>
    <row r="313" spans="1:11" outlineLevel="1">
      <c r="A313" s="6"/>
      <c r="B313" s="270" t="s">
        <v>4004</v>
      </c>
      <c r="C313" s="267" t="s">
        <v>4242</v>
      </c>
      <c r="D313" s="268" t="s">
        <v>3951</v>
      </c>
      <c r="E313" s="271" t="str">
        <f>IFERROR(VLOOKUP($C313,'SINAPI JANEIRO-2022'!$1:$1048576,2,0),IFERROR(VLOOKUP($C313,'5-COMP. PROPRIA'!$B$4:$I$79448,4,0),""))</f>
        <v>Chave para conexão de mangueira tipo stroz engate rápido - dupla 1 1/2" x 1 1/2"</v>
      </c>
      <c r="F313" s="272" t="str">
        <f>IFERROR(VLOOKUP($C313,'SINAPI JANEIRO-2022'!$A:$D,3,0),IFERROR(VLOOKUP($C313,'5-COMP. PROPRIA'!$B$4:$I$79448,5,0),""))</f>
        <v>UN</v>
      </c>
      <c r="G313" s="273">
        <v>3</v>
      </c>
      <c r="H313" s="44">
        <f>IFERROR(VLOOKUP($C313,'SINAPI JANEIRO-2022'!$A:$D,4,0),IFERROR(VLOOKUP($C313,'5-COMP. PROPRIA'!$B$4:$I$79448,8,0),""))</f>
        <v>38.54</v>
      </c>
      <c r="I313" s="44">
        <f>TRUNC(H313*'4-BDI'!$E$35,2)</f>
        <v>49.21</v>
      </c>
      <c r="J313" s="44">
        <f t="shared" si="65"/>
        <v>115.62</v>
      </c>
      <c r="K313" s="512">
        <f t="shared" si="66"/>
        <v>147.63</v>
      </c>
    </row>
    <row r="314" spans="1:11" outlineLevel="1">
      <c r="A314" s="6"/>
      <c r="B314" s="270" t="s">
        <v>4005</v>
      </c>
      <c r="C314" s="267" t="s">
        <v>4243</v>
      </c>
      <c r="D314" s="268" t="s">
        <v>3951</v>
      </c>
      <c r="E314" s="271" t="str">
        <f>IFERROR(VLOOKUP($C314,'SINAPI JANEIRO-2022'!$1:$1048576,2,0),IFERROR(VLOOKUP($C314,'5-COMP. PROPRIA'!$B$4:$I$79448,4,0),""))</f>
        <v>Esguicho jato solido 1 1/2" 16mm</v>
      </c>
      <c r="F314" s="272" t="str">
        <f>IFERROR(VLOOKUP($C314,'SINAPI JANEIRO-2022'!$A:$D,3,0),IFERROR(VLOOKUP($C314,'5-COMP. PROPRIA'!$B$4:$I$79448,5,0),""))</f>
        <v>UN</v>
      </c>
      <c r="G314" s="273">
        <v>3</v>
      </c>
      <c r="H314" s="44">
        <f>IFERROR(VLOOKUP($C314,'SINAPI JANEIRO-2022'!$A:$D,4,0),IFERROR(VLOOKUP($C314,'5-COMP. PROPRIA'!$B$4:$I$79448,8,0),""))</f>
        <v>79.58</v>
      </c>
      <c r="I314" s="44">
        <f>TRUNC(H314*'4-BDI'!$E$35,2)</f>
        <v>101.62</v>
      </c>
      <c r="J314" s="44">
        <f t="shared" si="65"/>
        <v>238.74</v>
      </c>
      <c r="K314" s="512">
        <f t="shared" si="66"/>
        <v>304.86</v>
      </c>
    </row>
    <row r="315" spans="1:11" outlineLevel="1">
      <c r="A315" s="6"/>
      <c r="B315" s="270" t="s">
        <v>4006</v>
      </c>
      <c r="C315" s="267" t="s">
        <v>4244</v>
      </c>
      <c r="D315" s="268" t="s">
        <v>3951</v>
      </c>
      <c r="E315" s="271" t="str">
        <f>IFERROR(VLOOKUP($C315,'SINAPI JANEIRO-2022'!$1:$1048576,2,0),IFERROR(VLOOKUP($C315,'5-COMP. PROPRIA'!$B$4:$I$79448,4,0),""))</f>
        <v>Mangueiras de incêndio de nylon -  1 1/2" 16mm</v>
      </c>
      <c r="F315" s="272" t="str">
        <f>IFERROR(VLOOKUP($C315,'SINAPI JANEIRO-2022'!$A:$D,3,0),IFERROR(VLOOKUP($C315,'5-COMP. PROPRIA'!$B$4:$I$79448,5,0),""))</f>
        <v>UN</v>
      </c>
      <c r="G315" s="273">
        <v>6</v>
      </c>
      <c r="H315" s="44">
        <f>IFERROR(VLOOKUP($C315,'SINAPI JANEIRO-2022'!$A:$D,4,0),IFERROR(VLOOKUP($C315,'5-COMP. PROPRIA'!$B$4:$I$79448,8,0),""))</f>
        <v>385.38</v>
      </c>
      <c r="I315" s="44">
        <f>TRUNC(H315*'4-BDI'!$E$35,2)</f>
        <v>492.13</v>
      </c>
      <c r="J315" s="44">
        <f t="shared" si="65"/>
        <v>2312.2800000000002</v>
      </c>
      <c r="K315" s="512">
        <f t="shared" si="66"/>
        <v>2952.78</v>
      </c>
    </row>
    <row r="316" spans="1:11" outlineLevel="1">
      <c r="A316" s="6"/>
      <c r="B316" s="270" t="s">
        <v>4007</v>
      </c>
      <c r="C316" s="267" t="s">
        <v>3766</v>
      </c>
      <c r="D316" s="268" t="s">
        <v>3951</v>
      </c>
      <c r="E316" s="271" t="str">
        <f>IFERROR(VLOOKUP($C316,'SINAPI JANEIRO-2022'!$1:$1048576,2,0),IFERROR(VLOOKUP($C316,'5-COMP. PROPRIA'!$B$4:$I$79448,4,0),""))</f>
        <v>Niple paralelo em ferro maleavél 2 1/2"</v>
      </c>
      <c r="F316" s="272" t="str">
        <f>IFERROR(VLOOKUP($C316,'SINAPI JANEIRO-2022'!$A:$D,3,0),IFERROR(VLOOKUP($C316,'5-COMP. PROPRIA'!$B$4:$I$79448,5,0),""))</f>
        <v>UN</v>
      </c>
      <c r="G316" s="273">
        <v>3</v>
      </c>
      <c r="H316" s="44">
        <f>IFERROR(VLOOKUP($C316,'SINAPI JANEIRO-2022'!$A:$D,4,0),IFERROR(VLOOKUP($C316,'5-COMP. PROPRIA'!$B$4:$I$79448,8,0),""))</f>
        <v>75.22</v>
      </c>
      <c r="I316" s="44">
        <f>TRUNC(H316*'4-BDI'!$E$35,2)</f>
        <v>96.05</v>
      </c>
      <c r="J316" s="44">
        <f t="shared" si="65"/>
        <v>225.66</v>
      </c>
      <c r="K316" s="512">
        <f t="shared" si="66"/>
        <v>288.14999999999998</v>
      </c>
    </row>
    <row r="317" spans="1:11" outlineLevel="1">
      <c r="A317" s="6"/>
      <c r="B317" s="270" t="s">
        <v>4008</v>
      </c>
      <c r="C317" s="267" t="s">
        <v>4245</v>
      </c>
      <c r="D317" s="268" t="s">
        <v>3951</v>
      </c>
      <c r="E317" s="271" t="str">
        <f>IFERROR(VLOOKUP($C317,'SINAPI JANEIRO-2022'!$1:$1048576,2,0),IFERROR(VLOOKUP($C317,'5-COMP. PROPRIA'!$B$4:$I$79448,4,0),""))</f>
        <v>Redução giratória tipo Storz - 2 1/2 x 1 1/2"</v>
      </c>
      <c r="F317" s="272" t="str">
        <f>IFERROR(VLOOKUP($C317,'SINAPI JANEIRO-2022'!$A:$D,3,0),IFERROR(VLOOKUP($C317,'5-COMP. PROPRIA'!$B$4:$I$79448,5,0),""))</f>
        <v>UN</v>
      </c>
      <c r="G317" s="273">
        <v>3</v>
      </c>
      <c r="H317" s="44">
        <f>IFERROR(VLOOKUP($C317,'SINAPI JANEIRO-2022'!$A:$D,4,0),IFERROR(VLOOKUP($C317,'5-COMP. PROPRIA'!$B$4:$I$79448,8,0),""))</f>
        <v>176.68</v>
      </c>
      <c r="I317" s="44">
        <f>TRUNC(H317*'4-BDI'!$E$35,2)</f>
        <v>225.62</v>
      </c>
      <c r="J317" s="44">
        <f t="shared" si="65"/>
        <v>530.04</v>
      </c>
      <c r="K317" s="512">
        <f t="shared" si="66"/>
        <v>676.86</v>
      </c>
    </row>
    <row r="318" spans="1:11" outlineLevel="1">
      <c r="A318" s="6"/>
      <c r="B318" s="270" t="s">
        <v>4009</v>
      </c>
      <c r="C318" s="267" t="s">
        <v>4246</v>
      </c>
      <c r="D318" s="268" t="s">
        <v>3951</v>
      </c>
      <c r="E318" s="271" t="str">
        <f>IFERROR(VLOOKUP($C318,'SINAPI JANEIRO-2022'!$1:$1048576,2,0),IFERROR(VLOOKUP($C318,'5-COMP. PROPRIA'!$B$4:$I$79448,4,0),""))</f>
        <v>Registro globo 2 1/2" 45º</v>
      </c>
      <c r="F318" s="272" t="str">
        <f>IFERROR(VLOOKUP($C318,'SINAPI JANEIRO-2022'!$A:$D,3,0),IFERROR(VLOOKUP($C318,'5-COMP. PROPRIA'!$B$4:$I$79448,5,0),""))</f>
        <v>UN</v>
      </c>
      <c r="G318" s="273">
        <v>3</v>
      </c>
      <c r="H318" s="44">
        <f>IFERROR(VLOOKUP($C318,'SINAPI JANEIRO-2022'!$A:$D,4,0),IFERROR(VLOOKUP($C318,'5-COMP. PROPRIA'!$B$4:$I$79448,8,0),""))</f>
        <v>177.82999999999998</v>
      </c>
      <c r="I318" s="44">
        <f>TRUNC(H318*'4-BDI'!$E$35,2)</f>
        <v>227.08</v>
      </c>
      <c r="J318" s="44">
        <f t="shared" si="65"/>
        <v>533.49</v>
      </c>
      <c r="K318" s="512">
        <f t="shared" si="66"/>
        <v>681.24</v>
      </c>
    </row>
    <row r="319" spans="1:11" outlineLevel="1">
      <c r="A319" s="6"/>
      <c r="B319" s="270" t="s">
        <v>4010</v>
      </c>
      <c r="C319" s="267" t="s">
        <v>4247</v>
      </c>
      <c r="D319" s="268" t="s">
        <v>3951</v>
      </c>
      <c r="E319" s="271" t="str">
        <f>IFERROR(VLOOKUP($C319,'SINAPI JANEIRO-2022'!$1:$1048576,2,0),IFERROR(VLOOKUP($C319,'5-COMP. PROPRIA'!$B$4:$I$79448,4,0),""))</f>
        <v>Tampão cego com corrente tipo storz 1 1/2"</v>
      </c>
      <c r="F319" s="272" t="str">
        <f>IFERROR(VLOOKUP($C319,'SINAPI JANEIRO-2022'!$A:$D,3,0),IFERROR(VLOOKUP($C319,'5-COMP. PROPRIA'!$B$4:$I$79448,5,0),""))</f>
        <v>UN</v>
      </c>
      <c r="G319" s="273">
        <v>3</v>
      </c>
      <c r="H319" s="44">
        <f>IFERROR(VLOOKUP($C319,'SINAPI JANEIRO-2022'!$A:$D,4,0),IFERROR(VLOOKUP($C319,'5-COMP. PROPRIA'!$B$4:$I$79448,8,0),""))</f>
        <v>46.379999999999995</v>
      </c>
      <c r="I319" s="44">
        <f>TRUNC(H319*'4-BDI'!$E$35,2)</f>
        <v>59.22</v>
      </c>
      <c r="J319" s="44">
        <f t="shared" si="65"/>
        <v>139.13999999999999</v>
      </c>
      <c r="K319" s="512">
        <f t="shared" si="66"/>
        <v>177.66</v>
      </c>
    </row>
    <row r="320" spans="1:11" outlineLevel="1">
      <c r="A320" s="6"/>
      <c r="B320" s="270" t="s">
        <v>4011</v>
      </c>
      <c r="C320" s="267" t="s">
        <v>11755</v>
      </c>
      <c r="D320" s="277" t="s">
        <v>3951</v>
      </c>
      <c r="E320" s="271" t="str">
        <f>IFERROR(VLOOKUP($C320,'SINAPI JANEIRO-2022'!$1:$1048576,2,0),IFERROR(VLOOKUP($C320,'5-COMP. PROPRIA'!$B$4:$I$79448,4,0),""))</f>
        <v>Tampão de FoFo 50x50cm</v>
      </c>
      <c r="F320" s="272" t="str">
        <f>IFERROR(VLOOKUP($C320,'SINAPI JANEIRO-2022'!$A:$D,3,0),IFERROR(VLOOKUP($C320,'5-COMP. PROPRIA'!$B$4:$I$79448,5,0),""))</f>
        <v>UN</v>
      </c>
      <c r="G320" s="273">
        <v>1</v>
      </c>
      <c r="H320" s="44">
        <f>IFERROR(VLOOKUP($C320,'SINAPI JANEIRO-2022'!$A:$D,4,0),IFERROR(VLOOKUP($C320,'5-COMP. PROPRIA'!$B$4:$I$79448,8,0),""))</f>
        <v>392.58000000000004</v>
      </c>
      <c r="I320" s="44">
        <f>TRUNC(H320*'4-BDI'!$E$35,2)</f>
        <v>501.32</v>
      </c>
      <c r="J320" s="44">
        <f t="shared" si="65"/>
        <v>392.58</v>
      </c>
      <c r="K320" s="512">
        <f t="shared" si="66"/>
        <v>501.32</v>
      </c>
    </row>
    <row r="321" spans="1:11" outlineLevel="1">
      <c r="A321" s="6"/>
      <c r="B321" s="270" t="s">
        <v>3718</v>
      </c>
      <c r="C321" s="267" t="s">
        <v>4248</v>
      </c>
      <c r="D321" s="268" t="s">
        <v>3951</v>
      </c>
      <c r="E321" s="271" t="str">
        <f>IFERROR(VLOOKUP($C321,'SINAPI JANEIRO-2022'!$1:$1048576,2,0),IFERROR(VLOOKUP($C321,'5-COMP. PROPRIA'!$B$4:$I$79448,4,0),""))</f>
        <v>Registro bruto de gaveta insutrial 2 1/2"</v>
      </c>
      <c r="F321" s="272" t="str">
        <f>IFERROR(VLOOKUP($C321,'SINAPI JANEIRO-2022'!$A:$D,3,0),IFERROR(VLOOKUP($C321,'5-COMP. PROPRIA'!$B$4:$I$79448,5,0),""))</f>
        <v>UN</v>
      </c>
      <c r="G321" s="273">
        <v>5</v>
      </c>
      <c r="H321" s="44">
        <f>IFERROR(VLOOKUP($C321,'SINAPI JANEIRO-2022'!$A:$D,4,0),IFERROR(VLOOKUP($C321,'5-COMP. PROPRIA'!$B$4:$I$79448,8,0),""))</f>
        <v>79.48</v>
      </c>
      <c r="I321" s="44">
        <f>TRUNC(H321*'4-BDI'!$E$35,2)</f>
        <v>101.49</v>
      </c>
      <c r="J321" s="44">
        <f t="shared" si="65"/>
        <v>397.4</v>
      </c>
      <c r="K321" s="512">
        <f t="shared" si="66"/>
        <v>507.45</v>
      </c>
    </row>
    <row r="322" spans="1:11" outlineLevel="1">
      <c r="A322" s="6"/>
      <c r="B322" s="270" t="s">
        <v>4012</v>
      </c>
      <c r="C322" s="267" t="s">
        <v>8308</v>
      </c>
      <c r="D322" s="268" t="s">
        <v>3951</v>
      </c>
      <c r="E322" s="271" t="str">
        <f>IFERROR(VLOOKUP($C322,'SINAPI JANEIRO-2022'!$1:$1048576,2,0),IFERROR(VLOOKUP($C322,'5-COMP. PROPRIA'!$B$4:$I$79448,4,0),""))</f>
        <v>Válvula de retenção vertical 2 1/2"</v>
      </c>
      <c r="F322" s="272" t="str">
        <f>IFERROR(VLOOKUP($C322,'SINAPI JANEIRO-2022'!$A:$D,3,0),IFERROR(VLOOKUP($C322,'5-COMP. PROPRIA'!$B$4:$I$79448,5,0),""))</f>
        <v>UN</v>
      </c>
      <c r="G322" s="273">
        <v>2</v>
      </c>
      <c r="H322" s="44">
        <f>IFERROR(VLOOKUP($C322,'SINAPI JANEIRO-2022'!$A:$D,4,0),IFERROR(VLOOKUP($C322,'5-COMP. PROPRIA'!$B$4:$I$79448,8,0),""))</f>
        <v>366.97</v>
      </c>
      <c r="I322" s="44">
        <f>TRUNC(H322*'4-BDI'!$E$35,2)</f>
        <v>468.62</v>
      </c>
      <c r="J322" s="44">
        <f t="shared" si="65"/>
        <v>733.94</v>
      </c>
      <c r="K322" s="512">
        <f t="shared" si="66"/>
        <v>937.24</v>
      </c>
    </row>
    <row r="323" spans="1:11" outlineLevel="1">
      <c r="A323" s="6"/>
      <c r="B323" s="270" t="s">
        <v>4013</v>
      </c>
      <c r="C323" s="267" t="s">
        <v>4249</v>
      </c>
      <c r="D323" s="268" t="s">
        <v>3951</v>
      </c>
      <c r="E323" s="271" t="str">
        <f>IFERROR(VLOOKUP($C323,'SINAPI JANEIRO-2022'!$1:$1048576,2,0),IFERROR(VLOOKUP($C323,'5-COMP. PROPRIA'!$B$4:$I$79448,4,0),""))</f>
        <v>União de ferro conico macho-femea  2 1/2"</v>
      </c>
      <c r="F323" s="272" t="str">
        <f>IFERROR(VLOOKUP($C323,'SINAPI JANEIRO-2022'!$A:$D,3,0),IFERROR(VLOOKUP($C323,'5-COMP. PROPRIA'!$B$4:$I$79448,5,0),""))</f>
        <v>UN</v>
      </c>
      <c r="G323" s="273">
        <v>4</v>
      </c>
      <c r="H323" s="44">
        <f>IFERROR(VLOOKUP($C323,'SINAPI JANEIRO-2022'!$A:$D,4,0),IFERROR(VLOOKUP($C323,'5-COMP. PROPRIA'!$B$4:$I$79448,8,0),""))</f>
        <v>149.28</v>
      </c>
      <c r="I323" s="44">
        <f>TRUNC(H323*'4-BDI'!$E$35,2)</f>
        <v>190.63</v>
      </c>
      <c r="J323" s="44">
        <f t="shared" si="65"/>
        <v>597.12</v>
      </c>
      <c r="K323" s="512">
        <f t="shared" si="66"/>
        <v>762.52</v>
      </c>
    </row>
    <row r="324" spans="1:11" outlineLevel="1">
      <c r="A324" s="6"/>
      <c r="B324" s="270" t="s">
        <v>4014</v>
      </c>
      <c r="C324" s="267" t="s">
        <v>3768</v>
      </c>
      <c r="D324" s="268" t="s">
        <v>3951</v>
      </c>
      <c r="E324" s="271" t="str">
        <f>IFERROR(VLOOKUP($C324,'SINAPI JANEIRO-2022'!$1:$1048576,2,0),IFERROR(VLOOKUP($C324,'5-COMP. PROPRIA'!$B$4:$I$79448,4,0),""))</f>
        <v>Luminária de emergência com lam fluorecente 9W de 1 hora</v>
      </c>
      <c r="F324" s="272" t="str">
        <f>IFERROR(VLOOKUP($C324,'SINAPI JANEIRO-2022'!$A:$D,3,0),IFERROR(VLOOKUP($C324,'5-COMP. PROPRIA'!$B$4:$I$79448,5,0),""))</f>
        <v>UN</v>
      </c>
      <c r="G324" s="273">
        <v>59</v>
      </c>
      <c r="H324" s="44">
        <f>IFERROR(VLOOKUP($C324,'SINAPI JANEIRO-2022'!$A:$D,4,0),IFERROR(VLOOKUP($C324,'5-COMP. PROPRIA'!$B$4:$I$79448,8,0),""))</f>
        <v>32.339999999999996</v>
      </c>
      <c r="I324" s="44">
        <f>TRUNC(H324*'4-BDI'!$E$35,2)</f>
        <v>41.29</v>
      </c>
      <c r="J324" s="44">
        <f t="shared" si="65"/>
        <v>1908.06</v>
      </c>
      <c r="K324" s="512">
        <f t="shared" si="66"/>
        <v>2436.11</v>
      </c>
    </row>
    <row r="325" spans="1:11" outlineLevel="1">
      <c r="A325" s="6"/>
      <c r="B325" s="270" t="s">
        <v>4015</v>
      </c>
      <c r="C325" s="267" t="s">
        <v>11844</v>
      </c>
      <c r="D325" s="268" t="s">
        <v>3951</v>
      </c>
      <c r="E325" s="271" t="str">
        <f>IFERROR(VLOOKUP($C325,'SINAPI JANEIRO-2022'!$1:$1048576,2,0),IFERROR(VLOOKUP($C325,'5-COMP. PROPRIA'!$B$4:$I$79448,4,0),""))</f>
        <v>Marcação no Piso - 1 x 1m para extintor</v>
      </c>
      <c r="F325" s="272" t="str">
        <f>IFERROR(VLOOKUP($C325,'SINAPI JANEIRO-2022'!$A:$D,3,0),IFERROR(VLOOKUP($C325,'5-COMP. PROPRIA'!$B$4:$I$79448,5,0),""))</f>
        <v>M</v>
      </c>
      <c r="G325" s="273">
        <v>8</v>
      </c>
      <c r="H325" s="44">
        <f>IFERROR(VLOOKUP($C325,'SINAPI JANEIRO-2022'!$A:$D,4,0),IFERROR(VLOOKUP($C325,'5-COMP. PROPRIA'!$B$4:$I$79448,8,0),""))</f>
        <v>15.87</v>
      </c>
      <c r="I325" s="44">
        <f>TRUNC(H325*'4-BDI'!$E$35,2)</f>
        <v>20.260000000000002</v>
      </c>
      <c r="J325" s="44">
        <f t="shared" si="65"/>
        <v>126.96</v>
      </c>
      <c r="K325" s="512">
        <f t="shared" si="66"/>
        <v>162.08000000000001</v>
      </c>
    </row>
    <row r="326" spans="1:11" outlineLevel="1">
      <c r="A326" s="6"/>
      <c r="B326" s="270" t="s">
        <v>4016</v>
      </c>
      <c r="C326" s="267" t="s">
        <v>11846</v>
      </c>
      <c r="D326" s="268" t="s">
        <v>3951</v>
      </c>
      <c r="E326" s="271" t="str">
        <f>IFERROR(VLOOKUP($C326,'SINAPI JANEIRO-2022'!$1:$1048576,2,0),IFERROR(VLOOKUP($C326,'5-COMP. PROPRIA'!$B$4:$I$79448,4,0),""))</f>
        <v>Marcação no Piso - 1 x 1m para hidrante</v>
      </c>
      <c r="F326" s="272" t="str">
        <f>IFERROR(VLOOKUP($C326,'SINAPI JANEIRO-2022'!$A:$D,3,0),IFERROR(VLOOKUP($C326,'5-COMP. PROPRIA'!$B$4:$I$79448,5,0),""))</f>
        <v>M</v>
      </c>
      <c r="G326" s="273">
        <v>3</v>
      </c>
      <c r="H326" s="44">
        <f>IFERROR(VLOOKUP($C326,'SINAPI JANEIRO-2022'!$A:$D,4,0),IFERROR(VLOOKUP($C326,'5-COMP. PROPRIA'!$B$4:$I$79448,8,0),""))</f>
        <v>15.87</v>
      </c>
      <c r="I326" s="44">
        <f>TRUNC(H326*'4-BDI'!$E$35,2)</f>
        <v>20.260000000000002</v>
      </c>
      <c r="J326" s="44">
        <f t="shared" ref="J326" si="67">TRUNC(G326*H326,2)</f>
        <v>47.61</v>
      </c>
      <c r="K326" s="512">
        <f t="shared" ref="K326" si="68">TRUNC(G326*I326,2)</f>
        <v>60.78</v>
      </c>
    </row>
    <row r="327" spans="1:11" outlineLevel="1">
      <c r="A327" s="6"/>
      <c r="B327" s="270" t="s">
        <v>4018</v>
      </c>
      <c r="C327" s="269" t="s">
        <v>4250</v>
      </c>
      <c r="D327" s="268" t="s">
        <v>3951</v>
      </c>
      <c r="E327" s="271" t="str">
        <f>IFERROR(VLOOKUP($C327,'SINAPI JANEIRO-2022'!$1:$1048576,2,0),IFERROR(VLOOKUP($C327,'5-COMP. PROPRIA'!$B$4:$I$79448,4,0),""))</f>
        <v>Conjunto motobomba trifasico BC-21 R 1 1/2 3 CV</v>
      </c>
      <c r="F327" s="272" t="str">
        <f>IFERROR(VLOOKUP($C327,'SINAPI JANEIRO-2022'!$A:$D,3,0),IFERROR(VLOOKUP($C327,'5-COMP. PROPRIA'!$B$4:$I$79448,5,0),""))</f>
        <v>UN</v>
      </c>
      <c r="G327" s="273">
        <v>2</v>
      </c>
      <c r="H327" s="44">
        <f>IFERROR(VLOOKUP($C327,'SINAPI JANEIRO-2022'!$A:$D,4,0),IFERROR(VLOOKUP($C327,'5-COMP. PROPRIA'!$B$4:$I$79448,8,0),""))</f>
        <v>2717.16</v>
      </c>
      <c r="I327" s="44">
        <f>TRUNC(H327*'4-BDI'!$E$35,2)</f>
        <v>3469.82</v>
      </c>
      <c r="J327" s="44">
        <f t="shared" si="65"/>
        <v>5434.32</v>
      </c>
      <c r="K327" s="512">
        <f t="shared" si="66"/>
        <v>6939.64</v>
      </c>
    </row>
    <row r="328" spans="1:11" outlineLevel="1">
      <c r="A328" s="6"/>
      <c r="B328" s="270" t="s">
        <v>12352</v>
      </c>
      <c r="C328" s="267" t="s">
        <v>3770</v>
      </c>
      <c r="D328" s="268" t="s">
        <v>3951</v>
      </c>
      <c r="E328" s="271" t="str">
        <f>IFERROR(VLOOKUP($C328,'SINAPI JANEIRO-2022'!$1:$1048576,2,0),IFERROR(VLOOKUP($C328,'5-COMP. PROPRIA'!$B$4:$I$79448,4,0),""))</f>
        <v>Placa de sinalização em pvc cod 25 - (200x200) Hidrante de incendio</v>
      </c>
      <c r="F328" s="272" t="str">
        <f>IFERROR(VLOOKUP($C328,'SINAPI JANEIRO-2022'!$A:$D,3,0),IFERROR(VLOOKUP($C328,'5-COMP. PROPRIA'!$B$4:$I$79448,5,0),""))</f>
        <v>UN</v>
      </c>
      <c r="G328" s="273">
        <v>2</v>
      </c>
      <c r="H328" s="44">
        <f>IFERROR(VLOOKUP($C328,'SINAPI JANEIRO-2022'!$A:$D,4,0),IFERROR(VLOOKUP($C328,'5-COMP. PROPRIA'!$B$4:$I$79448,8,0),""))</f>
        <v>13.59</v>
      </c>
      <c r="I328" s="44">
        <f>TRUNC(H328*'4-BDI'!$E$35,2)</f>
        <v>17.350000000000001</v>
      </c>
      <c r="J328" s="44">
        <f t="shared" si="65"/>
        <v>27.18</v>
      </c>
      <c r="K328" s="512">
        <f t="shared" si="66"/>
        <v>34.700000000000003</v>
      </c>
    </row>
    <row r="329" spans="1:11" outlineLevel="1">
      <c r="A329" s="6"/>
      <c r="B329" s="270" t="s">
        <v>4019</v>
      </c>
      <c r="C329" s="267" t="s">
        <v>3773</v>
      </c>
      <c r="D329" s="268" t="s">
        <v>3951</v>
      </c>
      <c r="E329" s="271" t="str">
        <f>IFERROR(VLOOKUP($C329,'SINAPI JANEIRO-2022'!$1:$1048576,2,0),IFERROR(VLOOKUP($C329,'5-COMP. PROPRIA'!$B$4:$I$79448,4,0),""))</f>
        <v>Placa de sinalização em pvc cod 12 e 13- (250x125) Saída de emergência</v>
      </c>
      <c r="F329" s="272" t="str">
        <f>IFERROR(VLOOKUP($C329,'SINAPI JANEIRO-2022'!$A:$D,3,0),IFERROR(VLOOKUP($C329,'5-COMP. PROPRIA'!$B$4:$I$79448,5,0),""))</f>
        <v>UN</v>
      </c>
      <c r="G329" s="273">
        <v>21</v>
      </c>
      <c r="H329" s="44">
        <f>IFERROR(VLOOKUP($C329,'SINAPI JANEIRO-2022'!$A:$D,4,0),IFERROR(VLOOKUP($C329,'5-COMP. PROPRIA'!$B$4:$I$79448,8,0),""))</f>
        <v>16.79</v>
      </c>
      <c r="I329" s="44">
        <f>TRUNC(H329*'4-BDI'!$E$35,2)</f>
        <v>21.44</v>
      </c>
      <c r="J329" s="44">
        <f t="shared" si="65"/>
        <v>352.59</v>
      </c>
      <c r="K329" s="512">
        <f t="shared" si="66"/>
        <v>450.24</v>
      </c>
    </row>
    <row r="330" spans="1:11" outlineLevel="1">
      <c r="A330" s="6"/>
      <c r="B330" s="270" t="s">
        <v>4020</v>
      </c>
      <c r="C330" s="267" t="s">
        <v>3776</v>
      </c>
      <c r="D330" s="268" t="s">
        <v>3951</v>
      </c>
      <c r="E330" s="271" t="str">
        <f>IFERROR(VLOOKUP($C330,'SINAPI JANEIRO-2022'!$1:$1048576,2,0),IFERROR(VLOOKUP($C330,'5-COMP. PROPRIA'!$B$4:$I$79448,4,0),""))</f>
        <v>Placa de sinalização em pvc cod 17 - (250x125) Mensagem "Saída"</v>
      </c>
      <c r="F330" s="272" t="str">
        <f>IFERROR(VLOOKUP($C330,'SINAPI JANEIRO-2022'!$A:$D,3,0),IFERROR(VLOOKUP($C330,'5-COMP. PROPRIA'!$B$4:$I$79448,5,0),""))</f>
        <v>UN</v>
      </c>
      <c r="G330" s="273">
        <v>4</v>
      </c>
      <c r="H330" s="44">
        <f>IFERROR(VLOOKUP($C330,'SINAPI JANEIRO-2022'!$A:$D,4,0),IFERROR(VLOOKUP($C330,'5-COMP. PROPRIA'!$B$4:$I$79448,8,0),""))</f>
        <v>16.79</v>
      </c>
      <c r="I330" s="44">
        <f>TRUNC(H330*'4-BDI'!$E$35,2)</f>
        <v>21.44</v>
      </c>
      <c r="J330" s="44">
        <f t="shared" si="65"/>
        <v>67.16</v>
      </c>
      <c r="K330" s="512">
        <f t="shared" si="66"/>
        <v>85.76</v>
      </c>
    </row>
    <row r="331" spans="1:11" outlineLevel="1">
      <c r="A331" s="6"/>
      <c r="B331" s="270" t="s">
        <v>3720</v>
      </c>
      <c r="C331" s="267" t="s">
        <v>3779</v>
      </c>
      <c r="D331" s="268" t="s">
        <v>3951</v>
      </c>
      <c r="E331" s="271" t="str">
        <f>IFERROR(VLOOKUP($C331,'SINAPI JANEIRO-2022'!$1:$1048576,2,0),IFERROR(VLOOKUP($C331,'5-COMP. PROPRIA'!$B$4:$I$79448,4,0),""))</f>
        <v>Placa de sinalização em pvc cod 23 - (200x200) Extintor de Incêndio</v>
      </c>
      <c r="F331" s="272" t="str">
        <f>IFERROR(VLOOKUP($C331,'SINAPI JANEIRO-2022'!$A:$D,3,0),IFERROR(VLOOKUP($C331,'5-COMP. PROPRIA'!$B$4:$I$79448,5,0),""))</f>
        <v>UN</v>
      </c>
      <c r="G331" s="273">
        <v>10</v>
      </c>
      <c r="H331" s="44">
        <f>IFERROR(VLOOKUP($C331,'SINAPI JANEIRO-2022'!$A:$D,4,0),IFERROR(VLOOKUP($C331,'5-COMP. PROPRIA'!$B$4:$I$79448,8,0),""))</f>
        <v>16.79</v>
      </c>
      <c r="I331" s="44">
        <f>TRUNC(H331*'4-BDI'!$E$35,2)</f>
        <v>21.44</v>
      </c>
      <c r="J331" s="44">
        <f t="shared" si="65"/>
        <v>167.9</v>
      </c>
      <c r="K331" s="512">
        <f t="shared" si="66"/>
        <v>214.4</v>
      </c>
    </row>
    <row r="332" spans="1:11" ht="15" outlineLevel="1">
      <c r="A332" s="6"/>
      <c r="B332" s="124"/>
      <c r="C332" s="73"/>
      <c r="D332" s="73"/>
      <c r="E332" s="74"/>
      <c r="F332" s="492"/>
      <c r="G332" s="73"/>
      <c r="H332" s="141"/>
      <c r="I332" s="141" t="s">
        <v>12591</v>
      </c>
      <c r="J332" s="72">
        <f>TRUNC(SUM(J304:J331),2)</f>
        <v>24818.01</v>
      </c>
      <c r="K332" s="318">
        <f>TRUNC(SUM(K304:K331),2)</f>
        <v>31691.49</v>
      </c>
    </row>
    <row r="333" spans="1:11">
      <c r="A333" s="6"/>
      <c r="B333" s="283"/>
      <c r="C333" s="284"/>
      <c r="D333" s="284"/>
      <c r="E333" s="26"/>
      <c r="F333" s="284"/>
      <c r="G333" s="42"/>
      <c r="H333" s="29"/>
      <c r="I333" s="29"/>
      <c r="J333" s="29"/>
      <c r="K333" s="518"/>
    </row>
    <row r="334" spans="1:11" ht="15" collapsed="1">
      <c r="A334" s="6"/>
      <c r="B334" s="123">
        <v>14</v>
      </c>
      <c r="C334" s="265"/>
      <c r="D334" s="265"/>
      <c r="E334" s="60" t="s">
        <v>4070</v>
      </c>
      <c r="F334" s="265"/>
      <c r="G334" s="62"/>
      <c r="H334" s="62"/>
      <c r="I334" s="62"/>
      <c r="J334" s="62"/>
      <c r="K334" s="513"/>
    </row>
    <row r="335" spans="1:11" ht="15" outlineLevel="1">
      <c r="A335" s="6"/>
      <c r="B335" s="125" t="s">
        <v>3728</v>
      </c>
      <c r="C335" s="78"/>
      <c r="D335" s="78"/>
      <c r="E335" s="64" t="s">
        <v>4072</v>
      </c>
      <c r="F335" s="71"/>
      <c r="G335" s="65"/>
      <c r="H335" s="65"/>
      <c r="I335" s="65"/>
      <c r="J335" s="65"/>
      <c r="K335" s="522"/>
    </row>
    <row r="336" spans="1:11" ht="42.75" outlineLevel="1">
      <c r="A336" s="6"/>
      <c r="B336" s="275" t="s">
        <v>12353</v>
      </c>
      <c r="C336" s="268" t="s">
        <v>12027</v>
      </c>
      <c r="D336" s="268" t="s">
        <v>11777</v>
      </c>
      <c r="E336" s="271" t="str">
        <f>IFERROR(VLOOKUP($C336,'SINAPI JANEIRO-2022'!$1:$1048576,2,0),IFERROR(VLOOKUP($C336,'5-COMP. PROPRIA'!$B$4:$I$79448,4,0),""))</f>
        <v>Quadro de Distribuição de embutir, completo, (para 08 disjuntores monopolares, com barramento para as fases, neutro e para proteção, metálico, pintura eletrostática epóxi cor bege, c/ porta, trinco e acessórios)</v>
      </c>
      <c r="F336" s="272" t="str">
        <f>IFERROR(VLOOKUP($C336,'SINAPI JANEIRO-2022'!$A:$D,3,0),IFERROR(VLOOKUP($C336,'5-COMP. PROPRIA'!$B$4:$I$79448,5,0),""))</f>
        <v>UN</v>
      </c>
      <c r="G336" s="273">
        <v>3</v>
      </c>
      <c r="H336" s="44">
        <f>IFERROR(VLOOKUP($C336,'SINAPI JANEIRO-2022'!$A:$D,4,0),IFERROR(VLOOKUP($C336,'5-COMP. PROPRIA'!$B$4:$I$79448,8,0),""))</f>
        <v>420.37</v>
      </c>
      <c r="I336" s="44">
        <f>TRUNC(H336*'4-BDI'!$E$35,2)</f>
        <v>536.80999999999995</v>
      </c>
      <c r="J336" s="44">
        <f t="shared" ref="J336:J340" si="69">TRUNC(G336*H336,2)</f>
        <v>1261.1099999999999</v>
      </c>
      <c r="K336" s="512">
        <f t="shared" ref="K336:K340" si="70">TRUNC(G336*I336,2)</f>
        <v>1610.43</v>
      </c>
    </row>
    <row r="337" spans="1:11" ht="42.75" outlineLevel="1">
      <c r="A337" s="6"/>
      <c r="B337" s="275" t="s">
        <v>12354</v>
      </c>
      <c r="C337" s="268" t="s">
        <v>12029</v>
      </c>
      <c r="D337" s="268" t="s">
        <v>11777</v>
      </c>
      <c r="E337" s="271" t="str">
        <f>IFERROR(VLOOKUP($C337,'SINAPI JANEIRO-2022'!$1:$1048576,2,0),IFERROR(VLOOKUP($C337,'5-COMP. PROPRIA'!$B$4:$I$79448,4,0),""))</f>
        <v>Quadro de Distribuição de embutir, completo, (para 18 disjuntores monopolares, com barramento para as fases, neutro e para proteção, metálico, pintura eletrostática epóxi cor bege, c/ porta, trinco e acessórios)</v>
      </c>
      <c r="F337" s="272" t="str">
        <f>IFERROR(VLOOKUP($C337,'SINAPI JANEIRO-2022'!$A:$D,3,0),IFERROR(VLOOKUP($C337,'5-COMP. PROPRIA'!$B$4:$I$79448,5,0),""))</f>
        <v>UN</v>
      </c>
      <c r="G337" s="273">
        <v>1</v>
      </c>
      <c r="H337" s="44">
        <f>IFERROR(VLOOKUP($C337,'SINAPI JANEIRO-2022'!$A:$D,4,0),IFERROR(VLOOKUP($C337,'5-COMP. PROPRIA'!$B$4:$I$79448,8,0),""))</f>
        <v>582.62</v>
      </c>
      <c r="I337" s="44">
        <f>TRUNC(H337*'4-BDI'!$E$35,2)</f>
        <v>744</v>
      </c>
      <c r="J337" s="44">
        <f t="shared" si="69"/>
        <v>582.62</v>
      </c>
      <c r="K337" s="512">
        <f t="shared" si="70"/>
        <v>744</v>
      </c>
    </row>
    <row r="338" spans="1:11" ht="42.75" outlineLevel="1">
      <c r="A338" s="6"/>
      <c r="B338" s="275" t="s">
        <v>12355</v>
      </c>
      <c r="C338" s="268" t="s">
        <v>12031</v>
      </c>
      <c r="D338" s="268" t="s">
        <v>11777</v>
      </c>
      <c r="E338" s="271" t="str">
        <f>IFERROR(VLOOKUP($C338,'SINAPI JANEIRO-2022'!$1:$1048576,2,0),IFERROR(VLOOKUP($C338,'5-COMP. PROPRIA'!$B$4:$I$79448,4,0),""))</f>
        <v>Quadro de Distribuição de embutir, completo, (para 24 disjuntores monopolares, com barramento para as fases, neutro e para proteção, metálico, pintura eletrostática epóxi cor bege, c/ porta, trinco e acessórios)</v>
      </c>
      <c r="F338" s="272" t="str">
        <f>IFERROR(VLOOKUP($C338,'SINAPI JANEIRO-2022'!$A:$D,3,0),IFERROR(VLOOKUP($C338,'5-COMP. PROPRIA'!$B$4:$I$79448,5,0),""))</f>
        <v>UN</v>
      </c>
      <c r="G338" s="273">
        <v>3</v>
      </c>
      <c r="H338" s="44">
        <f>IFERROR(VLOOKUP($C338,'SINAPI JANEIRO-2022'!$A:$D,4,0),IFERROR(VLOOKUP($C338,'5-COMP. PROPRIA'!$B$4:$I$79448,8,0),""))</f>
        <v>611.5</v>
      </c>
      <c r="I338" s="44">
        <f>TRUNC(H338*'4-BDI'!$E$35,2)</f>
        <v>780.88</v>
      </c>
      <c r="J338" s="44">
        <f t="shared" si="69"/>
        <v>1834.5</v>
      </c>
      <c r="K338" s="512">
        <f t="shared" si="70"/>
        <v>2342.64</v>
      </c>
    </row>
    <row r="339" spans="1:11" ht="42.75" outlineLevel="1">
      <c r="A339" s="6"/>
      <c r="B339" s="275" t="s">
        <v>12356</v>
      </c>
      <c r="C339" s="268" t="s">
        <v>12033</v>
      </c>
      <c r="D339" s="268" t="s">
        <v>11777</v>
      </c>
      <c r="E339" s="271" t="str">
        <f>IFERROR(VLOOKUP($C339,'SINAPI JANEIRO-2022'!$1:$1048576,2,0),IFERROR(VLOOKUP($C339,'5-COMP. PROPRIA'!$B$4:$I$79448,4,0),""))</f>
        <v>Quadro de Distribuição de embutir, completo, (para 50 disjuntores monopolares, com barramento para as fases, neutro e para proteção, metálico, pintura eletrostática epóxi cor bege, c/ porta, trinco e acessórios)</v>
      </c>
      <c r="F339" s="272" t="str">
        <f>IFERROR(VLOOKUP($C339,'SINAPI JANEIRO-2022'!$A:$D,3,0),IFERROR(VLOOKUP($C339,'5-COMP. PROPRIA'!$B$4:$I$79448,5,0),""))</f>
        <v>UN</v>
      </c>
      <c r="G339" s="273">
        <v>2</v>
      </c>
      <c r="H339" s="44">
        <f>IFERROR(VLOOKUP($C339,'SINAPI JANEIRO-2022'!$A:$D,4,0),IFERROR(VLOOKUP($C339,'5-COMP. PROPRIA'!$B$4:$I$79448,8,0),""))</f>
        <v>1184.98</v>
      </c>
      <c r="I339" s="44">
        <f>TRUNC(H339*'4-BDI'!$E$35,2)</f>
        <v>1513.22</v>
      </c>
      <c r="J339" s="44">
        <f t="shared" si="69"/>
        <v>2369.96</v>
      </c>
      <c r="K339" s="512">
        <f t="shared" si="70"/>
        <v>3026.44</v>
      </c>
    </row>
    <row r="340" spans="1:11" outlineLevel="1">
      <c r="A340" s="6"/>
      <c r="B340" s="275" t="s">
        <v>12357</v>
      </c>
      <c r="C340" s="268" t="s">
        <v>12035</v>
      </c>
      <c r="D340" s="268" t="s">
        <v>11777</v>
      </c>
      <c r="E340" s="271" t="str">
        <f>IFERROR(VLOOKUP($C340,'SINAPI JANEIRO-2022'!$1:$1048576,2,0),IFERROR(VLOOKUP($C340,'5-COMP. PROPRIA'!$B$4:$I$79448,4,0),""))</f>
        <v>Quadro de medição - fornecimento e instalação</v>
      </c>
      <c r="F340" s="272" t="str">
        <f>IFERROR(VLOOKUP($C340,'SINAPI JANEIRO-2022'!$A:$D,3,0),IFERROR(VLOOKUP($C340,'5-COMP. PROPRIA'!$B$4:$I$79448,5,0),""))</f>
        <v>UN</v>
      </c>
      <c r="G340" s="273">
        <v>1</v>
      </c>
      <c r="H340" s="44">
        <f>IFERROR(VLOOKUP($C340,'SINAPI JANEIRO-2022'!$A:$D,4,0),IFERROR(VLOOKUP($C340,'5-COMP. PROPRIA'!$B$4:$I$79448,8,0),""))</f>
        <v>199.49</v>
      </c>
      <c r="I340" s="44">
        <f>TRUNC(H340*'4-BDI'!$E$35,2)</f>
        <v>254.74</v>
      </c>
      <c r="J340" s="44">
        <f t="shared" si="69"/>
        <v>199.49</v>
      </c>
      <c r="K340" s="512">
        <f t="shared" si="70"/>
        <v>254.74</v>
      </c>
    </row>
    <row r="341" spans="1:11" ht="15" outlineLevel="1">
      <c r="A341" s="6"/>
      <c r="B341" s="125" t="s">
        <v>3733</v>
      </c>
      <c r="C341" s="75"/>
      <c r="D341" s="75"/>
      <c r="E341" s="70" t="s">
        <v>4074</v>
      </c>
      <c r="F341" s="71"/>
      <c r="G341" s="65"/>
      <c r="H341" s="66"/>
      <c r="I341" s="66"/>
      <c r="J341" s="66"/>
      <c r="K341" s="517"/>
    </row>
    <row r="342" spans="1:11" outlineLevel="1">
      <c r="A342" s="6"/>
      <c r="B342" s="270" t="s">
        <v>12358</v>
      </c>
      <c r="C342" s="267" t="s">
        <v>12037</v>
      </c>
      <c r="D342" s="268" t="s">
        <v>11777</v>
      </c>
      <c r="E342" s="271" t="str">
        <f>IFERROR(VLOOKUP($C342,'SINAPI JANEIRO-2022'!$1:$1048576,2,0),IFERROR(VLOOKUP($C342,'5-COMP. PROPRIA'!$B$4:$I$79448,4,0),""))</f>
        <v>Disjuntor unipolar termomagnético 10A</v>
      </c>
      <c r="F342" s="272" t="str">
        <f>IFERROR(VLOOKUP($C342,'SINAPI JANEIRO-2022'!$A:$D,3,0),IFERROR(VLOOKUP($C342,'5-COMP. PROPRIA'!$B$4:$I$79448,5,0),""))</f>
        <v>UN</v>
      </c>
      <c r="G342" s="273">
        <v>22</v>
      </c>
      <c r="H342" s="44">
        <f>IFERROR(VLOOKUP($C342,'SINAPI JANEIRO-2022'!$A:$D,4,0),IFERROR(VLOOKUP($C342,'5-COMP. PROPRIA'!$B$4:$I$79448,8,0),""))</f>
        <v>11.28</v>
      </c>
      <c r="I342" s="44">
        <f>TRUNC(H342*'4-BDI'!$E$35,2)</f>
        <v>14.4</v>
      </c>
      <c r="J342" s="44">
        <f t="shared" ref="J342:J359" si="71">TRUNC(G342*H342,2)</f>
        <v>248.16</v>
      </c>
      <c r="K342" s="512">
        <f t="shared" ref="K342:K359" si="72">TRUNC(G342*I342,2)</f>
        <v>316.8</v>
      </c>
    </row>
    <row r="343" spans="1:11" outlineLevel="1">
      <c r="A343" s="6"/>
      <c r="B343" s="270" t="s">
        <v>12359</v>
      </c>
      <c r="C343" s="267" t="s">
        <v>12039</v>
      </c>
      <c r="D343" s="268" t="s">
        <v>11777</v>
      </c>
      <c r="E343" s="271" t="str">
        <f>IFERROR(VLOOKUP($C343,'SINAPI JANEIRO-2022'!$1:$1048576,2,0),IFERROR(VLOOKUP($C343,'5-COMP. PROPRIA'!$B$4:$I$79448,4,0),""))</f>
        <v>Disjuntor unipolar termomagnético 16A</v>
      </c>
      <c r="F343" s="272" t="str">
        <f>IFERROR(VLOOKUP($C343,'SINAPI JANEIRO-2022'!$A:$D,3,0),IFERROR(VLOOKUP($C343,'5-COMP. PROPRIA'!$B$4:$I$79448,5,0),""))</f>
        <v>UN</v>
      </c>
      <c r="G343" s="273">
        <v>71</v>
      </c>
      <c r="H343" s="44">
        <f>IFERROR(VLOOKUP($C343,'SINAPI JANEIRO-2022'!$A:$D,4,0),IFERROR(VLOOKUP($C343,'5-COMP. PROPRIA'!$B$4:$I$79448,8,0),""))</f>
        <v>11.71</v>
      </c>
      <c r="I343" s="44">
        <f>TRUNC(H343*'4-BDI'!$E$35,2)</f>
        <v>14.95</v>
      </c>
      <c r="J343" s="44">
        <f t="shared" si="71"/>
        <v>831.41</v>
      </c>
      <c r="K343" s="512">
        <f t="shared" si="72"/>
        <v>1061.45</v>
      </c>
    </row>
    <row r="344" spans="1:11" outlineLevel="1">
      <c r="A344" s="6"/>
      <c r="B344" s="270" t="s">
        <v>12360</v>
      </c>
      <c r="C344" s="267" t="s">
        <v>12041</v>
      </c>
      <c r="D344" s="268" t="s">
        <v>11777</v>
      </c>
      <c r="E344" s="271" t="str">
        <f>IFERROR(VLOOKUP($C344,'SINAPI JANEIRO-2022'!$1:$1048576,2,0),IFERROR(VLOOKUP($C344,'5-COMP. PROPRIA'!$B$4:$I$79448,4,0),""))</f>
        <v>Disjuntor unipolar termomagnético 20A</v>
      </c>
      <c r="F344" s="272" t="str">
        <f>IFERROR(VLOOKUP($C344,'SINAPI JANEIRO-2022'!$A:$D,3,0),IFERROR(VLOOKUP($C344,'5-COMP. PROPRIA'!$B$4:$I$79448,5,0),""))</f>
        <v>UN</v>
      </c>
      <c r="G344" s="273">
        <v>19</v>
      </c>
      <c r="H344" s="44">
        <f>IFERROR(VLOOKUP($C344,'SINAPI JANEIRO-2022'!$A:$D,4,0),IFERROR(VLOOKUP($C344,'5-COMP. PROPRIA'!$B$4:$I$79448,8,0),""))</f>
        <v>12.6</v>
      </c>
      <c r="I344" s="44">
        <f>TRUNC(H344*'4-BDI'!$E$35,2)</f>
        <v>16.09</v>
      </c>
      <c r="J344" s="44">
        <f t="shared" si="71"/>
        <v>239.4</v>
      </c>
      <c r="K344" s="512">
        <f t="shared" si="72"/>
        <v>305.70999999999998</v>
      </c>
    </row>
    <row r="345" spans="1:11" outlineLevel="1">
      <c r="A345" s="6"/>
      <c r="B345" s="270" t="s">
        <v>12361</v>
      </c>
      <c r="C345" s="267" t="s">
        <v>12043</v>
      </c>
      <c r="D345" s="268" t="s">
        <v>11777</v>
      </c>
      <c r="E345" s="271" t="str">
        <f>IFERROR(VLOOKUP($C345,'SINAPI JANEIRO-2022'!$1:$1048576,2,0),IFERROR(VLOOKUP($C345,'5-COMP. PROPRIA'!$B$4:$I$79448,4,0),""))</f>
        <v>Disjuntor unipolar termomagnético 25A</v>
      </c>
      <c r="F345" s="272" t="str">
        <f>IFERROR(VLOOKUP($C345,'SINAPI JANEIRO-2022'!$A:$D,3,0),IFERROR(VLOOKUP($C345,'5-COMP. PROPRIA'!$B$4:$I$79448,5,0),""))</f>
        <v>UN</v>
      </c>
      <c r="G345" s="273">
        <v>26</v>
      </c>
      <c r="H345" s="44">
        <f>IFERROR(VLOOKUP($C345,'SINAPI JANEIRO-2022'!$A:$D,4,0),IFERROR(VLOOKUP($C345,'5-COMP. PROPRIA'!$B$4:$I$79448,8,0),""))</f>
        <v>12.6</v>
      </c>
      <c r="I345" s="44">
        <f>TRUNC(H345*'4-BDI'!$E$35,2)</f>
        <v>16.09</v>
      </c>
      <c r="J345" s="44">
        <f t="shared" si="71"/>
        <v>327.60000000000002</v>
      </c>
      <c r="K345" s="512">
        <f t="shared" si="72"/>
        <v>418.34</v>
      </c>
    </row>
    <row r="346" spans="1:11" outlineLevel="1">
      <c r="A346" s="6"/>
      <c r="B346" s="270" t="s">
        <v>12362</v>
      </c>
      <c r="C346" s="267" t="s">
        <v>12045</v>
      </c>
      <c r="D346" s="268" t="s">
        <v>11777</v>
      </c>
      <c r="E346" s="271" t="str">
        <f>IFERROR(VLOOKUP($C346,'SINAPI JANEIRO-2022'!$1:$1048576,2,0),IFERROR(VLOOKUP($C346,'5-COMP. PROPRIA'!$B$4:$I$79448,4,0),""))</f>
        <v>Disjuntor unipolar termomagnético 32A</v>
      </c>
      <c r="F346" s="272" t="str">
        <f>IFERROR(VLOOKUP($C346,'SINAPI JANEIRO-2022'!$A:$D,3,0),IFERROR(VLOOKUP($C346,'5-COMP. PROPRIA'!$B$4:$I$79448,5,0),""))</f>
        <v>UN</v>
      </c>
      <c r="G346" s="273">
        <v>10</v>
      </c>
      <c r="H346" s="44">
        <f>IFERROR(VLOOKUP($C346,'SINAPI JANEIRO-2022'!$A:$D,4,0),IFERROR(VLOOKUP($C346,'5-COMP. PROPRIA'!$B$4:$I$79448,8,0),""))</f>
        <v>13.67</v>
      </c>
      <c r="I346" s="44">
        <f>TRUNC(H346*'4-BDI'!$E$35,2)</f>
        <v>17.45</v>
      </c>
      <c r="J346" s="44">
        <f t="shared" si="71"/>
        <v>136.69999999999999</v>
      </c>
      <c r="K346" s="512">
        <f t="shared" si="72"/>
        <v>174.5</v>
      </c>
    </row>
    <row r="347" spans="1:11" outlineLevel="1">
      <c r="A347" s="6"/>
      <c r="B347" s="270" t="s">
        <v>12363</v>
      </c>
      <c r="C347" s="267" t="s">
        <v>12047</v>
      </c>
      <c r="D347" s="268" t="s">
        <v>11777</v>
      </c>
      <c r="E347" s="271" t="str">
        <f>IFERROR(VLOOKUP($C347,'SINAPI JANEIRO-2022'!$1:$1048576,2,0),IFERROR(VLOOKUP($C347,'5-COMP. PROPRIA'!$B$4:$I$79448,4,0),""))</f>
        <v>Disjuntor unipolar termomagnético 40A</v>
      </c>
      <c r="F347" s="272" t="str">
        <f>IFERROR(VLOOKUP($C347,'SINAPI JANEIRO-2022'!$A:$D,3,0),IFERROR(VLOOKUP($C347,'5-COMP. PROPRIA'!$B$4:$I$79448,5,0),""))</f>
        <v>UN</v>
      </c>
      <c r="G347" s="273">
        <v>1</v>
      </c>
      <c r="H347" s="44">
        <f>IFERROR(VLOOKUP($C347,'SINAPI JANEIRO-2022'!$A:$D,4,0),IFERROR(VLOOKUP($C347,'5-COMP. PROPRIA'!$B$4:$I$79448,8,0),""))</f>
        <v>19.79</v>
      </c>
      <c r="I347" s="44">
        <f>TRUNC(H347*'4-BDI'!$E$35,2)</f>
        <v>25.27</v>
      </c>
      <c r="J347" s="44">
        <f t="shared" si="71"/>
        <v>19.79</v>
      </c>
      <c r="K347" s="512">
        <f t="shared" si="72"/>
        <v>25.27</v>
      </c>
    </row>
    <row r="348" spans="1:11" s="2" customFormat="1" outlineLevel="1">
      <c r="A348" s="6"/>
      <c r="B348" s="270" t="s">
        <v>12364</v>
      </c>
      <c r="C348" s="267" t="s">
        <v>12048</v>
      </c>
      <c r="D348" s="268" t="s">
        <v>11777</v>
      </c>
      <c r="E348" s="271" t="str">
        <f>IFERROR(VLOOKUP($C348,'SINAPI JANEIRO-2022'!$1:$1048576,2,0),IFERROR(VLOOKUP($C348,'5-COMP. PROPRIA'!$B$4:$I$79448,4,0),""))</f>
        <v>Disjuntor tripolar termomagnético 10A</v>
      </c>
      <c r="F348" s="272" t="str">
        <f>IFERROR(VLOOKUP($C348,'SINAPI JANEIRO-2022'!$A:$D,3,0),IFERROR(VLOOKUP($C348,'5-COMP. PROPRIA'!$B$4:$I$79448,5,0),""))</f>
        <v>UN</v>
      </c>
      <c r="G348" s="273">
        <v>1</v>
      </c>
      <c r="H348" s="44">
        <f>IFERROR(VLOOKUP($C348,'SINAPI JANEIRO-2022'!$A:$D,4,0),IFERROR(VLOOKUP($C348,'5-COMP. PROPRIA'!$B$4:$I$79448,8,0),""))</f>
        <v>71.13000000000001</v>
      </c>
      <c r="I348" s="44">
        <f>TRUNC(H348*'4-BDI'!$E$35,2)</f>
        <v>90.83</v>
      </c>
      <c r="J348" s="44">
        <f t="shared" si="71"/>
        <v>71.13</v>
      </c>
      <c r="K348" s="512">
        <f t="shared" si="72"/>
        <v>90.83</v>
      </c>
    </row>
    <row r="349" spans="1:11" s="2" customFormat="1" outlineLevel="1">
      <c r="A349" s="6"/>
      <c r="B349" s="270" t="s">
        <v>12365</v>
      </c>
      <c r="C349" s="267" t="s">
        <v>12049</v>
      </c>
      <c r="D349" s="268" t="s">
        <v>3951</v>
      </c>
      <c r="E349" s="271" t="str">
        <f>IFERROR(VLOOKUP($C349,'SINAPI JANEIRO-2022'!$1:$1048576,2,0),IFERROR(VLOOKUP($C349,'5-COMP. PROPRIA'!$B$4:$I$79448,4,0),""))</f>
        <v>Disjuntor tripolar termomagnético 25A</v>
      </c>
      <c r="F349" s="272" t="str">
        <f>IFERROR(VLOOKUP($C349,'SINAPI JANEIRO-2022'!$A:$D,3,0),IFERROR(VLOOKUP($C349,'5-COMP. PROPRIA'!$B$4:$I$79448,5,0),""))</f>
        <v>UN</v>
      </c>
      <c r="G349" s="273">
        <v>4</v>
      </c>
      <c r="H349" s="44">
        <f>IFERROR(VLOOKUP($C349,'SINAPI JANEIRO-2022'!$A:$D,4,0),IFERROR(VLOOKUP($C349,'5-COMP. PROPRIA'!$B$4:$I$79448,8,0),""))</f>
        <v>75.080000000000013</v>
      </c>
      <c r="I349" s="44">
        <f>TRUNC(H349*'4-BDI'!$E$35,2)</f>
        <v>95.87</v>
      </c>
      <c r="J349" s="44">
        <f t="shared" si="71"/>
        <v>300.32</v>
      </c>
      <c r="K349" s="512">
        <f t="shared" si="72"/>
        <v>383.48</v>
      </c>
    </row>
    <row r="350" spans="1:11" s="2" customFormat="1" outlineLevel="1">
      <c r="A350" s="6"/>
      <c r="B350" s="270" t="s">
        <v>12366</v>
      </c>
      <c r="C350" s="267" t="s">
        <v>12050</v>
      </c>
      <c r="D350" s="268" t="s">
        <v>3951</v>
      </c>
      <c r="E350" s="271" t="str">
        <f>IFERROR(VLOOKUP($C350,'SINAPI JANEIRO-2022'!$1:$1048576,2,0),IFERROR(VLOOKUP($C350,'5-COMP. PROPRIA'!$B$4:$I$79448,4,0),""))</f>
        <v>Disjuntor tripolar termomagnético 32A</v>
      </c>
      <c r="F350" s="272" t="str">
        <f>IFERROR(VLOOKUP($C350,'SINAPI JANEIRO-2022'!$A:$D,3,0),IFERROR(VLOOKUP($C350,'5-COMP. PROPRIA'!$B$4:$I$79448,5,0),""))</f>
        <v>UN</v>
      </c>
      <c r="G350" s="273">
        <v>2</v>
      </c>
      <c r="H350" s="44">
        <f>IFERROR(VLOOKUP($C350,'SINAPI JANEIRO-2022'!$A:$D,4,0),IFERROR(VLOOKUP($C350,'5-COMP. PROPRIA'!$B$4:$I$79448,8,0),""))</f>
        <v>78.300000000000011</v>
      </c>
      <c r="I350" s="44">
        <f>TRUNC(H350*'4-BDI'!$E$35,2)</f>
        <v>99.98</v>
      </c>
      <c r="J350" s="44">
        <f t="shared" si="71"/>
        <v>156.6</v>
      </c>
      <c r="K350" s="512">
        <f t="shared" si="72"/>
        <v>199.96</v>
      </c>
    </row>
    <row r="351" spans="1:11" s="2" customFormat="1" outlineLevel="1">
      <c r="A351" s="6"/>
      <c r="B351" s="270" t="s">
        <v>12367</v>
      </c>
      <c r="C351" s="267" t="s">
        <v>12055</v>
      </c>
      <c r="D351" s="268" t="s">
        <v>3951</v>
      </c>
      <c r="E351" s="271" t="str">
        <f>IFERROR(VLOOKUP($C351,'SINAPI JANEIRO-2022'!$1:$1048576,2,0),IFERROR(VLOOKUP($C351,'5-COMP. PROPRIA'!$B$4:$I$79448,4,0),""))</f>
        <v>Disjuntor tripolar termomagnético 80A</v>
      </c>
      <c r="F351" s="272" t="str">
        <f>IFERROR(VLOOKUP($C351,'SINAPI JANEIRO-2022'!$A:$D,3,0),IFERROR(VLOOKUP($C351,'5-COMP. PROPRIA'!$B$4:$I$79448,5,0),""))</f>
        <v>UN</v>
      </c>
      <c r="G351" s="273">
        <v>8</v>
      </c>
      <c r="H351" s="44">
        <f>IFERROR(VLOOKUP($C351,'SINAPI JANEIRO-2022'!$A:$D,4,0),IFERROR(VLOOKUP($C351,'5-COMP. PROPRIA'!$B$4:$I$79448,8,0),""))</f>
        <v>147.36000000000001</v>
      </c>
      <c r="I351" s="44">
        <f>TRUNC(H351*'4-BDI'!$E$35,2)</f>
        <v>188.17</v>
      </c>
      <c r="J351" s="44">
        <f t="shared" si="71"/>
        <v>1178.8800000000001</v>
      </c>
      <c r="K351" s="512">
        <f t="shared" si="72"/>
        <v>1505.36</v>
      </c>
    </row>
    <row r="352" spans="1:11" s="2" customFormat="1" outlineLevel="1">
      <c r="A352" s="6"/>
      <c r="B352" s="270" t="s">
        <v>12368</v>
      </c>
      <c r="C352" s="267" t="s">
        <v>12058</v>
      </c>
      <c r="D352" s="268" t="s">
        <v>3951</v>
      </c>
      <c r="E352" s="271" t="str">
        <f>IFERROR(VLOOKUP($C352,'SINAPI JANEIRO-2022'!$1:$1048576,2,0),IFERROR(VLOOKUP($C352,'5-COMP. PROPRIA'!$B$4:$I$79448,4,0),""))</f>
        <v>Disjuntor tripolar termomagnético 175A</v>
      </c>
      <c r="F352" s="272" t="str">
        <f>IFERROR(VLOOKUP($C352,'SINAPI JANEIRO-2022'!$A:$D,3,0),IFERROR(VLOOKUP($C352,'5-COMP. PROPRIA'!$B$4:$I$79448,5,0),""))</f>
        <v>UN</v>
      </c>
      <c r="G352" s="273">
        <v>1</v>
      </c>
      <c r="H352" s="44">
        <f>IFERROR(VLOOKUP($C352,'SINAPI JANEIRO-2022'!$A:$D,4,0),IFERROR(VLOOKUP($C352,'5-COMP. PROPRIA'!$B$4:$I$79448,8,0),""))</f>
        <v>513.63</v>
      </c>
      <c r="I352" s="44">
        <f>TRUNC(H352*'4-BDI'!$E$35,2)</f>
        <v>655.9</v>
      </c>
      <c r="J352" s="44">
        <f t="shared" si="71"/>
        <v>513.63</v>
      </c>
      <c r="K352" s="512">
        <f t="shared" si="72"/>
        <v>655.9</v>
      </c>
    </row>
    <row r="353" spans="1:11" s="2" customFormat="1" outlineLevel="1">
      <c r="A353" s="6"/>
      <c r="B353" s="270" t="s">
        <v>12369</v>
      </c>
      <c r="C353" s="267" t="s">
        <v>12059</v>
      </c>
      <c r="D353" s="268" t="s">
        <v>3951</v>
      </c>
      <c r="E353" s="271" t="str">
        <f>IFERROR(VLOOKUP($C353,'SINAPI JANEIRO-2022'!$1:$1048576,2,0),IFERROR(VLOOKUP($C353,'5-COMP. PROPRIA'!$B$4:$I$79448,4,0),""))</f>
        <v>Disjuntor tripolar termomagnético 225A</v>
      </c>
      <c r="F353" s="272" t="str">
        <f>IFERROR(VLOOKUP($C353,'SINAPI JANEIRO-2022'!$A:$D,3,0),IFERROR(VLOOKUP($C353,'5-COMP. PROPRIA'!$B$4:$I$79448,5,0),""))</f>
        <v>UN</v>
      </c>
      <c r="G353" s="273">
        <v>1</v>
      </c>
      <c r="H353" s="44">
        <f>IFERROR(VLOOKUP($C353,'SINAPI JANEIRO-2022'!$A:$D,4,0),IFERROR(VLOOKUP($C353,'5-COMP. PROPRIA'!$B$4:$I$79448,8,0),""))</f>
        <v>601.89</v>
      </c>
      <c r="I353" s="44">
        <f>TRUNC(H353*'4-BDI'!$E$35,2)</f>
        <v>768.61</v>
      </c>
      <c r="J353" s="44">
        <f t="shared" ref="J353" si="73">TRUNC(G353*H353,2)</f>
        <v>601.89</v>
      </c>
      <c r="K353" s="512">
        <f t="shared" ref="K353" si="74">TRUNC(G353*I353,2)</f>
        <v>768.61</v>
      </c>
    </row>
    <row r="354" spans="1:11" s="2" customFormat="1" outlineLevel="1">
      <c r="A354" s="6"/>
      <c r="B354" s="270" t="s">
        <v>12370</v>
      </c>
      <c r="C354" s="267" t="s">
        <v>3783</v>
      </c>
      <c r="D354" s="268" t="s">
        <v>3951</v>
      </c>
      <c r="E354" s="271" t="str">
        <f>IFERROR(VLOOKUP($C354,'SINAPI JANEIRO-2022'!$1:$1048576,2,0),IFERROR(VLOOKUP($C354,'5-COMP. PROPRIA'!$B$4:$I$79448,4,0),""))</f>
        <v>INTERRUPTOR BIPOLAR DR - 100A</v>
      </c>
      <c r="F354" s="272" t="str">
        <f>IFERROR(VLOOKUP($C354,'SINAPI JANEIRO-2022'!$A:$D,3,0),IFERROR(VLOOKUP($C354,'5-COMP. PROPRIA'!$B$4:$I$79448,5,0),""))</f>
        <v>UN</v>
      </c>
      <c r="G354" s="273">
        <v>3</v>
      </c>
      <c r="H354" s="44">
        <f>IFERROR(VLOOKUP($C354,'SINAPI JANEIRO-2022'!$A:$D,4,0),IFERROR(VLOOKUP($C354,'5-COMP. PROPRIA'!$B$4:$I$79448,8,0),""))</f>
        <v>304.71999999999997</v>
      </c>
      <c r="I354" s="44">
        <f>TRUNC(H354*'4-BDI'!$E$35,2)</f>
        <v>389.12</v>
      </c>
      <c r="J354" s="44">
        <f t="shared" si="71"/>
        <v>914.16</v>
      </c>
      <c r="K354" s="512">
        <f t="shared" si="72"/>
        <v>1167.3599999999999</v>
      </c>
    </row>
    <row r="355" spans="1:11" s="2" customFormat="1" outlineLevel="1">
      <c r="A355" s="6"/>
      <c r="B355" s="270" t="s">
        <v>12371</v>
      </c>
      <c r="C355" s="267" t="s">
        <v>3785</v>
      </c>
      <c r="D355" s="268" t="s">
        <v>3951</v>
      </c>
      <c r="E355" s="271" t="str">
        <f>IFERROR(VLOOKUP($C355,'SINAPI JANEIRO-2022'!$1:$1048576,2,0),IFERROR(VLOOKUP($C355,'5-COMP. PROPRIA'!$B$4:$I$79448,4,0),""))</f>
        <v>INTERRUPTOR BIPOLAR DR - 25A</v>
      </c>
      <c r="F355" s="272" t="str">
        <f>IFERROR(VLOOKUP($C355,'SINAPI JANEIRO-2022'!$A:$D,3,0),IFERROR(VLOOKUP($C355,'5-COMP. PROPRIA'!$B$4:$I$79448,5,0),""))</f>
        <v>UN</v>
      </c>
      <c r="G355" s="273">
        <v>3</v>
      </c>
      <c r="H355" s="44">
        <f>IFERROR(VLOOKUP($C355,'SINAPI JANEIRO-2022'!$A:$D,4,0),IFERROR(VLOOKUP($C355,'5-COMP. PROPRIA'!$B$4:$I$79448,8,0),""))</f>
        <v>170.31</v>
      </c>
      <c r="I355" s="44">
        <f>TRUNC(H355*'4-BDI'!$E$35,2)</f>
        <v>217.48</v>
      </c>
      <c r="J355" s="44">
        <f t="shared" si="71"/>
        <v>510.93</v>
      </c>
      <c r="K355" s="512">
        <f t="shared" si="72"/>
        <v>652.44000000000005</v>
      </c>
    </row>
    <row r="356" spans="1:11" s="2" customFormat="1" outlineLevel="1">
      <c r="A356" s="6"/>
      <c r="B356" s="270" t="s">
        <v>12372</v>
      </c>
      <c r="C356" s="267" t="s">
        <v>3786</v>
      </c>
      <c r="D356" s="268" t="s">
        <v>3951</v>
      </c>
      <c r="E356" s="271" t="str">
        <f>IFERROR(VLOOKUP($C356,'SINAPI JANEIRO-2022'!$1:$1048576,2,0),IFERROR(VLOOKUP($C356,'5-COMP. PROPRIA'!$B$4:$I$79448,4,0),""))</f>
        <v xml:space="preserve">INTERRUPTOR BIPOLAR DR -63A </v>
      </c>
      <c r="F356" s="272" t="str">
        <f>IFERROR(VLOOKUP($C356,'SINAPI JANEIRO-2022'!$A:$D,3,0),IFERROR(VLOOKUP($C356,'5-COMP. PROPRIA'!$B$4:$I$79448,5,0),""))</f>
        <v>UN</v>
      </c>
      <c r="G356" s="273">
        <v>1</v>
      </c>
      <c r="H356" s="44">
        <f>IFERROR(VLOOKUP($C356,'SINAPI JANEIRO-2022'!$A:$D,4,0),IFERROR(VLOOKUP($C356,'5-COMP. PROPRIA'!$B$4:$I$79448,8,0),""))</f>
        <v>247.77</v>
      </c>
      <c r="I356" s="44">
        <f>TRUNC(H356*'4-BDI'!$E$35,2)</f>
        <v>316.39999999999998</v>
      </c>
      <c r="J356" s="44">
        <f t="shared" si="71"/>
        <v>247.77</v>
      </c>
      <c r="K356" s="512">
        <f t="shared" si="72"/>
        <v>316.39999999999998</v>
      </c>
    </row>
    <row r="357" spans="1:11" s="2" customFormat="1" outlineLevel="1">
      <c r="A357" s="6"/>
      <c r="B357" s="270" t="s">
        <v>12373</v>
      </c>
      <c r="C357" s="267" t="s">
        <v>3788</v>
      </c>
      <c r="D357" s="268" t="s">
        <v>3951</v>
      </c>
      <c r="E357" s="271" t="str">
        <f>IFERROR(VLOOKUP($C357,'SINAPI JANEIRO-2022'!$1:$1048576,2,0),IFERROR(VLOOKUP($C357,'5-COMP. PROPRIA'!$B$4:$I$79448,4,0),""))</f>
        <v xml:space="preserve">INTERRUPTOR BIPOLAR DR -80A </v>
      </c>
      <c r="F357" s="272" t="str">
        <f>IFERROR(VLOOKUP($C357,'SINAPI JANEIRO-2022'!$A:$D,3,0),IFERROR(VLOOKUP($C357,'5-COMP. PROPRIA'!$B$4:$I$79448,5,0),""))</f>
        <v>UN</v>
      </c>
      <c r="G357" s="273">
        <v>1</v>
      </c>
      <c r="H357" s="44">
        <f>IFERROR(VLOOKUP($C357,'SINAPI JANEIRO-2022'!$A:$D,4,0),IFERROR(VLOOKUP($C357,'5-COMP. PROPRIA'!$B$4:$I$79448,8,0),""))</f>
        <v>302.73</v>
      </c>
      <c r="I357" s="44">
        <f>TRUNC(H357*'4-BDI'!$E$35,2)</f>
        <v>386.58</v>
      </c>
      <c r="J357" s="44">
        <f t="shared" si="71"/>
        <v>302.73</v>
      </c>
      <c r="K357" s="512">
        <f t="shared" si="72"/>
        <v>386.58</v>
      </c>
    </row>
    <row r="358" spans="1:11" s="2" customFormat="1" outlineLevel="1">
      <c r="A358" s="6" t="s">
        <v>3937</v>
      </c>
      <c r="B358" s="270" t="s">
        <v>12374</v>
      </c>
      <c r="C358" s="267" t="s">
        <v>3790</v>
      </c>
      <c r="D358" s="268" t="s">
        <v>3951</v>
      </c>
      <c r="E358" s="271" t="str">
        <f>IFERROR(VLOOKUP($C358,'SINAPI JANEIRO-2022'!$1:$1048576,2,0),IFERROR(VLOOKUP($C358,'5-COMP. PROPRIA'!$B$4:$I$79448,4,0),""))</f>
        <v xml:space="preserve">DISPOSITIVO DE PROTEÇÃO CONTRA SURTO - 175V - 40KA </v>
      </c>
      <c r="F358" s="272" t="str">
        <f>IFERROR(VLOOKUP($C358,'SINAPI JANEIRO-2022'!$A:$D,3,0),IFERROR(VLOOKUP($C358,'5-COMP. PROPRIA'!$B$4:$I$79448,5,0),""))</f>
        <v>UN</v>
      </c>
      <c r="G358" s="273">
        <v>28</v>
      </c>
      <c r="H358" s="44">
        <f>IFERROR(VLOOKUP($C358,'SINAPI JANEIRO-2022'!$A:$D,4,0),IFERROR(VLOOKUP($C358,'5-COMP. PROPRIA'!$B$4:$I$79448,8,0),""))</f>
        <v>121.93</v>
      </c>
      <c r="I358" s="44">
        <f>TRUNC(H358*'4-BDI'!$E$35,2)</f>
        <v>155.69999999999999</v>
      </c>
      <c r="J358" s="44">
        <f t="shared" si="71"/>
        <v>3414.04</v>
      </c>
      <c r="K358" s="512">
        <f t="shared" si="72"/>
        <v>4359.6000000000004</v>
      </c>
    </row>
    <row r="359" spans="1:11" outlineLevel="1">
      <c r="A359" s="6"/>
      <c r="B359" s="270" t="s">
        <v>12375</v>
      </c>
      <c r="C359" s="267" t="s">
        <v>3792</v>
      </c>
      <c r="D359" s="268" t="s">
        <v>3951</v>
      </c>
      <c r="E359" s="271" t="str">
        <f>IFERROR(VLOOKUP($C359,'SINAPI JANEIRO-2022'!$1:$1048576,2,0),IFERROR(VLOOKUP($C359,'5-COMP. PROPRIA'!$B$4:$I$79448,4,0),""))</f>
        <v xml:space="preserve">DISPOSITIVO DE PROTEÇÃO CONTRA SURTO - 175V - 80KA </v>
      </c>
      <c r="F359" s="272" t="str">
        <f>IFERROR(VLOOKUP($C359,'SINAPI JANEIRO-2022'!$A:$D,3,0),IFERROR(VLOOKUP($C359,'5-COMP. PROPRIA'!$B$4:$I$79448,5,0),""))</f>
        <v>UN</v>
      </c>
      <c r="G359" s="273">
        <v>8</v>
      </c>
      <c r="H359" s="44">
        <f>IFERROR(VLOOKUP($C359,'SINAPI JANEIRO-2022'!$A:$D,4,0),IFERROR(VLOOKUP($C359,'5-COMP. PROPRIA'!$B$4:$I$79448,8,0),""))</f>
        <v>121.93</v>
      </c>
      <c r="I359" s="44">
        <f>TRUNC(H359*'4-BDI'!$E$35,2)</f>
        <v>155.69999999999999</v>
      </c>
      <c r="J359" s="44">
        <f t="shared" si="71"/>
        <v>975.44</v>
      </c>
      <c r="K359" s="512">
        <f t="shared" si="72"/>
        <v>1245.5999999999999</v>
      </c>
    </row>
    <row r="360" spans="1:11" ht="15" outlineLevel="1">
      <c r="A360" s="6"/>
      <c r="B360" s="125" t="s">
        <v>4021</v>
      </c>
      <c r="C360" s="78"/>
      <c r="D360" s="78"/>
      <c r="E360" s="64" t="s">
        <v>4077</v>
      </c>
      <c r="F360" s="71"/>
      <c r="G360" s="65"/>
      <c r="H360" s="66"/>
      <c r="I360" s="66"/>
      <c r="J360" s="66"/>
      <c r="K360" s="517"/>
    </row>
    <row r="361" spans="1:11" outlineLevel="1">
      <c r="A361" s="6"/>
      <c r="B361" s="270" t="s">
        <v>12376</v>
      </c>
      <c r="C361" s="267" t="s">
        <v>12063</v>
      </c>
      <c r="D361" s="268" t="s">
        <v>3951</v>
      </c>
      <c r="E361" s="271" t="str">
        <f>IFERROR(VLOOKUP($C361,'SINAPI JANEIRO-2022'!$1:$1048576,2,0),IFERROR(VLOOKUP($C361,'5-COMP. PROPRIA'!$B$4:$I$79448,4,0),""))</f>
        <v>Eletroduto PVC flexível corrugado reforçado, Ø20mm (DN 3/4"), incl conexões</v>
      </c>
      <c r="F361" s="272" t="str">
        <f>IFERROR(VLOOKUP($C361,'SINAPI JANEIRO-2022'!$A:$D,3,0),IFERROR(VLOOKUP($C361,'5-COMP. PROPRIA'!$B$4:$I$79448,5,0),""))</f>
        <v>M</v>
      </c>
      <c r="G361" s="273">
        <v>534.73</v>
      </c>
      <c r="H361" s="44">
        <f>IFERROR(VLOOKUP($C361,'SINAPI JANEIRO-2022'!$A:$D,4,0),IFERROR(VLOOKUP($C361,'5-COMP. PROPRIA'!$B$4:$I$79448,8,0),""))</f>
        <v>7.77</v>
      </c>
      <c r="I361" s="44">
        <f>TRUNC(H361*'4-BDI'!$E$35,2)</f>
        <v>9.92</v>
      </c>
      <c r="J361" s="44">
        <f t="shared" ref="J361:J377" si="75">TRUNC(G361*H361,2)</f>
        <v>4154.8500000000004</v>
      </c>
      <c r="K361" s="512">
        <f t="shared" ref="K361:K377" si="76">TRUNC(G361*I361,2)</f>
        <v>5304.52</v>
      </c>
    </row>
    <row r="362" spans="1:11" outlineLevel="1">
      <c r="A362" s="6"/>
      <c r="B362" s="270" t="s">
        <v>12377</v>
      </c>
      <c r="C362" s="267" t="s">
        <v>12065</v>
      </c>
      <c r="D362" s="268" t="s">
        <v>3951</v>
      </c>
      <c r="E362" s="271" t="str">
        <f>IFERROR(VLOOKUP($C362,'SINAPI JANEIRO-2022'!$1:$1048576,2,0),IFERROR(VLOOKUP($C362,'5-COMP. PROPRIA'!$B$4:$I$79448,4,0),""))</f>
        <v>Eletroduto PVC flexível corrugado reforçado, Ø25mm (DN 1"), inclusive conexões</v>
      </c>
      <c r="F362" s="272" t="str">
        <f>IFERROR(VLOOKUP($C362,'SINAPI JANEIRO-2022'!$A:$D,3,0),IFERROR(VLOOKUP($C362,'5-COMP. PROPRIA'!$B$4:$I$79448,5,0),""))</f>
        <v>M</v>
      </c>
      <c r="G362" s="273">
        <v>356.35</v>
      </c>
      <c r="H362" s="44">
        <f>IFERROR(VLOOKUP($C362,'SINAPI JANEIRO-2022'!$A:$D,4,0),IFERROR(VLOOKUP($C362,'5-COMP. PROPRIA'!$B$4:$I$79448,8,0),""))</f>
        <v>8.7099999999999991</v>
      </c>
      <c r="I362" s="44">
        <f>TRUNC(H362*'4-BDI'!$E$35,2)</f>
        <v>11.12</v>
      </c>
      <c r="J362" s="44">
        <f t="shared" si="75"/>
        <v>3103.8</v>
      </c>
      <c r="K362" s="512">
        <f t="shared" si="76"/>
        <v>3962.61</v>
      </c>
    </row>
    <row r="363" spans="1:11" outlineLevel="1">
      <c r="A363" s="6"/>
      <c r="B363" s="270" t="s">
        <v>12378</v>
      </c>
      <c r="C363" s="267" t="s">
        <v>12068</v>
      </c>
      <c r="D363" s="268" t="s">
        <v>3951</v>
      </c>
      <c r="E363" s="271" t="str">
        <f>IFERROR(VLOOKUP($C363,'SINAPI JANEIRO-2022'!$1:$1048576,2,0),IFERROR(VLOOKUP($C363,'5-COMP. PROPRIA'!$B$4:$I$79448,4,0),""))</f>
        <v>Eletroduto PVC flexível corrugado reforçado, Ø16mm (DN 1/2"), incl. Conexões</v>
      </c>
      <c r="F363" s="272" t="str">
        <f>IFERROR(VLOOKUP($C363,'SINAPI JANEIRO-2022'!$A:$D,3,0),IFERROR(VLOOKUP($C363,'5-COMP. PROPRIA'!$B$4:$I$79448,5,0),""))</f>
        <v>M</v>
      </c>
      <c r="G363" s="273">
        <v>6</v>
      </c>
      <c r="H363" s="44">
        <f>IFERROR(VLOOKUP($C363,'SINAPI JANEIRO-2022'!$A:$D,4,0),IFERROR(VLOOKUP($C363,'5-COMP. PROPRIA'!$B$4:$I$79448,8,0),""))</f>
        <v>7.77</v>
      </c>
      <c r="I363" s="44">
        <f>TRUNC(H363*'4-BDI'!$E$35,2)</f>
        <v>9.92</v>
      </c>
      <c r="J363" s="44">
        <f t="shared" si="75"/>
        <v>46.62</v>
      </c>
      <c r="K363" s="512">
        <f t="shared" si="76"/>
        <v>59.52</v>
      </c>
    </row>
    <row r="364" spans="1:11" outlineLevel="1">
      <c r="A364" s="6"/>
      <c r="B364" s="270" t="s">
        <v>12379</v>
      </c>
      <c r="C364" s="267" t="s">
        <v>12070</v>
      </c>
      <c r="D364" s="268" t="s">
        <v>3951</v>
      </c>
      <c r="E364" s="271" t="str">
        <f>IFERROR(VLOOKUP($C364,'SINAPI JANEIRO-2022'!$1:$1048576,2,0),IFERROR(VLOOKUP($C364,'5-COMP. PROPRIA'!$B$4:$I$79448,4,0),""))</f>
        <v>Elet. PVC flexível corrugado reforçado, Ø32mm (DN 1 1/4"), incl. Conexões</v>
      </c>
      <c r="F364" s="272" t="str">
        <f>IFERROR(VLOOKUP($C364,'SINAPI JANEIRO-2022'!$A:$D,3,0),IFERROR(VLOOKUP($C364,'5-COMP. PROPRIA'!$B$4:$I$79448,5,0),""))</f>
        <v>M</v>
      </c>
      <c r="G364" s="273">
        <v>241.8</v>
      </c>
      <c r="H364" s="44">
        <f>IFERROR(VLOOKUP($C364,'SINAPI JANEIRO-2022'!$A:$D,4,0),IFERROR(VLOOKUP($C364,'5-COMP. PROPRIA'!$B$4:$I$79448,8,0),""))</f>
        <v>12.059999999999999</v>
      </c>
      <c r="I364" s="44">
        <f>TRUNC(H364*'4-BDI'!$E$35,2)</f>
        <v>15.4</v>
      </c>
      <c r="J364" s="44">
        <f t="shared" si="75"/>
        <v>2916.1</v>
      </c>
      <c r="K364" s="512">
        <f t="shared" si="76"/>
        <v>3723.72</v>
      </c>
    </row>
    <row r="365" spans="1:11" outlineLevel="1">
      <c r="A365" s="6"/>
      <c r="B365" s="270" t="s">
        <v>12380</v>
      </c>
      <c r="C365" s="267" t="s">
        <v>12071</v>
      </c>
      <c r="D365" s="268" t="s">
        <v>3951</v>
      </c>
      <c r="E365" s="271" t="str">
        <f>IFERROR(VLOOKUP($C365,'SINAPI JANEIRO-2022'!$1:$1048576,2,0),IFERROR(VLOOKUP($C365,'5-COMP. PROPRIA'!$B$4:$I$79448,4,0),""))</f>
        <v>Eletroduto PVC flex. rig. rosc, Ø40mm (DN 1 1/2"), incl conexões</v>
      </c>
      <c r="F365" s="272" t="str">
        <f>IFERROR(VLOOKUP($C365,'SINAPI JANEIRO-2022'!$A:$D,3,0),IFERROR(VLOOKUP($C365,'5-COMP. PROPRIA'!$B$4:$I$79448,5,0),""))</f>
        <v>M</v>
      </c>
      <c r="G365" s="273">
        <v>15.6</v>
      </c>
      <c r="H365" s="44">
        <f>IFERROR(VLOOKUP($C365,'SINAPI JANEIRO-2022'!$A:$D,4,0),IFERROR(VLOOKUP($C365,'5-COMP. PROPRIA'!$B$4:$I$79448,8,0),""))</f>
        <v>23.96</v>
      </c>
      <c r="I365" s="44">
        <f>TRUNC(H365*'4-BDI'!$E$35,2)</f>
        <v>30.59</v>
      </c>
      <c r="J365" s="44">
        <f t="shared" si="75"/>
        <v>373.77</v>
      </c>
      <c r="K365" s="512">
        <f t="shared" si="76"/>
        <v>477.2</v>
      </c>
    </row>
    <row r="366" spans="1:11" outlineLevel="1">
      <c r="A366" s="6"/>
      <c r="B366" s="270" t="s">
        <v>12381</v>
      </c>
      <c r="C366" s="267" t="s">
        <v>12073</v>
      </c>
      <c r="D366" s="268" t="s">
        <v>3951</v>
      </c>
      <c r="E366" s="271" t="str">
        <f>IFERROR(VLOOKUP($C366,'SINAPI JANEIRO-2022'!$1:$1048576,2,0),IFERROR(VLOOKUP($C366,'5-COMP. PROPRIA'!$B$4:$I$79448,4,0),""))</f>
        <v>Eletroduto PVC flexível rig roscavel, Ø50mm (DN 2"), incl conex.</v>
      </c>
      <c r="F366" s="272" t="str">
        <f>IFERROR(VLOOKUP($C366,'SINAPI JANEIRO-2022'!$A:$D,3,0),IFERROR(VLOOKUP($C366,'5-COMP. PROPRIA'!$B$4:$I$79448,5,0),""))</f>
        <v>M</v>
      </c>
      <c r="G366" s="273">
        <v>14.7</v>
      </c>
      <c r="H366" s="44">
        <f>IFERROR(VLOOKUP($C366,'SINAPI JANEIRO-2022'!$A:$D,4,0),IFERROR(VLOOKUP($C366,'5-COMP. PROPRIA'!$B$4:$I$79448,8,0),""))</f>
        <v>32.47</v>
      </c>
      <c r="I366" s="44">
        <f>TRUNC(H366*'4-BDI'!$E$35,2)</f>
        <v>41.46</v>
      </c>
      <c r="J366" s="44">
        <f t="shared" si="75"/>
        <v>477.3</v>
      </c>
      <c r="K366" s="512">
        <f t="shared" si="76"/>
        <v>609.46</v>
      </c>
    </row>
    <row r="367" spans="1:11" outlineLevel="1">
      <c r="A367" s="6"/>
      <c r="B367" s="270" t="s">
        <v>12382</v>
      </c>
      <c r="C367" s="267" t="s">
        <v>12075</v>
      </c>
      <c r="D367" s="268" t="s">
        <v>3951</v>
      </c>
      <c r="E367" s="271" t="str">
        <f>IFERROR(VLOOKUP($C367,'SINAPI JANEIRO-2022'!$1:$1048576,2,0),IFERROR(VLOOKUP($C367,'5-COMP. PROPRIA'!$B$4:$I$79448,4,0),""))</f>
        <v>Eletroduto Aço Galvanizado DN 25mm (1"), inclusive conexões</v>
      </c>
      <c r="F367" s="272" t="str">
        <f>IFERROR(VLOOKUP($C367,'SINAPI JANEIRO-2022'!$A:$D,3,0),IFERROR(VLOOKUP($C367,'5-COMP. PROPRIA'!$B$4:$I$79448,5,0),""))</f>
        <v>M</v>
      </c>
      <c r="G367" s="273">
        <v>164.6</v>
      </c>
      <c r="H367" s="44">
        <f>IFERROR(VLOOKUP($C367,'SINAPI JANEIRO-2022'!$A:$D,4,0),IFERROR(VLOOKUP($C367,'5-COMP. PROPRIA'!$B$4:$I$79448,8,0),""))</f>
        <v>23.64</v>
      </c>
      <c r="I367" s="44">
        <f>TRUNC(H367*'4-BDI'!$E$35,2)</f>
        <v>30.18</v>
      </c>
      <c r="J367" s="44">
        <f t="shared" si="75"/>
        <v>3891.14</v>
      </c>
      <c r="K367" s="512">
        <f t="shared" si="76"/>
        <v>4967.62</v>
      </c>
    </row>
    <row r="368" spans="1:11" outlineLevel="1">
      <c r="A368" s="6"/>
      <c r="B368" s="270" t="s">
        <v>12383</v>
      </c>
      <c r="C368" s="267" t="s">
        <v>12077</v>
      </c>
      <c r="D368" s="268" t="s">
        <v>3951</v>
      </c>
      <c r="E368" s="271" t="str">
        <f>IFERROR(VLOOKUP($C368,'SINAPI JANEIRO-2022'!$1:$1048576,2,0),IFERROR(VLOOKUP($C368,'5-COMP. PROPRIA'!$B$4:$I$79448,4,0),""))</f>
        <v>Eletroduto Aço Galvanizado DN 32mm (1 1/4"), incl conexões</v>
      </c>
      <c r="F368" s="272" t="str">
        <f>IFERROR(VLOOKUP($C368,'SINAPI JANEIRO-2022'!$A:$D,3,0),IFERROR(VLOOKUP($C368,'5-COMP. PROPRIA'!$B$4:$I$79448,5,0),""))</f>
        <v>M</v>
      </c>
      <c r="G368" s="273">
        <v>68.599999999999994</v>
      </c>
      <c r="H368" s="44">
        <f>IFERROR(VLOOKUP($C368,'SINAPI JANEIRO-2022'!$A:$D,4,0),IFERROR(VLOOKUP($C368,'5-COMP. PROPRIA'!$B$4:$I$79448,8,0),""))</f>
        <v>39.659999999999997</v>
      </c>
      <c r="I368" s="44">
        <f>TRUNC(H368*'4-BDI'!$E$35,2)</f>
        <v>50.64</v>
      </c>
      <c r="J368" s="44">
        <f t="shared" si="75"/>
        <v>2720.67</v>
      </c>
      <c r="K368" s="512">
        <f t="shared" si="76"/>
        <v>3473.9</v>
      </c>
    </row>
    <row r="369" spans="1:11" outlineLevel="1">
      <c r="A369" s="6"/>
      <c r="B369" s="270" t="s">
        <v>12384</v>
      </c>
      <c r="C369" s="269" t="s">
        <v>3794</v>
      </c>
      <c r="D369" s="268" t="s">
        <v>3951</v>
      </c>
      <c r="E369" s="271" t="str">
        <f>IFERROR(VLOOKUP($C369,'SINAPI JANEIRO-2022'!$1:$1048576,2,0),IFERROR(VLOOKUP($C369,'5-COMP. PROPRIA'!$B$4:$I$79448,4,0),""))</f>
        <v>Eletroduto Aço Galvanizado DN 100mm (2"), inclusive conexões</v>
      </c>
      <c r="F369" s="272" t="str">
        <f>IFERROR(VLOOKUP($C369,'SINAPI JANEIRO-2022'!$A:$D,3,0),IFERROR(VLOOKUP($C369,'5-COMP. PROPRIA'!$B$4:$I$79448,5,0),""))</f>
        <v xml:space="preserve">M     </v>
      </c>
      <c r="G369" s="273">
        <v>2.2999999999999998</v>
      </c>
      <c r="H369" s="44">
        <f>IFERROR(VLOOKUP($C369,'SINAPI JANEIRO-2022'!$A:$D,4,0),IFERROR(VLOOKUP($C369,'5-COMP. PROPRIA'!$B$4:$I$79448,8,0),""))</f>
        <v>41.06</v>
      </c>
      <c r="I369" s="44">
        <f>TRUNC(H369*'4-BDI'!$E$35,2)</f>
        <v>52.43</v>
      </c>
      <c r="J369" s="44">
        <f t="shared" si="75"/>
        <v>94.43</v>
      </c>
      <c r="K369" s="512">
        <f t="shared" si="76"/>
        <v>120.58</v>
      </c>
    </row>
    <row r="370" spans="1:11" outlineLevel="1">
      <c r="A370" s="6"/>
      <c r="B370" s="270" t="s">
        <v>12385</v>
      </c>
      <c r="C370" s="269" t="s">
        <v>3796</v>
      </c>
      <c r="D370" s="268" t="s">
        <v>3951</v>
      </c>
      <c r="E370" s="271" t="str">
        <f>IFERROR(VLOOKUP($C370,'SINAPI JANEIRO-2022'!$1:$1048576,2,0),IFERROR(VLOOKUP($C370,'5-COMP. PROPRIA'!$B$4:$I$79448,4,0),""))</f>
        <v>Eletroduto Aço Galvanizado DN 62mm (2 1/2"), inclusive conexões</v>
      </c>
      <c r="F370" s="272" t="str">
        <f>IFERROR(VLOOKUP($C370,'SINAPI JANEIRO-2022'!$A:$D,3,0),IFERROR(VLOOKUP($C370,'5-COMP. PROPRIA'!$B$4:$I$79448,5,0),""))</f>
        <v xml:space="preserve">M     </v>
      </c>
      <c r="G370" s="273">
        <v>3.5</v>
      </c>
      <c r="H370" s="44">
        <f>IFERROR(VLOOKUP($C370,'SINAPI JANEIRO-2022'!$A:$D,4,0),IFERROR(VLOOKUP($C370,'5-COMP. PROPRIA'!$B$4:$I$79448,8,0),""))</f>
        <v>51.730000000000004</v>
      </c>
      <c r="I370" s="44">
        <f>TRUNC(H370*'4-BDI'!$E$35,2)</f>
        <v>66.05</v>
      </c>
      <c r="J370" s="44">
        <f t="shared" si="75"/>
        <v>181.05</v>
      </c>
      <c r="K370" s="512">
        <f t="shared" si="76"/>
        <v>231.17</v>
      </c>
    </row>
    <row r="371" spans="1:11" outlineLevel="1">
      <c r="A371" s="6"/>
      <c r="B371" s="270" t="s">
        <v>12386</v>
      </c>
      <c r="C371" s="269" t="s">
        <v>3798</v>
      </c>
      <c r="D371" s="268" t="s">
        <v>3951</v>
      </c>
      <c r="E371" s="271" t="str">
        <f>IFERROR(VLOOKUP($C371,'SINAPI JANEIRO-2022'!$1:$1048576,2,0),IFERROR(VLOOKUP($C371,'5-COMP. PROPRIA'!$B$4:$I$79448,4,0),""))</f>
        <v>Eletroduto Aço Galvanizado DN 125mm (3"), inclusive conexões</v>
      </c>
      <c r="F371" s="272" t="str">
        <f>IFERROR(VLOOKUP($C371,'SINAPI JANEIRO-2022'!$A:$D,3,0),IFERROR(VLOOKUP($C371,'5-COMP. PROPRIA'!$B$4:$I$79448,5,0),""))</f>
        <v xml:space="preserve">M     </v>
      </c>
      <c r="G371" s="273">
        <v>21.9</v>
      </c>
      <c r="H371" s="44">
        <f>IFERROR(VLOOKUP($C371,'SINAPI JANEIRO-2022'!$A:$D,4,0),IFERROR(VLOOKUP($C371,'5-COMP. PROPRIA'!$B$4:$I$79448,8,0),""))</f>
        <v>57.349999999999994</v>
      </c>
      <c r="I371" s="44">
        <f>TRUNC(H371*'4-BDI'!$E$35,2)</f>
        <v>73.23</v>
      </c>
      <c r="J371" s="44">
        <f t="shared" si="75"/>
        <v>1255.96</v>
      </c>
      <c r="K371" s="512">
        <f t="shared" si="76"/>
        <v>1603.73</v>
      </c>
    </row>
    <row r="372" spans="1:11" outlineLevel="1">
      <c r="A372" s="6"/>
      <c r="B372" s="270" t="s">
        <v>12387</v>
      </c>
      <c r="C372" s="267" t="s">
        <v>12079</v>
      </c>
      <c r="D372" s="268" t="s">
        <v>3951</v>
      </c>
      <c r="E372" s="271" t="str">
        <f>IFERROR(VLOOKUP($C372,'SINAPI JANEIRO-2022'!$1:$1048576,2,0),IFERROR(VLOOKUP($C372,'5-COMP. PROPRIA'!$B$4:$I$79448,4,0),""))</f>
        <v>Caixa de passagem 30x30cm em alvenaria com tampa de ferro fundido tipo leve</v>
      </c>
      <c r="F372" s="272" t="str">
        <f>IFERROR(VLOOKUP($C372,'SINAPI JANEIRO-2022'!$A:$D,3,0),IFERROR(VLOOKUP($C372,'5-COMP. PROPRIA'!$B$4:$I$79448,5,0),""))</f>
        <v>UN</v>
      </c>
      <c r="G372" s="273">
        <v>17</v>
      </c>
      <c r="H372" s="44">
        <f>IFERROR(VLOOKUP($C372,'SINAPI JANEIRO-2022'!$A:$D,4,0),IFERROR(VLOOKUP($C372,'5-COMP. PROPRIA'!$B$4:$I$79448,8,0),""))</f>
        <v>122.16999999999999</v>
      </c>
      <c r="I372" s="44">
        <f>TRUNC(H372*'4-BDI'!$E$35,2)</f>
        <v>156.01</v>
      </c>
      <c r="J372" s="44">
        <f t="shared" si="75"/>
        <v>2076.89</v>
      </c>
      <c r="K372" s="512">
        <f t="shared" si="76"/>
        <v>2652.17</v>
      </c>
    </row>
    <row r="373" spans="1:11" outlineLevel="1">
      <c r="A373" s="6"/>
      <c r="B373" s="270" t="s">
        <v>12388</v>
      </c>
      <c r="C373" s="269" t="s">
        <v>3800</v>
      </c>
      <c r="D373" s="268" t="s">
        <v>3951</v>
      </c>
      <c r="E373" s="271" t="str">
        <f>IFERROR(VLOOKUP($C373,'SINAPI JANEIRO-2022'!$1:$1048576,2,0),IFERROR(VLOOKUP($C373,'5-COMP. PROPRIA'!$B$4:$I$79448,4,0),""))</f>
        <v>Caixa de passagem 40x40cm em alvenaria com tampa de ferro fundido tipo leve</v>
      </c>
      <c r="F373" s="272" t="str">
        <f>IFERROR(VLOOKUP($C373,'SINAPI JANEIRO-2022'!$A:$D,3,0),IFERROR(VLOOKUP($C373,'5-COMP. PROPRIA'!$B$4:$I$79448,5,0),""))</f>
        <v>UN</v>
      </c>
      <c r="G373" s="273">
        <v>17</v>
      </c>
      <c r="H373" s="44">
        <f>IFERROR(VLOOKUP($C373,'SINAPI JANEIRO-2022'!$A:$D,4,0),IFERROR(VLOOKUP($C373,'5-COMP. PROPRIA'!$B$4:$I$79448,8,0),""))</f>
        <v>343.35</v>
      </c>
      <c r="I373" s="44">
        <f>TRUNC(H373*'4-BDI'!$E$35,2)</f>
        <v>438.45</v>
      </c>
      <c r="J373" s="44">
        <f t="shared" si="75"/>
        <v>5836.95</v>
      </c>
      <c r="K373" s="512">
        <f t="shared" si="76"/>
        <v>7453.65</v>
      </c>
    </row>
    <row r="374" spans="1:11" outlineLevel="1">
      <c r="A374" s="6"/>
      <c r="B374" s="270" t="s">
        <v>12389</v>
      </c>
      <c r="C374" s="269" t="s">
        <v>3801</v>
      </c>
      <c r="D374" s="268" t="s">
        <v>3951</v>
      </c>
      <c r="E374" s="271" t="str">
        <f>IFERROR(VLOOKUP($C374,'SINAPI JANEIRO-2022'!$1:$1048576,2,0),IFERROR(VLOOKUP($C374,'5-COMP. PROPRIA'!$B$4:$I$79448,4,0),""))</f>
        <v>Caixa inspeção aterramento 250x250x400mm</v>
      </c>
      <c r="F374" s="272" t="str">
        <f>IFERROR(VLOOKUP($C374,'SINAPI JANEIRO-2022'!$A:$D,3,0),IFERROR(VLOOKUP($C374,'5-COMP. PROPRIA'!$B$4:$I$79448,5,0),""))</f>
        <v>UN</v>
      </c>
      <c r="G374" s="273">
        <v>2</v>
      </c>
      <c r="H374" s="44">
        <f>IFERROR(VLOOKUP($C374,'SINAPI JANEIRO-2022'!$A:$D,4,0),IFERROR(VLOOKUP($C374,'5-COMP. PROPRIA'!$B$4:$I$79448,8,0),""))</f>
        <v>61.399999999999991</v>
      </c>
      <c r="I374" s="44">
        <f>TRUNC(H374*'4-BDI'!$E$35,2)</f>
        <v>78.400000000000006</v>
      </c>
      <c r="J374" s="44">
        <f t="shared" si="75"/>
        <v>122.8</v>
      </c>
      <c r="K374" s="512">
        <f t="shared" si="76"/>
        <v>156.80000000000001</v>
      </c>
    </row>
    <row r="375" spans="1:11" outlineLevel="1">
      <c r="A375" s="6"/>
      <c r="B375" s="270" t="s">
        <v>12390</v>
      </c>
      <c r="C375" s="267" t="s">
        <v>12081</v>
      </c>
      <c r="D375" s="268" t="s">
        <v>3951</v>
      </c>
      <c r="E375" s="271" t="str">
        <f>IFERROR(VLOOKUP($C375,'SINAPI JANEIRO-2022'!$1:$1048576,2,0),IFERROR(VLOOKUP($C375,'5-COMP. PROPRIA'!$B$4:$I$79448,4,0),""))</f>
        <v>Caixa de Passagem PVC 4x2" - fornecimento e instalaçao</v>
      </c>
      <c r="F375" s="272" t="str">
        <f>IFERROR(VLOOKUP($C375,'SINAPI JANEIRO-2022'!$A:$D,3,0),IFERROR(VLOOKUP($C375,'5-COMP. PROPRIA'!$B$4:$I$79448,5,0),""))</f>
        <v>UN</v>
      </c>
      <c r="G375" s="273">
        <v>62</v>
      </c>
      <c r="H375" s="44">
        <f>IFERROR(VLOOKUP($C375,'SINAPI JANEIRO-2022'!$A:$D,4,0),IFERROR(VLOOKUP($C375,'5-COMP. PROPRIA'!$B$4:$I$79448,8,0),""))</f>
        <v>25.740000000000002</v>
      </c>
      <c r="I375" s="44">
        <f>TRUNC(H375*'4-BDI'!$E$35,2)</f>
        <v>32.869999999999997</v>
      </c>
      <c r="J375" s="44">
        <f t="shared" si="75"/>
        <v>1595.88</v>
      </c>
      <c r="K375" s="512">
        <f t="shared" si="76"/>
        <v>2037.94</v>
      </c>
    </row>
    <row r="376" spans="1:11" outlineLevel="1">
      <c r="A376" s="6"/>
      <c r="B376" s="270" t="s">
        <v>12391</v>
      </c>
      <c r="C376" s="267" t="s">
        <v>12083</v>
      </c>
      <c r="D376" s="268" t="s">
        <v>3951</v>
      </c>
      <c r="E376" s="271" t="str">
        <f>IFERROR(VLOOKUP($C376,'SINAPI JANEIRO-2022'!$1:$1048576,2,0),IFERROR(VLOOKUP($C376,'5-COMP. PROPRIA'!$B$4:$I$79448,4,0),""))</f>
        <v>Caixa de Passagem PVC 4x4" - fornecimento e instalaçao</v>
      </c>
      <c r="F376" s="272" t="str">
        <f>IFERROR(VLOOKUP($C376,'SINAPI JANEIRO-2022'!$A:$D,3,0),IFERROR(VLOOKUP($C376,'5-COMP. PROPRIA'!$B$4:$I$79448,5,0),""))</f>
        <v>UN</v>
      </c>
      <c r="G376" s="273">
        <v>10</v>
      </c>
      <c r="H376" s="44">
        <f>IFERROR(VLOOKUP($C376,'SINAPI JANEIRO-2022'!$A:$D,4,0),IFERROR(VLOOKUP($C376,'5-COMP. PROPRIA'!$B$4:$I$79448,8,0),""))</f>
        <v>30.61</v>
      </c>
      <c r="I376" s="44">
        <f>TRUNC(H376*'4-BDI'!$E$35,2)</f>
        <v>39.08</v>
      </c>
      <c r="J376" s="44">
        <f t="shared" si="75"/>
        <v>306.10000000000002</v>
      </c>
      <c r="K376" s="512">
        <f t="shared" si="76"/>
        <v>390.8</v>
      </c>
    </row>
    <row r="377" spans="1:11" outlineLevel="1">
      <c r="A377" s="6"/>
      <c r="B377" s="270" t="s">
        <v>12392</v>
      </c>
      <c r="C377" s="267" t="s">
        <v>12085</v>
      </c>
      <c r="D377" s="268" t="s">
        <v>3951</v>
      </c>
      <c r="E377" s="271" t="str">
        <f>IFERROR(VLOOKUP($C377,'SINAPI JANEIRO-2022'!$1:$1048576,2,0),IFERROR(VLOOKUP($C377,'5-COMP. PROPRIA'!$B$4:$I$79448,4,0),""))</f>
        <v>Caixa de passage PVC Octogonal 3" - fornecimento e instalação</v>
      </c>
      <c r="F377" s="272" t="str">
        <f>IFERROR(VLOOKUP($C377,'SINAPI JANEIRO-2022'!$A:$D,3,0),IFERROR(VLOOKUP($C377,'5-COMP. PROPRIA'!$B$4:$I$79448,5,0),""))</f>
        <v>UN</v>
      </c>
      <c r="G377" s="273">
        <v>205</v>
      </c>
      <c r="H377" s="44">
        <f>IFERROR(VLOOKUP($C377,'SINAPI JANEIRO-2022'!$A:$D,4,0),IFERROR(VLOOKUP($C377,'5-COMP. PROPRIA'!$B$4:$I$79448,8,0),""))</f>
        <v>10.23</v>
      </c>
      <c r="I377" s="44">
        <f>TRUNC(H377*'4-BDI'!$E$35,2)</f>
        <v>13.06</v>
      </c>
      <c r="J377" s="44">
        <f t="shared" si="75"/>
        <v>2097.15</v>
      </c>
      <c r="K377" s="512">
        <f t="shared" si="76"/>
        <v>2677.3</v>
      </c>
    </row>
    <row r="378" spans="1:11" ht="15" outlineLevel="1">
      <c r="A378" s="6"/>
      <c r="B378" s="125" t="s">
        <v>4022</v>
      </c>
      <c r="C378" s="78"/>
      <c r="D378" s="78"/>
      <c r="E378" s="64" t="s">
        <v>4079</v>
      </c>
      <c r="F378" s="75"/>
      <c r="G378" s="65"/>
      <c r="H378" s="66"/>
      <c r="I378" s="66"/>
      <c r="J378" s="66"/>
      <c r="K378" s="517"/>
    </row>
    <row r="379" spans="1:11" ht="42.75" outlineLevel="1">
      <c r="A379" s="6"/>
      <c r="B379" s="275" t="s">
        <v>12393</v>
      </c>
      <c r="C379" s="267" t="s">
        <v>12087</v>
      </c>
      <c r="D379" s="268" t="s">
        <v>3951</v>
      </c>
      <c r="E379" s="271" t="str">
        <f>IFERROR(VLOOKUP($C379,'SINAPI JANEIRO-2022'!$1:$1048576,2,0),IFERROR(VLOOKUP($C379,'5-COMP. PROPRIA'!$B$4:$I$79448,4,0),""))</f>
        <v>Condutor de cobre unipolar, isolação em PVC/70ºC, camada de proteção em PVC, não propagador de chamas, classe de tensão 750V, encordoamento classe 5, flexível, com a seguinte seção nominal: #2,5 mm²</v>
      </c>
      <c r="F379" s="272" t="str">
        <f>IFERROR(VLOOKUP($C379,'SINAPI JANEIRO-2022'!$A:$D,3,0),IFERROR(VLOOKUP($C379,'5-COMP. PROPRIA'!$B$4:$I$79448,5,0),""))</f>
        <v>M</v>
      </c>
      <c r="G379" s="273">
        <v>7957.1</v>
      </c>
      <c r="H379" s="44">
        <f>IFERROR(VLOOKUP($C379,'SINAPI JANEIRO-2022'!$A:$D,4,0),IFERROR(VLOOKUP($C379,'5-COMP. PROPRIA'!$B$4:$I$79448,8,0),""))</f>
        <v>4.33</v>
      </c>
      <c r="I379" s="44">
        <f>TRUNC(H379*'4-BDI'!$E$35,2)</f>
        <v>5.52</v>
      </c>
      <c r="J379" s="44">
        <f t="shared" ref="J379:J389" si="77">TRUNC(G379*H379,2)</f>
        <v>34454.239999999998</v>
      </c>
      <c r="K379" s="512">
        <f t="shared" ref="K379:K389" si="78">TRUNC(G379*I379,2)</f>
        <v>43923.19</v>
      </c>
    </row>
    <row r="380" spans="1:11" ht="42.75" outlineLevel="1">
      <c r="A380" s="6"/>
      <c r="B380" s="275" t="s">
        <v>12394</v>
      </c>
      <c r="C380" s="267" t="s">
        <v>12089</v>
      </c>
      <c r="D380" s="268" t="s">
        <v>3951</v>
      </c>
      <c r="E380" s="271" t="str">
        <f>IFERROR(VLOOKUP($C380,'SINAPI JANEIRO-2022'!$1:$1048576,2,0),IFERROR(VLOOKUP($C380,'5-COMP. PROPRIA'!$B$4:$I$79448,4,0),""))</f>
        <v>Condutor de cobre unipolar, isolação em PVC/70ºC, camada de proteção em PVC, não propagador de chamas, classe de tensão 750V, encordoamento classe 5, flexível, com a seguinte seção nominal: #4 mm²</v>
      </c>
      <c r="F380" s="272" t="str">
        <f>IFERROR(VLOOKUP($C380,'SINAPI JANEIRO-2022'!$A:$D,3,0),IFERROR(VLOOKUP($C380,'5-COMP. PROPRIA'!$B$4:$I$79448,5,0),""))</f>
        <v>M</v>
      </c>
      <c r="G380" s="273">
        <v>1012.3</v>
      </c>
      <c r="H380" s="44">
        <f>IFERROR(VLOOKUP($C380,'SINAPI JANEIRO-2022'!$A:$D,4,0),IFERROR(VLOOKUP($C380,'5-COMP. PROPRIA'!$B$4:$I$79448,8,0),""))</f>
        <v>6.6400000000000006</v>
      </c>
      <c r="I380" s="44">
        <f>TRUNC(H380*'4-BDI'!$E$35,2)</f>
        <v>8.4700000000000006</v>
      </c>
      <c r="J380" s="44">
        <f t="shared" si="77"/>
        <v>6721.67</v>
      </c>
      <c r="K380" s="512">
        <f t="shared" si="78"/>
        <v>8574.18</v>
      </c>
    </row>
    <row r="381" spans="1:11" ht="42.75" outlineLevel="1">
      <c r="A381" s="6"/>
      <c r="B381" s="275" t="s">
        <v>12395</v>
      </c>
      <c r="C381" s="267" t="s">
        <v>12091</v>
      </c>
      <c r="D381" s="268" t="s">
        <v>3951</v>
      </c>
      <c r="E381" s="271" t="str">
        <f>IFERROR(VLOOKUP($C381,'SINAPI JANEIRO-2022'!$1:$1048576,2,0),IFERROR(VLOOKUP($C381,'5-COMP. PROPRIA'!$B$4:$I$79448,4,0),""))</f>
        <v>Condutor de cobre unipolar, isolação em PVC/70ºC, camada de proteção em PVC, não propagador de chamas, classe de tensão 750V, encordoamento classe 5, flexível, com a seguinte seção nominal: #6 mm²</v>
      </c>
      <c r="F381" s="272" t="str">
        <f>IFERROR(VLOOKUP($C381,'SINAPI JANEIRO-2022'!$A:$D,3,0),IFERROR(VLOOKUP($C381,'5-COMP. PROPRIA'!$B$4:$I$79448,5,0),""))</f>
        <v>M</v>
      </c>
      <c r="G381" s="273">
        <v>2335.3000000000002</v>
      </c>
      <c r="H381" s="44">
        <f>IFERROR(VLOOKUP($C381,'SINAPI JANEIRO-2022'!$A:$D,4,0),IFERROR(VLOOKUP($C381,'5-COMP. PROPRIA'!$B$4:$I$79448,8,0),""))</f>
        <v>9.129999999999999</v>
      </c>
      <c r="I381" s="44">
        <f>TRUNC(H381*'4-BDI'!$E$35,2)</f>
        <v>11.65</v>
      </c>
      <c r="J381" s="44">
        <f t="shared" si="77"/>
        <v>21321.279999999999</v>
      </c>
      <c r="K381" s="512">
        <f t="shared" si="78"/>
        <v>27206.240000000002</v>
      </c>
    </row>
    <row r="382" spans="1:11" ht="42.75" outlineLevel="1">
      <c r="A382" s="6"/>
      <c r="B382" s="275" t="s">
        <v>12396</v>
      </c>
      <c r="C382" s="267" t="s">
        <v>12093</v>
      </c>
      <c r="D382" s="268" t="s">
        <v>3951</v>
      </c>
      <c r="E382" s="271" t="str">
        <f>IFERROR(VLOOKUP($C382,'SINAPI JANEIRO-2022'!$1:$1048576,2,0),IFERROR(VLOOKUP($C382,'5-COMP. PROPRIA'!$B$4:$I$79448,4,0),""))</f>
        <v>Condutor de cobre unipolar, isolação em PVC/70ºC, camada de proteção em PVC, não propagador de chamas, classe de tensão 750V, encordoamento classe 5, flexível, com a seg. seção nominal: #10 mm²</v>
      </c>
      <c r="F382" s="272" t="str">
        <f>IFERROR(VLOOKUP($C382,'SINAPI JANEIRO-2022'!$A:$D,3,0),IFERROR(VLOOKUP($C382,'5-COMP. PROPRIA'!$B$4:$I$79448,5,0),""))</f>
        <v>M</v>
      </c>
      <c r="G382" s="273">
        <v>602.79999999999995</v>
      </c>
      <c r="H382" s="44">
        <f>IFERROR(VLOOKUP($C382,'SINAPI JANEIRO-2022'!$A:$D,4,0),IFERROR(VLOOKUP($C382,'5-COMP. PROPRIA'!$B$4:$I$79448,8,0),""))</f>
        <v>15.2</v>
      </c>
      <c r="I382" s="44">
        <f>TRUNC(H382*'4-BDI'!$E$35,2)</f>
        <v>19.41</v>
      </c>
      <c r="J382" s="44">
        <f t="shared" si="77"/>
        <v>9162.56</v>
      </c>
      <c r="K382" s="512">
        <f t="shared" si="78"/>
        <v>11700.34</v>
      </c>
    </row>
    <row r="383" spans="1:11" ht="42.75" outlineLevel="1">
      <c r="A383" s="6"/>
      <c r="B383" s="275" t="s">
        <v>12397</v>
      </c>
      <c r="C383" s="267" t="s">
        <v>12095</v>
      </c>
      <c r="D383" s="268" t="s">
        <v>3951</v>
      </c>
      <c r="E383" s="271" t="str">
        <f>IFERROR(VLOOKUP($C383,'SINAPI JANEIRO-2022'!$1:$1048576,2,0),IFERROR(VLOOKUP($C383,'5-COMP. PROPRIA'!$B$4:$I$79448,4,0),""))</f>
        <v>Condutor de cobre unipolar, isolação em PVC/70ºC, camada de proteção em PVC, não propagador de chamas, classe de tensão 750V, encordoamento classe 5, flexível, com a seguinte seção nominal: #16 mm²</v>
      </c>
      <c r="F383" s="272" t="str">
        <f>IFERROR(VLOOKUP($C383,'SINAPI JANEIRO-2022'!$A:$D,3,0),IFERROR(VLOOKUP($C383,'5-COMP. PROPRIA'!$B$4:$I$79448,5,0),""))</f>
        <v>M</v>
      </c>
      <c r="G383" s="273">
        <v>906.3</v>
      </c>
      <c r="H383" s="44">
        <f>IFERROR(VLOOKUP($C383,'SINAPI JANEIRO-2022'!$A:$D,4,0),IFERROR(VLOOKUP($C383,'5-COMP. PROPRIA'!$B$4:$I$79448,8,0),""))</f>
        <v>23.290000000000003</v>
      </c>
      <c r="I383" s="44">
        <f>TRUNC(H383*'4-BDI'!$E$35,2)</f>
        <v>29.74</v>
      </c>
      <c r="J383" s="44">
        <f t="shared" si="77"/>
        <v>21107.72</v>
      </c>
      <c r="K383" s="512">
        <f t="shared" si="78"/>
        <v>26953.360000000001</v>
      </c>
    </row>
    <row r="384" spans="1:11" ht="42.75" outlineLevel="1">
      <c r="A384" s="6"/>
      <c r="B384" s="275" t="s">
        <v>12398</v>
      </c>
      <c r="C384" s="267" t="s">
        <v>12097</v>
      </c>
      <c r="D384" s="268" t="s">
        <v>3951</v>
      </c>
      <c r="E384" s="271" t="str">
        <f>IFERROR(VLOOKUP($C384,'SINAPI JANEIRO-2022'!$1:$1048576,2,0),IFERROR(VLOOKUP($C384,'5-COMP. PROPRIA'!$B$4:$I$79448,4,0),""))</f>
        <v>Condutor de cobre unipolar, isolação em PVC/70ºC, camada de proteção em PVC, não propagador de chamas, classe de tensão 750V, encordoamento classe 5, flexível, com a seguinte seção nominal: #25 mm²</v>
      </c>
      <c r="F384" s="272" t="str">
        <f>IFERROR(VLOOKUP($C384,'SINAPI JANEIRO-2022'!$A:$D,3,0),IFERROR(VLOOKUP($C384,'5-COMP. PROPRIA'!$B$4:$I$79448,5,0),""))</f>
        <v>M</v>
      </c>
      <c r="G384" s="273">
        <v>41.4</v>
      </c>
      <c r="H384" s="44">
        <f>IFERROR(VLOOKUP($C384,'SINAPI JANEIRO-2022'!$A:$D,4,0),IFERROR(VLOOKUP($C384,'5-COMP. PROPRIA'!$B$4:$I$79448,8,0),""))</f>
        <v>28.639999999999997</v>
      </c>
      <c r="I384" s="44">
        <f>TRUNC(H384*'4-BDI'!$E$35,2)</f>
        <v>36.57</v>
      </c>
      <c r="J384" s="44">
        <f t="shared" si="77"/>
        <v>1185.69</v>
      </c>
      <c r="K384" s="512">
        <f t="shared" si="78"/>
        <v>1513.99</v>
      </c>
    </row>
    <row r="385" spans="1:11" ht="42.75" outlineLevel="1">
      <c r="A385" s="6"/>
      <c r="B385" s="275" t="s">
        <v>12399</v>
      </c>
      <c r="C385" s="267" t="s">
        <v>12099</v>
      </c>
      <c r="D385" s="268" t="s">
        <v>3951</v>
      </c>
      <c r="E385" s="271" t="str">
        <f>IFERROR(VLOOKUP($C385,'SINAPI JANEIRO-2022'!$1:$1048576,2,0),IFERROR(VLOOKUP($C385,'5-COMP. PROPRIA'!$B$4:$I$79448,4,0),""))</f>
        <v>Condutor de cobre unipolar, isolação em PVC/70ºC, camada de proteção em PVC, não propagador de chamas, classe de tensão 750V, encordoamento classe 5, flexível, com a seguinte seção nominal: #35 mm²</v>
      </c>
      <c r="F385" s="272" t="str">
        <f>IFERROR(VLOOKUP($C385,'SINAPI JANEIRO-2022'!$A:$D,3,0),IFERROR(VLOOKUP($C385,'5-COMP. PROPRIA'!$B$4:$I$79448,5,0),""))</f>
        <v>M</v>
      </c>
      <c r="G385" s="273">
        <v>235.9</v>
      </c>
      <c r="H385" s="44">
        <f>IFERROR(VLOOKUP($C385,'SINAPI JANEIRO-2022'!$A:$D,4,0),IFERROR(VLOOKUP($C385,'5-COMP. PROPRIA'!$B$4:$I$79448,8,0),""))</f>
        <v>38.839999999999996</v>
      </c>
      <c r="I385" s="44">
        <f>TRUNC(H385*'4-BDI'!$E$35,2)</f>
        <v>49.59</v>
      </c>
      <c r="J385" s="44">
        <f t="shared" si="77"/>
        <v>9162.35</v>
      </c>
      <c r="K385" s="512">
        <f t="shared" si="78"/>
        <v>11698.28</v>
      </c>
    </row>
    <row r="386" spans="1:11" ht="42.75" outlineLevel="1">
      <c r="A386" s="6"/>
      <c r="B386" s="275" t="s">
        <v>12400</v>
      </c>
      <c r="C386" s="267" t="s">
        <v>12101</v>
      </c>
      <c r="D386" s="268" t="s">
        <v>3951</v>
      </c>
      <c r="E386" s="271" t="str">
        <f>IFERROR(VLOOKUP($C386,'SINAPI JANEIRO-2022'!$1:$1048576,2,0),IFERROR(VLOOKUP($C386,'5-COMP. PROPRIA'!$B$4:$I$79448,4,0),""))</f>
        <v>Condutor de cobre unipolar, isolação em PVC/70ºC, camada de proteção em PVC, não propagador de chamas, classe de tensão 750V, encordoamento classe 5, flexível, com a seguinte seção nominal: #50 mm²</v>
      </c>
      <c r="F386" s="272" t="str">
        <f>IFERROR(VLOOKUP($C386,'SINAPI JANEIRO-2022'!$A:$D,3,0),IFERROR(VLOOKUP($C386,'5-COMP. PROPRIA'!$B$4:$I$79448,5,0),""))</f>
        <v>M</v>
      </c>
      <c r="G386" s="273">
        <v>6.9</v>
      </c>
      <c r="H386" s="44">
        <f>IFERROR(VLOOKUP($C386,'SINAPI JANEIRO-2022'!$A:$D,4,0),IFERROR(VLOOKUP($C386,'5-COMP. PROPRIA'!$B$4:$I$79448,8,0),""))</f>
        <v>56.3</v>
      </c>
      <c r="I386" s="44">
        <f>TRUNC(H386*'4-BDI'!$E$35,2)</f>
        <v>71.89</v>
      </c>
      <c r="J386" s="44">
        <f t="shared" si="77"/>
        <v>388.47</v>
      </c>
      <c r="K386" s="512">
        <f t="shared" si="78"/>
        <v>496.04</v>
      </c>
    </row>
    <row r="387" spans="1:11" ht="42.75" outlineLevel="1">
      <c r="A387" s="6"/>
      <c r="B387" s="275" t="s">
        <v>12401</v>
      </c>
      <c r="C387" s="267" t="s">
        <v>12103</v>
      </c>
      <c r="D387" s="268" t="s">
        <v>3951</v>
      </c>
      <c r="E387" s="271" t="str">
        <f>IFERROR(VLOOKUP($C387,'SINAPI JANEIRO-2022'!$1:$1048576,2,0),IFERROR(VLOOKUP($C387,'5-COMP. PROPRIA'!$B$4:$I$79448,4,0),""))</f>
        <v>Condutor de cobre unipolar, isolação em PVC/70ºC, camada de proteção em PVC, não propagador de chamas, classe de tensão 750V, encordoamento classe 5, flexível, com a seguinte seção nominal: #70 mm²</v>
      </c>
      <c r="F387" s="272" t="str">
        <f>IFERROR(VLOOKUP($C387,'SINAPI JANEIRO-2022'!$A:$D,3,0),IFERROR(VLOOKUP($C387,'5-COMP. PROPRIA'!$B$4:$I$79448,5,0),""))</f>
        <v>M</v>
      </c>
      <c r="G387" s="273">
        <v>259.8</v>
      </c>
      <c r="H387" s="44">
        <f>IFERROR(VLOOKUP($C387,'SINAPI JANEIRO-2022'!$A:$D,4,0),IFERROR(VLOOKUP($C387,'5-COMP. PROPRIA'!$B$4:$I$79448,8,0),""))</f>
        <v>78.58</v>
      </c>
      <c r="I387" s="44">
        <f>TRUNC(H387*'4-BDI'!$E$35,2)</f>
        <v>100.34</v>
      </c>
      <c r="J387" s="44">
        <f t="shared" si="77"/>
        <v>20415.080000000002</v>
      </c>
      <c r="K387" s="512">
        <f t="shared" si="78"/>
        <v>26068.33</v>
      </c>
    </row>
    <row r="388" spans="1:11" ht="42.75" outlineLevel="1">
      <c r="A388" s="6"/>
      <c r="B388" s="275" t="s">
        <v>12402</v>
      </c>
      <c r="C388" s="267" t="s">
        <v>12105</v>
      </c>
      <c r="D388" s="268" t="s">
        <v>3951</v>
      </c>
      <c r="E388" s="271" t="str">
        <f>IFERROR(VLOOKUP($C388,'SINAPI JANEIRO-2022'!$1:$1048576,2,0),IFERROR(VLOOKUP($C388,'5-COMP. PROPRIA'!$B$4:$I$79448,4,0),""))</f>
        <v>Condutor de cobre unipolar, isolação em PVC/70ºC, camada de proteção em PVC, não propagador de chamas, classe de tensão 750V, encordoamento classe 5, flexível, com a seguinte seção nominal: #95 mm²</v>
      </c>
      <c r="F388" s="272" t="str">
        <f>IFERROR(VLOOKUP($C388,'SINAPI JANEIRO-2022'!$A:$D,3,0),IFERROR(VLOOKUP($C388,'5-COMP. PROPRIA'!$B$4:$I$79448,5,0),""))</f>
        <v>M</v>
      </c>
      <c r="G388" s="273">
        <v>10.3</v>
      </c>
      <c r="H388" s="44">
        <f>IFERROR(VLOOKUP($C388,'SINAPI JANEIRO-2022'!$A:$D,4,0),IFERROR(VLOOKUP($C388,'5-COMP. PROPRIA'!$B$4:$I$79448,8,0),""))</f>
        <v>102.66999999999999</v>
      </c>
      <c r="I388" s="44">
        <f>TRUNC(H388*'4-BDI'!$E$35,2)</f>
        <v>131.1</v>
      </c>
      <c r="J388" s="44">
        <f t="shared" si="77"/>
        <v>1057.5</v>
      </c>
      <c r="K388" s="512">
        <f t="shared" si="78"/>
        <v>1350.33</v>
      </c>
    </row>
    <row r="389" spans="1:11" ht="42.75" outlineLevel="1">
      <c r="A389" s="6"/>
      <c r="B389" s="275" t="s">
        <v>12403</v>
      </c>
      <c r="C389" s="267" t="s">
        <v>12107</v>
      </c>
      <c r="D389" s="268" t="s">
        <v>3951</v>
      </c>
      <c r="E389" s="271" t="str">
        <f>IFERROR(VLOOKUP($C389,'SINAPI JANEIRO-2022'!$1:$1048576,2,0),IFERROR(VLOOKUP($C389,'5-COMP. PROPRIA'!$B$4:$I$79448,4,0),""))</f>
        <v>Condutor de cobre unipolar, isolação em PVC/70ºC, camada de proteção em PVC, não propagador de chamas, classe de tensão 750V, encordoamento classe 5, flexível, com a seguinte seção nominal: #120 mm²</v>
      </c>
      <c r="F389" s="272" t="str">
        <f>IFERROR(VLOOKUP($C389,'SINAPI JANEIRO-2022'!$A:$D,3,0),IFERROR(VLOOKUP($C389,'5-COMP. PROPRIA'!$B$4:$I$79448,5,0),""))</f>
        <v>M</v>
      </c>
      <c r="G389" s="273">
        <v>138</v>
      </c>
      <c r="H389" s="44">
        <f>IFERROR(VLOOKUP($C389,'SINAPI JANEIRO-2022'!$A:$D,4,0),IFERROR(VLOOKUP($C389,'5-COMP. PROPRIA'!$B$4:$I$79448,8,0),""))</f>
        <v>131.88</v>
      </c>
      <c r="I389" s="44">
        <f>TRUNC(H389*'4-BDI'!$E$35,2)</f>
        <v>168.41</v>
      </c>
      <c r="J389" s="44">
        <f t="shared" si="77"/>
        <v>18199.439999999999</v>
      </c>
      <c r="K389" s="512">
        <f t="shared" si="78"/>
        <v>23240.58</v>
      </c>
    </row>
    <row r="390" spans="1:11" ht="15" outlineLevel="1">
      <c r="A390" s="6"/>
      <c r="B390" s="125" t="s">
        <v>4023</v>
      </c>
      <c r="C390" s="75"/>
      <c r="D390" s="75"/>
      <c r="E390" s="64" t="s">
        <v>4080</v>
      </c>
      <c r="F390" s="75"/>
      <c r="G390" s="65"/>
      <c r="H390" s="66"/>
      <c r="I390" s="66"/>
      <c r="J390" s="66"/>
      <c r="K390" s="517"/>
    </row>
    <row r="391" spans="1:11" outlineLevel="1">
      <c r="A391" s="6"/>
      <c r="B391" s="270" t="s">
        <v>12404</v>
      </c>
      <c r="C391" s="267" t="s">
        <v>3802</v>
      </c>
      <c r="D391" s="268" t="s">
        <v>3951</v>
      </c>
      <c r="E391" s="271" t="str">
        <f>IFERROR(VLOOKUP($C391,'SINAPI JANEIRO-2022'!$1:$1048576,2,0),IFERROR(VLOOKUP($C391,'5-COMP. PROPRIA'!$B$4:$I$79448,4,0),""))</f>
        <v>Eletrocalha lisa tipo U 50x50mm com tampa, inclusive conexões</v>
      </c>
      <c r="F391" s="272" t="str">
        <f>IFERROR(VLOOKUP($C391,'SINAPI JANEIRO-2022'!$A:$D,3,0),IFERROR(VLOOKUP($C391,'5-COMP. PROPRIA'!$B$4:$I$79448,5,0),""))</f>
        <v xml:space="preserve">M     </v>
      </c>
      <c r="G391" s="273">
        <v>31.3</v>
      </c>
      <c r="H391" s="44">
        <f>IFERROR(VLOOKUP($C391,'SINAPI JANEIRO-2022'!$A:$D,4,0),IFERROR(VLOOKUP($C391,'5-COMP. PROPRIA'!$B$4:$I$79448,8,0),""))</f>
        <v>61.24</v>
      </c>
      <c r="I391" s="44">
        <f>TRUNC(H391*'4-BDI'!$E$35,2)</f>
        <v>78.2</v>
      </c>
      <c r="J391" s="44">
        <f t="shared" ref="J391:J406" si="79">TRUNC(G391*H391,2)</f>
        <v>1916.81</v>
      </c>
      <c r="K391" s="512">
        <f t="shared" ref="K391:K406" si="80">TRUNC(G391*I391,2)</f>
        <v>2447.66</v>
      </c>
    </row>
    <row r="392" spans="1:11" outlineLevel="1">
      <c r="A392" s="6"/>
      <c r="B392" s="270" t="s">
        <v>12405</v>
      </c>
      <c r="C392" s="267" t="s">
        <v>3804</v>
      </c>
      <c r="D392" s="268" t="s">
        <v>3951</v>
      </c>
      <c r="E392" s="271" t="str">
        <f>IFERROR(VLOOKUP($C392,'SINAPI JANEIRO-2022'!$1:$1048576,2,0),IFERROR(VLOOKUP($C392,'5-COMP. PROPRIA'!$B$4:$I$79448,4,0),""))</f>
        <v>Eletrocalha lisa tipo U 75x50mm com tampa, inclusive conexões</v>
      </c>
      <c r="F392" s="272" t="str">
        <f>IFERROR(VLOOKUP($C392,'SINAPI JANEIRO-2022'!$A:$D,3,0),IFERROR(VLOOKUP($C392,'5-COMP. PROPRIA'!$B$4:$I$79448,5,0),""))</f>
        <v xml:space="preserve">M     </v>
      </c>
      <c r="G392" s="273">
        <v>18.5</v>
      </c>
      <c r="H392" s="44">
        <f>IFERROR(VLOOKUP($C392,'SINAPI JANEIRO-2022'!$A:$D,4,0),IFERROR(VLOOKUP($C392,'5-COMP. PROPRIA'!$B$4:$I$79448,8,0),""))</f>
        <v>66.72</v>
      </c>
      <c r="I392" s="44">
        <f>TRUNC(H392*'4-BDI'!$E$35,2)</f>
        <v>85.2</v>
      </c>
      <c r="J392" s="44">
        <f t="shared" si="79"/>
        <v>1234.32</v>
      </c>
      <c r="K392" s="512">
        <f t="shared" si="80"/>
        <v>1576.2</v>
      </c>
    </row>
    <row r="393" spans="1:11" outlineLevel="1">
      <c r="A393" s="6"/>
      <c r="B393" s="270" t="s">
        <v>12406</v>
      </c>
      <c r="C393" s="267" t="s">
        <v>3806</v>
      </c>
      <c r="D393" s="268" t="s">
        <v>3951</v>
      </c>
      <c r="E393" s="271" t="str">
        <f>IFERROR(VLOOKUP($C393,'SINAPI JANEIRO-2022'!$1:$1048576,2,0),IFERROR(VLOOKUP($C393,'5-COMP. PROPRIA'!$B$4:$I$79448,4,0),""))</f>
        <v>Eletrocalha lisa tipo U 75x75mm com tampa, inclusive conexões</v>
      </c>
      <c r="F393" s="272" t="str">
        <f>IFERROR(VLOOKUP($C393,'SINAPI JANEIRO-2022'!$A:$D,3,0),IFERROR(VLOOKUP($C393,'5-COMP. PROPRIA'!$B$4:$I$79448,5,0),""))</f>
        <v xml:space="preserve">M     </v>
      </c>
      <c r="G393" s="273">
        <v>11.5</v>
      </c>
      <c r="H393" s="44">
        <f>IFERROR(VLOOKUP($C393,'SINAPI JANEIRO-2022'!$A:$D,4,0),IFERROR(VLOOKUP($C393,'5-COMP. PROPRIA'!$B$4:$I$79448,8,0),""))</f>
        <v>69.72</v>
      </c>
      <c r="I393" s="44">
        <f>TRUNC(H393*'4-BDI'!$E$35,2)</f>
        <v>89.03</v>
      </c>
      <c r="J393" s="44">
        <f t="shared" si="79"/>
        <v>801.78</v>
      </c>
      <c r="K393" s="512">
        <f t="shared" si="80"/>
        <v>1023.84</v>
      </c>
    </row>
    <row r="394" spans="1:11" outlineLevel="1">
      <c r="A394" s="6"/>
      <c r="B394" s="270" t="s">
        <v>12407</v>
      </c>
      <c r="C394" s="267" t="s">
        <v>3808</v>
      </c>
      <c r="D394" s="268" t="s">
        <v>3951</v>
      </c>
      <c r="E394" s="271" t="str">
        <f>IFERROR(VLOOKUP($C394,'SINAPI JANEIRO-2022'!$1:$1048576,2,0),IFERROR(VLOOKUP($C394,'5-COMP. PROPRIA'!$B$4:$I$79448,4,0),""))</f>
        <v>Eletrocalha lisa tipo U 100x50mm com tampa, inclusive conexões</v>
      </c>
      <c r="F394" s="272" t="str">
        <f>IFERROR(VLOOKUP($C394,'SINAPI JANEIRO-2022'!$A:$D,3,0),IFERROR(VLOOKUP($C394,'5-COMP. PROPRIA'!$B$4:$I$79448,5,0),""))</f>
        <v xml:space="preserve">M     </v>
      </c>
      <c r="G394" s="273">
        <v>36.6</v>
      </c>
      <c r="H394" s="44">
        <f>IFERROR(VLOOKUP($C394,'SINAPI JANEIRO-2022'!$A:$D,4,0),IFERROR(VLOOKUP($C394,'5-COMP. PROPRIA'!$B$4:$I$79448,8,0),""))</f>
        <v>81.650000000000006</v>
      </c>
      <c r="I394" s="44">
        <f>TRUNC(H394*'4-BDI'!$E$35,2)</f>
        <v>104.26</v>
      </c>
      <c r="J394" s="44">
        <f t="shared" si="79"/>
        <v>2988.39</v>
      </c>
      <c r="K394" s="512">
        <f t="shared" si="80"/>
        <v>3815.91</v>
      </c>
    </row>
    <row r="395" spans="1:11" outlineLevel="1">
      <c r="A395" s="6"/>
      <c r="B395" s="270" t="s">
        <v>12408</v>
      </c>
      <c r="C395" s="267" t="s">
        <v>3810</v>
      </c>
      <c r="D395" s="268" t="s">
        <v>3951</v>
      </c>
      <c r="E395" s="271" t="str">
        <f>IFERROR(VLOOKUP($C395,'SINAPI JANEIRO-2022'!$1:$1048576,2,0),IFERROR(VLOOKUP($C395,'5-COMP. PROPRIA'!$B$4:$I$79448,4,0),""))</f>
        <v>Eletrocalha lisa tipo U 100x100mm com tampa, incl conexões</v>
      </c>
      <c r="F395" s="272" t="str">
        <f>IFERROR(VLOOKUP($C395,'SINAPI JANEIRO-2022'!$A:$D,3,0),IFERROR(VLOOKUP($C395,'5-COMP. PROPRIA'!$B$4:$I$79448,5,0),""))</f>
        <v xml:space="preserve">M     </v>
      </c>
      <c r="G395" s="273">
        <v>5.5</v>
      </c>
      <c r="H395" s="44">
        <f>IFERROR(VLOOKUP($C395,'SINAPI JANEIRO-2022'!$A:$D,4,0),IFERROR(VLOOKUP($C395,'5-COMP. PROPRIA'!$B$4:$I$79448,8,0),""))</f>
        <v>96.65</v>
      </c>
      <c r="I395" s="44">
        <f>TRUNC(H395*'4-BDI'!$E$35,2)</f>
        <v>123.42</v>
      </c>
      <c r="J395" s="44">
        <f t="shared" si="79"/>
        <v>531.57000000000005</v>
      </c>
      <c r="K395" s="512">
        <f t="shared" si="80"/>
        <v>678.81</v>
      </c>
    </row>
    <row r="396" spans="1:11" outlineLevel="1">
      <c r="A396" s="6"/>
      <c r="B396" s="270" t="s">
        <v>12409</v>
      </c>
      <c r="C396" s="267" t="s">
        <v>3812</v>
      </c>
      <c r="D396" s="268" t="s">
        <v>3951</v>
      </c>
      <c r="E396" s="271" t="str">
        <f>IFERROR(VLOOKUP($C396,'SINAPI JANEIRO-2022'!$1:$1048576,2,0),IFERROR(VLOOKUP($C396,'5-COMP. PROPRIA'!$B$4:$I$79448,4,0),""))</f>
        <v>Eletrocalha lisa tipo U 150x50mm com tampa, incl conexões</v>
      </c>
      <c r="F396" s="272" t="str">
        <f>IFERROR(VLOOKUP($C396,'SINAPI JANEIRO-2022'!$A:$D,3,0),IFERROR(VLOOKUP($C396,'5-COMP. PROPRIA'!$B$4:$I$79448,5,0),""))</f>
        <v xml:space="preserve">M     </v>
      </c>
      <c r="G396" s="273">
        <v>5.6</v>
      </c>
      <c r="H396" s="44">
        <f>IFERROR(VLOOKUP($C396,'SINAPI JANEIRO-2022'!$A:$D,4,0),IFERROR(VLOOKUP($C396,'5-COMP. PROPRIA'!$B$4:$I$79448,8,0),""))</f>
        <v>125.12</v>
      </c>
      <c r="I396" s="44">
        <f>TRUNC(H396*'4-BDI'!$E$35,2)</f>
        <v>159.77000000000001</v>
      </c>
      <c r="J396" s="44">
        <f t="shared" si="79"/>
        <v>700.67</v>
      </c>
      <c r="K396" s="512">
        <f t="shared" si="80"/>
        <v>894.71</v>
      </c>
    </row>
    <row r="397" spans="1:11" outlineLevel="1">
      <c r="A397" s="6"/>
      <c r="B397" s="270" t="s">
        <v>12410</v>
      </c>
      <c r="C397" s="267" t="s">
        <v>3814</v>
      </c>
      <c r="D397" s="268" t="s">
        <v>3951</v>
      </c>
      <c r="E397" s="271" t="str">
        <f>IFERROR(VLOOKUP($C397,'SINAPI JANEIRO-2022'!$1:$1048576,2,0),IFERROR(VLOOKUP($C397,'5-COMP. PROPRIA'!$B$4:$I$79448,4,0),""))</f>
        <v>Eletrocalha lisa tipo U 200x50mm com tampa, incl conexões</v>
      </c>
      <c r="F397" s="272" t="str">
        <f>IFERROR(VLOOKUP($C397,'SINAPI JANEIRO-2022'!$A:$D,3,0),IFERROR(VLOOKUP($C397,'5-COMP. PROPRIA'!$B$4:$I$79448,5,0),""))</f>
        <v xml:space="preserve">M     </v>
      </c>
      <c r="G397" s="273">
        <v>11.1</v>
      </c>
      <c r="H397" s="44">
        <f>IFERROR(VLOOKUP($C397,'SINAPI JANEIRO-2022'!$A:$D,4,0),IFERROR(VLOOKUP($C397,'5-COMP. PROPRIA'!$B$4:$I$79448,8,0),""))</f>
        <v>125.12</v>
      </c>
      <c r="I397" s="44">
        <f>TRUNC(H397*'4-BDI'!$E$35,2)</f>
        <v>159.77000000000001</v>
      </c>
      <c r="J397" s="44">
        <f t="shared" si="79"/>
        <v>1388.83</v>
      </c>
      <c r="K397" s="512">
        <f t="shared" si="80"/>
        <v>1773.44</v>
      </c>
    </row>
    <row r="398" spans="1:11" s="2" customFormat="1" outlineLevel="1">
      <c r="A398" s="6"/>
      <c r="B398" s="270" t="s">
        <v>12411</v>
      </c>
      <c r="C398" s="267" t="s">
        <v>3816</v>
      </c>
      <c r="D398" s="268" t="s">
        <v>3951</v>
      </c>
      <c r="E398" s="271" t="str">
        <f>IFERROR(VLOOKUP($C398,'SINAPI JANEIRO-2022'!$1:$1048576,2,0),IFERROR(VLOOKUP($C398,'5-COMP. PROPRIA'!$B$4:$I$79448,4,0),""))</f>
        <v>Suporte vertical eletrocalha 120x146mm</v>
      </c>
      <c r="F398" s="272" t="str">
        <f>IFERROR(VLOOKUP($C398,'SINAPI JANEIRO-2022'!$A:$D,3,0),IFERROR(VLOOKUP($C398,'5-COMP. PROPRIA'!$B$4:$I$79448,5,0),""))</f>
        <v>UN</v>
      </c>
      <c r="G398" s="273">
        <v>7</v>
      </c>
      <c r="H398" s="44">
        <f>IFERROR(VLOOKUP($C398,'SINAPI JANEIRO-2022'!$A:$D,4,0),IFERROR(VLOOKUP($C398,'5-COMP. PROPRIA'!$B$4:$I$79448,8,0),""))</f>
        <v>10.46</v>
      </c>
      <c r="I398" s="44">
        <f>TRUNC(H398*'4-BDI'!$E$35,2)</f>
        <v>13.35</v>
      </c>
      <c r="J398" s="44">
        <f t="shared" si="79"/>
        <v>73.22</v>
      </c>
      <c r="K398" s="512">
        <f t="shared" si="80"/>
        <v>93.45</v>
      </c>
    </row>
    <row r="399" spans="1:11" s="2" customFormat="1" outlineLevel="1">
      <c r="A399" s="6"/>
      <c r="B399" s="270" t="s">
        <v>12412</v>
      </c>
      <c r="C399" s="267" t="s">
        <v>3818</v>
      </c>
      <c r="D399" s="268" t="s">
        <v>3951</v>
      </c>
      <c r="E399" s="271" t="str">
        <f>IFERROR(VLOOKUP($C399,'SINAPI JANEIRO-2022'!$1:$1048576,2,0),IFERROR(VLOOKUP($C399,'5-COMP. PROPRIA'!$B$4:$I$79448,4,0),""))</f>
        <v>Suporte vertical eletrocalha 120x160mm</v>
      </c>
      <c r="F399" s="272" t="str">
        <f>IFERROR(VLOOKUP($C399,'SINAPI JANEIRO-2022'!$A:$D,3,0),IFERROR(VLOOKUP($C399,'5-COMP. PROPRIA'!$B$4:$I$79448,5,0),""))</f>
        <v>UN</v>
      </c>
      <c r="G399" s="273">
        <v>3</v>
      </c>
      <c r="H399" s="44">
        <f>IFERROR(VLOOKUP($C399,'SINAPI JANEIRO-2022'!$A:$D,4,0),IFERROR(VLOOKUP($C399,'5-COMP. PROPRIA'!$B$4:$I$79448,8,0),""))</f>
        <v>10.46</v>
      </c>
      <c r="I399" s="44">
        <f>TRUNC(H399*'4-BDI'!$E$35,2)</f>
        <v>13.35</v>
      </c>
      <c r="J399" s="44">
        <f t="shared" si="79"/>
        <v>31.38</v>
      </c>
      <c r="K399" s="512">
        <f t="shared" si="80"/>
        <v>40.049999999999997</v>
      </c>
    </row>
    <row r="400" spans="1:11" s="2" customFormat="1" outlineLevel="1">
      <c r="A400" s="6"/>
      <c r="B400" s="270" t="s">
        <v>12413</v>
      </c>
      <c r="C400" s="267" t="s">
        <v>3820</v>
      </c>
      <c r="D400" s="268" t="s">
        <v>3951</v>
      </c>
      <c r="E400" s="271" t="str">
        <f>IFERROR(VLOOKUP($C400,'SINAPI JANEIRO-2022'!$1:$1048576,2,0),IFERROR(VLOOKUP($C400,'5-COMP. PROPRIA'!$B$4:$I$79448,4,0),""))</f>
        <v>Suporte vertical eletrocalha 70x125mm</v>
      </c>
      <c r="F400" s="272" t="str">
        <f>IFERROR(VLOOKUP($C400,'SINAPI JANEIRO-2022'!$A:$D,3,0),IFERROR(VLOOKUP($C400,'5-COMP. PROPRIA'!$B$4:$I$79448,5,0),""))</f>
        <v>UN</v>
      </c>
      <c r="G400" s="273">
        <v>6</v>
      </c>
      <c r="H400" s="44">
        <f>IFERROR(VLOOKUP($C400,'SINAPI JANEIRO-2022'!$A:$D,4,0),IFERROR(VLOOKUP($C400,'5-COMP. PROPRIA'!$B$4:$I$79448,8,0),""))</f>
        <v>10.46</v>
      </c>
      <c r="I400" s="44">
        <f>TRUNC(H400*'4-BDI'!$E$35,2)</f>
        <v>13.35</v>
      </c>
      <c r="J400" s="44">
        <f t="shared" si="79"/>
        <v>62.76</v>
      </c>
      <c r="K400" s="512">
        <f t="shared" si="80"/>
        <v>80.099999999999994</v>
      </c>
    </row>
    <row r="401" spans="1:11" s="2" customFormat="1" outlineLevel="1">
      <c r="A401" s="6"/>
      <c r="B401" s="270" t="s">
        <v>12414</v>
      </c>
      <c r="C401" s="267" t="s">
        <v>3822</v>
      </c>
      <c r="D401" s="268" t="s">
        <v>3951</v>
      </c>
      <c r="E401" s="271" t="str">
        <f>IFERROR(VLOOKUP($C401,'SINAPI JANEIRO-2022'!$1:$1048576,2,0),IFERROR(VLOOKUP($C401,'5-COMP. PROPRIA'!$B$4:$I$79448,4,0),""))</f>
        <v>Suporte vertical eletrocalha 70x81mm</v>
      </c>
      <c r="F401" s="272" t="str">
        <f>IFERROR(VLOOKUP($C401,'SINAPI JANEIRO-2022'!$A:$D,3,0),IFERROR(VLOOKUP($C401,'5-COMP. PROPRIA'!$B$4:$I$79448,5,0),""))</f>
        <v>UN</v>
      </c>
      <c r="G401" s="273">
        <v>18</v>
      </c>
      <c r="H401" s="44">
        <f>IFERROR(VLOOKUP($C401,'SINAPI JANEIRO-2022'!$A:$D,4,0),IFERROR(VLOOKUP($C401,'5-COMP. PROPRIA'!$B$4:$I$79448,8,0),""))</f>
        <v>10.46</v>
      </c>
      <c r="I401" s="44">
        <f>TRUNC(H401*'4-BDI'!$E$35,2)</f>
        <v>13.35</v>
      </c>
      <c r="J401" s="44">
        <f t="shared" si="79"/>
        <v>188.28</v>
      </c>
      <c r="K401" s="512">
        <f t="shared" si="80"/>
        <v>240.3</v>
      </c>
    </row>
    <row r="402" spans="1:11" s="2" customFormat="1" outlineLevel="1">
      <c r="A402" s="6"/>
      <c r="B402" s="270" t="s">
        <v>12415</v>
      </c>
      <c r="C402" s="267" t="s">
        <v>3824</v>
      </c>
      <c r="D402" s="268" t="s">
        <v>3951</v>
      </c>
      <c r="E402" s="271" t="str">
        <f>IFERROR(VLOOKUP($C402,'SINAPI JANEIRO-2022'!$1:$1048576,2,0),IFERROR(VLOOKUP($C402,'5-COMP. PROPRIA'!$B$4:$I$79448,4,0),""))</f>
        <v>Suporte vertical eletrocalha 70x96mm</v>
      </c>
      <c r="F402" s="272" t="str">
        <f>IFERROR(VLOOKUP($C402,'SINAPI JANEIRO-2022'!$A:$D,3,0),IFERROR(VLOOKUP($C402,'5-COMP. PROPRIA'!$B$4:$I$79448,5,0),""))</f>
        <v>UN</v>
      </c>
      <c r="G402" s="273">
        <v>22</v>
      </c>
      <c r="H402" s="44">
        <f>IFERROR(VLOOKUP($C402,'SINAPI JANEIRO-2022'!$A:$D,4,0),IFERROR(VLOOKUP($C402,'5-COMP. PROPRIA'!$B$4:$I$79448,8,0),""))</f>
        <v>10.46</v>
      </c>
      <c r="I402" s="44">
        <f>TRUNC(H402*'4-BDI'!$E$35,2)</f>
        <v>13.35</v>
      </c>
      <c r="J402" s="44">
        <f t="shared" si="79"/>
        <v>230.12</v>
      </c>
      <c r="K402" s="512">
        <f t="shared" si="80"/>
        <v>293.7</v>
      </c>
    </row>
    <row r="403" spans="1:11" s="2" customFormat="1" outlineLevel="1">
      <c r="A403" s="6"/>
      <c r="B403" s="270" t="s">
        <v>12416</v>
      </c>
      <c r="C403" s="267" t="s">
        <v>3826</v>
      </c>
      <c r="D403" s="268" t="s">
        <v>3951</v>
      </c>
      <c r="E403" s="271" t="str">
        <f>IFERROR(VLOOKUP($C403,'SINAPI JANEIRO-2022'!$1:$1048576,2,0),IFERROR(VLOOKUP($C403,'5-COMP. PROPRIA'!$B$4:$I$79448,4,0),""))</f>
        <v>Suporte vertical eletrocalha 95x114mm</v>
      </c>
      <c r="F403" s="272" t="str">
        <f>IFERROR(VLOOKUP($C403,'SINAPI JANEIRO-2022'!$A:$D,3,0),IFERROR(VLOOKUP($C403,'5-COMP. PROPRIA'!$B$4:$I$79448,5,0),""))</f>
        <v>UN</v>
      </c>
      <c r="G403" s="273">
        <v>19</v>
      </c>
      <c r="H403" s="44">
        <f>IFERROR(VLOOKUP($C403,'SINAPI JANEIRO-2022'!$A:$D,4,0),IFERROR(VLOOKUP($C403,'5-COMP. PROPRIA'!$B$4:$I$79448,8,0),""))</f>
        <v>10.46</v>
      </c>
      <c r="I403" s="44">
        <f>TRUNC(H403*'4-BDI'!$E$35,2)</f>
        <v>13.35</v>
      </c>
      <c r="J403" s="44">
        <f t="shared" si="79"/>
        <v>198.74</v>
      </c>
      <c r="K403" s="512">
        <f t="shared" si="80"/>
        <v>253.65</v>
      </c>
    </row>
    <row r="404" spans="1:11" outlineLevel="1">
      <c r="A404" s="6"/>
      <c r="B404" s="270" t="s">
        <v>12417</v>
      </c>
      <c r="C404" s="267" t="s">
        <v>3828</v>
      </c>
      <c r="D404" s="268" t="s">
        <v>3951</v>
      </c>
      <c r="E404" s="271" t="str">
        <f>IFERROR(VLOOKUP($C404,'SINAPI JANEIRO-2022'!$1:$1048576,2,0),IFERROR(VLOOKUP($C404,'5-COMP. PROPRIA'!$B$4:$I$79448,4,0),""))</f>
        <v>Tala plana perfurada 50mm</v>
      </c>
      <c r="F404" s="272" t="str">
        <f>IFERROR(VLOOKUP($C404,'SINAPI JANEIRO-2022'!$A:$D,3,0),IFERROR(VLOOKUP($C404,'5-COMP. PROPRIA'!$B$4:$I$79448,5,0),""))</f>
        <v>UN</v>
      </c>
      <c r="G404" s="273">
        <v>38</v>
      </c>
      <c r="H404" s="44">
        <f>IFERROR(VLOOKUP($C404,'SINAPI JANEIRO-2022'!$A:$D,4,0),IFERROR(VLOOKUP($C404,'5-COMP. PROPRIA'!$B$4:$I$79448,8,0),""))</f>
        <v>6.03</v>
      </c>
      <c r="I404" s="44">
        <f>TRUNC(H404*'4-BDI'!$E$35,2)</f>
        <v>7.7</v>
      </c>
      <c r="J404" s="44">
        <f t="shared" si="79"/>
        <v>229.14</v>
      </c>
      <c r="K404" s="512">
        <f t="shared" si="80"/>
        <v>292.60000000000002</v>
      </c>
    </row>
    <row r="405" spans="1:11" outlineLevel="1">
      <c r="A405" s="6"/>
      <c r="B405" s="270" t="s">
        <v>12418</v>
      </c>
      <c r="C405" s="267" t="s">
        <v>3830</v>
      </c>
      <c r="D405" s="268" t="s">
        <v>3951</v>
      </c>
      <c r="E405" s="271" t="str">
        <f>IFERROR(VLOOKUP($C405,'SINAPI JANEIRO-2022'!$1:$1048576,2,0),IFERROR(VLOOKUP($C405,'5-COMP. PROPRIA'!$B$4:$I$79448,4,0),""))</f>
        <v>Tala plana perfurada 75mm</v>
      </c>
      <c r="F405" s="272" t="str">
        <f>IFERROR(VLOOKUP($C405,'SINAPI JANEIRO-2022'!$A:$D,3,0),IFERROR(VLOOKUP($C405,'5-COMP. PROPRIA'!$B$4:$I$79448,5,0),""))</f>
        <v>UN</v>
      </c>
      <c r="G405" s="273">
        <v>6</v>
      </c>
      <c r="H405" s="44">
        <f>IFERROR(VLOOKUP($C405,'SINAPI JANEIRO-2022'!$A:$D,4,0),IFERROR(VLOOKUP($C405,'5-COMP. PROPRIA'!$B$4:$I$79448,8,0),""))</f>
        <v>7.22</v>
      </c>
      <c r="I405" s="44">
        <f>TRUNC(H405*'4-BDI'!$E$35,2)</f>
        <v>9.2100000000000009</v>
      </c>
      <c r="J405" s="44">
        <f t="shared" si="79"/>
        <v>43.32</v>
      </c>
      <c r="K405" s="512">
        <f t="shared" si="80"/>
        <v>55.26</v>
      </c>
    </row>
    <row r="406" spans="1:11" outlineLevel="1">
      <c r="A406" s="6"/>
      <c r="B406" s="270" t="s">
        <v>12419</v>
      </c>
      <c r="C406" s="281" t="s">
        <v>3832</v>
      </c>
      <c r="D406" s="268" t="s">
        <v>3951</v>
      </c>
      <c r="E406" s="271" t="str">
        <f>IFERROR(VLOOKUP($C406,'SINAPI JANEIRO-2022'!$1:$1048576,2,0),IFERROR(VLOOKUP($C406,'5-COMP. PROPRIA'!$B$4:$I$79448,4,0),""))</f>
        <v>Tala plana perfurada 100mm</v>
      </c>
      <c r="F406" s="272" t="str">
        <f>IFERROR(VLOOKUP($C406,'SINAPI JANEIRO-2022'!$A:$D,3,0),IFERROR(VLOOKUP($C406,'5-COMP. PROPRIA'!$B$4:$I$79448,5,0),""))</f>
        <v>UN</v>
      </c>
      <c r="G406" s="273">
        <v>4</v>
      </c>
      <c r="H406" s="44">
        <f>IFERROR(VLOOKUP($C406,'SINAPI JANEIRO-2022'!$A:$D,4,0),IFERROR(VLOOKUP($C406,'5-COMP. PROPRIA'!$B$4:$I$79448,8,0),""))</f>
        <v>7.22</v>
      </c>
      <c r="I406" s="44">
        <f>TRUNC(H406*'4-BDI'!$E$35,2)</f>
        <v>9.2100000000000009</v>
      </c>
      <c r="J406" s="44">
        <f t="shared" si="79"/>
        <v>28.88</v>
      </c>
      <c r="K406" s="512">
        <f t="shared" si="80"/>
        <v>36.840000000000003</v>
      </c>
    </row>
    <row r="407" spans="1:11" ht="15" outlineLevel="1">
      <c r="A407" s="6"/>
      <c r="B407" s="125" t="s">
        <v>4024</v>
      </c>
      <c r="C407" s="78"/>
      <c r="D407" s="78"/>
      <c r="E407" s="64" t="s">
        <v>4081</v>
      </c>
      <c r="F407" s="75"/>
      <c r="G407" s="65"/>
      <c r="H407" s="66"/>
      <c r="I407" s="66"/>
      <c r="J407" s="66"/>
      <c r="K407" s="517"/>
    </row>
    <row r="408" spans="1:11" outlineLevel="1">
      <c r="A408" s="6"/>
      <c r="B408" s="275" t="s">
        <v>12420</v>
      </c>
      <c r="C408" s="269" t="s">
        <v>3834</v>
      </c>
      <c r="D408" s="268" t="s">
        <v>3951</v>
      </c>
      <c r="E408" s="271" t="str">
        <f>IFERROR(VLOOKUP($C408,'SINAPI JANEIRO-2022'!$1:$1048576,2,0),IFERROR(VLOOKUP($C408,'5-COMP. PROPRIA'!$B$4:$I$79448,4,0),""))</f>
        <v>Tomada universal, circular, 2P+T, 10A, cor branca, completa</v>
      </c>
      <c r="F408" s="272" t="str">
        <f>IFERROR(VLOOKUP($C408,'SINAPI JANEIRO-2022'!$A:$D,3,0),IFERROR(VLOOKUP($C408,'5-COMP. PROPRIA'!$B$4:$I$79448,5,0),""))</f>
        <v>UN</v>
      </c>
      <c r="G408" s="273">
        <v>176</v>
      </c>
      <c r="H408" s="44">
        <f>IFERROR(VLOOKUP($C408,'SINAPI JANEIRO-2022'!$A:$D,4,0),IFERROR(VLOOKUP($C408,'5-COMP. PROPRIA'!$B$4:$I$79448,8,0),""))</f>
        <v>14.92</v>
      </c>
      <c r="I408" s="44">
        <f>TRUNC(H408*'4-BDI'!$E$35,2)</f>
        <v>19.05</v>
      </c>
      <c r="J408" s="44">
        <f t="shared" ref="J408:J421" si="81">TRUNC(G408*H408,2)</f>
        <v>2625.92</v>
      </c>
      <c r="K408" s="512">
        <f t="shared" ref="K408:K421" si="82">TRUNC(G408*I408,2)</f>
        <v>3352.8</v>
      </c>
    </row>
    <row r="409" spans="1:11" outlineLevel="1">
      <c r="A409" s="6"/>
      <c r="B409" s="275" t="s">
        <v>12421</v>
      </c>
      <c r="C409" s="269" t="s">
        <v>3835</v>
      </c>
      <c r="D409" s="268" t="s">
        <v>3951</v>
      </c>
      <c r="E409" s="271" t="str">
        <f>IFERROR(VLOOKUP($C409,'SINAPI JANEIRO-2022'!$1:$1048576,2,0),IFERROR(VLOOKUP($C409,'5-COMP. PROPRIA'!$B$4:$I$79448,4,0),""))</f>
        <v>Tomada universal, circular, 2P+T, 20A, cor branca, completa</v>
      </c>
      <c r="F409" s="272" t="str">
        <f>IFERROR(VLOOKUP($C409,'SINAPI JANEIRO-2022'!$A:$D,3,0),IFERROR(VLOOKUP($C409,'5-COMP. PROPRIA'!$B$4:$I$79448,5,0),""))</f>
        <v>UN</v>
      </c>
      <c r="G409" s="273">
        <v>6</v>
      </c>
      <c r="H409" s="44">
        <f>IFERROR(VLOOKUP($C409,'SINAPI JANEIRO-2022'!$A:$D,4,0),IFERROR(VLOOKUP($C409,'5-COMP. PROPRIA'!$B$4:$I$79448,8,0),""))</f>
        <v>22.509999999999998</v>
      </c>
      <c r="I409" s="44">
        <f>TRUNC(H409*'4-BDI'!$E$35,2)</f>
        <v>28.74</v>
      </c>
      <c r="J409" s="44">
        <f t="shared" si="81"/>
        <v>135.06</v>
      </c>
      <c r="K409" s="512">
        <f t="shared" si="82"/>
        <v>172.44</v>
      </c>
    </row>
    <row r="410" spans="1:11" outlineLevel="1">
      <c r="A410" s="6"/>
      <c r="B410" s="275" t="s">
        <v>12422</v>
      </c>
      <c r="C410" s="269" t="s">
        <v>3836</v>
      </c>
      <c r="D410" s="268" t="s">
        <v>3951</v>
      </c>
      <c r="E410" s="271" t="str">
        <f>IFERROR(VLOOKUP($C410,'SINAPI JANEIRO-2022'!$1:$1048576,2,0),IFERROR(VLOOKUP($C410,'5-COMP. PROPRIA'!$B$4:$I$79448,4,0),""))</f>
        <v>Interruptor 1 tecla paralela</v>
      </c>
      <c r="F410" s="272" t="str">
        <f>IFERROR(VLOOKUP($C410,'SINAPI JANEIRO-2022'!$A:$D,3,0),IFERROR(VLOOKUP($C410,'5-COMP. PROPRIA'!$B$4:$I$79448,5,0),""))</f>
        <v>UN</v>
      </c>
      <c r="G410" s="273">
        <v>2</v>
      </c>
      <c r="H410" s="44">
        <f>IFERROR(VLOOKUP($C410,'SINAPI JANEIRO-2022'!$A:$D,4,0),IFERROR(VLOOKUP($C410,'5-COMP. PROPRIA'!$B$4:$I$79448,8,0),""))</f>
        <v>14.93</v>
      </c>
      <c r="I410" s="44">
        <f>TRUNC(H410*'4-BDI'!$E$35,2)</f>
        <v>19.059999999999999</v>
      </c>
      <c r="J410" s="44">
        <f t="shared" si="81"/>
        <v>29.86</v>
      </c>
      <c r="K410" s="512">
        <f t="shared" si="82"/>
        <v>38.119999999999997</v>
      </c>
    </row>
    <row r="411" spans="1:11" outlineLevel="1">
      <c r="A411" s="6"/>
      <c r="B411" s="275" t="s">
        <v>12423</v>
      </c>
      <c r="C411" s="269" t="s">
        <v>3837</v>
      </c>
      <c r="D411" s="268" t="s">
        <v>3951</v>
      </c>
      <c r="E411" s="271" t="str">
        <f>IFERROR(VLOOKUP($C411,'SINAPI JANEIRO-2022'!$1:$1048576,2,0),IFERROR(VLOOKUP($C411,'5-COMP. PROPRIA'!$B$4:$I$79448,4,0),""))</f>
        <v>Interruptor 1 tecla paralela e tomada</v>
      </c>
      <c r="F411" s="272" t="str">
        <f>IFERROR(VLOOKUP($C411,'SINAPI JANEIRO-2022'!$A:$D,3,0),IFERROR(VLOOKUP($C411,'5-COMP. PROPRIA'!$B$4:$I$79448,5,0),""))</f>
        <v>UN</v>
      </c>
      <c r="G411" s="273">
        <v>36</v>
      </c>
      <c r="H411" s="44">
        <f>IFERROR(VLOOKUP($C411,'SINAPI JANEIRO-2022'!$A:$D,4,0),IFERROR(VLOOKUP($C411,'5-COMP. PROPRIA'!$B$4:$I$79448,8,0),""))</f>
        <v>26.14</v>
      </c>
      <c r="I411" s="44">
        <f>TRUNC(H411*'4-BDI'!$E$35,2)</f>
        <v>33.380000000000003</v>
      </c>
      <c r="J411" s="44">
        <f t="shared" si="81"/>
        <v>941.04</v>
      </c>
      <c r="K411" s="512">
        <f t="shared" si="82"/>
        <v>1201.68</v>
      </c>
    </row>
    <row r="412" spans="1:11" outlineLevel="1">
      <c r="A412" s="6"/>
      <c r="B412" s="275" t="s">
        <v>12424</v>
      </c>
      <c r="C412" s="269" t="s">
        <v>3838</v>
      </c>
      <c r="D412" s="268" t="s">
        <v>3951</v>
      </c>
      <c r="E412" s="271" t="str">
        <f>IFERROR(VLOOKUP($C412,'SINAPI JANEIRO-2022'!$1:$1048576,2,0),IFERROR(VLOOKUP($C412,'5-COMP. PROPRIA'!$B$4:$I$79448,4,0),""))</f>
        <v>Interruptor 1 tecla simples</v>
      </c>
      <c r="F412" s="272" t="str">
        <f>IFERROR(VLOOKUP($C412,'SINAPI JANEIRO-2022'!$A:$D,3,0),IFERROR(VLOOKUP($C412,'5-COMP. PROPRIA'!$B$4:$I$79448,5,0),""))</f>
        <v>UN</v>
      </c>
      <c r="G412" s="273">
        <v>18</v>
      </c>
      <c r="H412" s="44">
        <f>IFERROR(VLOOKUP($C412,'SINAPI JANEIRO-2022'!$A:$D,4,0),IFERROR(VLOOKUP($C412,'5-COMP. PROPRIA'!$B$4:$I$79448,8,0),""))</f>
        <v>13.120000000000001</v>
      </c>
      <c r="I412" s="44">
        <f>TRUNC(H412*'4-BDI'!$E$35,2)</f>
        <v>16.75</v>
      </c>
      <c r="J412" s="44">
        <f t="shared" si="81"/>
        <v>236.16</v>
      </c>
      <c r="K412" s="512">
        <f t="shared" si="82"/>
        <v>301.5</v>
      </c>
    </row>
    <row r="413" spans="1:11" outlineLevel="1">
      <c r="A413" s="6"/>
      <c r="B413" s="275" t="s">
        <v>12425</v>
      </c>
      <c r="C413" s="269" t="s">
        <v>3839</v>
      </c>
      <c r="D413" s="268" t="s">
        <v>3951</v>
      </c>
      <c r="E413" s="271" t="str">
        <f>IFERROR(VLOOKUP($C413,'SINAPI JANEIRO-2022'!$1:$1048576,2,0),IFERROR(VLOOKUP($C413,'5-COMP. PROPRIA'!$B$4:$I$79448,4,0),""))</f>
        <v>Interruptor 2 teclas simples</v>
      </c>
      <c r="F413" s="272" t="str">
        <f>IFERROR(VLOOKUP($C413,'SINAPI JANEIRO-2022'!$A:$D,3,0),IFERROR(VLOOKUP($C413,'5-COMP. PROPRIA'!$B$4:$I$79448,5,0),""))</f>
        <v>UN</v>
      </c>
      <c r="G413" s="273">
        <v>6</v>
      </c>
      <c r="H413" s="44">
        <f>IFERROR(VLOOKUP($C413,'SINAPI JANEIRO-2022'!$A:$D,4,0),IFERROR(VLOOKUP($C413,'5-COMP. PROPRIA'!$B$4:$I$79448,8,0),""))</f>
        <v>23.21</v>
      </c>
      <c r="I413" s="44">
        <f>TRUNC(H413*'4-BDI'!$E$35,2)</f>
        <v>29.63</v>
      </c>
      <c r="J413" s="44">
        <f t="shared" si="81"/>
        <v>139.26</v>
      </c>
      <c r="K413" s="512">
        <f t="shared" si="82"/>
        <v>177.78</v>
      </c>
    </row>
    <row r="414" spans="1:11" outlineLevel="1">
      <c r="A414" s="6"/>
      <c r="B414" s="275" t="s">
        <v>12426</v>
      </c>
      <c r="C414" s="269" t="s">
        <v>3840</v>
      </c>
      <c r="D414" s="268" t="s">
        <v>3951</v>
      </c>
      <c r="E414" s="271" t="str">
        <f>IFERROR(VLOOKUP($C414,'SINAPI JANEIRO-2022'!$1:$1048576,2,0),IFERROR(VLOOKUP($C414,'5-COMP. PROPRIA'!$B$4:$I$79448,4,0),""))</f>
        <v>Luminárias sobrepor 2x36W completa</v>
      </c>
      <c r="F414" s="272" t="str">
        <f>IFERROR(VLOOKUP($C414,'SINAPI JANEIRO-2022'!$A:$D,3,0),IFERROR(VLOOKUP($C414,'5-COMP. PROPRIA'!$B$4:$I$79448,5,0),""))</f>
        <v>UN</v>
      </c>
      <c r="G414" s="273">
        <v>8</v>
      </c>
      <c r="H414" s="44">
        <f>IFERROR(VLOOKUP($C414,'SINAPI JANEIRO-2022'!$A:$D,4,0),IFERROR(VLOOKUP($C414,'5-COMP. PROPRIA'!$B$4:$I$79448,8,0),""))</f>
        <v>222.22</v>
      </c>
      <c r="I414" s="44">
        <f>TRUNC(H414*'4-BDI'!$E$35,2)</f>
        <v>283.77</v>
      </c>
      <c r="J414" s="44">
        <f t="shared" si="81"/>
        <v>1777.76</v>
      </c>
      <c r="K414" s="512">
        <f t="shared" si="82"/>
        <v>2270.16</v>
      </c>
    </row>
    <row r="415" spans="1:11" outlineLevel="1">
      <c r="A415" s="6"/>
      <c r="B415" s="275" t="s">
        <v>12427</v>
      </c>
      <c r="C415" s="269" t="s">
        <v>3841</v>
      </c>
      <c r="D415" s="268" t="s">
        <v>3951</v>
      </c>
      <c r="E415" s="271" t="str">
        <f>IFERROR(VLOOKUP($C415,'SINAPI JANEIRO-2022'!$1:$1048576,2,0),IFERROR(VLOOKUP($C415,'5-COMP. PROPRIA'!$B$4:$I$79448,4,0),""))</f>
        <v>Luminárias embutir 2x16W completa</v>
      </c>
      <c r="F415" s="272" t="str">
        <f>IFERROR(VLOOKUP($C415,'SINAPI JANEIRO-2022'!$A:$D,3,0),IFERROR(VLOOKUP($C415,'5-COMP. PROPRIA'!$B$4:$I$79448,5,0),""))</f>
        <v>UN</v>
      </c>
      <c r="G415" s="273">
        <v>17</v>
      </c>
      <c r="H415" s="44">
        <f>IFERROR(VLOOKUP($C415,'SINAPI JANEIRO-2022'!$A:$D,4,0),IFERROR(VLOOKUP($C415,'5-COMP. PROPRIA'!$B$4:$I$79448,8,0),""))</f>
        <v>159.36000000000001</v>
      </c>
      <c r="I415" s="44">
        <f>TRUNC(H415*'4-BDI'!$E$35,2)</f>
        <v>203.5</v>
      </c>
      <c r="J415" s="44">
        <f t="shared" si="81"/>
        <v>2709.12</v>
      </c>
      <c r="K415" s="512">
        <f t="shared" si="82"/>
        <v>3459.5</v>
      </c>
    </row>
    <row r="416" spans="1:11" outlineLevel="1">
      <c r="A416" s="6"/>
      <c r="B416" s="275" t="s">
        <v>12428</v>
      </c>
      <c r="C416" s="269" t="s">
        <v>3843</v>
      </c>
      <c r="D416" s="268" t="s">
        <v>3951</v>
      </c>
      <c r="E416" s="271" t="str">
        <f>IFERROR(VLOOKUP($C416,'SINAPI JANEIRO-2022'!$1:$1048576,2,0),IFERROR(VLOOKUP($C416,'5-COMP. PROPRIA'!$B$4:$I$79448,4,0),""))</f>
        <v>Luminárias embutir 2x36W completa</v>
      </c>
      <c r="F416" s="272" t="str">
        <f>IFERROR(VLOOKUP($C416,'SINAPI JANEIRO-2022'!$A:$D,3,0),IFERROR(VLOOKUP($C416,'5-COMP. PROPRIA'!$B$4:$I$79448,5,0),""))</f>
        <v>UN</v>
      </c>
      <c r="G416" s="273">
        <v>103</v>
      </c>
      <c r="H416" s="44">
        <f>IFERROR(VLOOKUP($C416,'SINAPI JANEIRO-2022'!$A:$D,4,0),IFERROR(VLOOKUP($C416,'5-COMP. PROPRIA'!$B$4:$I$79448,8,0),""))</f>
        <v>184.36</v>
      </c>
      <c r="I416" s="44">
        <f>TRUNC(H416*'4-BDI'!$E$35,2)</f>
        <v>235.42</v>
      </c>
      <c r="J416" s="44">
        <f t="shared" si="81"/>
        <v>18989.080000000002</v>
      </c>
      <c r="K416" s="512">
        <f t="shared" si="82"/>
        <v>24248.26</v>
      </c>
    </row>
    <row r="417" spans="1:11" outlineLevel="1">
      <c r="A417" s="6"/>
      <c r="B417" s="275" t="s">
        <v>12429</v>
      </c>
      <c r="C417" s="269" t="s">
        <v>3845</v>
      </c>
      <c r="D417" s="268" t="s">
        <v>3951</v>
      </c>
      <c r="E417" s="271" t="str">
        <f>IFERROR(VLOOKUP($C417,'SINAPI JANEIRO-2022'!$1:$1048576,2,0),IFERROR(VLOOKUP($C417,'5-COMP. PROPRIA'!$B$4:$I$79448,4,0),""))</f>
        <v>Luminária com aletas embutir 2x36 completa</v>
      </c>
      <c r="F417" s="272" t="str">
        <f>IFERROR(VLOOKUP($C417,'SINAPI JANEIRO-2022'!$A:$D,3,0),IFERROR(VLOOKUP($C417,'5-COMP. PROPRIA'!$B$4:$I$79448,5,0),""))</f>
        <v>UN</v>
      </c>
      <c r="G417" s="273">
        <v>40</v>
      </c>
      <c r="H417" s="44">
        <f>IFERROR(VLOOKUP($C417,'SINAPI JANEIRO-2022'!$A:$D,4,0),IFERROR(VLOOKUP($C417,'5-COMP. PROPRIA'!$B$4:$I$79448,8,0),""))</f>
        <v>132.12</v>
      </c>
      <c r="I417" s="44">
        <f>TRUNC(H417*'4-BDI'!$E$35,2)</f>
        <v>168.71</v>
      </c>
      <c r="J417" s="44">
        <f t="shared" si="81"/>
        <v>5284.8</v>
      </c>
      <c r="K417" s="512">
        <f t="shared" si="82"/>
        <v>6748.4</v>
      </c>
    </row>
    <row r="418" spans="1:11" outlineLevel="1">
      <c r="A418" s="6"/>
      <c r="B418" s="275" t="s">
        <v>12430</v>
      </c>
      <c r="C418" s="269" t="s">
        <v>3847</v>
      </c>
      <c r="D418" s="268" t="s">
        <v>3951</v>
      </c>
      <c r="E418" s="271" t="str">
        <f>IFERROR(VLOOKUP($C418,'SINAPI JANEIRO-2022'!$1:$1048576,2,0),IFERROR(VLOOKUP($C418,'5-COMP. PROPRIA'!$B$4:$I$79448,4,0),""))</f>
        <v>Luminária de piso, com lâmpada vapor metálico 70W</v>
      </c>
      <c r="F418" s="272" t="str">
        <f>IFERROR(VLOOKUP($C418,'SINAPI JANEIRO-2022'!$A:$D,3,0),IFERROR(VLOOKUP($C418,'5-COMP. PROPRIA'!$B$4:$I$79448,5,0),""))</f>
        <v>UN</v>
      </c>
      <c r="G418" s="273">
        <v>9</v>
      </c>
      <c r="H418" s="44">
        <f>IFERROR(VLOOKUP($C418,'SINAPI JANEIRO-2022'!$A:$D,4,0),IFERROR(VLOOKUP($C418,'5-COMP. PROPRIA'!$B$4:$I$79448,8,0),""))</f>
        <v>179.48</v>
      </c>
      <c r="I418" s="44">
        <f>TRUNC(H418*'4-BDI'!$E$35,2)</f>
        <v>229.19</v>
      </c>
      <c r="J418" s="44">
        <f t="shared" si="81"/>
        <v>1615.32</v>
      </c>
      <c r="K418" s="512">
        <f t="shared" si="82"/>
        <v>2062.71</v>
      </c>
    </row>
    <row r="419" spans="1:11" outlineLevel="1">
      <c r="A419" s="6"/>
      <c r="B419" s="275" t="s">
        <v>12431</v>
      </c>
      <c r="C419" s="269" t="s">
        <v>3849</v>
      </c>
      <c r="D419" s="268" t="s">
        <v>3951</v>
      </c>
      <c r="E419" s="271" t="str">
        <f>IFERROR(VLOOKUP($C419,'SINAPI JANEIRO-2022'!$1:$1048576,2,0),IFERROR(VLOOKUP($C419,'5-COMP. PROPRIA'!$B$4:$I$79448,4,0),""))</f>
        <v>Projetor com lâmpada de vapor metálico 150W</v>
      </c>
      <c r="F419" s="272" t="str">
        <f>IFERROR(VLOOKUP($C419,'SINAPI JANEIRO-2022'!$A:$D,3,0),IFERROR(VLOOKUP($C419,'5-COMP. PROPRIA'!$B$4:$I$79448,5,0),""))</f>
        <v>UN</v>
      </c>
      <c r="G419" s="273">
        <v>4</v>
      </c>
      <c r="H419" s="44">
        <f>IFERROR(VLOOKUP($C419,'SINAPI JANEIRO-2022'!$A:$D,4,0),IFERROR(VLOOKUP($C419,'5-COMP. PROPRIA'!$B$4:$I$79448,8,0),""))</f>
        <v>589.44000000000005</v>
      </c>
      <c r="I419" s="44">
        <f>TRUNC(H419*'4-BDI'!$E$35,2)</f>
        <v>752.71</v>
      </c>
      <c r="J419" s="44">
        <f t="shared" si="81"/>
        <v>2357.7600000000002</v>
      </c>
      <c r="K419" s="512">
        <f t="shared" si="82"/>
        <v>3010.84</v>
      </c>
    </row>
    <row r="420" spans="1:11" outlineLevel="1">
      <c r="A420" s="6"/>
      <c r="B420" s="275" t="s">
        <v>12432</v>
      </c>
      <c r="C420" s="269" t="s">
        <v>3850</v>
      </c>
      <c r="D420" s="268" t="s">
        <v>3951</v>
      </c>
      <c r="E420" s="271" t="str">
        <f>IFERROR(VLOOKUP($C420,'SINAPI JANEIRO-2022'!$1:$1048576,2,0),IFERROR(VLOOKUP($C420,'5-COMP. PROPRIA'!$B$4:$I$79448,4,0),""))</f>
        <v>Projetor com lâmpada de vapor metálico 250W</v>
      </c>
      <c r="F420" s="272" t="str">
        <f>IFERROR(VLOOKUP($C420,'SINAPI JANEIRO-2022'!$A:$D,3,0),IFERROR(VLOOKUP($C420,'5-COMP. PROPRIA'!$B$4:$I$79448,5,0),""))</f>
        <v>UN</v>
      </c>
      <c r="G420" s="273">
        <v>1</v>
      </c>
      <c r="H420" s="44">
        <f>IFERROR(VLOOKUP($C420,'SINAPI JANEIRO-2022'!$A:$D,4,0),IFERROR(VLOOKUP($C420,'5-COMP. PROPRIA'!$B$4:$I$79448,8,0),""))</f>
        <v>589.44000000000005</v>
      </c>
      <c r="I420" s="44">
        <f>TRUNC(H420*'4-BDI'!$E$35,2)</f>
        <v>752.71</v>
      </c>
      <c r="J420" s="44">
        <f t="shared" si="81"/>
        <v>589.44000000000005</v>
      </c>
      <c r="K420" s="512">
        <f t="shared" si="82"/>
        <v>752.71</v>
      </c>
    </row>
    <row r="421" spans="1:11" outlineLevel="1">
      <c r="A421" s="6"/>
      <c r="B421" s="275" t="s">
        <v>12433</v>
      </c>
      <c r="C421" s="269" t="s">
        <v>3851</v>
      </c>
      <c r="D421" s="268" t="s">
        <v>3951</v>
      </c>
      <c r="E421" s="271" t="str">
        <f>IFERROR(VLOOKUP($C421,'SINAPI JANEIRO-2022'!$1:$1048576,2,0),IFERROR(VLOOKUP($C421,'5-COMP. PROPRIA'!$B$4:$I$79448,4,0),""))</f>
        <v>Arandelas de sobrepor com 1 lâmpada fluorescente compacta de 60W</v>
      </c>
      <c r="F421" s="272" t="str">
        <f>IFERROR(VLOOKUP($C421,'SINAPI JANEIRO-2022'!$A:$D,3,0),IFERROR(VLOOKUP($C421,'5-COMP. PROPRIA'!$B$4:$I$79448,5,0),""))</f>
        <v>UN</v>
      </c>
      <c r="G421" s="273">
        <v>18</v>
      </c>
      <c r="H421" s="44">
        <f>IFERROR(VLOOKUP($C421,'SINAPI JANEIRO-2022'!$A:$D,4,0),IFERROR(VLOOKUP($C421,'5-COMP. PROPRIA'!$B$4:$I$79448,8,0),""))</f>
        <v>118.87</v>
      </c>
      <c r="I421" s="44">
        <f>TRUNC(H421*'4-BDI'!$E$35,2)</f>
        <v>151.79</v>
      </c>
      <c r="J421" s="44">
        <f t="shared" si="81"/>
        <v>2139.66</v>
      </c>
      <c r="K421" s="512">
        <f t="shared" si="82"/>
        <v>2732.22</v>
      </c>
    </row>
    <row r="422" spans="1:11" s="2" customFormat="1" ht="15" outlineLevel="1">
      <c r="A422" s="6"/>
      <c r="B422" s="124"/>
      <c r="C422" s="73"/>
      <c r="D422" s="73"/>
      <c r="E422" s="74"/>
      <c r="F422" s="492"/>
      <c r="G422" s="73"/>
      <c r="H422" s="141"/>
      <c r="I422" s="141" t="s">
        <v>12591</v>
      </c>
      <c r="J422" s="72">
        <f>TRUNC(SUM(J336:J421),2)</f>
        <v>241884.17</v>
      </c>
      <c r="K422" s="318">
        <f>TRUNC(SUM(K336:K421),2)</f>
        <v>308765.63</v>
      </c>
    </row>
    <row r="423" spans="1:11" s="2" customFormat="1">
      <c r="A423" s="6"/>
      <c r="B423" s="283"/>
      <c r="C423" s="284"/>
      <c r="D423" s="284"/>
      <c r="E423" s="26"/>
      <c r="F423" s="284"/>
      <c r="G423" s="42"/>
      <c r="H423" s="43"/>
      <c r="I423" s="43"/>
      <c r="J423" s="43"/>
      <c r="K423" s="523"/>
    </row>
    <row r="424" spans="1:11" s="2" customFormat="1" ht="15">
      <c r="A424" s="6"/>
      <c r="B424" s="123">
        <v>15</v>
      </c>
      <c r="C424" s="265"/>
      <c r="D424" s="265"/>
      <c r="E424" s="60" t="s">
        <v>4082</v>
      </c>
      <c r="F424" s="495"/>
      <c r="G424" s="79"/>
      <c r="H424" s="79"/>
      <c r="I424" s="79"/>
      <c r="J424" s="79"/>
      <c r="K424" s="524"/>
    </row>
    <row r="425" spans="1:11" outlineLevel="1">
      <c r="A425" s="6"/>
      <c r="B425" s="270" t="s">
        <v>12434</v>
      </c>
      <c r="C425" s="277">
        <v>89446</v>
      </c>
      <c r="D425" s="277" t="s">
        <v>3565</v>
      </c>
      <c r="E425" s="271" t="s">
        <v>12703</v>
      </c>
      <c r="F425" s="272" t="str">
        <f>IFERROR(VLOOKUP($C425,'SINAPI JANEIRO-2022'!$A:$D,3,0),IFERROR(VLOOKUP($C425,'5-COMP. PROPRIA'!$B$4:$I$79448,5,0),""))</f>
        <v>M</v>
      </c>
      <c r="G425" s="273">
        <v>153.38999999999999</v>
      </c>
      <c r="H425" s="44">
        <f>IFERROR(VLOOKUP($C425,'SINAPI JANEIRO-2022'!$A:$D,4,0),IFERROR(VLOOKUP($C425,'5-COMP. PROPRIA'!$B$4:$I$79448,8,0),""))</f>
        <v>4.76</v>
      </c>
      <c r="I425" s="44">
        <f>TRUNC(H425*'4-BDI'!$E$35,2)</f>
        <v>6.07</v>
      </c>
      <c r="J425" s="44">
        <f t="shared" ref="J425:J428" si="83">TRUNC(G425*H425,2)</f>
        <v>730.13</v>
      </c>
      <c r="K425" s="512">
        <f t="shared" ref="K425:K428" si="84">TRUNC(G425*I425,2)</f>
        <v>931.07</v>
      </c>
    </row>
    <row r="426" spans="1:11" outlineLevel="1">
      <c r="A426" s="6"/>
      <c r="B426" s="270" t="s">
        <v>3743</v>
      </c>
      <c r="C426" s="277">
        <v>89485</v>
      </c>
      <c r="D426" s="277" t="s">
        <v>3565</v>
      </c>
      <c r="E426" s="271" t="s">
        <v>12704</v>
      </c>
      <c r="F426" s="272" t="str">
        <f>IFERROR(VLOOKUP($C426,'SINAPI JANEIRO-2022'!$A:$D,3,0),IFERROR(VLOOKUP($C426,'5-COMP. PROPRIA'!$B$4:$I$79448,5,0),""))</f>
        <v>UN</v>
      </c>
      <c r="G426" s="273">
        <v>23</v>
      </c>
      <c r="H426" s="44">
        <f>IFERROR(VLOOKUP($C426,'SINAPI JANEIRO-2022'!$A:$D,4,0),IFERROR(VLOOKUP($C426,'5-COMP. PROPRIA'!$B$4:$I$79448,8,0),""))</f>
        <v>4.72</v>
      </c>
      <c r="I426" s="44">
        <f>TRUNC(H426*'4-BDI'!$E$35,2)</f>
        <v>6.02</v>
      </c>
      <c r="J426" s="44">
        <f t="shared" si="83"/>
        <v>108.56</v>
      </c>
      <c r="K426" s="512">
        <f t="shared" si="84"/>
        <v>138.46</v>
      </c>
    </row>
    <row r="427" spans="1:11" outlineLevel="1">
      <c r="A427" s="6"/>
      <c r="B427" s="270" t="s">
        <v>3746</v>
      </c>
      <c r="C427" s="277">
        <v>89866</v>
      </c>
      <c r="D427" s="277" t="s">
        <v>3565</v>
      </c>
      <c r="E427" s="271" t="s">
        <v>12705</v>
      </c>
      <c r="F427" s="272" t="str">
        <f>IFERROR(VLOOKUP($C427,'SINAPI JANEIRO-2022'!$A:$D,3,0),IFERROR(VLOOKUP($C427,'5-COMP. PROPRIA'!$B$4:$I$79448,5,0),""))</f>
        <v>UN</v>
      </c>
      <c r="G427" s="273">
        <v>28</v>
      </c>
      <c r="H427" s="44">
        <f>IFERROR(VLOOKUP($C427,'SINAPI JANEIRO-2022'!$A:$D,4,0),IFERROR(VLOOKUP($C427,'5-COMP. PROPRIA'!$B$4:$I$79448,8,0),""))</f>
        <v>4.26</v>
      </c>
      <c r="I427" s="44">
        <f>TRUNC(H427*'4-BDI'!$E$35,2)</f>
        <v>5.44</v>
      </c>
      <c r="J427" s="44">
        <f t="shared" si="83"/>
        <v>119.28</v>
      </c>
      <c r="K427" s="512">
        <f t="shared" si="84"/>
        <v>152.32</v>
      </c>
    </row>
    <row r="428" spans="1:11" s="143" customFormat="1" ht="34.5" customHeight="1" outlineLevel="1">
      <c r="A428" s="142"/>
      <c r="B428" s="270" t="s">
        <v>3749</v>
      </c>
      <c r="C428" s="277" t="s">
        <v>11848</v>
      </c>
      <c r="D428" s="268" t="s">
        <v>3951</v>
      </c>
      <c r="E428" s="271" t="str">
        <f>IFERROR(VLOOKUP($C428,'SINAPI JANEIRO-2022'!$1:$1048576,2,0),IFERROR(VLOOKUP($C428,'5-COMP. PROPRIA'!$B$4:$I$79448,4,0),""))</f>
        <v>CAIXA ENTERRADA ELÉTRICA RETANGULAR, EM CONCRETO PRÉ-MOLDADO, FUNDO COM BRITA, DIMENSÕES INTERNAS: 0,4X0,4X0,4 M. AF_12/2020</v>
      </c>
      <c r="F428" s="272" t="str">
        <f>IFERROR(VLOOKUP($C428,'SINAPI JANEIRO-2022'!$A:$D,3,0),IFERROR(VLOOKUP($C428,'5-COMP. PROPRIA'!$B$4:$I$79448,5,0),""))</f>
        <v>UN</v>
      </c>
      <c r="G428" s="273">
        <v>7</v>
      </c>
      <c r="H428" s="44">
        <f>IFERROR(VLOOKUP($C428,'SINAPI JANEIRO-2022'!$A:$D,4,0),IFERROR(VLOOKUP($C428,'5-COMP. PROPRIA'!$B$4:$I$79448,8,0),""))</f>
        <v>192.46</v>
      </c>
      <c r="I428" s="44">
        <f>TRUNC(H428*'4-BDI'!$E$35,2)</f>
        <v>245.77</v>
      </c>
      <c r="J428" s="44">
        <f t="shared" si="83"/>
        <v>1347.22</v>
      </c>
      <c r="K428" s="512">
        <f t="shared" si="84"/>
        <v>1720.39</v>
      </c>
    </row>
    <row r="429" spans="1:11" s="2" customFormat="1" ht="15" outlineLevel="1">
      <c r="A429" s="6"/>
      <c r="B429" s="124"/>
      <c r="C429" s="73"/>
      <c r="D429" s="73"/>
      <c r="E429" s="74"/>
      <c r="F429" s="492"/>
      <c r="G429" s="73"/>
      <c r="H429" s="141"/>
      <c r="I429" s="141" t="s">
        <v>12591</v>
      </c>
      <c r="J429" s="72">
        <f>TRUNC(SUM(J425:J428),2)</f>
        <v>2305.19</v>
      </c>
      <c r="K429" s="318">
        <f>TRUNC(SUM(K425:K428),2)</f>
        <v>2942.24</v>
      </c>
    </row>
    <row r="430" spans="1:11" s="2" customFormat="1">
      <c r="A430" s="6"/>
      <c r="B430" s="283"/>
      <c r="C430" s="284"/>
      <c r="D430" s="284"/>
      <c r="E430" s="26"/>
      <c r="F430" s="284"/>
      <c r="G430" s="42"/>
      <c r="H430" s="29"/>
      <c r="I430" s="29"/>
      <c r="J430" s="29"/>
      <c r="K430" s="518"/>
    </row>
    <row r="431" spans="1:11" s="16" customFormat="1" ht="15">
      <c r="A431" s="14"/>
      <c r="B431" s="123">
        <v>16</v>
      </c>
      <c r="C431" s="265"/>
      <c r="D431" s="265"/>
      <c r="E431" s="60" t="s">
        <v>3853</v>
      </c>
      <c r="F431" s="495"/>
      <c r="G431" s="79"/>
      <c r="H431" s="79"/>
      <c r="I431" s="79"/>
      <c r="J431" s="79"/>
      <c r="K431" s="524"/>
    </row>
    <row r="432" spans="1:11" s="2" customFormat="1" ht="15" outlineLevel="1">
      <c r="A432" s="6"/>
      <c r="B432" s="126" t="s">
        <v>4057</v>
      </c>
      <c r="C432" s="63"/>
      <c r="D432" s="63"/>
      <c r="E432" s="64" t="s">
        <v>4088</v>
      </c>
      <c r="F432" s="75"/>
      <c r="G432" s="65"/>
      <c r="H432" s="65"/>
      <c r="I432" s="65"/>
      <c r="J432" s="65"/>
      <c r="K432" s="522"/>
    </row>
    <row r="433" spans="1:11" outlineLevel="1">
      <c r="A433" s="6"/>
      <c r="B433" s="270" t="s">
        <v>12435</v>
      </c>
      <c r="C433" s="269" t="s">
        <v>3855</v>
      </c>
      <c r="D433" s="268" t="s">
        <v>3951</v>
      </c>
      <c r="E433" s="271" t="str">
        <f>IFERROR(VLOOKUP($C433,'SINAPI JANEIRO-2022'!$1:$1048576,2,0),IFERROR(VLOOKUP($C433,'5-COMP. PROPRIA'!$B$4:$I$79448,4,0),""))</f>
        <v>Patch Panel 19"  - 24 portas, Categoria 6</v>
      </c>
      <c r="F433" s="272" t="str">
        <f>IFERROR(VLOOKUP($C433,'SINAPI JANEIRO-2022'!$A:$D,3,0),IFERROR(VLOOKUP($C433,'5-COMP. PROPRIA'!$B$4:$I$79448,5,0),""))</f>
        <v>UN</v>
      </c>
      <c r="G433" s="273">
        <v>3</v>
      </c>
      <c r="H433" s="44">
        <f>IFERROR(VLOOKUP($C433,'SINAPI JANEIRO-2022'!$A:$D,4,0),IFERROR(VLOOKUP($C433,'5-COMP. PROPRIA'!$B$4:$I$79448,8,0),""))</f>
        <v>844.05</v>
      </c>
      <c r="I433" s="44">
        <f>TRUNC(H433*'4-BDI'!$E$35,2)</f>
        <v>1077.8499999999999</v>
      </c>
      <c r="J433" s="44">
        <f t="shared" ref="J433:J443" si="85">TRUNC(G433*H433,2)</f>
        <v>2532.15</v>
      </c>
      <c r="K433" s="512">
        <f t="shared" ref="K433:K443" si="86">TRUNC(G433*I433,2)</f>
        <v>3233.55</v>
      </c>
    </row>
    <row r="434" spans="1:11" outlineLevel="1">
      <c r="A434" s="6"/>
      <c r="B434" s="270" t="s">
        <v>12436</v>
      </c>
      <c r="C434" s="269" t="s">
        <v>3857</v>
      </c>
      <c r="D434" s="268" t="s">
        <v>3951</v>
      </c>
      <c r="E434" s="271" t="str">
        <f>IFERROR(VLOOKUP($C434,'SINAPI JANEIRO-2022'!$1:$1048576,2,0),IFERROR(VLOOKUP($C434,'5-COMP. PROPRIA'!$B$4:$I$79448,4,0),""))</f>
        <v>Switch de 48 portas</v>
      </c>
      <c r="F434" s="272" t="str">
        <f>IFERROR(VLOOKUP($C434,'SINAPI JANEIRO-2022'!$A:$D,3,0),IFERROR(VLOOKUP($C434,'5-COMP. PROPRIA'!$B$4:$I$79448,5,0),""))</f>
        <v>UN</v>
      </c>
      <c r="G434" s="273">
        <v>1</v>
      </c>
      <c r="H434" s="44">
        <f>IFERROR(VLOOKUP($C434,'SINAPI JANEIRO-2022'!$A:$D,4,0),IFERROR(VLOOKUP($C434,'5-COMP. PROPRIA'!$B$4:$I$79448,8,0),""))</f>
        <v>4726.9399999999996</v>
      </c>
      <c r="I434" s="44">
        <f>TRUNC(H434*'4-BDI'!$E$35,2)</f>
        <v>6036.31</v>
      </c>
      <c r="J434" s="44">
        <f t="shared" si="85"/>
        <v>4726.9399999999996</v>
      </c>
      <c r="K434" s="512">
        <f t="shared" si="86"/>
        <v>6036.31</v>
      </c>
    </row>
    <row r="435" spans="1:11" outlineLevel="1">
      <c r="A435" s="6"/>
      <c r="B435" s="270" t="s">
        <v>12437</v>
      </c>
      <c r="C435" s="269" t="s">
        <v>3860</v>
      </c>
      <c r="D435" s="268" t="s">
        <v>3951</v>
      </c>
      <c r="E435" s="271" t="str">
        <f>IFERROR(VLOOKUP($C435,'SINAPI JANEIRO-2022'!$1:$1048576,2,0),IFERROR(VLOOKUP($C435,'5-COMP. PROPRIA'!$B$4:$I$79448,4,0),""))</f>
        <v>Guias de cabos simples</v>
      </c>
      <c r="F435" s="272" t="str">
        <f>IFERROR(VLOOKUP($C435,'SINAPI JANEIRO-2022'!$A:$D,3,0),IFERROR(VLOOKUP($C435,'5-COMP. PROPRIA'!$B$4:$I$79448,5,0),""))</f>
        <v>UN</v>
      </c>
      <c r="G435" s="273">
        <v>2</v>
      </c>
      <c r="H435" s="44">
        <f>IFERROR(VLOOKUP($C435,'SINAPI JANEIRO-2022'!$A:$D,4,0),IFERROR(VLOOKUP($C435,'5-COMP. PROPRIA'!$B$4:$I$79448,8,0),""))</f>
        <v>21.52</v>
      </c>
      <c r="I435" s="44">
        <f>TRUNC(H435*'4-BDI'!$E$35,2)</f>
        <v>27.48</v>
      </c>
      <c r="J435" s="44">
        <f t="shared" si="85"/>
        <v>43.04</v>
      </c>
      <c r="K435" s="512">
        <f t="shared" si="86"/>
        <v>54.96</v>
      </c>
    </row>
    <row r="436" spans="1:11" outlineLevel="1">
      <c r="A436" s="6"/>
      <c r="B436" s="270" t="s">
        <v>12438</v>
      </c>
      <c r="C436" s="269" t="s">
        <v>3864</v>
      </c>
      <c r="D436" s="268" t="s">
        <v>3951</v>
      </c>
      <c r="E436" s="271" t="str">
        <f>IFERROR(VLOOKUP($C436,'SINAPI JANEIRO-2022'!$1:$1048576,2,0),IFERROR(VLOOKUP($C436,'5-COMP. PROPRIA'!$B$4:$I$79448,4,0),""))</f>
        <v xml:space="preserve">Guia de Cabos Vertical, fechado </v>
      </c>
      <c r="F436" s="272" t="str">
        <f>IFERROR(VLOOKUP($C436,'SINAPI JANEIRO-2022'!$A:$D,3,0),IFERROR(VLOOKUP($C436,'5-COMP. PROPRIA'!$B$4:$I$79448,5,0),""))</f>
        <v>UN</v>
      </c>
      <c r="G436" s="273">
        <v>1</v>
      </c>
      <c r="H436" s="44">
        <f>IFERROR(VLOOKUP($C436,'SINAPI JANEIRO-2022'!$A:$D,4,0),IFERROR(VLOOKUP($C436,'5-COMP. PROPRIA'!$B$4:$I$79448,8,0),""))</f>
        <v>21.52</v>
      </c>
      <c r="I436" s="44">
        <f>TRUNC(H436*'4-BDI'!$E$35,2)</f>
        <v>27.48</v>
      </c>
      <c r="J436" s="44">
        <f t="shared" si="85"/>
        <v>21.52</v>
      </c>
      <c r="K436" s="512">
        <f t="shared" si="86"/>
        <v>27.48</v>
      </c>
    </row>
    <row r="437" spans="1:11" outlineLevel="1">
      <c r="A437" s="6"/>
      <c r="B437" s="270" t="s">
        <v>12439</v>
      </c>
      <c r="C437" s="269" t="s">
        <v>3867</v>
      </c>
      <c r="D437" s="268" t="s">
        <v>3951</v>
      </c>
      <c r="E437" s="271" t="str">
        <f>IFERROR(VLOOKUP($C437,'SINAPI JANEIRO-2022'!$1:$1048576,2,0),IFERROR(VLOOKUP($C437,'5-COMP. PROPRIA'!$B$4:$I$79448,4,0),""))</f>
        <v>Guia de Cabos Vertical</v>
      </c>
      <c r="F437" s="272" t="str">
        <f>IFERROR(VLOOKUP($C437,'SINAPI JANEIRO-2022'!$A:$D,3,0),IFERROR(VLOOKUP($C437,'5-COMP. PROPRIA'!$B$4:$I$79448,5,0),""))</f>
        <v>UN</v>
      </c>
      <c r="G437" s="273">
        <v>2</v>
      </c>
      <c r="H437" s="44">
        <f>IFERROR(VLOOKUP($C437,'SINAPI JANEIRO-2022'!$A:$D,4,0),IFERROR(VLOOKUP($C437,'5-COMP. PROPRIA'!$B$4:$I$79448,8,0),""))</f>
        <v>21.52</v>
      </c>
      <c r="I437" s="44">
        <f>TRUNC(H437*'4-BDI'!$E$35,2)</f>
        <v>27.48</v>
      </c>
      <c r="J437" s="44">
        <f t="shared" si="85"/>
        <v>43.04</v>
      </c>
      <c r="K437" s="512">
        <f t="shared" si="86"/>
        <v>54.96</v>
      </c>
    </row>
    <row r="438" spans="1:11" outlineLevel="1">
      <c r="A438" s="6"/>
      <c r="B438" s="270" t="s">
        <v>12440</v>
      </c>
      <c r="C438" s="269" t="s">
        <v>3870</v>
      </c>
      <c r="D438" s="268" t="s">
        <v>3951</v>
      </c>
      <c r="E438" s="271" t="str">
        <f>IFERROR(VLOOKUP($C438,'SINAPI JANEIRO-2022'!$1:$1048576,2,0),IFERROR(VLOOKUP($C438,'5-COMP. PROPRIA'!$B$4:$I$79448,4,0),""))</f>
        <v xml:space="preserve">Guia de Cabos Superior, fechado </v>
      </c>
      <c r="F438" s="272" t="str">
        <f>IFERROR(VLOOKUP($C438,'SINAPI JANEIRO-2022'!$A:$D,3,0),IFERROR(VLOOKUP($C438,'5-COMP. PROPRIA'!$B$4:$I$79448,5,0),""))</f>
        <v>UN</v>
      </c>
      <c r="G438" s="273">
        <v>1</v>
      </c>
      <c r="H438" s="44">
        <f>IFERROR(VLOOKUP($C438,'SINAPI JANEIRO-2022'!$A:$D,4,0),IFERROR(VLOOKUP($C438,'5-COMP. PROPRIA'!$B$4:$I$79448,8,0),""))</f>
        <v>21.52</v>
      </c>
      <c r="I438" s="44">
        <f>TRUNC(H438*'4-BDI'!$E$35,2)</f>
        <v>27.48</v>
      </c>
      <c r="J438" s="44">
        <f t="shared" si="85"/>
        <v>21.52</v>
      </c>
      <c r="K438" s="512">
        <f t="shared" si="86"/>
        <v>27.48</v>
      </c>
    </row>
    <row r="439" spans="1:11" outlineLevel="1">
      <c r="A439" s="6"/>
      <c r="B439" s="270" t="s">
        <v>12441</v>
      </c>
      <c r="C439" s="269" t="s">
        <v>4206</v>
      </c>
      <c r="D439" s="268" t="s">
        <v>3951</v>
      </c>
      <c r="E439" s="271" t="str">
        <f>IFERROR(VLOOKUP($C439,'SINAPI JANEIRO-2022'!$1:$1048576,2,0),IFERROR(VLOOKUP($C439,'5-COMP. PROPRIA'!$B$4:$I$79448,4,0),""))</f>
        <v>Perfil de montagem</v>
      </c>
      <c r="F439" s="272" t="str">
        <f>IFERROR(VLOOKUP($C439,'SINAPI JANEIRO-2022'!$A:$D,3,0),IFERROR(VLOOKUP($C439,'5-COMP. PROPRIA'!$B$4:$I$79448,5,0),""))</f>
        <v>UN</v>
      </c>
      <c r="G439" s="273">
        <v>1</v>
      </c>
      <c r="H439" s="44">
        <f>IFERROR(VLOOKUP($C439,'SINAPI JANEIRO-2022'!$A:$D,4,0),IFERROR(VLOOKUP($C439,'5-COMP. PROPRIA'!$B$4:$I$79448,8,0),""))</f>
        <v>41.55</v>
      </c>
      <c r="I439" s="44">
        <f>TRUNC(H439*'4-BDI'!$E$35,2)</f>
        <v>53.05</v>
      </c>
      <c r="J439" s="44">
        <f t="shared" si="85"/>
        <v>41.55</v>
      </c>
      <c r="K439" s="512">
        <f t="shared" si="86"/>
        <v>53.05</v>
      </c>
    </row>
    <row r="440" spans="1:11" outlineLevel="1">
      <c r="A440" s="6"/>
      <c r="B440" s="270" t="s">
        <v>12442</v>
      </c>
      <c r="C440" s="269" t="s">
        <v>3872</v>
      </c>
      <c r="D440" s="268" t="s">
        <v>3951</v>
      </c>
      <c r="E440" s="271" t="str">
        <f>IFERROR(VLOOKUP($C440,'SINAPI JANEIRO-2022'!$1:$1048576,2,0),IFERROR(VLOOKUP($C440,'5-COMP. PROPRIA'!$B$4:$I$79448,4,0),""))</f>
        <v>Anel organizador de cabos</v>
      </c>
      <c r="F440" s="272" t="str">
        <f>IFERROR(VLOOKUP($C440,'SINAPI JANEIRO-2022'!$A:$D,3,0),IFERROR(VLOOKUP($C440,'5-COMP. PROPRIA'!$B$4:$I$79448,5,0),""))</f>
        <v>UN</v>
      </c>
      <c r="G440" s="273">
        <v>2</v>
      </c>
      <c r="H440" s="44">
        <f>IFERROR(VLOOKUP($C440,'SINAPI JANEIRO-2022'!$A:$D,4,0),IFERROR(VLOOKUP($C440,'5-COMP. PROPRIA'!$B$4:$I$79448,8,0),""))</f>
        <v>45.64</v>
      </c>
      <c r="I440" s="44">
        <f>TRUNC(H440*'4-BDI'!$E$35,2)</f>
        <v>58.28</v>
      </c>
      <c r="J440" s="44">
        <f t="shared" si="85"/>
        <v>91.28</v>
      </c>
      <c r="K440" s="512">
        <f t="shared" si="86"/>
        <v>116.56</v>
      </c>
    </row>
    <row r="441" spans="1:11" outlineLevel="1">
      <c r="A441" s="6"/>
      <c r="B441" s="270" t="s">
        <v>12443</v>
      </c>
      <c r="C441" s="269" t="s">
        <v>3874</v>
      </c>
      <c r="D441" s="268" t="s">
        <v>3951</v>
      </c>
      <c r="E441" s="271" t="str">
        <f>IFERROR(VLOOKUP($C441,'SINAPI JANEIRO-2022'!$1:$1048576,2,0),IFERROR(VLOOKUP($C441,'5-COMP. PROPRIA'!$B$4:$I$79448,4,0),""))</f>
        <v>Bandeja deslizante perfurada</v>
      </c>
      <c r="F441" s="272" t="str">
        <f>IFERROR(VLOOKUP($C441,'SINAPI JANEIRO-2022'!$A:$D,3,0),IFERROR(VLOOKUP($C441,'5-COMP. PROPRIA'!$B$4:$I$79448,5,0),""))</f>
        <v>UN</v>
      </c>
      <c r="G441" s="273">
        <v>2</v>
      </c>
      <c r="H441" s="44">
        <f>IFERROR(VLOOKUP($C441,'SINAPI JANEIRO-2022'!$A:$D,4,0),IFERROR(VLOOKUP($C441,'5-COMP. PROPRIA'!$B$4:$I$79448,8,0),""))</f>
        <v>64.56</v>
      </c>
      <c r="I441" s="44">
        <f>TRUNC(H441*'4-BDI'!$E$35,2)</f>
        <v>82.44</v>
      </c>
      <c r="J441" s="44">
        <f t="shared" si="85"/>
        <v>129.12</v>
      </c>
      <c r="K441" s="512">
        <f t="shared" si="86"/>
        <v>164.88</v>
      </c>
    </row>
    <row r="442" spans="1:11" outlineLevel="1">
      <c r="A442" s="6"/>
      <c r="B442" s="270" t="s">
        <v>12444</v>
      </c>
      <c r="C442" s="281" t="s">
        <v>3876</v>
      </c>
      <c r="D442" s="268" t="s">
        <v>3951</v>
      </c>
      <c r="E442" s="271" t="str">
        <f>IFERROR(VLOOKUP($C442,'SINAPI JANEIRO-2022'!$1:$1048576,2,0),IFERROR(VLOOKUP($C442,'5-COMP. PROPRIA'!$B$4:$I$79448,4,0),""))</f>
        <v xml:space="preserve">Mini-rack de parede 19" x 8u x 450mm - fornecimento e instalação               </v>
      </c>
      <c r="F442" s="272" t="str">
        <f>IFERROR(VLOOKUP($C442,'SINAPI JANEIRO-2022'!$A:$D,3,0),IFERROR(VLOOKUP($C442,'5-COMP. PROPRIA'!$B$4:$I$79448,5,0),""))</f>
        <v>UN</v>
      </c>
      <c r="G442" s="273">
        <v>1</v>
      </c>
      <c r="H442" s="44">
        <f>IFERROR(VLOOKUP($C442,'SINAPI JANEIRO-2022'!$A:$D,4,0),IFERROR(VLOOKUP($C442,'5-COMP. PROPRIA'!$B$4:$I$79448,8,0),""))</f>
        <v>429.68</v>
      </c>
      <c r="I442" s="44">
        <f>TRUNC(H442*'4-BDI'!$E$35,2)</f>
        <v>548.70000000000005</v>
      </c>
      <c r="J442" s="44">
        <f t="shared" si="85"/>
        <v>429.68</v>
      </c>
      <c r="K442" s="512">
        <f t="shared" si="86"/>
        <v>548.70000000000005</v>
      </c>
    </row>
    <row r="443" spans="1:11" outlineLevel="1">
      <c r="A443" s="6"/>
      <c r="B443" s="270" t="s">
        <v>12445</v>
      </c>
      <c r="C443" s="269" t="s">
        <v>4207</v>
      </c>
      <c r="D443" s="268" t="s">
        <v>3951</v>
      </c>
      <c r="E443" s="271" t="str">
        <f>IFERROR(VLOOKUP($C443,'SINAPI JANEIRO-2022'!$1:$1048576,2,0),IFERROR(VLOOKUP($C443,'5-COMP. PROPRIA'!$B$4:$I$79448,4,0),""))</f>
        <v>Access Point Wireless 2.4 GHz - 300Mpbs - fornecimento e instalação</v>
      </c>
      <c r="F443" s="272" t="str">
        <f>IFERROR(VLOOKUP($C443,'SINAPI JANEIRO-2022'!$A:$D,3,0),IFERROR(VLOOKUP($C443,'5-COMP. PROPRIA'!$B$4:$I$79448,5,0),""))</f>
        <v>UN</v>
      </c>
      <c r="G443" s="273">
        <v>2</v>
      </c>
      <c r="H443" s="44">
        <f>IFERROR(VLOOKUP($C443,'SINAPI JANEIRO-2022'!$A:$D,4,0),IFERROR(VLOOKUP($C443,'5-COMP. PROPRIA'!$B$4:$I$79448,8,0),""))</f>
        <v>250.04999999999998</v>
      </c>
      <c r="I443" s="44">
        <f>TRUNC(H443*'4-BDI'!$E$35,2)</f>
        <v>319.31</v>
      </c>
      <c r="J443" s="44">
        <f t="shared" si="85"/>
        <v>500.1</v>
      </c>
      <c r="K443" s="512">
        <f t="shared" si="86"/>
        <v>638.62</v>
      </c>
    </row>
    <row r="444" spans="1:11" ht="15" outlineLevel="1">
      <c r="A444" s="6"/>
      <c r="B444" s="126" t="s">
        <v>4058</v>
      </c>
      <c r="C444" s="63"/>
      <c r="D444" s="63"/>
      <c r="E444" s="64" t="s">
        <v>4093</v>
      </c>
      <c r="F444" s="75"/>
      <c r="G444" s="65"/>
      <c r="H444" s="66"/>
      <c r="I444" s="66"/>
      <c r="J444" s="66"/>
      <c r="K444" s="517"/>
    </row>
    <row r="445" spans="1:11" outlineLevel="1">
      <c r="A445" s="6"/>
      <c r="B445" s="270" t="s">
        <v>12446</v>
      </c>
      <c r="C445" s="269" t="s">
        <v>3880</v>
      </c>
      <c r="D445" s="268" t="s">
        <v>3951</v>
      </c>
      <c r="E445" s="271" t="str">
        <f>IFERROR(VLOOKUP($C445,'SINAPI JANEIRO-2022'!$1:$1048576,2,0),IFERROR(VLOOKUP($C445,'5-COMP. PROPRIA'!$B$4:$I$79448,4,0),""))</f>
        <v>Cabo UTP -6 (24AWG)</v>
      </c>
      <c r="F445" s="272" t="str">
        <f>IFERROR(VLOOKUP($C445,'SINAPI JANEIRO-2022'!$A:$D,3,0),IFERROR(VLOOKUP($C445,'5-COMP. PROPRIA'!$B$4:$I$79448,5,0),""))</f>
        <v xml:space="preserve">M     </v>
      </c>
      <c r="G445" s="273">
        <v>1268.5</v>
      </c>
      <c r="H445" s="44">
        <f>IFERROR(VLOOKUP($C445,'SINAPI JANEIRO-2022'!$A:$D,4,0),IFERROR(VLOOKUP($C445,'5-COMP. PROPRIA'!$B$4:$I$79448,8,0),""))</f>
        <v>8.76</v>
      </c>
      <c r="I445" s="44">
        <f>TRUNC(H445*'4-BDI'!$E$35,2)</f>
        <v>11.18</v>
      </c>
      <c r="J445" s="44">
        <f t="shared" ref="J445:J446" si="87">TRUNC(G445*H445,2)</f>
        <v>11112.06</v>
      </c>
      <c r="K445" s="512">
        <f t="shared" ref="K445:K446" si="88">TRUNC(G445*I445,2)</f>
        <v>14181.83</v>
      </c>
    </row>
    <row r="446" spans="1:11" outlineLevel="1">
      <c r="A446" s="6"/>
      <c r="B446" s="270" t="s">
        <v>12447</v>
      </c>
      <c r="C446" s="267" t="s">
        <v>3883</v>
      </c>
      <c r="D446" s="268" t="s">
        <v>3951</v>
      </c>
      <c r="E446" s="271" t="str">
        <f>IFERROR(VLOOKUP($C446,'SINAPI JANEIRO-2022'!$1:$1048576,2,0),IFERROR(VLOOKUP($C446,'5-COMP. PROPRIA'!$B$4:$I$79448,4,0),""))</f>
        <v>Cabo coaxial</v>
      </c>
      <c r="F446" s="272" t="str">
        <f>IFERROR(VLOOKUP($C446,'SINAPI JANEIRO-2022'!$A:$D,3,0),IFERROR(VLOOKUP($C446,'5-COMP. PROPRIA'!$B$4:$I$79448,5,0),""))</f>
        <v xml:space="preserve">M     </v>
      </c>
      <c r="G446" s="273">
        <v>341</v>
      </c>
      <c r="H446" s="44">
        <f>IFERROR(VLOOKUP($C446,'SINAPI JANEIRO-2022'!$A:$D,4,0),IFERROR(VLOOKUP($C446,'5-COMP. PROPRIA'!$B$4:$I$79448,8,0),""))</f>
        <v>7.62</v>
      </c>
      <c r="I446" s="44">
        <f>TRUNC(H446*'4-BDI'!$E$35,2)</f>
        <v>9.73</v>
      </c>
      <c r="J446" s="44">
        <f t="shared" si="87"/>
        <v>2598.42</v>
      </c>
      <c r="K446" s="512">
        <f t="shared" si="88"/>
        <v>3317.93</v>
      </c>
    </row>
    <row r="447" spans="1:11" ht="15" outlineLevel="1">
      <c r="A447" s="6"/>
      <c r="B447" s="126" t="s">
        <v>12448</v>
      </c>
      <c r="C447" s="63"/>
      <c r="D447" s="63"/>
      <c r="E447" s="64" t="s">
        <v>4094</v>
      </c>
      <c r="F447" s="75"/>
      <c r="G447" s="65"/>
      <c r="H447" s="66"/>
      <c r="I447" s="66"/>
      <c r="J447" s="66"/>
      <c r="K447" s="517"/>
    </row>
    <row r="448" spans="1:11" outlineLevel="1">
      <c r="A448" s="6"/>
      <c r="B448" s="270" t="s">
        <v>12449</v>
      </c>
      <c r="C448" s="267" t="s">
        <v>4208</v>
      </c>
      <c r="D448" s="268" t="s">
        <v>3951</v>
      </c>
      <c r="E448" s="271" t="str">
        <f>IFERROR(VLOOKUP($C448,'SINAPI JANEIRO-2022'!$1:$1048576,2,0),IFERROR(VLOOKUP($C448,'5-COMP. PROPRIA'!$B$4:$I$79448,4,0),""))</f>
        <v>Cabos de conexões – Patch cord categoria 6  - 2,5 metros</v>
      </c>
      <c r="F448" s="272" t="str">
        <f>IFERROR(VLOOKUP($C448,'SINAPI JANEIRO-2022'!$A:$D,3,0),IFERROR(VLOOKUP($C448,'5-COMP. PROPRIA'!$B$4:$I$79448,5,0),""))</f>
        <v>UN</v>
      </c>
      <c r="G448" s="273">
        <v>28</v>
      </c>
      <c r="H448" s="44">
        <f>IFERROR(VLOOKUP($C448,'SINAPI JANEIRO-2022'!$A:$D,4,0),IFERROR(VLOOKUP($C448,'5-COMP. PROPRIA'!$B$4:$I$79448,8,0),""))</f>
        <v>37.589999999999996</v>
      </c>
      <c r="I448" s="44">
        <f>TRUNC(H448*'4-BDI'!$E$35,2)</f>
        <v>48</v>
      </c>
      <c r="J448" s="44">
        <f t="shared" ref="J448" si="89">TRUNC(G448*H448,2)</f>
        <v>1052.52</v>
      </c>
      <c r="K448" s="512">
        <f t="shared" ref="K448" si="90">TRUNC(G448*I448,2)</f>
        <v>1344</v>
      </c>
    </row>
    <row r="449" spans="1:11" ht="15" outlineLevel="1">
      <c r="A449" s="6"/>
      <c r="B449" s="126" t="s">
        <v>3755</v>
      </c>
      <c r="C449" s="63"/>
      <c r="D449" s="63"/>
      <c r="E449" s="64" t="s">
        <v>4096</v>
      </c>
      <c r="F449" s="75"/>
      <c r="G449" s="65"/>
      <c r="H449" s="66"/>
      <c r="I449" s="66"/>
      <c r="J449" s="66"/>
      <c r="K449" s="517"/>
    </row>
    <row r="450" spans="1:11" outlineLevel="1">
      <c r="A450" s="6"/>
      <c r="B450" s="270" t="s">
        <v>12450</v>
      </c>
      <c r="C450" s="267" t="s">
        <v>4210</v>
      </c>
      <c r="D450" s="268" t="s">
        <v>3951</v>
      </c>
      <c r="E450" s="271" t="str">
        <f>IFERROR(VLOOKUP($C450,'SINAPI JANEIRO-2022'!$1:$1048576,2,0),IFERROR(VLOOKUP($C450,'5-COMP. PROPRIA'!$B$4:$I$79448,4,0),""))</f>
        <v>Tomada modular RJ-45 Categoria 6 (completa)</v>
      </c>
      <c r="F450" s="272" t="str">
        <f>IFERROR(VLOOKUP($C450,'SINAPI JANEIRO-2022'!$A:$D,3,0),IFERROR(VLOOKUP($C450,'5-COMP. PROPRIA'!$B$4:$I$79448,5,0),""))</f>
        <v>UN</v>
      </c>
      <c r="G450" s="273">
        <v>28</v>
      </c>
      <c r="H450" s="44">
        <f>IFERROR(VLOOKUP($C450,'SINAPI JANEIRO-2022'!$A:$D,4,0),IFERROR(VLOOKUP($C450,'5-COMP. PROPRIA'!$B$4:$I$79448,8,0),""))</f>
        <v>31.65</v>
      </c>
      <c r="I450" s="44">
        <f>TRUNC(H450*'4-BDI'!$E$35,2)</f>
        <v>40.409999999999997</v>
      </c>
      <c r="J450" s="44">
        <f t="shared" ref="J450:J452" si="91">TRUNC(G450*H450,2)</f>
        <v>886.2</v>
      </c>
      <c r="K450" s="512">
        <f t="shared" ref="K450:K452" si="92">TRUNC(G450*I450,2)</f>
        <v>1131.48</v>
      </c>
    </row>
    <row r="451" spans="1:11" outlineLevel="1">
      <c r="A451" s="6"/>
      <c r="B451" s="270" t="s">
        <v>12451</v>
      </c>
      <c r="C451" s="267" t="s">
        <v>4211</v>
      </c>
      <c r="D451" s="268" t="s">
        <v>3951</v>
      </c>
      <c r="E451" s="271" t="str">
        <f>IFERROR(VLOOKUP($C451,'SINAPI JANEIRO-2022'!$1:$1048576,2,0),IFERROR(VLOOKUP($C451,'5-COMP. PROPRIA'!$B$4:$I$79448,4,0),""))</f>
        <v>Conector de TV Tipo F (Coaxial) com placa</v>
      </c>
      <c r="F451" s="272" t="str">
        <f>IFERROR(VLOOKUP($C451,'SINAPI JANEIRO-2022'!$A:$D,3,0),IFERROR(VLOOKUP($C451,'5-COMP. PROPRIA'!$B$4:$I$79448,5,0),""))</f>
        <v>UN</v>
      </c>
      <c r="G451" s="273">
        <v>14</v>
      </c>
      <c r="H451" s="44">
        <f>IFERROR(VLOOKUP($C451,'SINAPI JANEIRO-2022'!$A:$D,4,0),IFERROR(VLOOKUP($C451,'5-COMP. PROPRIA'!$B$4:$I$79448,8,0),""))</f>
        <v>30.549999999999997</v>
      </c>
      <c r="I451" s="44">
        <f>TRUNC(H451*'4-BDI'!$E$35,2)</f>
        <v>39.01</v>
      </c>
      <c r="J451" s="44">
        <f t="shared" si="91"/>
        <v>427.7</v>
      </c>
      <c r="K451" s="512">
        <f t="shared" si="92"/>
        <v>546.14</v>
      </c>
    </row>
    <row r="452" spans="1:11" outlineLevel="1">
      <c r="A452" s="6"/>
      <c r="B452" s="270" t="s">
        <v>12452</v>
      </c>
      <c r="C452" s="267" t="s">
        <v>4212</v>
      </c>
      <c r="D452" s="268" t="s">
        <v>3951</v>
      </c>
      <c r="E452" s="271" t="str">
        <f>IFERROR(VLOOKUP($C452,'SINAPI JANEIRO-2022'!$1:$1048576,2,0),IFERROR(VLOOKUP($C452,'5-COMP. PROPRIA'!$B$4:$I$79448,4,0),""))</f>
        <v>Central PABX 24 portas</v>
      </c>
      <c r="F452" s="272" t="str">
        <f>IFERROR(VLOOKUP($C452,'SINAPI JANEIRO-2022'!$A:$D,3,0),IFERROR(VLOOKUP($C452,'5-COMP. PROPRIA'!$B$4:$I$79448,5,0),""))</f>
        <v>UN</v>
      </c>
      <c r="G452" s="273">
        <v>1</v>
      </c>
      <c r="H452" s="44">
        <f>IFERROR(VLOOKUP($C452,'SINAPI JANEIRO-2022'!$A:$D,4,0),IFERROR(VLOOKUP($C452,'5-COMP. PROPRIA'!$B$4:$I$79448,8,0),""))</f>
        <v>4269.4399999999996</v>
      </c>
      <c r="I452" s="44">
        <f>TRUNC(H452*'4-BDI'!$E$35,2)</f>
        <v>5452.08</v>
      </c>
      <c r="J452" s="44">
        <f t="shared" si="91"/>
        <v>4269.4399999999996</v>
      </c>
      <c r="K452" s="512">
        <f t="shared" si="92"/>
        <v>5452.08</v>
      </c>
    </row>
    <row r="453" spans="1:11" ht="15" outlineLevel="1">
      <c r="A453" s="6"/>
      <c r="B453" s="126" t="s">
        <v>3758</v>
      </c>
      <c r="C453" s="63"/>
      <c r="D453" s="63"/>
      <c r="E453" s="64" t="s">
        <v>4100</v>
      </c>
      <c r="F453" s="75"/>
      <c r="G453" s="65"/>
      <c r="H453" s="66"/>
      <c r="I453" s="66"/>
      <c r="J453" s="66"/>
      <c r="K453" s="517"/>
    </row>
    <row r="454" spans="1:11" s="2" customFormat="1" outlineLevel="1">
      <c r="A454" s="6"/>
      <c r="B454" s="270" t="s">
        <v>12453</v>
      </c>
      <c r="C454" s="277" t="s">
        <v>11199</v>
      </c>
      <c r="D454" s="268" t="s">
        <v>3951</v>
      </c>
      <c r="E454" s="271" t="str">
        <f>IFERROR(VLOOKUP($C454,'SINAPI JANEIRO-2022'!$1:$1048576,2,0),IFERROR(VLOOKUP($C454,'5-COMP. PROPRIA'!$B$4:$I$79448,4,0),""))</f>
        <v xml:space="preserve">Caixa de passagem em alvenaria 30x30x12 com tampa de ferro fundido </v>
      </c>
      <c r="F454" s="272" t="str">
        <f>IFERROR(VLOOKUP($C454,'SINAPI JANEIRO-2022'!$A:$D,3,0),IFERROR(VLOOKUP($C454,'5-COMP. PROPRIA'!$B$4:$I$79448,5,0),""))</f>
        <v>UN</v>
      </c>
      <c r="G454" s="273">
        <v>5</v>
      </c>
      <c r="H454" s="44">
        <f>IFERROR(VLOOKUP($C454,'SINAPI JANEIRO-2022'!$A:$D,4,0),IFERROR(VLOOKUP($C454,'5-COMP. PROPRIA'!$B$4:$I$79448,8,0),""))</f>
        <v>424.91</v>
      </c>
      <c r="I454" s="44">
        <f>TRUNC(H454*'4-BDI'!$E$35,2)</f>
        <v>542.61</v>
      </c>
      <c r="J454" s="44">
        <f t="shared" ref="J454:J455" si="93">TRUNC(G454*H454,2)</f>
        <v>2124.5500000000002</v>
      </c>
      <c r="K454" s="512">
        <f t="shared" ref="K454:K455" si="94">TRUNC(G454*I454,2)</f>
        <v>2713.05</v>
      </c>
    </row>
    <row r="455" spans="1:11" s="2" customFormat="1" outlineLevel="1">
      <c r="A455" s="6"/>
      <c r="B455" s="270" t="s">
        <v>12454</v>
      </c>
      <c r="C455" s="277" t="s">
        <v>11788</v>
      </c>
      <c r="D455" s="268" t="s">
        <v>3951</v>
      </c>
      <c r="E455" s="271" t="str">
        <f>IFERROR(VLOOKUP($C455,'SINAPI JANEIRO-2022'!$1:$1048576,2,0),IFERROR(VLOOKUP($C455,'5-COMP. PROPRIA'!$B$4:$I$79448,4,0),""))</f>
        <v>Caixa de passagem PVC 4x2" - fornecimento e instalação</v>
      </c>
      <c r="F455" s="272" t="str">
        <f>IFERROR(VLOOKUP($C455,'SINAPI JANEIRO-2022'!$A:$D,3,0),IFERROR(VLOOKUP($C455,'5-COMP. PROPRIA'!$B$4:$I$79448,5,0),""))</f>
        <v>UN</v>
      </c>
      <c r="G455" s="273">
        <v>41</v>
      </c>
      <c r="H455" s="44">
        <f>IFERROR(VLOOKUP($C455,'SINAPI JANEIRO-2022'!$A:$D,4,0),IFERROR(VLOOKUP($C455,'5-COMP. PROPRIA'!$B$4:$I$79448,8,0),""))</f>
        <v>21.61</v>
      </c>
      <c r="I455" s="44">
        <f>TRUNC(H455*'4-BDI'!$E$35,2)</f>
        <v>27.59</v>
      </c>
      <c r="J455" s="44">
        <f t="shared" si="93"/>
        <v>886.01</v>
      </c>
      <c r="K455" s="512">
        <f t="shared" si="94"/>
        <v>1131.19</v>
      </c>
    </row>
    <row r="456" spans="1:11" ht="15" outlineLevel="1">
      <c r="A456" s="6"/>
      <c r="B456" s="126" t="s">
        <v>3761</v>
      </c>
      <c r="C456" s="63"/>
      <c r="D456" s="63"/>
      <c r="E456" s="64" t="s">
        <v>4077</v>
      </c>
      <c r="F456" s="71"/>
      <c r="G456" s="65"/>
      <c r="H456" s="66"/>
      <c r="I456" s="66"/>
      <c r="J456" s="66"/>
      <c r="K456" s="517"/>
    </row>
    <row r="457" spans="1:11" outlineLevel="1">
      <c r="A457" s="6"/>
      <c r="B457" s="270" t="s">
        <v>12455</v>
      </c>
      <c r="C457" s="269" t="s">
        <v>11849</v>
      </c>
      <c r="D457" s="268" t="s">
        <v>3951</v>
      </c>
      <c r="E457" s="271" t="str">
        <f>IFERROR(VLOOKUP($C457,'SINAPI JANEIRO-2022'!$1:$1048576,2,0),IFERROR(VLOOKUP($C457,'5-COMP. PROPRIA'!$B$4:$I$79448,4,0),""))</f>
        <v>Eletroduto PVC flexivel 1", inclusive conexões</v>
      </c>
      <c r="F457" s="272" t="str">
        <f>IFERROR(VLOOKUP($C457,'SINAPI JANEIRO-2022'!$A:$D,3,0),IFERROR(VLOOKUP($C457,'5-COMP. PROPRIA'!$B$4:$I$79448,5,0),""))</f>
        <v xml:space="preserve">M     </v>
      </c>
      <c r="G457" s="273">
        <v>1.3</v>
      </c>
      <c r="H457" s="44">
        <f>IFERROR(VLOOKUP($C457,'SINAPI JANEIRO-2022'!$A:$D,4,0),IFERROR(VLOOKUP($C457,'5-COMP. PROPRIA'!$B$4:$I$79448,8,0),""))</f>
        <v>12.120000000000001</v>
      </c>
      <c r="I457" s="44">
        <f>TRUNC(H457*'4-BDI'!$E$35,2)</f>
        <v>15.47</v>
      </c>
      <c r="J457" s="44">
        <f t="shared" ref="J457:J462" si="95">TRUNC(G457*H457,2)</f>
        <v>15.75</v>
      </c>
      <c r="K457" s="512">
        <f t="shared" ref="K457:K462" si="96">TRUNC(G457*I457,2)</f>
        <v>20.11</v>
      </c>
    </row>
    <row r="458" spans="1:11" outlineLevel="1">
      <c r="A458" s="6"/>
      <c r="B458" s="270" t="s">
        <v>12456</v>
      </c>
      <c r="C458" s="269" t="s">
        <v>11850</v>
      </c>
      <c r="D458" s="268" t="s">
        <v>3951</v>
      </c>
      <c r="E458" s="271" t="str">
        <f>IFERROR(VLOOKUP($C458,'SINAPI JANEIRO-2022'!$1:$1048576,2,0),IFERROR(VLOOKUP($C458,'5-COMP. PROPRIA'!$B$4:$I$79448,4,0),""))</f>
        <v>Eletroduto PVC flexivel 3/4", inclusive conexões</v>
      </c>
      <c r="F458" s="272" t="str">
        <f>IFERROR(VLOOKUP($C458,'SINAPI JANEIRO-2022'!$A:$D,3,0),IFERROR(VLOOKUP($C458,'5-COMP. PROPRIA'!$B$4:$I$79448,5,0),""))</f>
        <v xml:space="preserve">M     </v>
      </c>
      <c r="G458" s="273">
        <v>119.3</v>
      </c>
      <c r="H458" s="44">
        <f>IFERROR(VLOOKUP($C458,'SINAPI JANEIRO-2022'!$A:$D,4,0),IFERROR(VLOOKUP($C458,'5-COMP. PROPRIA'!$B$4:$I$79448,8,0),""))</f>
        <v>9.0300000000000011</v>
      </c>
      <c r="I458" s="44">
        <f>TRUNC(H458*'4-BDI'!$E$35,2)</f>
        <v>11.53</v>
      </c>
      <c r="J458" s="44">
        <f t="shared" si="95"/>
        <v>1077.27</v>
      </c>
      <c r="K458" s="512">
        <f t="shared" si="96"/>
        <v>1375.52</v>
      </c>
    </row>
    <row r="459" spans="1:11" s="2" customFormat="1" outlineLevel="1">
      <c r="A459" s="6"/>
      <c r="B459" s="270" t="s">
        <v>12457</v>
      </c>
      <c r="C459" s="269" t="s">
        <v>11851</v>
      </c>
      <c r="D459" s="268" t="s">
        <v>3951</v>
      </c>
      <c r="E459" s="271" t="str">
        <f>IFERROR(VLOOKUP($C459,'SINAPI JANEIRO-2022'!$1:$1048576,2,0),IFERROR(VLOOKUP($C459,'5-COMP. PROPRIA'!$B$4:$I$79448,4,0),""))</f>
        <v>Eletroduto Aço Galvanizado , Ø 1", fornecimento e instalação</v>
      </c>
      <c r="F459" s="272" t="str">
        <f>IFERROR(VLOOKUP($C459,'SINAPI JANEIRO-2022'!$A:$D,3,0),IFERROR(VLOOKUP($C459,'5-COMP. PROPRIA'!$B$4:$I$79448,5,0),""))</f>
        <v xml:space="preserve">M     </v>
      </c>
      <c r="G459" s="273">
        <v>50.4</v>
      </c>
      <c r="H459" s="44">
        <f>IFERROR(VLOOKUP($C459,'SINAPI JANEIRO-2022'!$A:$D,4,0),IFERROR(VLOOKUP($C459,'5-COMP. PROPRIA'!$B$4:$I$79448,8,0),""))</f>
        <v>28.1</v>
      </c>
      <c r="I459" s="44">
        <f>TRUNC(H459*'4-BDI'!$E$35,2)</f>
        <v>35.880000000000003</v>
      </c>
      <c r="J459" s="44">
        <f t="shared" si="95"/>
        <v>1416.24</v>
      </c>
      <c r="K459" s="512">
        <f t="shared" si="96"/>
        <v>1808.35</v>
      </c>
    </row>
    <row r="460" spans="1:11" outlineLevel="1">
      <c r="A460" s="6"/>
      <c r="B460" s="270" t="s">
        <v>12458</v>
      </c>
      <c r="C460" s="269" t="s">
        <v>11852</v>
      </c>
      <c r="D460" s="268" t="s">
        <v>3951</v>
      </c>
      <c r="E460" s="271" t="str">
        <f>IFERROR(VLOOKUP($C460,'SINAPI JANEIRO-2022'!$1:$1048576,2,0),IFERROR(VLOOKUP($C460,'5-COMP. PROPRIA'!$B$4:$I$79448,4,0),""))</f>
        <v>Eletroduto Aço Galvanizado , Ø 1.1/4", fornecimento e instalação</v>
      </c>
      <c r="F460" s="272" t="str">
        <f>IFERROR(VLOOKUP($C460,'SINAPI JANEIRO-2022'!$A:$D,3,0),IFERROR(VLOOKUP($C460,'5-COMP. PROPRIA'!$B$4:$I$79448,5,0),""))</f>
        <v xml:space="preserve">M     </v>
      </c>
      <c r="G460" s="273">
        <v>4.0999999999999996</v>
      </c>
      <c r="H460" s="44">
        <f>IFERROR(VLOOKUP($C460,'SINAPI JANEIRO-2022'!$A:$D,4,0),IFERROR(VLOOKUP($C460,'5-COMP. PROPRIA'!$B$4:$I$79448,8,0),""))</f>
        <v>42.91</v>
      </c>
      <c r="I460" s="44">
        <f>TRUNC(H460*'4-BDI'!$E$35,2)</f>
        <v>54.79</v>
      </c>
      <c r="J460" s="44">
        <f t="shared" si="95"/>
        <v>175.93</v>
      </c>
      <c r="K460" s="512">
        <f t="shared" si="96"/>
        <v>224.63</v>
      </c>
    </row>
    <row r="461" spans="1:11" outlineLevel="1">
      <c r="A461" s="6"/>
      <c r="B461" s="270" t="s">
        <v>12459</v>
      </c>
      <c r="C461" s="267" t="s">
        <v>3889</v>
      </c>
      <c r="D461" s="268" t="s">
        <v>3951</v>
      </c>
      <c r="E461" s="271" t="str">
        <f>IFERROR(VLOOKUP($C461,'SINAPI JANEIRO-2022'!$1:$1048576,2,0),IFERROR(VLOOKUP($C461,'5-COMP. PROPRIA'!$B$4:$I$79448,4,0),""))</f>
        <v>Eletroduto Aço Galvanizado , Ø 2", fornecimento e instalação</v>
      </c>
      <c r="F461" s="272" t="str">
        <f>IFERROR(VLOOKUP($C461,'SINAPI JANEIRO-2022'!$A:$D,3,0),IFERROR(VLOOKUP($C461,'5-COMP. PROPRIA'!$B$4:$I$79448,5,0),""))</f>
        <v>M</v>
      </c>
      <c r="G461" s="273">
        <v>22</v>
      </c>
      <c r="H461" s="44">
        <f>IFERROR(VLOOKUP($C461,'SINAPI JANEIRO-2022'!$A:$D,4,0),IFERROR(VLOOKUP($C461,'5-COMP. PROPRIA'!$B$4:$I$79448,8,0),""))</f>
        <v>56.43</v>
      </c>
      <c r="I461" s="44">
        <f>TRUNC(H461*'4-BDI'!$E$35,2)</f>
        <v>72.06</v>
      </c>
      <c r="J461" s="44">
        <f t="shared" si="95"/>
        <v>1241.46</v>
      </c>
      <c r="K461" s="512">
        <f t="shared" si="96"/>
        <v>1585.32</v>
      </c>
    </row>
    <row r="462" spans="1:11" outlineLevel="1">
      <c r="A462" s="6"/>
      <c r="B462" s="270" t="s">
        <v>12460</v>
      </c>
      <c r="C462" s="269" t="s">
        <v>3891</v>
      </c>
      <c r="D462" s="268" t="s">
        <v>3951</v>
      </c>
      <c r="E462" s="271" t="str">
        <f>IFERROR(VLOOKUP($C462,'SINAPI JANEIRO-2022'!$1:$1048576,2,0),IFERROR(VLOOKUP($C462,'5-COMP. PROPRIA'!$B$4:$I$79448,4,0),""))</f>
        <v>Eletrocalha lisa com tampa 50 x 25 mm, inclusive conexões</v>
      </c>
      <c r="F462" s="272" t="str">
        <f>IFERROR(VLOOKUP($C462,'SINAPI JANEIRO-2022'!$A:$D,3,0),IFERROR(VLOOKUP($C462,'5-COMP. PROPRIA'!$B$4:$I$79448,5,0),""))</f>
        <v xml:space="preserve">M     </v>
      </c>
      <c r="G462" s="273">
        <v>77.739999999999995</v>
      </c>
      <c r="H462" s="44">
        <f>IFERROR(VLOOKUP($C462,'SINAPI JANEIRO-2022'!$A:$D,4,0),IFERROR(VLOOKUP($C462,'5-COMP. PROPRIA'!$B$4:$I$79448,8,0),""))</f>
        <v>52.47</v>
      </c>
      <c r="I462" s="44">
        <f>TRUNC(H462*'4-BDI'!$E$35,2)</f>
        <v>67</v>
      </c>
      <c r="J462" s="44">
        <f t="shared" si="95"/>
        <v>4079.01</v>
      </c>
      <c r="K462" s="512">
        <f t="shared" si="96"/>
        <v>5208.58</v>
      </c>
    </row>
    <row r="463" spans="1:11" s="2" customFormat="1" ht="15" outlineLevel="1">
      <c r="A463" s="6"/>
      <c r="B463" s="124"/>
      <c r="C463" s="73"/>
      <c r="D463" s="73"/>
      <c r="E463" s="74"/>
      <c r="F463" s="492"/>
      <c r="G463" s="73"/>
      <c r="H463" s="141"/>
      <c r="I463" s="141" t="s">
        <v>12591</v>
      </c>
      <c r="J463" s="72">
        <f>TRUNC(SUM(J433:J462),2)</f>
        <v>39942.5</v>
      </c>
      <c r="K463" s="318">
        <f>TRUNC(SUM(K433:K462),2)</f>
        <v>50996.76</v>
      </c>
    </row>
    <row r="464" spans="1:11">
      <c r="A464" s="6"/>
      <c r="B464" s="283"/>
      <c r="C464" s="284"/>
      <c r="D464" s="284"/>
      <c r="E464" s="26"/>
      <c r="F464" s="284"/>
      <c r="G464" s="42"/>
      <c r="H464" s="42"/>
      <c r="I464" s="42"/>
      <c r="J464" s="42"/>
      <c r="K464" s="525"/>
    </row>
    <row r="465" spans="1:11" ht="15">
      <c r="A465" s="6"/>
      <c r="B465" s="123">
        <v>17</v>
      </c>
      <c r="C465" s="265"/>
      <c r="D465" s="265"/>
      <c r="E465" s="60" t="s">
        <v>4102</v>
      </c>
      <c r="F465" s="265"/>
      <c r="G465" s="61"/>
      <c r="H465" s="61"/>
      <c r="I465" s="61"/>
      <c r="J465" s="61"/>
      <c r="K465" s="511"/>
    </row>
    <row r="466" spans="1:11" outlineLevel="1">
      <c r="A466" s="6"/>
      <c r="B466" s="270" t="s">
        <v>4071</v>
      </c>
      <c r="C466" s="267" t="s">
        <v>4213</v>
      </c>
      <c r="D466" s="268" t="s">
        <v>3951</v>
      </c>
      <c r="E466" s="271" t="str">
        <f>IFERROR(VLOOKUP($C466,'SINAPI JANEIRO-2022'!$1:$1048576,2,0),IFERROR(VLOOKUP($C466,'5-COMP. PROPRIA'!$B$4:$I$79448,4,0),""))</f>
        <v>Coifa de Centro em Aço Inox de 1500x1000x600</v>
      </c>
      <c r="F466" s="272" t="str">
        <f>IFERROR(VLOOKUP($C466,'SINAPI JANEIRO-2022'!$A:$D,3,0),IFERROR(VLOOKUP($C466,'5-COMP. PROPRIA'!$B$4:$I$79448,5,0),""))</f>
        <v>UN</v>
      </c>
      <c r="G466" s="273">
        <v>1</v>
      </c>
      <c r="H466" s="44">
        <f>IFERROR(VLOOKUP($C466,'SINAPI JANEIRO-2022'!$A:$D,4,0),IFERROR(VLOOKUP($C466,'5-COMP. PROPRIA'!$B$4:$I$79448,8,0),""))</f>
        <v>2431.1799999999998</v>
      </c>
      <c r="I466" s="44">
        <f>TRUNC(H466*'4-BDI'!$E$35,2)</f>
        <v>3104.62</v>
      </c>
      <c r="J466" s="44">
        <f t="shared" ref="J466:J469" si="97">TRUNC(G466*H466,2)</f>
        <v>2431.1799999999998</v>
      </c>
      <c r="K466" s="512">
        <f t="shared" ref="K466:K469" si="98">TRUNC(G466*I466,2)</f>
        <v>3104.62</v>
      </c>
    </row>
    <row r="467" spans="1:11" outlineLevel="1">
      <c r="A467" s="6"/>
      <c r="B467" s="270" t="s">
        <v>4073</v>
      </c>
      <c r="C467" s="267" t="s">
        <v>4215</v>
      </c>
      <c r="D467" s="268" t="s">
        <v>3951</v>
      </c>
      <c r="E467" s="271" t="str">
        <f>IFERROR(VLOOKUP($C467,'SINAPI JANEIRO-2022'!$1:$1048576,2,0),IFERROR(VLOOKUP($C467,'5-COMP. PROPRIA'!$B$4:$I$79448,4,0),""))</f>
        <v>Duto de ligação 1000 X 0.80mm</v>
      </c>
      <c r="F467" s="272" t="str">
        <f>IFERROR(VLOOKUP($C467,'SINAPI JANEIRO-2022'!$A:$D,3,0),IFERROR(VLOOKUP($C467,'5-COMP. PROPRIA'!$B$4:$I$79448,5,0),""))</f>
        <v>M</v>
      </c>
      <c r="G467" s="273">
        <v>2.85</v>
      </c>
      <c r="H467" s="44">
        <f>IFERROR(VLOOKUP($C467,'SINAPI JANEIRO-2022'!$A:$D,4,0),IFERROR(VLOOKUP($C467,'5-COMP. PROPRIA'!$B$4:$I$79448,8,0),""))</f>
        <v>290.27</v>
      </c>
      <c r="I467" s="44">
        <f>TRUNC(H467*'4-BDI'!$E$35,2)</f>
        <v>370.67</v>
      </c>
      <c r="J467" s="44">
        <f t="shared" si="97"/>
        <v>827.26</v>
      </c>
      <c r="K467" s="512">
        <f t="shared" si="98"/>
        <v>1056.4000000000001</v>
      </c>
    </row>
    <row r="468" spans="1:11" outlineLevel="1">
      <c r="A468" s="6"/>
      <c r="B468" s="270" t="s">
        <v>4076</v>
      </c>
      <c r="C468" s="267" t="s">
        <v>4217</v>
      </c>
      <c r="D468" s="268" t="s">
        <v>3951</v>
      </c>
      <c r="E468" s="271" t="str">
        <f>IFERROR(VLOOKUP($C468,'SINAPI JANEIRO-2022'!$1:$1048576,2,0),IFERROR(VLOOKUP($C468,'5-COMP. PROPRIA'!$B$4:$I$79448,4,0),""))</f>
        <v>Chapéu chines em aluminio</v>
      </c>
      <c r="F468" s="272" t="str">
        <f>IFERROR(VLOOKUP($C468,'SINAPI JANEIRO-2022'!$A:$D,3,0),IFERROR(VLOOKUP($C468,'5-COMP. PROPRIA'!$B$4:$I$79448,5,0),""))</f>
        <v>UN</v>
      </c>
      <c r="G468" s="273">
        <v>1</v>
      </c>
      <c r="H468" s="44">
        <f>IFERROR(VLOOKUP($C468,'SINAPI JANEIRO-2022'!$A:$D,4,0),IFERROR(VLOOKUP($C468,'5-COMP. PROPRIA'!$B$4:$I$79448,8,0),""))</f>
        <v>596.27</v>
      </c>
      <c r="I468" s="44">
        <f>TRUNC(H468*'4-BDI'!$E$35,2)</f>
        <v>761.43</v>
      </c>
      <c r="J468" s="44">
        <f t="shared" si="97"/>
        <v>596.27</v>
      </c>
      <c r="K468" s="512">
        <f t="shared" si="98"/>
        <v>761.43</v>
      </c>
    </row>
    <row r="469" spans="1:11" outlineLevel="1">
      <c r="A469" s="6"/>
      <c r="B469" s="270" t="s">
        <v>4078</v>
      </c>
      <c r="C469" s="267" t="s">
        <v>4218</v>
      </c>
      <c r="D469" s="268" t="s">
        <v>3951</v>
      </c>
      <c r="E469" s="271" t="str">
        <f>IFERROR(VLOOKUP($C469,'SINAPI JANEIRO-2022'!$1:$1048576,2,0),IFERROR(VLOOKUP($C469,'5-COMP. PROPRIA'!$B$4:$I$79448,4,0),""))</f>
        <v>Exaustor mecânico para banheiro 80m3/h com duto flexível - kit</v>
      </c>
      <c r="F469" s="272" t="str">
        <f>IFERROR(VLOOKUP($C469,'SINAPI JANEIRO-2022'!$A:$D,3,0),IFERROR(VLOOKUP($C469,'5-COMP. PROPRIA'!$B$4:$I$79448,5,0),""))</f>
        <v>UN</v>
      </c>
      <c r="G469" s="273">
        <v>2</v>
      </c>
      <c r="H469" s="44">
        <f>IFERROR(VLOOKUP($C469,'SINAPI JANEIRO-2022'!$A:$D,4,0),IFERROR(VLOOKUP($C469,'5-COMP. PROPRIA'!$B$4:$I$79448,8,0),""))</f>
        <v>299.53999999999996</v>
      </c>
      <c r="I469" s="44">
        <f>TRUNC(H469*'4-BDI'!$E$35,2)</f>
        <v>382.51</v>
      </c>
      <c r="J469" s="44">
        <f t="shared" si="97"/>
        <v>599.08000000000004</v>
      </c>
      <c r="K469" s="512">
        <f t="shared" si="98"/>
        <v>765.02</v>
      </c>
    </row>
    <row r="470" spans="1:11" ht="15" outlineLevel="1">
      <c r="A470" s="6"/>
      <c r="B470" s="124"/>
      <c r="C470" s="73"/>
      <c r="D470" s="73"/>
      <c r="E470" s="74"/>
      <c r="F470" s="492"/>
      <c r="G470" s="73"/>
      <c r="H470" s="141"/>
      <c r="I470" s="141" t="s">
        <v>12591</v>
      </c>
      <c r="J470" s="72">
        <f>TRUNC(SUM(J466:J469),2)</f>
        <v>4453.79</v>
      </c>
      <c r="K470" s="318">
        <f>TRUNC(SUM(K466:K469),2)</f>
        <v>5687.47</v>
      </c>
    </row>
    <row r="471" spans="1:11">
      <c r="A471" s="6"/>
      <c r="B471" s="283"/>
      <c r="C471" s="284"/>
      <c r="D471" s="284"/>
      <c r="E471" s="26"/>
      <c r="F471" s="284"/>
      <c r="G471" s="42"/>
      <c r="H471" s="29"/>
      <c r="I471" s="29"/>
      <c r="J471" s="29"/>
      <c r="K471" s="518"/>
    </row>
    <row r="472" spans="1:11" ht="15" collapsed="1">
      <c r="A472" s="6"/>
      <c r="B472" s="123">
        <v>18</v>
      </c>
      <c r="C472" s="265"/>
      <c r="D472" s="265"/>
      <c r="E472" s="60" t="s">
        <v>3893</v>
      </c>
      <c r="F472" s="265"/>
      <c r="G472" s="62"/>
      <c r="H472" s="62"/>
      <c r="I472" s="62"/>
      <c r="J472" s="62"/>
      <c r="K472" s="513"/>
    </row>
    <row r="473" spans="1:11" outlineLevel="1">
      <c r="A473" s="6"/>
      <c r="B473" s="270" t="s">
        <v>4083</v>
      </c>
      <c r="C473" s="267" t="s">
        <v>3895</v>
      </c>
      <c r="D473" s="268" t="s">
        <v>3951</v>
      </c>
      <c r="E473" s="271" t="str">
        <f>IFERROR(VLOOKUP($C473,'SINAPI JANEIRO-2022'!$1:$1048576,2,0),IFERROR(VLOOKUP($C473,'5-COMP. PROPRIA'!$B$4:$I$79448,4,0),""))</f>
        <v>Pára-raios tipo Franklin em aço inox 3 pontas em haste de 3 m. x 1.1/2" tipo simples</v>
      </c>
      <c r="F473" s="272" t="str">
        <f>IFERROR(VLOOKUP($C473,'SINAPI JANEIRO-2022'!$A:$D,3,0),IFERROR(VLOOKUP($C473,'5-COMP. PROPRIA'!$B$4:$I$79448,5,0),""))</f>
        <v xml:space="preserve">M     </v>
      </c>
      <c r="G473" s="273">
        <v>3</v>
      </c>
      <c r="H473" s="44">
        <f>IFERROR(VLOOKUP($C473,'SINAPI JANEIRO-2022'!$A:$D,4,0),IFERROR(VLOOKUP($C473,'5-COMP. PROPRIA'!$B$4:$I$79448,8,0),""))</f>
        <v>558.27</v>
      </c>
      <c r="I473" s="44">
        <f>TRUNC(H473*'4-BDI'!$E$35,2)</f>
        <v>712.91</v>
      </c>
      <c r="J473" s="44">
        <f t="shared" ref="J473:J485" si="99">TRUNC(G473*H473,2)</f>
        <v>1674.81</v>
      </c>
      <c r="K473" s="512">
        <f t="shared" ref="K473:K485" si="100">TRUNC(G473*I473,2)</f>
        <v>2138.73</v>
      </c>
    </row>
    <row r="474" spans="1:11" s="143" customFormat="1" outlineLevel="1">
      <c r="A474" s="142"/>
      <c r="B474" s="270" t="s">
        <v>4084</v>
      </c>
      <c r="C474" s="269" t="s">
        <v>3899</v>
      </c>
      <c r="D474" s="268" t="s">
        <v>3951</v>
      </c>
      <c r="E474" s="271" t="str">
        <f>IFERROR(VLOOKUP($C474,'SINAPI JANEIRO-2022'!$1:$1048576,2,0),IFERROR(VLOOKUP($C474,'5-COMP. PROPRIA'!$B$4:$I$79448,4,0),""))</f>
        <v>Vergalhão CA - 25 # 10 mm2</v>
      </c>
      <c r="F474" s="272" t="str">
        <f>IFERROR(VLOOKUP($C474,'SINAPI JANEIRO-2022'!$A:$D,3,0),IFERROR(VLOOKUP($C474,'5-COMP. PROPRIA'!$B$4:$I$79448,5,0),""))</f>
        <v>M</v>
      </c>
      <c r="G474" s="273">
        <v>42</v>
      </c>
      <c r="H474" s="44">
        <f>IFERROR(VLOOKUP($C474,'SINAPI JANEIRO-2022'!$A:$D,4,0),IFERROR(VLOOKUP($C474,'5-COMP. PROPRIA'!$B$4:$I$79448,8,0),""))</f>
        <v>13.22</v>
      </c>
      <c r="I474" s="44">
        <f>TRUNC(H474*'4-BDI'!$E$35,2)</f>
        <v>16.88</v>
      </c>
      <c r="J474" s="44">
        <f t="shared" si="99"/>
        <v>555.24</v>
      </c>
      <c r="K474" s="512">
        <f t="shared" si="100"/>
        <v>708.96</v>
      </c>
    </row>
    <row r="475" spans="1:11" outlineLevel="1">
      <c r="A475" s="6"/>
      <c r="B475" s="270" t="s">
        <v>4085</v>
      </c>
      <c r="C475" s="269" t="s">
        <v>3897</v>
      </c>
      <c r="D475" s="268" t="s">
        <v>3951</v>
      </c>
      <c r="E475" s="271" t="str">
        <f>IFERROR(VLOOKUP($C475,'SINAPI JANEIRO-2022'!$1:$1048576,2,0),IFERROR(VLOOKUP($C475,'5-COMP. PROPRIA'!$B$4:$I$79448,4,0),""))</f>
        <v>Conector mini-Bar em bronze estanhado Tel-583</v>
      </c>
      <c r="F475" s="272" t="str">
        <f>IFERROR(VLOOKUP($C475,'SINAPI JANEIRO-2022'!$A:$D,3,0),IFERROR(VLOOKUP($C475,'5-COMP. PROPRIA'!$B$4:$I$79448,5,0),""))</f>
        <v>UN</v>
      </c>
      <c r="G475" s="273">
        <v>12</v>
      </c>
      <c r="H475" s="44">
        <f>IFERROR(VLOOKUP($C475,'SINAPI JANEIRO-2022'!$A:$D,4,0),IFERROR(VLOOKUP($C475,'5-COMP. PROPRIA'!$B$4:$I$79448,8,0),""))</f>
        <v>7.38</v>
      </c>
      <c r="I475" s="44">
        <f>TRUNC(H475*'4-BDI'!$E$35,2)</f>
        <v>9.42</v>
      </c>
      <c r="J475" s="44">
        <f t="shared" si="99"/>
        <v>88.56</v>
      </c>
      <c r="K475" s="512">
        <f t="shared" si="100"/>
        <v>113.04</v>
      </c>
    </row>
    <row r="476" spans="1:11" outlineLevel="1">
      <c r="A476" s="6"/>
      <c r="B476" s="270" t="s">
        <v>4086</v>
      </c>
      <c r="C476" s="269" t="s">
        <v>4219</v>
      </c>
      <c r="D476" s="268" t="s">
        <v>3951</v>
      </c>
      <c r="E476" s="271" t="str">
        <f>IFERROR(VLOOKUP($C476,'SINAPI JANEIRO-2022'!$1:$1048576,2,0),IFERROR(VLOOKUP($C476,'5-COMP. PROPRIA'!$B$4:$I$79448,4,0),""))</f>
        <v>Parafuso fenda em aço inox 4,2 x 32mm e bucha de nylon</v>
      </c>
      <c r="F476" s="272" t="str">
        <f>IFERROR(VLOOKUP($C476,'SINAPI JANEIRO-2022'!$A:$D,3,0),IFERROR(VLOOKUP($C476,'5-COMP. PROPRIA'!$B$4:$I$79448,5,0),""))</f>
        <v>CJ</v>
      </c>
      <c r="G476" s="273">
        <v>24</v>
      </c>
      <c r="H476" s="44">
        <f>IFERROR(VLOOKUP($C476,'SINAPI JANEIRO-2022'!$A:$D,4,0),IFERROR(VLOOKUP($C476,'5-COMP. PROPRIA'!$B$4:$I$79448,8,0),""))</f>
        <v>10.780000000000001</v>
      </c>
      <c r="I476" s="44">
        <f>TRUNC(H476*'4-BDI'!$E$35,2)</f>
        <v>13.76</v>
      </c>
      <c r="J476" s="44">
        <f t="shared" si="99"/>
        <v>258.72000000000003</v>
      </c>
      <c r="K476" s="512">
        <f t="shared" si="100"/>
        <v>330.24</v>
      </c>
    </row>
    <row r="477" spans="1:11" outlineLevel="1">
      <c r="A477" s="6"/>
      <c r="B477" s="270" t="s">
        <v>12461</v>
      </c>
      <c r="C477" s="269" t="s">
        <v>4220</v>
      </c>
      <c r="D477" s="268" t="s">
        <v>3951</v>
      </c>
      <c r="E477" s="271" t="str">
        <f>IFERROR(VLOOKUP($C477,'SINAPI JANEIRO-2022'!$1:$1048576,2,0),IFERROR(VLOOKUP($C477,'5-COMP. PROPRIA'!$B$4:$I$79448,4,0),""))</f>
        <v>Presilha em latão</v>
      </c>
      <c r="F477" s="272" t="str">
        <f>IFERROR(VLOOKUP($C477,'SINAPI JANEIRO-2022'!$A:$D,3,0),IFERROR(VLOOKUP($C477,'5-COMP. PROPRIA'!$B$4:$I$79448,5,0),""))</f>
        <v>UN</v>
      </c>
      <c r="G477" s="273">
        <v>24</v>
      </c>
      <c r="H477" s="44">
        <f>IFERROR(VLOOKUP($C477,'SINAPI JANEIRO-2022'!$A:$D,4,0),IFERROR(VLOOKUP($C477,'5-COMP. PROPRIA'!$B$4:$I$79448,8,0),""))</f>
        <v>9.68</v>
      </c>
      <c r="I477" s="44">
        <f>TRUNC(H477*'4-BDI'!$E$35,2)</f>
        <v>12.36</v>
      </c>
      <c r="J477" s="44">
        <f t="shared" si="99"/>
        <v>232.32</v>
      </c>
      <c r="K477" s="512">
        <f t="shared" si="100"/>
        <v>296.64</v>
      </c>
    </row>
    <row r="478" spans="1:11" outlineLevel="1">
      <c r="A478" s="6"/>
      <c r="B478" s="270" t="s">
        <v>12462</v>
      </c>
      <c r="C478" s="269" t="s">
        <v>4222</v>
      </c>
      <c r="D478" s="268" t="s">
        <v>3951</v>
      </c>
      <c r="E478" s="271" t="str">
        <f>IFERROR(VLOOKUP($C478,'SINAPI JANEIRO-2022'!$1:$1048576,2,0),IFERROR(VLOOKUP($C478,'5-COMP. PROPRIA'!$B$4:$I$79448,4,0),""))</f>
        <v>Caixa de equalização de potências 200x200mm em aço com barramento, exp= 6 mm</v>
      </c>
      <c r="F478" s="272" t="str">
        <f>IFERROR(VLOOKUP($C478,'SINAPI JANEIRO-2022'!$A:$D,3,0),IFERROR(VLOOKUP($C478,'5-COMP. PROPRIA'!$B$4:$I$79448,5,0),""))</f>
        <v>UN</v>
      </c>
      <c r="G478" s="273">
        <v>1</v>
      </c>
      <c r="H478" s="44">
        <f>IFERROR(VLOOKUP($C478,'SINAPI JANEIRO-2022'!$A:$D,4,0),IFERROR(VLOOKUP($C478,'5-COMP. PROPRIA'!$B$4:$I$79448,8,0),""))</f>
        <v>430.18</v>
      </c>
      <c r="I478" s="44">
        <f>TRUNC(H478*'4-BDI'!$E$35,2)</f>
        <v>549.34</v>
      </c>
      <c r="J478" s="44">
        <f t="shared" si="99"/>
        <v>430.18</v>
      </c>
      <c r="K478" s="512">
        <f t="shared" si="100"/>
        <v>549.34</v>
      </c>
    </row>
    <row r="479" spans="1:11" outlineLevel="1">
      <c r="A479" s="6"/>
      <c r="B479" s="270" t="s">
        <v>12463</v>
      </c>
      <c r="C479" s="267" t="s">
        <v>11853</v>
      </c>
      <c r="D479" s="268" t="s">
        <v>3951</v>
      </c>
      <c r="E479" s="271" t="str">
        <f>IFERROR(VLOOKUP($C479,'SINAPI JANEIRO-2022'!$1:$1048576,2,0),IFERROR(VLOOKUP($C479,'5-COMP. PROPRIA'!$B$4:$I$79448,4,0),""))</f>
        <v>Escavação de vala para aterramento</v>
      </c>
      <c r="F479" s="272" t="str">
        <f>IFERROR(VLOOKUP($C479,'SINAPI JANEIRO-2022'!$A:$D,3,0),IFERROR(VLOOKUP($C479,'5-COMP. PROPRIA'!$B$4:$I$79448,5,0),""))</f>
        <v>M3</v>
      </c>
      <c r="G479" s="273">
        <v>39</v>
      </c>
      <c r="H479" s="44">
        <f>IFERROR(VLOOKUP($C479,'SINAPI JANEIRO-2022'!$A:$D,4,0),IFERROR(VLOOKUP($C479,'5-COMP. PROPRIA'!$B$4:$I$79448,8,0),""))</f>
        <v>9.82</v>
      </c>
      <c r="I479" s="44">
        <f>TRUNC(H479*'4-BDI'!$E$35,2)</f>
        <v>12.54</v>
      </c>
      <c r="J479" s="44">
        <f t="shared" si="99"/>
        <v>382.98</v>
      </c>
      <c r="K479" s="512">
        <f t="shared" si="100"/>
        <v>489.06</v>
      </c>
    </row>
    <row r="480" spans="1:11" outlineLevel="1">
      <c r="A480" s="6"/>
      <c r="B480" s="270" t="s">
        <v>12464</v>
      </c>
      <c r="C480" s="267" t="s">
        <v>11855</v>
      </c>
      <c r="D480" s="268" t="s">
        <v>3951</v>
      </c>
      <c r="E480" s="271" t="str">
        <f>IFERROR(VLOOKUP($C480,'SINAPI JANEIRO-2022'!$1:$1048576,2,0),IFERROR(VLOOKUP($C480,'5-COMP. PROPRIA'!$B$4:$I$79448,4,0),""))</f>
        <v>Haste tipo coopperweld 5/8" x 2,40m.</v>
      </c>
      <c r="F480" s="272" t="str">
        <f>IFERROR(VLOOKUP($C480,'SINAPI JANEIRO-2022'!$A:$D,3,0),IFERROR(VLOOKUP($C480,'5-COMP. PROPRIA'!$B$4:$I$79448,5,0),""))</f>
        <v>UN</v>
      </c>
      <c r="G480" s="273">
        <v>13</v>
      </c>
      <c r="H480" s="44">
        <f>IFERROR(VLOOKUP($C480,'SINAPI JANEIRO-2022'!$A:$D,4,0),IFERROR(VLOOKUP($C480,'5-COMP. PROPRIA'!$B$4:$I$79448,8,0),""))</f>
        <v>56.31</v>
      </c>
      <c r="I480" s="44">
        <f>TRUNC(H480*'4-BDI'!$E$35,2)</f>
        <v>71.900000000000006</v>
      </c>
      <c r="J480" s="44">
        <f t="shared" si="99"/>
        <v>732.03</v>
      </c>
      <c r="K480" s="512">
        <f t="shared" si="100"/>
        <v>934.7</v>
      </c>
    </row>
    <row r="481" spans="1:11" outlineLevel="1">
      <c r="A481" s="6"/>
      <c r="B481" s="270" t="s">
        <v>12465</v>
      </c>
      <c r="C481" s="267" t="s">
        <v>11856</v>
      </c>
      <c r="D481" s="268" t="s">
        <v>3951</v>
      </c>
      <c r="E481" s="271" t="str">
        <f>IFERROR(VLOOKUP($C481,'SINAPI JANEIRO-2022'!$1:$1048576,2,0),IFERROR(VLOOKUP($C481,'5-COMP. PROPRIA'!$B$4:$I$79448,4,0),""))</f>
        <v>Cabo de cobre nu 16 mm2</v>
      </c>
      <c r="F481" s="272" t="str">
        <f>IFERROR(VLOOKUP($C481,'SINAPI JANEIRO-2022'!$A:$D,3,0),IFERROR(VLOOKUP($C481,'5-COMP. PROPRIA'!$B$4:$I$79448,5,0),""))</f>
        <v xml:space="preserve">M     </v>
      </c>
      <c r="G481" s="273">
        <v>5</v>
      </c>
      <c r="H481" s="44">
        <f>IFERROR(VLOOKUP($C481,'SINAPI JANEIRO-2022'!$A:$D,4,0),IFERROR(VLOOKUP($C481,'5-COMP. PROPRIA'!$B$4:$I$79448,8,0),""))</f>
        <v>27.849999999999998</v>
      </c>
      <c r="I481" s="44">
        <f>TRUNC(H481*'4-BDI'!$E$35,2)</f>
        <v>35.56</v>
      </c>
      <c r="J481" s="44">
        <f t="shared" si="99"/>
        <v>139.25</v>
      </c>
      <c r="K481" s="512">
        <f t="shared" si="100"/>
        <v>177.8</v>
      </c>
    </row>
    <row r="482" spans="1:11" outlineLevel="1">
      <c r="A482" s="6"/>
      <c r="B482" s="270" t="s">
        <v>12466</v>
      </c>
      <c r="C482" s="267" t="s">
        <v>11857</v>
      </c>
      <c r="D482" s="268" t="s">
        <v>3951</v>
      </c>
      <c r="E482" s="271" t="str">
        <f>IFERROR(VLOOKUP($C482,'SINAPI JANEIRO-2022'!$1:$1048576,2,0),IFERROR(VLOOKUP($C482,'5-COMP. PROPRIA'!$B$4:$I$79448,4,0),""))</f>
        <v>Cabo de cobre nu 35 mm2</v>
      </c>
      <c r="F482" s="272" t="str">
        <f>IFERROR(VLOOKUP($C482,'SINAPI JANEIRO-2022'!$A:$D,3,0),IFERROR(VLOOKUP($C482,'5-COMP. PROPRIA'!$B$4:$I$79448,5,0),""))</f>
        <v xml:space="preserve">M     </v>
      </c>
      <c r="G482" s="273">
        <v>330</v>
      </c>
      <c r="H482" s="44">
        <f>IFERROR(VLOOKUP($C482,'SINAPI JANEIRO-2022'!$A:$D,4,0),IFERROR(VLOOKUP($C482,'5-COMP. PROPRIA'!$B$4:$I$79448,8,0),""))</f>
        <v>49.72</v>
      </c>
      <c r="I482" s="44">
        <f>TRUNC(H482*'4-BDI'!$E$35,2)</f>
        <v>63.49</v>
      </c>
      <c r="J482" s="44">
        <f t="shared" si="99"/>
        <v>16407.599999999999</v>
      </c>
      <c r="K482" s="512">
        <f t="shared" si="100"/>
        <v>20951.7</v>
      </c>
    </row>
    <row r="483" spans="1:11" outlineLevel="1">
      <c r="A483" s="6"/>
      <c r="B483" s="270" t="s">
        <v>12467</v>
      </c>
      <c r="C483" s="267" t="s">
        <v>11858</v>
      </c>
      <c r="D483" s="268" t="s">
        <v>3951</v>
      </c>
      <c r="E483" s="271" t="str">
        <f>IFERROR(VLOOKUP($C483,'SINAPI JANEIRO-2022'!$1:$1048576,2,0),IFERROR(VLOOKUP($C483,'5-COMP. PROPRIA'!$B$4:$I$79448,4,0),""))</f>
        <v>Cabo de cobre nu 50 mm2</v>
      </c>
      <c r="F483" s="272" t="str">
        <f>IFERROR(VLOOKUP($C483,'SINAPI JANEIRO-2022'!$A:$D,3,0),IFERROR(VLOOKUP($C483,'5-COMP. PROPRIA'!$B$4:$I$79448,5,0),""))</f>
        <v xml:space="preserve">M     </v>
      </c>
      <c r="G483" s="273">
        <v>260</v>
      </c>
      <c r="H483" s="44">
        <f>IFERROR(VLOOKUP($C483,'SINAPI JANEIRO-2022'!$A:$D,4,0),IFERROR(VLOOKUP($C483,'5-COMP. PROPRIA'!$B$4:$I$79448,8,0),""))</f>
        <v>47.14</v>
      </c>
      <c r="I483" s="44">
        <f>TRUNC(H483*'4-BDI'!$E$35,2)</f>
        <v>60.19</v>
      </c>
      <c r="J483" s="44">
        <f t="shared" si="99"/>
        <v>12256.4</v>
      </c>
      <c r="K483" s="512">
        <f t="shared" si="100"/>
        <v>15649.4</v>
      </c>
    </row>
    <row r="484" spans="1:11" outlineLevel="1">
      <c r="A484" s="6"/>
      <c r="B484" s="270" t="s">
        <v>12468</v>
      </c>
      <c r="C484" s="267" t="s">
        <v>4224</v>
      </c>
      <c r="D484" s="268" t="s">
        <v>3951</v>
      </c>
      <c r="E484" s="271" t="str">
        <f>IFERROR(VLOOKUP($C484,'SINAPI JANEIRO-2022'!$1:$1048576,2,0),IFERROR(VLOOKUP($C484,'5-COMP. PROPRIA'!$B$4:$I$79448,4,0),""))</f>
        <v>Caixa de inspeção, PVC de 12", com tampa de ferro fundido,conforme detalhe no projeto</v>
      </c>
      <c r="F484" s="272" t="str">
        <f>IFERROR(VLOOKUP($C484,'SINAPI JANEIRO-2022'!$A:$D,3,0),IFERROR(VLOOKUP($C484,'5-COMP. PROPRIA'!$B$4:$I$79448,5,0),""))</f>
        <v>UN</v>
      </c>
      <c r="G484" s="273">
        <v>4</v>
      </c>
      <c r="H484" s="44">
        <f>IFERROR(VLOOKUP($C484,'SINAPI JANEIRO-2022'!$A:$D,4,0),IFERROR(VLOOKUP($C484,'5-COMP. PROPRIA'!$B$4:$I$79448,8,0),""))</f>
        <v>85.38</v>
      </c>
      <c r="I484" s="44">
        <f>TRUNC(H484*'4-BDI'!$E$35,2)</f>
        <v>109.03</v>
      </c>
      <c r="J484" s="44">
        <f t="shared" si="99"/>
        <v>341.52</v>
      </c>
      <c r="K484" s="512">
        <f t="shared" si="100"/>
        <v>436.12</v>
      </c>
    </row>
    <row r="485" spans="1:11" outlineLevel="1">
      <c r="A485" s="6"/>
      <c r="B485" s="270" t="s">
        <v>12469</v>
      </c>
      <c r="C485" s="267" t="s">
        <v>3905</v>
      </c>
      <c r="D485" s="268" t="s">
        <v>3951</v>
      </c>
      <c r="E485" s="271" t="str">
        <f>IFERROR(VLOOKUP($C485,'SINAPI JANEIRO-2022'!$1:$1048576,2,0),IFERROR(VLOOKUP($C485,'5-COMP. PROPRIA'!$B$4:$I$79448,4,0),""))</f>
        <v>conector de bronze para haste d e 5/8" e cabo de 50 mm²</v>
      </c>
      <c r="F485" s="272" t="str">
        <f>IFERROR(VLOOKUP($C485,'SINAPI JANEIRO-2022'!$A:$D,3,0),IFERROR(VLOOKUP($C485,'5-COMP. PROPRIA'!$B$4:$I$79448,5,0),""))</f>
        <v>UN</v>
      </c>
      <c r="G485" s="273">
        <v>12</v>
      </c>
      <c r="H485" s="44">
        <f>IFERROR(VLOOKUP($C485,'SINAPI JANEIRO-2022'!$A:$D,4,0),IFERROR(VLOOKUP($C485,'5-COMP. PROPRIA'!$B$4:$I$79448,8,0),""))</f>
        <v>21.689999999999998</v>
      </c>
      <c r="I485" s="44">
        <f>TRUNC(H485*'4-BDI'!$E$35,2)</f>
        <v>27.69</v>
      </c>
      <c r="J485" s="44">
        <f t="shared" si="99"/>
        <v>260.27999999999997</v>
      </c>
      <c r="K485" s="512">
        <f t="shared" si="100"/>
        <v>332.28</v>
      </c>
    </row>
    <row r="486" spans="1:11" ht="15" outlineLevel="1">
      <c r="A486" s="6"/>
      <c r="B486" s="127"/>
      <c r="C486" s="92"/>
      <c r="D486" s="92"/>
      <c r="E486" s="93"/>
      <c r="F486" s="493"/>
      <c r="G486" s="92"/>
      <c r="H486" s="94"/>
      <c r="I486" s="141" t="s">
        <v>12591</v>
      </c>
      <c r="J486" s="95">
        <f>TRUNC(SUM(J473:J485),2)</f>
        <v>33759.89</v>
      </c>
      <c r="K486" s="319">
        <f>TRUNC(SUM(K473:K485),2)</f>
        <v>43108.01</v>
      </c>
    </row>
    <row r="487" spans="1:11">
      <c r="A487" s="6"/>
      <c r="B487" s="283"/>
      <c r="C487" s="284"/>
      <c r="D487" s="284"/>
      <c r="E487" s="26"/>
      <c r="F487" s="284"/>
      <c r="G487" s="42"/>
      <c r="H487" s="29"/>
      <c r="I487" s="29"/>
      <c r="J487" s="29"/>
      <c r="K487" s="518"/>
    </row>
    <row r="488" spans="1:11" ht="15">
      <c r="A488" s="6"/>
      <c r="B488" s="123">
        <v>19</v>
      </c>
      <c r="C488" s="265"/>
      <c r="D488" s="265"/>
      <c r="E488" s="60" t="s">
        <v>3907</v>
      </c>
      <c r="F488" s="265"/>
      <c r="G488" s="62"/>
      <c r="H488" s="62"/>
      <c r="I488" s="62"/>
      <c r="J488" s="62"/>
      <c r="K488" s="513"/>
    </row>
    <row r="489" spans="1:11" ht="15">
      <c r="A489" s="6"/>
      <c r="B489" s="129" t="s">
        <v>4087</v>
      </c>
      <c r="C489" s="67"/>
      <c r="D489" s="67"/>
      <c r="E489" s="82" t="s">
        <v>4112</v>
      </c>
      <c r="F489" s="67"/>
      <c r="G489" s="32"/>
      <c r="H489" s="32"/>
      <c r="I489" s="32"/>
      <c r="J489" s="32"/>
      <c r="K489" s="526"/>
    </row>
    <row r="490" spans="1:11" ht="28.5" outlineLevel="1">
      <c r="A490" s="6"/>
      <c r="B490" s="275" t="s">
        <v>3854</v>
      </c>
      <c r="C490" s="267" t="s">
        <v>3909</v>
      </c>
      <c r="D490" s="268" t="s">
        <v>3951</v>
      </c>
      <c r="E490" s="271" t="str">
        <f>IFERROR(VLOOKUP($C490,'SINAPI JANEIRO-2022'!$1:$1048576,2,0),IFERROR(VLOOKUP($C490,'5-COMP. PROPRIA'!$B$4:$I$79448,4,0),""))</f>
        <v>Conjunto de mastros para bandeiras em tubo ferro galvanizado telescópico (alt= 7m (3mx2" + 4mx1 1/2")</v>
      </c>
      <c r="F490" s="272" t="str">
        <f>IFERROR(VLOOKUP($C490,'SINAPI JANEIRO-2022'!$A:$D,3,0),IFERROR(VLOOKUP($C490,'5-COMP. PROPRIA'!$B$4:$I$79448,5,0),""))</f>
        <v>UN</v>
      </c>
      <c r="G490" s="273">
        <v>1</v>
      </c>
      <c r="H490" s="44">
        <f>IFERROR(VLOOKUP($C490,'SINAPI JANEIRO-2022'!$A:$D,4,0),IFERROR(VLOOKUP($C490,'5-COMP. PROPRIA'!$B$4:$I$79448,8,0),""))</f>
        <v>2581.5099999999998</v>
      </c>
      <c r="I490" s="44">
        <f>TRUNC(H490*'4-BDI'!$E$35,2)</f>
        <v>3296.59</v>
      </c>
      <c r="J490" s="44">
        <f t="shared" ref="J490:J496" si="101">TRUNC(G490*H490,2)</f>
        <v>2581.5100000000002</v>
      </c>
      <c r="K490" s="512">
        <f t="shared" ref="K490:K496" si="102">TRUNC(G490*I490,2)</f>
        <v>3296.59</v>
      </c>
    </row>
    <row r="491" spans="1:11" outlineLevel="1">
      <c r="A491" s="6"/>
      <c r="B491" s="275" t="s">
        <v>3856</v>
      </c>
      <c r="C491" s="267" t="s">
        <v>3912</v>
      </c>
      <c r="D491" s="268" t="s">
        <v>3951</v>
      </c>
      <c r="E491" s="271" t="str">
        <f>IFERROR(VLOOKUP($C491,'SINAPI JANEIRO-2022'!$1:$1048576,2,0),IFERROR(VLOOKUP($C491,'5-COMP. PROPRIA'!$B$4:$I$79448,4,0),""))</f>
        <v>Bancada em granito cinza andorinha - esp.  2cm, conf projeto</v>
      </c>
      <c r="F491" s="272" t="str">
        <f>IFERROR(VLOOKUP($C491,'SINAPI JANEIRO-2022'!$A:$D,3,0),IFERROR(VLOOKUP($C491,'5-COMP. PROPRIA'!$B$4:$I$79448,5,0),""))</f>
        <v xml:space="preserve">M2    </v>
      </c>
      <c r="G491" s="273">
        <v>48.53</v>
      </c>
      <c r="H491" s="44">
        <f>IFERROR(VLOOKUP($C491,'SINAPI JANEIRO-2022'!$A:$D,4,0),IFERROR(VLOOKUP($C491,'5-COMP. PROPRIA'!$B$4:$I$79448,8,0),""))</f>
        <v>504.97</v>
      </c>
      <c r="I491" s="44">
        <f>TRUNC(H491*'4-BDI'!$E$35,2)</f>
        <v>644.84</v>
      </c>
      <c r="J491" s="44">
        <f t="shared" si="101"/>
        <v>24506.19</v>
      </c>
      <c r="K491" s="512">
        <f t="shared" si="102"/>
        <v>31294.080000000002</v>
      </c>
    </row>
    <row r="492" spans="1:11" outlineLevel="1">
      <c r="A492" s="6"/>
      <c r="B492" s="275" t="s">
        <v>3859</v>
      </c>
      <c r="C492" s="267" t="s">
        <v>3915</v>
      </c>
      <c r="D492" s="268" t="s">
        <v>3951</v>
      </c>
      <c r="E492" s="271" t="str">
        <f>IFERROR(VLOOKUP($C492,'SINAPI JANEIRO-2022'!$1:$1048576,2,0),IFERROR(VLOOKUP($C492,'5-COMP. PROPRIA'!$B$4:$I$79448,4,0),""))</f>
        <v>Prateleira,acabamentos em granito cinza andorinha - esp. 2cm, conf projeto</v>
      </c>
      <c r="F492" s="272" t="str">
        <f>IFERROR(VLOOKUP($C492,'SINAPI JANEIRO-2022'!$A:$D,3,0),IFERROR(VLOOKUP($C492,'5-COMP. PROPRIA'!$B$4:$I$79448,5,0),""))</f>
        <v xml:space="preserve">M2    </v>
      </c>
      <c r="G492" s="273">
        <v>56.26</v>
      </c>
      <c r="H492" s="44">
        <f>IFERROR(VLOOKUP($C492,'SINAPI JANEIRO-2022'!$A:$D,4,0),IFERROR(VLOOKUP($C492,'5-COMP. PROPRIA'!$B$4:$I$79448,8,0),""))</f>
        <v>589.47</v>
      </c>
      <c r="I492" s="44">
        <f>TRUNC(H492*'4-BDI'!$E$35,2)</f>
        <v>752.75</v>
      </c>
      <c r="J492" s="44">
        <f t="shared" si="101"/>
        <v>33163.58</v>
      </c>
      <c r="K492" s="512">
        <f t="shared" si="102"/>
        <v>42349.71</v>
      </c>
    </row>
    <row r="493" spans="1:11" outlineLevel="1">
      <c r="A493" s="6"/>
      <c r="B493" s="275" t="s">
        <v>3863</v>
      </c>
      <c r="C493" s="267" t="s">
        <v>3918</v>
      </c>
      <c r="D493" s="268" t="s">
        <v>3951</v>
      </c>
      <c r="E493" s="271" t="str">
        <f>IFERROR(VLOOKUP($C493,'SINAPI JANEIRO-2022'!$1:$1048576,2,0),IFERROR(VLOOKUP($C493,'5-COMP. PROPRIA'!$B$4:$I$79448,4,0),""))</f>
        <v xml:space="preserve">Prateleiras e escaninhos em mdf </v>
      </c>
      <c r="F493" s="272" t="str">
        <f>IFERROR(VLOOKUP($C493,'SINAPI JANEIRO-2022'!$A:$D,3,0),IFERROR(VLOOKUP($C493,'5-COMP. PROPRIA'!$B$4:$I$79448,5,0),""))</f>
        <v xml:space="preserve">M2    </v>
      </c>
      <c r="G493" s="273">
        <v>48.02</v>
      </c>
      <c r="H493" s="44">
        <f>IFERROR(VLOOKUP($C493,'SINAPI JANEIRO-2022'!$A:$D,4,0),IFERROR(VLOOKUP($C493,'5-COMP. PROPRIA'!$B$4:$I$79448,8,0),""))</f>
        <v>206.77</v>
      </c>
      <c r="I493" s="44">
        <f>TRUNC(H493*'4-BDI'!$E$35,2)</f>
        <v>264.04000000000002</v>
      </c>
      <c r="J493" s="44">
        <f t="shared" si="101"/>
        <v>9929.09</v>
      </c>
      <c r="K493" s="512">
        <f t="shared" si="102"/>
        <v>12679.2</v>
      </c>
    </row>
    <row r="494" spans="1:11" outlineLevel="1">
      <c r="A494" s="6"/>
      <c r="B494" s="275" t="s">
        <v>3866</v>
      </c>
      <c r="C494" s="267" t="s">
        <v>3919</v>
      </c>
      <c r="D494" s="268" t="s">
        <v>3951</v>
      </c>
      <c r="E494" s="271" t="str">
        <f>IFERROR(VLOOKUP($C494,'SINAPI JANEIRO-2022'!$1:$1048576,2,0),IFERROR(VLOOKUP($C494,'5-COMP. PROPRIA'!$B$4:$I$79448,4,0),""))</f>
        <v>Bancos de concreto</v>
      </c>
      <c r="F494" s="272" t="str">
        <f>IFERROR(VLOOKUP($C494,'SINAPI JANEIRO-2022'!$A:$D,3,0),IFERROR(VLOOKUP($C494,'5-COMP. PROPRIA'!$B$4:$I$79448,5,0),""))</f>
        <v xml:space="preserve">M2    </v>
      </c>
      <c r="G494" s="273">
        <v>7.22</v>
      </c>
      <c r="H494" s="44">
        <f>IFERROR(VLOOKUP($C494,'SINAPI JANEIRO-2022'!$A:$D,4,0),IFERROR(VLOOKUP($C494,'5-COMP. PROPRIA'!$B$4:$I$79448,8,0),""))</f>
        <v>143.09</v>
      </c>
      <c r="I494" s="44">
        <f>TRUNC(H494*'4-BDI'!$E$35,2)</f>
        <v>182.72</v>
      </c>
      <c r="J494" s="44">
        <f t="shared" si="101"/>
        <v>1033.0999999999999</v>
      </c>
      <c r="K494" s="512">
        <f t="shared" si="102"/>
        <v>1319.23</v>
      </c>
    </row>
    <row r="495" spans="1:11" outlineLevel="1">
      <c r="A495" s="6"/>
      <c r="B495" s="275" t="s">
        <v>3869</v>
      </c>
      <c r="C495" s="267" t="s">
        <v>3920</v>
      </c>
      <c r="D495" s="268" t="s">
        <v>3951</v>
      </c>
      <c r="E495" s="271" t="str">
        <f>IFERROR(VLOOKUP($C495,'SINAPI JANEIRO-2022'!$1:$1048576,2,0),IFERROR(VLOOKUP($C495,'5-COMP. PROPRIA'!$B$4:$I$79448,4,0),""))</f>
        <v>Banco e acabamento em granito</v>
      </c>
      <c r="F495" s="272" t="str">
        <f>IFERROR(VLOOKUP($C495,'SINAPI JANEIRO-2022'!$A:$D,3,0),IFERROR(VLOOKUP($C495,'5-COMP. PROPRIA'!$B$4:$I$79448,5,0),""))</f>
        <v xml:space="preserve">M2    </v>
      </c>
      <c r="G495" s="273">
        <v>3.62</v>
      </c>
      <c r="H495" s="44">
        <f>IFERROR(VLOOKUP($C495,'SINAPI JANEIRO-2022'!$A:$D,4,0),IFERROR(VLOOKUP($C495,'5-COMP. PROPRIA'!$B$4:$I$79448,8,0),""))</f>
        <v>501.34</v>
      </c>
      <c r="I495" s="44">
        <f>TRUNC(H495*'4-BDI'!$E$35,2)</f>
        <v>640.21</v>
      </c>
      <c r="J495" s="44">
        <f t="shared" si="101"/>
        <v>1814.85</v>
      </c>
      <c r="K495" s="512">
        <f t="shared" si="102"/>
        <v>2317.56</v>
      </c>
    </row>
    <row r="496" spans="1:11" outlineLevel="1">
      <c r="A496" s="6"/>
      <c r="B496" s="275" t="s">
        <v>4089</v>
      </c>
      <c r="C496" s="267" t="s">
        <v>3922</v>
      </c>
      <c r="D496" s="268" t="s">
        <v>3951</v>
      </c>
      <c r="E496" s="271" t="str">
        <f>IFERROR(VLOOKUP($C496,'SINAPI JANEIRO-2022'!$1:$1048576,2,0),IFERROR(VLOOKUP($C496,'5-COMP. PROPRIA'!$B$4:$I$79448,4,0),""))</f>
        <v>Peitoril em granito cinza, larg=17,00cm esp variável e pingadeira</v>
      </c>
      <c r="F496" s="272" t="str">
        <f>IFERROR(VLOOKUP($C496,'SINAPI JANEIRO-2022'!$A:$D,3,0),IFERROR(VLOOKUP($C496,'5-COMP. PROPRIA'!$B$4:$I$79448,5,0),""))</f>
        <v>M</v>
      </c>
      <c r="G496" s="273">
        <v>106.8</v>
      </c>
      <c r="H496" s="44">
        <f>IFERROR(VLOOKUP($C496,'SINAPI JANEIRO-2022'!$A:$D,4,0),IFERROR(VLOOKUP($C496,'5-COMP. PROPRIA'!$B$4:$I$79448,8,0),""))</f>
        <v>103.48</v>
      </c>
      <c r="I496" s="44">
        <f>TRUNC(H496*'4-BDI'!$E$35,2)</f>
        <v>132.13999999999999</v>
      </c>
      <c r="J496" s="44">
        <f t="shared" si="101"/>
        <v>11051.66</v>
      </c>
      <c r="K496" s="512">
        <f t="shared" si="102"/>
        <v>14112.55</v>
      </c>
    </row>
    <row r="497" spans="1:11" ht="15" outlineLevel="1">
      <c r="A497" s="6"/>
      <c r="B497" s="126" t="s">
        <v>4092</v>
      </c>
      <c r="C497" s="63"/>
      <c r="D497" s="63"/>
      <c r="E497" s="64" t="s">
        <v>4114</v>
      </c>
      <c r="F497" s="63"/>
      <c r="G497" s="65"/>
      <c r="H497" s="66"/>
      <c r="I497" s="66"/>
      <c r="J497" s="66"/>
      <c r="K497" s="517"/>
    </row>
    <row r="498" spans="1:11" outlineLevel="1">
      <c r="A498" s="6"/>
      <c r="B498" s="275" t="s">
        <v>3879</v>
      </c>
      <c r="C498" s="267" t="s">
        <v>4257</v>
      </c>
      <c r="D498" s="268" t="s">
        <v>3951</v>
      </c>
      <c r="E498" s="271" t="str">
        <f>IFERROR(VLOOKUP($C498,'SINAPI JANEIRO-2022'!$1:$1048576,2,0),IFERROR(VLOOKUP($C498,'5-COMP. PROPRIA'!$B$4:$I$79448,4,0),""))</f>
        <v>Alça de içamento</v>
      </c>
      <c r="F498" s="272" t="str">
        <f>IFERROR(VLOOKUP($C498,'SINAPI JANEIRO-2022'!$A:$D,3,0),IFERROR(VLOOKUP($C498,'5-COMP. PROPRIA'!$B$4:$I$79448,5,0),""))</f>
        <v>UN</v>
      </c>
      <c r="G498" s="273">
        <v>2</v>
      </c>
      <c r="H498" s="44">
        <f>IFERROR(VLOOKUP($C498,'SINAPI JANEIRO-2022'!$A:$D,4,0),IFERROR(VLOOKUP($C498,'5-COMP. PROPRIA'!$B$4:$I$79448,8,0),""))</f>
        <v>194.51</v>
      </c>
      <c r="I498" s="44">
        <f>TRUNC(H498*'4-BDI'!$E$35,2)</f>
        <v>248.38</v>
      </c>
      <c r="J498" s="44">
        <f t="shared" ref="J498:J501" si="103">TRUNC(G498*H498,2)</f>
        <v>389.02</v>
      </c>
      <c r="K498" s="512">
        <f t="shared" ref="K498:K501" si="104">TRUNC(G498*I498,2)</f>
        <v>496.76</v>
      </c>
    </row>
    <row r="499" spans="1:11" outlineLevel="1">
      <c r="A499" s="6"/>
      <c r="B499" s="275" t="s">
        <v>3882</v>
      </c>
      <c r="C499" s="267" t="s">
        <v>4258</v>
      </c>
      <c r="D499" s="268" t="s">
        <v>3951</v>
      </c>
      <c r="E499" s="271" t="str">
        <f>IFERROR(VLOOKUP($C499,'SINAPI JANEIRO-2022'!$1:$1048576,2,0),IFERROR(VLOOKUP($C499,'5-COMP. PROPRIA'!$B$4:$I$79448,4,0),""))</f>
        <v>Suporte de luz piloto</v>
      </c>
      <c r="F499" s="272" t="str">
        <f>IFERROR(VLOOKUP($C499,'SINAPI JANEIRO-2022'!$A:$D,3,0),IFERROR(VLOOKUP($C499,'5-COMP. PROPRIA'!$B$4:$I$79448,5,0),""))</f>
        <v>UN</v>
      </c>
      <c r="G499" s="273">
        <v>1</v>
      </c>
      <c r="H499" s="44">
        <f>IFERROR(VLOOKUP($C499,'SINAPI JANEIRO-2022'!$A:$D,4,0),IFERROR(VLOOKUP($C499,'5-COMP. PROPRIA'!$B$4:$I$79448,8,0),""))</f>
        <v>129.51</v>
      </c>
      <c r="I499" s="44">
        <f>TRUNC(H499*'4-BDI'!$E$35,2)</f>
        <v>165.38</v>
      </c>
      <c r="J499" s="44">
        <f t="shared" si="103"/>
        <v>129.51</v>
      </c>
      <c r="K499" s="512">
        <f t="shared" si="104"/>
        <v>165.38</v>
      </c>
    </row>
    <row r="500" spans="1:11" outlineLevel="1">
      <c r="A500" s="6"/>
      <c r="B500" s="275" t="s">
        <v>12470</v>
      </c>
      <c r="C500" s="267" t="s">
        <v>4259</v>
      </c>
      <c r="D500" s="268" t="s">
        <v>3951</v>
      </c>
      <c r="E500" s="271" t="str">
        <f>IFERROR(VLOOKUP($C500,'SINAPI JANEIRO-2022'!$1:$1048576,2,0),IFERROR(VLOOKUP($C500,'5-COMP. PROPRIA'!$B$4:$I$79448,4,0),""))</f>
        <v>Suporte para cinto de segurança</v>
      </c>
      <c r="F500" s="272" t="str">
        <f>IFERROR(VLOOKUP($C500,'SINAPI JANEIRO-2022'!$A:$D,3,0),IFERROR(VLOOKUP($C500,'5-COMP. PROPRIA'!$B$4:$I$79448,5,0),""))</f>
        <v>UN</v>
      </c>
      <c r="G500" s="273">
        <v>1</v>
      </c>
      <c r="H500" s="44">
        <f>IFERROR(VLOOKUP($C500,'SINAPI JANEIRO-2022'!$A:$D,4,0),IFERROR(VLOOKUP($C500,'5-COMP. PROPRIA'!$B$4:$I$79448,8,0),""))</f>
        <v>224.51</v>
      </c>
      <c r="I500" s="44">
        <f>TRUNC(H500*'4-BDI'!$E$35,2)</f>
        <v>286.69</v>
      </c>
      <c r="J500" s="44">
        <f t="shared" si="103"/>
        <v>224.51</v>
      </c>
      <c r="K500" s="512">
        <f t="shared" si="104"/>
        <v>286.69</v>
      </c>
    </row>
    <row r="501" spans="1:11" outlineLevel="1">
      <c r="A501" s="6"/>
      <c r="B501" s="275" t="s">
        <v>12471</v>
      </c>
      <c r="C501" s="267" t="s">
        <v>4226</v>
      </c>
      <c r="D501" s="268" t="s">
        <v>3951</v>
      </c>
      <c r="E501" s="271" t="str">
        <f>IFERROR(VLOOKUP($C501,'SINAPI JANEIRO-2022'!$1:$1048576,2,0),IFERROR(VLOOKUP($C501,'5-COMP. PROPRIA'!$B$4:$I$79448,4,0),""))</f>
        <v>Suporte para Pára-raio</v>
      </c>
      <c r="F501" s="272" t="str">
        <f>IFERROR(VLOOKUP($C501,'SINAPI JANEIRO-2022'!$A:$D,3,0),IFERROR(VLOOKUP($C501,'5-COMP. PROPRIA'!$B$4:$I$79448,5,0),""))</f>
        <v>UN</v>
      </c>
      <c r="G501" s="273">
        <v>1</v>
      </c>
      <c r="H501" s="44">
        <f>IFERROR(VLOOKUP($C501,'SINAPI JANEIRO-2022'!$A:$D,4,0),IFERROR(VLOOKUP($C501,'5-COMP. PROPRIA'!$B$4:$I$79448,8,0),""))</f>
        <v>264.3</v>
      </c>
      <c r="I501" s="44">
        <f>TRUNC(H501*'4-BDI'!$E$35,2)</f>
        <v>337.51</v>
      </c>
      <c r="J501" s="44">
        <f t="shared" si="103"/>
        <v>264.3</v>
      </c>
      <c r="K501" s="512">
        <f t="shared" si="104"/>
        <v>337.51</v>
      </c>
    </row>
    <row r="502" spans="1:11" ht="15" outlineLevel="1">
      <c r="A502" s="6"/>
      <c r="B502" s="127"/>
      <c r="C502" s="92"/>
      <c r="D502" s="92"/>
      <c r="E502" s="93"/>
      <c r="F502" s="493"/>
      <c r="G502" s="92"/>
      <c r="H502" s="94"/>
      <c r="I502" s="141" t="s">
        <v>12591</v>
      </c>
      <c r="J502" s="95">
        <f>TRUNC(SUM(J490:J501),2)</f>
        <v>85087.32</v>
      </c>
      <c r="K502" s="319">
        <f>TRUNC(SUM(K490:K501),2)</f>
        <v>108655.26</v>
      </c>
    </row>
    <row r="503" spans="1:11">
      <c r="A503" s="6"/>
      <c r="B503" s="283"/>
      <c r="C503" s="284"/>
      <c r="D503" s="284"/>
      <c r="E503" s="26"/>
      <c r="F503" s="284"/>
      <c r="G503" s="42"/>
      <c r="H503" s="29"/>
      <c r="I503" s="29"/>
      <c r="J503" s="29"/>
      <c r="K503" s="518"/>
    </row>
    <row r="504" spans="1:11" ht="15">
      <c r="A504" s="6"/>
      <c r="B504" s="123">
        <v>20</v>
      </c>
      <c r="C504" s="265"/>
      <c r="D504" s="265"/>
      <c r="E504" s="60" t="s">
        <v>4124</v>
      </c>
      <c r="F504" s="265"/>
      <c r="G504" s="62"/>
      <c r="H504" s="62"/>
      <c r="I504" s="62"/>
      <c r="J504" s="62"/>
      <c r="K504" s="513"/>
    </row>
    <row r="505" spans="1:11" outlineLevel="1">
      <c r="A505" s="6"/>
      <c r="B505" s="275" t="s">
        <v>4103</v>
      </c>
      <c r="C505" s="269" t="s">
        <v>8309</v>
      </c>
      <c r="D505" s="268" t="s">
        <v>3951</v>
      </c>
      <c r="E505" s="271" t="str">
        <f>IFERROR(VLOOKUP($C505,'SINAPI JANEIRO-2022'!$1:$1048576,2,0),IFERROR(VLOOKUP($C505,'5-COMP. PROPRIA'!$B$4:$I$79448,4,0),""))</f>
        <v>Limpeza final da obra</v>
      </c>
      <c r="F505" s="272" t="str">
        <f>IFERROR(VLOOKUP($C505,'SINAPI JANEIRO-2022'!$A:$D,3,0),IFERROR(VLOOKUP($C505,'5-COMP. PROPRIA'!$B$4:$I$79448,5,0),""))</f>
        <v>M2</v>
      </c>
      <c r="G505" s="273">
        <v>1510.23</v>
      </c>
      <c r="H505" s="44">
        <f>IFERROR(VLOOKUP($C505,'SINAPI JANEIRO-2022'!$A:$D,4,0),IFERROR(VLOOKUP($C505,'5-COMP. PROPRIA'!$B$4:$I$79448,8,0),""))</f>
        <v>3.25</v>
      </c>
      <c r="I505" s="44">
        <f>TRUNC(H505*'4-BDI'!$E$35,2)</f>
        <v>4.1500000000000004</v>
      </c>
      <c r="J505" s="44">
        <f t="shared" ref="J505" si="105">TRUNC(G505*H505,2)</f>
        <v>4908.24</v>
      </c>
      <c r="K505" s="512">
        <f t="shared" ref="K505" si="106">TRUNC(G505*I505,2)</f>
        <v>6267.45</v>
      </c>
    </row>
    <row r="506" spans="1:11" ht="15" outlineLevel="1">
      <c r="A506" s="6"/>
      <c r="B506" s="127"/>
      <c r="C506" s="92"/>
      <c r="D506" s="92"/>
      <c r="E506" s="93"/>
      <c r="F506" s="493"/>
      <c r="G506" s="92"/>
      <c r="H506" s="94"/>
      <c r="I506" s="141" t="s">
        <v>12591</v>
      </c>
      <c r="J506" s="95">
        <f>TRUNC(SUM(J505),2)</f>
        <v>4908.24</v>
      </c>
      <c r="K506" s="319">
        <f>TRUNC(SUM(K505),2)</f>
        <v>6267.45</v>
      </c>
    </row>
    <row r="507" spans="1:11">
      <c r="A507" s="6"/>
      <c r="B507" s="283"/>
      <c r="C507" s="284"/>
      <c r="D507" s="284"/>
      <c r="E507" s="26"/>
      <c r="F507" s="284"/>
      <c r="G507" s="42"/>
      <c r="H507" s="29"/>
      <c r="I507" s="29"/>
      <c r="J507" s="29"/>
      <c r="K507" s="518"/>
    </row>
    <row r="508" spans="1:11" ht="15">
      <c r="A508" s="6"/>
      <c r="B508" s="123">
        <v>21</v>
      </c>
      <c r="C508" s="265"/>
      <c r="D508" s="265"/>
      <c r="E508" s="60" t="s">
        <v>11622</v>
      </c>
      <c r="F508" s="265" t="s">
        <v>3925</v>
      </c>
      <c r="G508" s="62"/>
      <c r="H508" s="62"/>
      <c r="I508" s="62"/>
      <c r="J508" s="62"/>
      <c r="K508" s="513"/>
    </row>
    <row r="509" spans="1:11">
      <c r="A509" s="6"/>
      <c r="B509" s="275" t="s">
        <v>3894</v>
      </c>
      <c r="C509" s="267">
        <v>98509</v>
      </c>
      <c r="D509" s="268" t="s">
        <v>3565</v>
      </c>
      <c r="E509" s="271" t="s">
        <v>3281</v>
      </c>
      <c r="F509" s="272" t="str">
        <f>IFERROR(VLOOKUP($C509,'SINAPI JANEIRO-2022'!$A:$D,3,0),IFERROR(VLOOKUP($C509,'5-COMP. PROPRIA'!$B$4:$I$79448,5,0),""))</f>
        <v>UN</v>
      </c>
      <c r="G509" s="273">
        <v>245</v>
      </c>
      <c r="H509" s="44">
        <f>IFERROR(VLOOKUP($C509,'SINAPI JANEIRO-2022'!$A:$D,4,0),IFERROR(VLOOKUP($C509,'5-COMP. PROPRIA'!$B$4:$I$79448,8,0),""))</f>
        <v>55.39</v>
      </c>
      <c r="I509" s="44">
        <f>TRUNC(H509*'4-BDI'!$E$35,2)</f>
        <v>70.73</v>
      </c>
      <c r="J509" s="44">
        <f t="shared" ref="J509" si="107">TRUNC(G509*H509,2)</f>
        <v>13570.55</v>
      </c>
      <c r="K509" s="512">
        <f t="shared" ref="K509" si="108">TRUNC(G509*I509,2)</f>
        <v>17328.849999999999</v>
      </c>
    </row>
    <row r="510" spans="1:11">
      <c r="A510" s="6"/>
      <c r="B510" s="275" t="s">
        <v>3898</v>
      </c>
      <c r="C510" s="267">
        <v>98504</v>
      </c>
      <c r="D510" s="268" t="s">
        <v>3565</v>
      </c>
      <c r="E510" s="271" t="s">
        <v>3291</v>
      </c>
      <c r="F510" s="272" t="str">
        <f>IFERROR(VLOOKUP($C510,'SINAPI JANEIRO-2022'!$A:$D,3,0),IFERROR(VLOOKUP($C510,'5-COMP. PROPRIA'!$B$4:$I$79448,5,0),""))</f>
        <v>M2</v>
      </c>
      <c r="G510" s="273">
        <v>368.56</v>
      </c>
      <c r="H510" s="44">
        <f>IFERROR(VLOOKUP($C510,'SINAPI JANEIRO-2022'!$A:$D,4,0),IFERROR(VLOOKUP($C510,'5-COMP. PROPRIA'!$B$4:$I$79448,8,0),""))</f>
        <v>12.29</v>
      </c>
      <c r="I510" s="44">
        <f>TRUNC(H510*'4-BDI'!$E$35,2)</f>
        <v>15.69</v>
      </c>
      <c r="J510" s="44">
        <f t="shared" ref="J510" si="109">TRUNC(G510*H510,2)</f>
        <v>4529.6000000000004</v>
      </c>
      <c r="K510" s="512">
        <f t="shared" ref="K510" si="110">TRUNC(G510*I510,2)</f>
        <v>5782.7</v>
      </c>
    </row>
    <row r="511" spans="1:11" ht="15">
      <c r="A511" s="6"/>
      <c r="B511" s="127"/>
      <c r="C511" s="92"/>
      <c r="D511" s="92"/>
      <c r="E511" s="93"/>
      <c r="F511" s="493"/>
      <c r="G511" s="92"/>
      <c r="H511" s="94"/>
      <c r="I511" s="141" t="s">
        <v>12591</v>
      </c>
      <c r="J511" s="319">
        <f>TRUNC(SUM(J509:J510),2)</f>
        <v>18100.150000000001</v>
      </c>
      <c r="K511" s="319">
        <f>TRUNC(SUM(K509:K510),2)</f>
        <v>23111.55</v>
      </c>
    </row>
    <row r="512" spans="1:11">
      <c r="A512" s="6"/>
      <c r="B512" s="283"/>
      <c r="C512" s="284"/>
      <c r="D512" s="284"/>
      <c r="E512" s="26"/>
      <c r="F512" s="284"/>
      <c r="G512" s="42"/>
      <c r="H512" s="29"/>
      <c r="I512" s="29"/>
      <c r="J512" s="29"/>
      <c r="K512" s="518"/>
    </row>
    <row r="513" spans="1:11" ht="15">
      <c r="A513" s="6"/>
      <c r="B513" s="123">
        <v>22</v>
      </c>
      <c r="C513" s="265"/>
      <c r="D513" s="265"/>
      <c r="E513" s="60" t="s">
        <v>4126</v>
      </c>
      <c r="F513" s="265" t="s">
        <v>3925</v>
      </c>
      <c r="G513" s="62"/>
      <c r="H513" s="62"/>
      <c r="I513" s="62"/>
      <c r="J513" s="62"/>
      <c r="K513" s="513"/>
    </row>
    <row r="514" spans="1:11" ht="15">
      <c r="A514" s="6"/>
      <c r="B514" s="129" t="s">
        <v>4111</v>
      </c>
      <c r="C514" s="67"/>
      <c r="D514" s="67"/>
      <c r="E514" s="82" t="s">
        <v>4127</v>
      </c>
      <c r="F514" s="67" t="s">
        <v>3925</v>
      </c>
      <c r="G514" s="69"/>
      <c r="H514" s="69"/>
      <c r="I514" s="69"/>
      <c r="J514" s="69"/>
      <c r="K514" s="527"/>
    </row>
    <row r="515" spans="1:11" ht="28.5">
      <c r="A515" s="6"/>
      <c r="B515" s="275" t="s">
        <v>3908</v>
      </c>
      <c r="C515" s="268">
        <v>96135</v>
      </c>
      <c r="D515" s="268" t="s">
        <v>3565</v>
      </c>
      <c r="E515" s="271" t="s">
        <v>2950</v>
      </c>
      <c r="F515" s="272" t="str">
        <f>IFERROR(VLOOKUP($C515,'SINAPI JANEIRO-2022'!$A:$D,3,0),IFERROR(VLOOKUP($C515,'5-COMP. PROPRIA'!$B$4:$I$79448,5,0),""))</f>
        <v>M2</v>
      </c>
      <c r="G515" s="273">
        <v>840</v>
      </c>
      <c r="H515" s="44">
        <f>IFERROR(VLOOKUP($C515,'SINAPI JANEIRO-2022'!$A:$D,4,0),IFERROR(VLOOKUP($C515,'5-COMP. PROPRIA'!$B$4:$I$79448,8,0),""))</f>
        <v>22.94</v>
      </c>
      <c r="I515" s="44">
        <f>TRUNC(H515*'4-BDI'!$E$35,2)</f>
        <v>29.29</v>
      </c>
      <c r="J515" s="44">
        <f t="shared" ref="J515" si="111">TRUNC(G515*H515,2)</f>
        <v>19269.599999999999</v>
      </c>
      <c r="K515" s="512">
        <f t="shared" ref="K515" si="112">TRUNC(G515*I515,2)</f>
        <v>24603.599999999999</v>
      </c>
    </row>
    <row r="516" spans="1:11" ht="28.5">
      <c r="A516" s="6"/>
      <c r="B516" s="275" t="s">
        <v>3911</v>
      </c>
      <c r="C516" s="268">
        <v>88489</v>
      </c>
      <c r="D516" s="268" t="s">
        <v>3565</v>
      </c>
      <c r="E516" s="271" t="s">
        <v>2929</v>
      </c>
      <c r="F516" s="272" t="str">
        <f>IFERROR(VLOOKUP($C516,'SINAPI JANEIRO-2022'!$A:$D,3,0),IFERROR(VLOOKUP($C516,'5-COMP. PROPRIA'!$B$4:$I$79448,5,0),""))</f>
        <v>M2</v>
      </c>
      <c r="G516" s="273">
        <v>600</v>
      </c>
      <c r="H516" s="44">
        <f>IFERROR(VLOOKUP($C516,'SINAPI JANEIRO-2022'!$A:$D,4,0),IFERROR(VLOOKUP($C516,'5-COMP. PROPRIA'!$B$4:$I$79448,8,0),""))</f>
        <v>12</v>
      </c>
      <c r="I516" s="44">
        <f>TRUNC(H516*'4-BDI'!$E$35,2)</f>
        <v>15.32</v>
      </c>
      <c r="J516" s="44">
        <f t="shared" ref="J516:J517" si="113">TRUNC(G516*H516,2)</f>
        <v>7200</v>
      </c>
      <c r="K516" s="512">
        <f t="shared" ref="K516:K517" si="114">TRUNC(G516*I516,2)</f>
        <v>9192</v>
      </c>
    </row>
    <row r="517" spans="1:11">
      <c r="A517" s="6"/>
      <c r="B517" s="275" t="s">
        <v>3914</v>
      </c>
      <c r="C517" s="268" t="s">
        <v>3926</v>
      </c>
      <c r="D517" s="268" t="s">
        <v>3951</v>
      </c>
      <c r="E517" s="271" t="str">
        <f>IFERROR(VLOOKUP($C517,'SINAPI JANEIRO-2022'!$1:$1048576,2,0),IFERROR(VLOOKUP($C517,'5-COMP. PROPRIA'!$B$4:$I$79448,4,0),""))</f>
        <v>PINTURA MECANIZADA ESMALTE SINTÉTICO MURO</v>
      </c>
      <c r="F517" s="272" t="str">
        <f>IFERROR(VLOOKUP($C517,'SINAPI JANEIRO-2022'!$A:$D,3,0),IFERROR(VLOOKUP($C517,'5-COMP. PROPRIA'!$B$4:$I$79448,5,0),""))</f>
        <v>M2</v>
      </c>
      <c r="G517" s="273">
        <v>240</v>
      </c>
      <c r="H517" s="44">
        <f>IFERROR(VLOOKUP($C517,'SINAPI JANEIRO-2022'!$A:$D,4,0),IFERROR(VLOOKUP($C517,'5-COMP. PROPRIA'!$B$4:$I$79448,8,0),""))</f>
        <v>34.159999999999997</v>
      </c>
      <c r="I517" s="44">
        <f>TRUNC(H517*'4-BDI'!$E$35,2)</f>
        <v>43.62</v>
      </c>
      <c r="J517" s="44">
        <f t="shared" si="113"/>
        <v>8198.4</v>
      </c>
      <c r="K517" s="512">
        <f t="shared" si="114"/>
        <v>10468.799999999999</v>
      </c>
    </row>
    <row r="518" spans="1:11">
      <c r="A518" s="6"/>
      <c r="B518" s="275" t="s">
        <v>3917</v>
      </c>
      <c r="C518" s="268" t="s">
        <v>12127</v>
      </c>
      <c r="D518" s="268" t="s">
        <v>3951</v>
      </c>
      <c r="E518" s="271" t="str">
        <f>IFERROR(VLOOKUP($C518,'SINAPI JANEIRO-2022'!$1:$1048576,2,0),IFERROR(VLOOKUP($C518,'5-COMP. PROPRIA'!$B$4:$I$79448,4,0),""))</f>
        <v xml:space="preserve">PINTURA DE LOGOMARCA  E NOMENCLATURA </v>
      </c>
      <c r="F518" s="272" t="str">
        <f>IFERROR(VLOOKUP($C518,'SINAPI JANEIRO-2022'!$A:$D,3,0),IFERROR(VLOOKUP($C518,'5-COMP. PROPRIA'!$B$4:$I$79448,5,0),""))</f>
        <v>M2</v>
      </c>
      <c r="G518" s="273">
        <v>40</v>
      </c>
      <c r="H518" s="44">
        <f>IFERROR(VLOOKUP($C518,'SINAPI JANEIRO-2022'!$A:$D,4,0),IFERROR(VLOOKUP($C518,'5-COMP. PROPRIA'!$B$4:$I$79448,8,0),""))</f>
        <v>67.099999999999994</v>
      </c>
      <c r="I518" s="44">
        <f>TRUNC(H518*'4-BDI'!$E$35,2)</f>
        <v>85.68</v>
      </c>
      <c r="J518" s="44">
        <f t="shared" ref="J518" si="115">TRUNC(G518*H518,2)</f>
        <v>2684</v>
      </c>
      <c r="K518" s="512">
        <f t="shared" ref="K518" si="116">TRUNC(G518*I518,2)</f>
        <v>3427.2</v>
      </c>
    </row>
    <row r="519" spans="1:11" ht="15">
      <c r="A519" s="6"/>
      <c r="B519" s="129" t="s">
        <v>4113</v>
      </c>
      <c r="C519" s="67"/>
      <c r="D519" s="67"/>
      <c r="E519" s="82" t="s">
        <v>12590</v>
      </c>
      <c r="F519" s="67"/>
      <c r="G519" s="69"/>
      <c r="H519" s="69"/>
      <c r="I519" s="69"/>
      <c r="J519" s="69"/>
      <c r="K519" s="527"/>
    </row>
    <row r="520" spans="1:11">
      <c r="A520" s="6"/>
      <c r="B520" s="282" t="s">
        <v>4115</v>
      </c>
      <c r="C520" s="268" t="s">
        <v>12121</v>
      </c>
      <c r="D520" s="268" t="s">
        <v>3951</v>
      </c>
      <c r="E520" s="271" t="str">
        <f>IFERROR(VLOOKUP($C520,'SINAPI JANEIRO-2022'!$1:$1048576,2,0),IFERROR(VLOOKUP($C520,'5-COMP. PROPRIA'!$B$4:$I$79448,4,0),""))</f>
        <v>REMOÇÃO DE ARVORE SEM REAPROVEITAMENTO</v>
      </c>
      <c r="F520" s="272" t="str">
        <f>IFERROR(VLOOKUP($C520,'SINAPI JANEIRO-2022'!$A:$D,3,0),IFERROR(VLOOKUP($C520,'5-COMP. PROPRIA'!$B$4:$I$79448,5,0),""))</f>
        <v>UN</v>
      </c>
      <c r="G520" s="273">
        <v>1</v>
      </c>
      <c r="H520" s="44">
        <f>IFERROR(VLOOKUP($C520,'SINAPI JANEIRO-2022'!$A:$D,4,0),IFERROR(VLOOKUP($C520,'5-COMP. PROPRIA'!$B$4:$I$79448,8,0),""))</f>
        <v>1524.8700000000001</v>
      </c>
      <c r="I520" s="44">
        <f>TRUNC(H520*'4-BDI'!$E$35,2)</f>
        <v>1947.26</v>
      </c>
      <c r="J520" s="44">
        <f t="shared" ref="J520" si="117">TRUNC(G520*H520,2)</f>
        <v>1524.87</v>
      </c>
      <c r="K520" s="512">
        <f t="shared" ref="K520" si="118">TRUNC(G520*I520,2)</f>
        <v>1947.26</v>
      </c>
    </row>
    <row r="521" spans="1:11" ht="28.5">
      <c r="A521" s="6"/>
      <c r="B521" s="282" t="s">
        <v>4117</v>
      </c>
      <c r="C521" s="268" t="s">
        <v>12123</v>
      </c>
      <c r="D521" s="268" t="s">
        <v>3951</v>
      </c>
      <c r="E521" s="271" t="str">
        <f>IFERROR(VLOOKUP($C521,'SINAPI JANEIRO-2022'!$1:$1048576,2,0),IFERROR(VLOOKUP($C521,'5-COMP. PROPRIA'!$B$4:$I$79448,4,0),""))</f>
        <v>EXECUÇÃO DE RAMPA DE ACESSO, COM INCLINAÇÃO 8,33% E PATAMAR. CONFORME PROJETO ARQUITETONICO</v>
      </c>
      <c r="F521" s="272" t="str">
        <f>IFERROR(VLOOKUP($C521,'SINAPI JANEIRO-2022'!$A:$D,3,0),IFERROR(VLOOKUP($C521,'5-COMP. PROPRIA'!$B$4:$I$79448,5,0),""))</f>
        <v>UN</v>
      </c>
      <c r="G521" s="273">
        <v>2</v>
      </c>
      <c r="H521" s="44">
        <f>IFERROR(VLOOKUP($C521,'SINAPI JANEIRO-2022'!$A:$D,4,0),IFERROR(VLOOKUP($C521,'5-COMP. PROPRIA'!$B$4:$I$79448,8,0),""))</f>
        <v>8052.3700000000008</v>
      </c>
      <c r="I521" s="44">
        <f>TRUNC(H521*'4-BDI'!$E$35,2)</f>
        <v>10282.9</v>
      </c>
      <c r="J521" s="44">
        <f t="shared" ref="J521" si="119">TRUNC(G521*H521,2)</f>
        <v>16104.74</v>
      </c>
      <c r="K521" s="512">
        <f t="shared" ref="K521" si="120">TRUNC(G521*I521,2)</f>
        <v>20565.8</v>
      </c>
    </row>
    <row r="522" spans="1:11" ht="28.5">
      <c r="A522" s="6"/>
      <c r="B522" s="282" t="s">
        <v>4119</v>
      </c>
      <c r="C522" s="268">
        <v>100322</v>
      </c>
      <c r="D522" s="268" t="s">
        <v>3565</v>
      </c>
      <c r="E522" s="271" t="s">
        <v>11768</v>
      </c>
      <c r="F522" s="272" t="str">
        <f>IFERROR(VLOOKUP($C522,'SINAPI JANEIRO-2022'!$A:$D,3,0),IFERROR(VLOOKUP($C522,'5-COMP. PROPRIA'!$B$4:$I$79448,5,0),""))</f>
        <v>M3</v>
      </c>
      <c r="G522" s="273">
        <v>21</v>
      </c>
      <c r="H522" s="44">
        <f>IFERROR(VLOOKUP($C522,'SINAPI JANEIRO-2022'!$A:$D,4,0),IFERROR(VLOOKUP($C522,'5-COMP. PROPRIA'!$B$4:$I$79448,8,0),""))</f>
        <v>115.04</v>
      </c>
      <c r="I522" s="44">
        <f>TRUNC(H522*'4-BDI'!$E$35,2)</f>
        <v>146.9</v>
      </c>
      <c r="J522" s="44">
        <f t="shared" ref="J522:J527" si="121">TRUNC(G522*H522,2)</f>
        <v>2415.84</v>
      </c>
      <c r="K522" s="512">
        <f t="shared" ref="K522:K527" si="122">TRUNC(G522*I522,2)</f>
        <v>3084.9</v>
      </c>
    </row>
    <row r="523" spans="1:11">
      <c r="A523" s="6"/>
      <c r="B523" s="282" t="s">
        <v>4121</v>
      </c>
      <c r="C523" s="268" t="s">
        <v>11207</v>
      </c>
      <c r="D523" s="268" t="s">
        <v>3951</v>
      </c>
      <c r="E523" s="271" t="str">
        <f>IFERROR(VLOOKUP($C523,'SINAPI JANEIRO-2022'!$1:$1048576,2,0),IFERROR(VLOOKUP($C523,'5-COMP. PROPRIA'!$B$4:$I$79448,4,0),""))</f>
        <v>DEMOLIÇÃO DE CONCRETO SIMPLES MECANIZADA SEM REAPROVEITAMENTO</v>
      </c>
      <c r="F523" s="272" t="str">
        <f>IFERROR(VLOOKUP($C523,'SINAPI JANEIRO-2022'!$A:$D,3,0),IFERROR(VLOOKUP($C523,'5-COMP. PROPRIA'!$B$4:$I$79448,5,0),""))</f>
        <v>M3</v>
      </c>
      <c r="G523" s="273">
        <v>10</v>
      </c>
      <c r="H523" s="44">
        <f>IFERROR(VLOOKUP($C523,'SINAPI JANEIRO-2022'!$A:$D,4,0),IFERROR(VLOOKUP($C523,'5-COMP. PROPRIA'!$B$4:$I$79448,8,0),""))</f>
        <v>208.48000000000002</v>
      </c>
      <c r="I523" s="44">
        <f>TRUNC(H523*'4-BDI'!$E$35,2)</f>
        <v>266.22000000000003</v>
      </c>
      <c r="J523" s="44">
        <f t="shared" si="121"/>
        <v>2084.8000000000002</v>
      </c>
      <c r="K523" s="512">
        <f t="shared" si="122"/>
        <v>2662.2</v>
      </c>
    </row>
    <row r="524" spans="1:11" ht="28.5">
      <c r="A524" s="6"/>
      <c r="B524" s="282" t="s">
        <v>12478</v>
      </c>
      <c r="C524" s="268">
        <v>94319</v>
      </c>
      <c r="D524" s="268" t="s">
        <v>3565</v>
      </c>
      <c r="E524" s="271" t="s">
        <v>2763</v>
      </c>
      <c r="F524" s="272" t="str">
        <f>IFERROR(VLOOKUP($C524,'SINAPI JANEIRO-2022'!$A:$D,3,0),IFERROR(VLOOKUP($C524,'5-COMP. PROPRIA'!$B$4:$I$79448,5,0),""))</f>
        <v>M3</v>
      </c>
      <c r="G524" s="273">
        <v>17.399999999999999</v>
      </c>
      <c r="H524" s="44">
        <f>IFERROR(VLOOKUP($C524,'SINAPI JANEIRO-2022'!$A:$D,4,0),IFERROR(VLOOKUP($C524,'5-COMP. PROPRIA'!$B$4:$I$79448,8,0),""))</f>
        <v>64.27</v>
      </c>
      <c r="I524" s="44">
        <f>TRUNC(H524*'4-BDI'!$E$35,2)</f>
        <v>82.07</v>
      </c>
      <c r="J524" s="44">
        <f t="shared" si="121"/>
        <v>1118.29</v>
      </c>
      <c r="K524" s="512">
        <f t="shared" si="122"/>
        <v>1428.01</v>
      </c>
    </row>
    <row r="525" spans="1:11" ht="28.5">
      <c r="A525" s="6"/>
      <c r="B525" s="282" t="s">
        <v>12479</v>
      </c>
      <c r="C525" s="268" t="s">
        <v>12124</v>
      </c>
      <c r="D525" s="268" t="s">
        <v>3951</v>
      </c>
      <c r="E525" s="271" t="str">
        <f>IFERROR(VLOOKUP($C525,'SINAPI JANEIRO-2022'!$1:$1048576,2,0),IFERROR(VLOOKUP($C525,'5-COMP. PROPRIA'!$B$4:$I$79448,4,0),""))</f>
        <v>PISO TATIL DE ALERTA OU DIRECIONAL, DE CONCRETO, COLORIDO, 25 X 25 CM, E = 20 MM, PARA CALÇADA. CONFORME PROJETO</v>
      </c>
      <c r="F525" s="272" t="str">
        <f>IFERROR(VLOOKUP($C525,'SINAPI JANEIRO-2022'!$A:$D,3,0),IFERROR(VLOOKUP($C525,'5-COMP. PROPRIA'!$B$4:$I$79448,5,0),""))</f>
        <v>UN</v>
      </c>
      <c r="G525" s="273">
        <v>97</v>
      </c>
      <c r="H525" s="44">
        <f>IFERROR(VLOOKUP($C525,'SINAPI JANEIRO-2022'!$A:$D,4,0),IFERROR(VLOOKUP($C525,'5-COMP. PROPRIA'!$B$4:$I$79448,8,0),""))</f>
        <v>15.779999999999998</v>
      </c>
      <c r="I525" s="44">
        <f>TRUNC(H525*'4-BDI'!$E$35,2)</f>
        <v>20.149999999999999</v>
      </c>
      <c r="J525" s="44">
        <f t="shared" ref="J525" si="123">TRUNC(G525*H525,2)</f>
        <v>1530.66</v>
      </c>
      <c r="K525" s="512">
        <f t="shared" ref="K525" si="124">TRUNC(G525*I525,2)</f>
        <v>1954.55</v>
      </c>
    </row>
    <row r="526" spans="1:11" ht="42.75">
      <c r="A526" s="6"/>
      <c r="B526" s="282" t="s">
        <v>12480</v>
      </c>
      <c r="C526" s="268">
        <v>94991</v>
      </c>
      <c r="D526" s="268" t="s">
        <v>3565</v>
      </c>
      <c r="E526" s="271" t="s">
        <v>2974</v>
      </c>
      <c r="F526" s="272" t="str">
        <f>IFERROR(VLOOKUP($C526,'SINAPI JANEIRO-2022'!$A:$D,3,0),IFERROR(VLOOKUP($C526,'5-COMP. PROPRIA'!$B$4:$I$79448,5,0),""))</f>
        <v>M3</v>
      </c>
      <c r="G526" s="273">
        <v>6</v>
      </c>
      <c r="H526" s="44">
        <f>IFERROR(VLOOKUP($C526,'SINAPI JANEIRO-2022'!$A:$D,4,0),IFERROR(VLOOKUP($C526,'5-COMP. PROPRIA'!$B$4:$I$79448,8,0),""))</f>
        <v>710.16</v>
      </c>
      <c r="I526" s="44">
        <f>TRUNC(H526*'4-BDI'!$E$35,2)</f>
        <v>906.87</v>
      </c>
      <c r="J526" s="44">
        <f t="shared" si="121"/>
        <v>4260.96</v>
      </c>
      <c r="K526" s="512">
        <f t="shared" si="122"/>
        <v>5441.22</v>
      </c>
    </row>
    <row r="527" spans="1:11" ht="28.5">
      <c r="A527" s="6"/>
      <c r="B527" s="282" t="s">
        <v>12481</v>
      </c>
      <c r="C527" s="268">
        <v>102491</v>
      </c>
      <c r="D527" s="268" t="s">
        <v>3565</v>
      </c>
      <c r="E527" s="271" t="s">
        <v>13599</v>
      </c>
      <c r="F527" s="272" t="str">
        <f>IFERROR(VLOOKUP($C527,'SINAPI JANEIRO-2022'!$A:$D,3,0),IFERROR(VLOOKUP($C527,'5-COMP. PROPRIA'!$B$4:$I$79448,5,0),""))</f>
        <v>M2</v>
      </c>
      <c r="G527" s="273">
        <v>726</v>
      </c>
      <c r="H527" s="44">
        <f>IFERROR(VLOOKUP($C527,'SINAPI JANEIRO-2022'!$A:$D,4,0),IFERROR(VLOOKUP($C527,'5-COMP. PROPRIA'!$B$4:$I$79448,8,0),""))</f>
        <v>14.27</v>
      </c>
      <c r="I527" s="44">
        <f>TRUNC(H527*'4-BDI'!$E$35,2)</f>
        <v>18.22</v>
      </c>
      <c r="J527" s="44">
        <f t="shared" si="121"/>
        <v>10360.02</v>
      </c>
      <c r="K527" s="512">
        <f t="shared" si="122"/>
        <v>13227.72</v>
      </c>
    </row>
    <row r="528" spans="1:11" ht="15">
      <c r="A528" s="6"/>
      <c r="B528" s="129" t="s">
        <v>12482</v>
      </c>
      <c r="C528" s="67"/>
      <c r="D528" s="67"/>
      <c r="E528" s="82" t="s">
        <v>4128</v>
      </c>
      <c r="F528" s="67"/>
      <c r="G528" s="69"/>
      <c r="H528" s="69"/>
      <c r="I528" s="69"/>
      <c r="J528" s="69"/>
      <c r="K528" s="527"/>
    </row>
    <row r="529" spans="1:11" ht="28.5">
      <c r="A529" s="6"/>
      <c r="B529" s="275" t="s">
        <v>12483</v>
      </c>
      <c r="C529" s="268" t="s">
        <v>3927</v>
      </c>
      <c r="D529" s="268" t="s">
        <v>3951</v>
      </c>
      <c r="E529" s="271" t="str">
        <f>IFERROR(VLOOKUP($C529,'SINAPI JANEIRO-2022'!$1:$1048576,2,0),IFERROR(VLOOKUP($C529,'5-COMP. PROPRIA'!$B$4:$I$79448,4,0),""))</f>
        <v>Confecção e Instalação de Letras Caixa de aço galvanizado com 4 letras com altura de 40 cm e 17 letras 20 cm.</v>
      </c>
      <c r="F529" s="272" t="str">
        <f>IFERROR(VLOOKUP($C529,'SINAPI JANEIRO-2022'!$A:$D,3,0),IFERROR(VLOOKUP($C529,'5-COMP. PROPRIA'!$B$4:$I$79448,5,0),""))</f>
        <v>UN</v>
      </c>
      <c r="G529" s="273">
        <v>1</v>
      </c>
      <c r="H529" s="44">
        <f>IFERROR(VLOOKUP($C529,'SINAPI JANEIRO-2022'!$A:$D,4,0),IFERROR(VLOOKUP($C529,'5-COMP. PROPRIA'!$B$4:$I$79448,8,0),""))</f>
        <v>2734.02</v>
      </c>
      <c r="I529" s="44">
        <f>TRUNC(H529*'4-BDI'!$E$35,2)</f>
        <v>3491.35</v>
      </c>
      <c r="J529" s="44">
        <f t="shared" ref="J529:J533" si="125">TRUNC(G529*H529,2)</f>
        <v>2734.02</v>
      </c>
      <c r="K529" s="512">
        <f t="shared" ref="K529:K533" si="126">TRUNC(G529*I529,2)</f>
        <v>3491.35</v>
      </c>
    </row>
    <row r="530" spans="1:11" ht="28.5">
      <c r="A530" s="6"/>
      <c r="B530" s="275" t="s">
        <v>12484</v>
      </c>
      <c r="C530" s="268" t="s">
        <v>3930</v>
      </c>
      <c r="D530" s="268" t="s">
        <v>3951</v>
      </c>
      <c r="E530" s="271" t="str">
        <f>IFERROR(VLOOKUP($C530,'SINAPI JANEIRO-2022'!$1:$1048576,2,0),IFERROR(VLOOKUP($C530,'5-COMP. PROPRIA'!$B$4:$I$79448,4,0),""))</f>
        <v>Confecção e Instalação de Brasão da Prefeitura de Várzea Grande em relevo em aço galvanizado com altura de 30cm.</v>
      </c>
      <c r="F530" s="272" t="str">
        <f>IFERROR(VLOOKUP($C530,'SINAPI JANEIRO-2022'!$A:$D,3,0),IFERROR(VLOOKUP($C530,'5-COMP. PROPRIA'!$B$4:$I$79448,5,0),""))</f>
        <v>UN</v>
      </c>
      <c r="G530" s="273">
        <v>1</v>
      </c>
      <c r="H530" s="44">
        <f>IFERROR(VLOOKUP($C530,'SINAPI JANEIRO-2022'!$A:$D,4,0),IFERROR(VLOOKUP($C530,'5-COMP. PROPRIA'!$B$4:$I$79448,8,0),""))</f>
        <v>1652.88</v>
      </c>
      <c r="I530" s="44">
        <f>TRUNC(H530*'4-BDI'!$E$35,2)</f>
        <v>2110.73</v>
      </c>
      <c r="J530" s="44">
        <f t="shared" si="125"/>
        <v>1652.88</v>
      </c>
      <c r="K530" s="512">
        <f t="shared" si="126"/>
        <v>2110.73</v>
      </c>
    </row>
    <row r="531" spans="1:11" ht="28.5">
      <c r="A531" s="6"/>
      <c r="B531" s="275" t="s">
        <v>12485</v>
      </c>
      <c r="C531" s="268">
        <v>99635</v>
      </c>
      <c r="D531" s="268" t="s">
        <v>3565</v>
      </c>
      <c r="E531" s="271" t="s">
        <v>13364</v>
      </c>
      <c r="F531" s="272" t="str">
        <f>IFERROR(VLOOKUP($C531,'SINAPI JANEIRO-2022'!$A:$D,3,0),IFERROR(VLOOKUP($C531,'5-COMP. PROPRIA'!$B$4:$I$79448,5,0),""))</f>
        <v>UN</v>
      </c>
      <c r="G531" s="273">
        <v>26</v>
      </c>
      <c r="H531" s="44">
        <f>IFERROR(VLOOKUP($C531,'SINAPI JANEIRO-2022'!$A:$D,4,0),IFERROR(VLOOKUP($C531,'5-COMP. PROPRIA'!$B$4:$I$79448,8,0),""))</f>
        <v>189.07</v>
      </c>
      <c r="I531" s="44">
        <f>TRUNC(H531*'4-BDI'!$E$35,2)</f>
        <v>241.44</v>
      </c>
      <c r="J531" s="44">
        <f t="shared" si="125"/>
        <v>4915.82</v>
      </c>
      <c r="K531" s="512">
        <f t="shared" si="126"/>
        <v>6277.44</v>
      </c>
    </row>
    <row r="532" spans="1:11" ht="28.5">
      <c r="A532" s="6"/>
      <c r="B532" s="275" t="s">
        <v>12486</v>
      </c>
      <c r="C532" s="268">
        <v>96135</v>
      </c>
      <c r="D532" s="268" t="s">
        <v>3565</v>
      </c>
      <c r="E532" s="271" t="s">
        <v>2950</v>
      </c>
      <c r="F532" s="272" t="str">
        <f>IFERROR(VLOOKUP($C532,'SINAPI JANEIRO-2022'!$A:$D,3,0),IFERROR(VLOOKUP($C532,'5-COMP. PROPRIA'!$B$4:$I$79448,5,0),""))</f>
        <v>M2</v>
      </c>
      <c r="G532" s="273">
        <v>395</v>
      </c>
      <c r="H532" s="44">
        <f>IFERROR(VLOOKUP($C532,'SINAPI JANEIRO-2022'!$A:$D,4,0),IFERROR(VLOOKUP($C532,'5-COMP. PROPRIA'!$B$4:$I$79448,8,0),""))</f>
        <v>22.94</v>
      </c>
      <c r="I532" s="44">
        <f>TRUNC(H532*'4-BDI'!$E$35,2)</f>
        <v>29.29</v>
      </c>
      <c r="J532" s="44">
        <f t="shared" ref="J532" si="127">TRUNC(G532*H532,2)</f>
        <v>9061.2999999999993</v>
      </c>
      <c r="K532" s="512">
        <f t="shared" ref="K532" si="128">TRUNC(G532*I532,2)</f>
        <v>11569.55</v>
      </c>
    </row>
    <row r="533" spans="1:11">
      <c r="A533" s="6"/>
      <c r="B533" s="275" t="s">
        <v>12487</v>
      </c>
      <c r="C533" s="268" t="s">
        <v>3933</v>
      </c>
      <c r="D533" s="268" t="s">
        <v>3951</v>
      </c>
      <c r="E533" s="271" t="str">
        <f>IFERROR(VLOOKUP($C533,'SINAPI JANEIRO-2022'!$1:$1048576,2,0),IFERROR(VLOOKUP($C533,'5-COMP. PROPRIA'!$B$4:$I$79448,4,0),""))</f>
        <v xml:space="preserve">PLACA DE INAUGURAÇÃO DE ALUMINIO </v>
      </c>
      <c r="F533" s="272" t="str">
        <f>IFERROR(VLOOKUP($C533,'SINAPI JANEIRO-2022'!$A:$D,3,0),IFERROR(VLOOKUP($C533,'5-COMP. PROPRIA'!$B$4:$I$79448,5,0),""))</f>
        <v>UN</v>
      </c>
      <c r="G533" s="273">
        <v>2</v>
      </c>
      <c r="H533" s="44">
        <f>IFERROR(VLOOKUP($C533,'SINAPI JANEIRO-2022'!$A:$D,4,0),IFERROR(VLOOKUP($C533,'5-COMP. PROPRIA'!$B$4:$I$79448,8,0),""))</f>
        <v>689.73</v>
      </c>
      <c r="I533" s="44">
        <f>TRUNC(H533*'4-BDI'!$E$35,2)</f>
        <v>880.78</v>
      </c>
      <c r="J533" s="44">
        <f t="shared" si="125"/>
        <v>1379.46</v>
      </c>
      <c r="K533" s="512">
        <f t="shared" si="126"/>
        <v>1761.56</v>
      </c>
    </row>
    <row r="534" spans="1:11" ht="15">
      <c r="A534" s="6"/>
      <c r="B534" s="124"/>
      <c r="C534" s="73"/>
      <c r="D534" s="73"/>
      <c r="E534" s="74"/>
      <c r="F534" s="492"/>
      <c r="G534" s="73"/>
      <c r="H534" s="141"/>
      <c r="I534" s="141" t="s">
        <v>12591</v>
      </c>
      <c r="J534" s="72">
        <f>TRUNC(SUM(J515:J533),2)</f>
        <v>96495.66</v>
      </c>
      <c r="K534" s="318">
        <f>TRUNC(SUM(K515:K533),2)</f>
        <v>123213.89</v>
      </c>
    </row>
    <row r="535" spans="1:11" ht="15">
      <c r="A535" s="6"/>
      <c r="B535" s="130"/>
      <c r="C535" s="39"/>
      <c r="D535" s="39"/>
      <c r="E535" s="40"/>
      <c r="F535" s="88"/>
      <c r="G535" s="39"/>
      <c r="H535" s="41"/>
      <c r="I535" s="41"/>
      <c r="J535" s="41"/>
      <c r="K535" s="528"/>
    </row>
    <row r="536" spans="1:11" ht="30">
      <c r="A536" s="6"/>
      <c r="B536" s="123">
        <v>23</v>
      </c>
      <c r="C536" s="265"/>
      <c r="D536" s="265"/>
      <c r="E536" s="60" t="s">
        <v>3935</v>
      </c>
      <c r="F536" s="265" t="s">
        <v>3925</v>
      </c>
      <c r="G536" s="62"/>
      <c r="H536" s="62"/>
      <c r="I536" s="62"/>
      <c r="J536" s="62"/>
      <c r="K536" s="513"/>
    </row>
    <row r="537" spans="1:11" ht="15">
      <c r="A537" s="6"/>
      <c r="B537" s="129" t="s">
        <v>4125</v>
      </c>
      <c r="C537" s="67"/>
      <c r="D537" s="67"/>
      <c r="E537" s="432" t="s">
        <v>12017</v>
      </c>
      <c r="F537" s="67" t="s">
        <v>3925</v>
      </c>
      <c r="G537" s="69"/>
      <c r="H537" s="69"/>
      <c r="I537" s="69"/>
      <c r="J537" s="69"/>
      <c r="K537" s="527"/>
    </row>
    <row r="538" spans="1:11" ht="15">
      <c r="A538" s="6"/>
      <c r="B538" s="275" t="s">
        <v>12488</v>
      </c>
      <c r="C538" s="433" t="s">
        <v>11904</v>
      </c>
      <c r="D538" s="268" t="s">
        <v>3951</v>
      </c>
      <c r="E538" s="271" t="str">
        <f>IFERROR(VLOOKUP($C538,'SINAPI JANEIRO-2022'!$1:$1048576,2,0),IFERROR(VLOOKUP($C538,'5-COMP. PROPRIA'!$B$4:$I$79448,4,0),""))</f>
        <v xml:space="preserve">DISJUNTOR TERMOMAGNETICO TRIPOLAR 300 A / 600 V, TIPO JXD / ICC - 40 KA </v>
      </c>
      <c r="F538" s="272" t="str">
        <f>IFERROR(VLOOKUP($C538,'SINAPI JANEIRO-2022'!$A:$D,3,0),IFERROR(VLOOKUP($C538,'5-COMP. PROPRIA'!$B$4:$I$79448,5,0),""))</f>
        <v>UN</v>
      </c>
      <c r="G538" s="435">
        <v>1</v>
      </c>
      <c r="H538" s="44">
        <f>IFERROR(VLOOKUP($C538,'SINAPI JANEIRO-2022'!$A:$D,4,0),IFERROR(VLOOKUP($C538,'5-COMP. PROPRIA'!$B$4:$I$79448,8,0),""))</f>
        <v>1312.69</v>
      </c>
      <c r="I538" s="44">
        <f>TRUNC(H538*'4-BDI'!$E$35,2)</f>
        <v>1676.3</v>
      </c>
      <c r="J538" s="44">
        <f t="shared" ref="J538:J544" si="129">TRUNC(G538*H538,2)</f>
        <v>1312.69</v>
      </c>
      <c r="K538" s="512">
        <f t="shared" ref="K538:K544" si="130">TRUNC(G538*I538,2)</f>
        <v>1676.3</v>
      </c>
    </row>
    <row r="539" spans="1:11" ht="28.5">
      <c r="A539" s="6"/>
      <c r="B539" s="275" t="s">
        <v>12489</v>
      </c>
      <c r="C539" s="436" t="s">
        <v>12026</v>
      </c>
      <c r="D539" s="268" t="s">
        <v>3951</v>
      </c>
      <c r="E539" s="271" t="str">
        <f>IFERROR(VLOOKUP($C539,'SINAPI JANEIRO-2022'!$1:$1048576,2,0),IFERROR(VLOOKUP($C539,'5-COMP. PROPRIA'!$B$4:$I$79448,4,0),""))</f>
        <v>DISPOSITIVO DPS CLASSE I, 1 POLO, TENSAO MAXIMA DE 175 V, CORRENTE MAXIMA DE *90* KA (TIPO AC)</v>
      </c>
      <c r="F539" s="272" t="str">
        <f>IFERROR(VLOOKUP($C539,'SINAPI JANEIRO-2022'!$A:$D,3,0),IFERROR(VLOOKUP($C539,'5-COMP. PROPRIA'!$B$4:$I$79448,5,0),""))</f>
        <v>M</v>
      </c>
      <c r="G539" s="435">
        <v>2</v>
      </c>
      <c r="H539" s="44">
        <f>IFERROR(VLOOKUP($C539,'SINAPI JANEIRO-2022'!$A:$D,4,0),IFERROR(VLOOKUP($C539,'5-COMP. PROPRIA'!$B$4:$I$79448,8,0),""))</f>
        <v>436.2</v>
      </c>
      <c r="I539" s="44">
        <f>TRUNC(H539*'4-BDI'!$E$35,2)</f>
        <v>557.02</v>
      </c>
      <c r="J539" s="44">
        <f t="shared" ref="J539" si="131">TRUNC(G539*H539,2)</f>
        <v>872.4</v>
      </c>
      <c r="K539" s="512">
        <f t="shared" ref="K539" si="132">TRUNC(G539*I539,2)</f>
        <v>1114.04</v>
      </c>
    </row>
    <row r="540" spans="1:11" ht="28.5">
      <c r="A540" s="6"/>
      <c r="B540" s="275" t="s">
        <v>12490</v>
      </c>
      <c r="C540" s="433">
        <v>101895</v>
      </c>
      <c r="D540" s="268" t="s">
        <v>3565</v>
      </c>
      <c r="E540" s="271" t="s">
        <v>10526</v>
      </c>
      <c r="F540" s="272" t="str">
        <f>IFERROR(VLOOKUP($C540,'SINAPI JANEIRO-2022'!$A:$D,3,0),IFERROR(VLOOKUP($C540,'5-COMP. PROPRIA'!$B$4:$I$79448,5,0),""))</f>
        <v>UN</v>
      </c>
      <c r="G540" s="273">
        <v>6</v>
      </c>
      <c r="H540" s="44">
        <f>IFERROR(VLOOKUP($C540,'SINAPI JANEIRO-2022'!$A:$D,4,0),IFERROR(VLOOKUP($C540,'5-COMP. PROPRIA'!$B$4:$I$79448,8,0),""))</f>
        <v>413.82</v>
      </c>
      <c r="I540" s="44">
        <f>TRUNC(H540*'4-BDI'!$E$35,2)</f>
        <v>528.44000000000005</v>
      </c>
      <c r="J540" s="44">
        <f t="shared" ref="J540:J543" si="133">TRUNC(G540*H540,2)</f>
        <v>2482.92</v>
      </c>
      <c r="K540" s="512">
        <f t="shared" ref="K540:K543" si="134">TRUNC(G540*I540,2)</f>
        <v>3170.64</v>
      </c>
    </row>
    <row r="541" spans="1:11" ht="28.5">
      <c r="A541" s="6"/>
      <c r="B541" s="275" t="s">
        <v>12491</v>
      </c>
      <c r="C541" s="433">
        <v>93672</v>
      </c>
      <c r="D541" s="268" t="s">
        <v>3565</v>
      </c>
      <c r="E541" s="271" t="s">
        <v>10546</v>
      </c>
      <c r="F541" s="272" t="str">
        <f>IFERROR(VLOOKUP($C541,'SINAPI JANEIRO-2022'!$A:$D,3,0),IFERROR(VLOOKUP($C541,'5-COMP. PROPRIA'!$B$4:$I$79448,5,0),""))</f>
        <v>UN</v>
      </c>
      <c r="G541" s="273">
        <v>2</v>
      </c>
      <c r="H541" s="44">
        <f>IFERROR(VLOOKUP($C541,'SINAPI JANEIRO-2022'!$A:$D,4,0),IFERROR(VLOOKUP($C541,'5-COMP. PROPRIA'!$B$4:$I$79448,8,0),""))</f>
        <v>83.2</v>
      </c>
      <c r="I541" s="44">
        <f>TRUNC(H541*'4-BDI'!$E$35,2)</f>
        <v>106.24</v>
      </c>
      <c r="J541" s="44">
        <f t="shared" si="133"/>
        <v>166.4</v>
      </c>
      <c r="K541" s="512">
        <f t="shared" si="134"/>
        <v>212.48</v>
      </c>
    </row>
    <row r="542" spans="1:11" ht="28.5">
      <c r="A542" s="6"/>
      <c r="B542" s="275" t="s">
        <v>12492</v>
      </c>
      <c r="C542" s="433">
        <v>93671</v>
      </c>
      <c r="D542" s="268" t="s">
        <v>3565</v>
      </c>
      <c r="E542" s="271" t="s">
        <v>10547</v>
      </c>
      <c r="F542" s="272" t="str">
        <f>IFERROR(VLOOKUP($C542,'SINAPI JANEIRO-2022'!$A:$D,3,0),IFERROR(VLOOKUP($C542,'5-COMP. PROPRIA'!$B$4:$I$79448,5,0),""))</f>
        <v>UN</v>
      </c>
      <c r="G542" s="273">
        <v>2</v>
      </c>
      <c r="H542" s="44">
        <f>IFERROR(VLOOKUP($C542,'SINAPI JANEIRO-2022'!$A:$D,4,0),IFERROR(VLOOKUP($C542,'5-COMP. PROPRIA'!$B$4:$I$79448,8,0),""))</f>
        <v>78.3</v>
      </c>
      <c r="I542" s="44">
        <f>TRUNC(H542*'4-BDI'!$E$35,2)</f>
        <v>99.98</v>
      </c>
      <c r="J542" s="44">
        <f t="shared" si="133"/>
        <v>156.6</v>
      </c>
      <c r="K542" s="512">
        <f t="shared" si="134"/>
        <v>199.96</v>
      </c>
    </row>
    <row r="543" spans="1:11" ht="28.5">
      <c r="A543" s="6"/>
      <c r="B543" s="275" t="s">
        <v>12493</v>
      </c>
      <c r="C543" s="433">
        <v>93670</v>
      </c>
      <c r="D543" s="268" t="s">
        <v>3565</v>
      </c>
      <c r="E543" s="271" t="s">
        <v>10548</v>
      </c>
      <c r="F543" s="272" t="str">
        <f>IFERROR(VLOOKUP($C543,'SINAPI JANEIRO-2022'!$A:$D,3,0),IFERROR(VLOOKUP($C543,'5-COMP. PROPRIA'!$B$4:$I$79448,5,0),""))</f>
        <v>UN</v>
      </c>
      <c r="G543" s="273">
        <v>2</v>
      </c>
      <c r="H543" s="44">
        <f>IFERROR(VLOOKUP($C543,'SINAPI JANEIRO-2022'!$A:$D,4,0),IFERROR(VLOOKUP($C543,'5-COMP. PROPRIA'!$B$4:$I$79448,8,0),""))</f>
        <v>75.08</v>
      </c>
      <c r="I543" s="44">
        <f>TRUNC(H543*'4-BDI'!$E$35,2)</f>
        <v>95.87</v>
      </c>
      <c r="J543" s="44">
        <f t="shared" si="133"/>
        <v>150.16</v>
      </c>
      <c r="K543" s="512">
        <f t="shared" si="134"/>
        <v>191.74</v>
      </c>
    </row>
    <row r="544" spans="1:11" ht="28.5">
      <c r="A544" s="6"/>
      <c r="B544" s="275" t="s">
        <v>12494</v>
      </c>
      <c r="C544" s="433" t="s">
        <v>11871</v>
      </c>
      <c r="D544" s="268" t="s">
        <v>3951</v>
      </c>
      <c r="E544" s="271" t="str">
        <f>IFERROR(VLOOKUP($C544,'SINAPI JANEIRO-2022'!$1:$1048576,2,0),IFERROR(VLOOKUP($C544,'5-COMP. PROPRIA'!$B$4:$I$79448,4,0),""))</f>
        <v>DISPOSITIVO DPS CLASSE I, 1 POLO, TENSAO MAXIMA DE 175 V, CORRENTE MAXIMA DE *90* KA (TIPO AC)</v>
      </c>
      <c r="F544" s="272" t="str">
        <f>IFERROR(VLOOKUP($C544,'SINAPI JANEIRO-2022'!$A:$D,3,0),IFERROR(VLOOKUP($C544,'5-COMP. PROPRIA'!$B$4:$I$79448,5,0),""))</f>
        <v>M</v>
      </c>
      <c r="G544" s="435">
        <v>4</v>
      </c>
      <c r="H544" s="44">
        <f>IFERROR(VLOOKUP($C544,'SINAPI JANEIRO-2022'!$A:$D,4,0),IFERROR(VLOOKUP($C544,'5-COMP. PROPRIA'!$B$4:$I$79448,8,0),""))</f>
        <v>191.07</v>
      </c>
      <c r="I544" s="44">
        <f>TRUNC(H544*'4-BDI'!$E$35,2)</f>
        <v>243.99</v>
      </c>
      <c r="J544" s="44">
        <f t="shared" si="129"/>
        <v>764.28</v>
      </c>
      <c r="K544" s="512">
        <f t="shared" si="130"/>
        <v>975.96</v>
      </c>
    </row>
    <row r="545" spans="1:11" ht="15">
      <c r="A545" s="6"/>
      <c r="B545" s="275" t="s">
        <v>12495</v>
      </c>
      <c r="C545" s="433" t="s">
        <v>11879</v>
      </c>
      <c r="D545" s="268" t="s">
        <v>3951</v>
      </c>
      <c r="E545" s="271" t="str">
        <f>IFERROR(VLOOKUP($C545,'SINAPI JANEIRO-2022'!$1:$1048576,2,0),IFERROR(VLOOKUP($C545,'5-COMP. PROPRIA'!$B$4:$I$79448,4,0),""))</f>
        <v>BARRAMENTO DE COBRE PARA 400A</v>
      </c>
      <c r="F545" s="272" t="str">
        <f>IFERROR(VLOOKUP($C545,'SINAPI JANEIRO-2022'!$A:$D,3,0),IFERROR(VLOOKUP($C545,'5-COMP. PROPRIA'!$B$4:$I$79448,5,0),""))</f>
        <v>M</v>
      </c>
      <c r="G545" s="435">
        <v>2.5999999999999996</v>
      </c>
      <c r="H545" s="44">
        <f>IFERROR(VLOOKUP($C545,'SINAPI JANEIRO-2022'!$A:$D,4,0),IFERROR(VLOOKUP($C545,'5-COMP. PROPRIA'!$B$4:$I$79448,8,0),""))</f>
        <v>177.12</v>
      </c>
      <c r="I545" s="44">
        <f>TRUNC(H545*'4-BDI'!$E$35,2)</f>
        <v>226.18</v>
      </c>
      <c r="J545" s="44">
        <f t="shared" ref="J545:J547" si="135">TRUNC(G545*H545,2)</f>
        <v>460.51</v>
      </c>
      <c r="K545" s="512">
        <f t="shared" ref="K545:K547" si="136">TRUNC(G545*I545,2)</f>
        <v>588.05999999999995</v>
      </c>
    </row>
    <row r="546" spans="1:11" ht="15">
      <c r="A546" s="6"/>
      <c r="B546" s="275" t="s">
        <v>12496</v>
      </c>
      <c r="C546" s="433" t="s">
        <v>11873</v>
      </c>
      <c r="D546" s="268" t="s">
        <v>3951</v>
      </c>
      <c r="E546" s="271" t="str">
        <f>IFERROR(VLOOKUP($C546,'SINAPI JANEIRO-2022'!$1:$1048576,2,0),IFERROR(VLOOKUP($C546,'5-COMP. PROPRIA'!$B$4:$I$79448,4,0),""))</f>
        <v xml:space="preserve">BARRAMENTO DE COBRE PARA 146A </v>
      </c>
      <c r="F546" s="272" t="str">
        <f>IFERROR(VLOOKUP($C546,'SINAPI JANEIRO-2022'!$A:$D,3,0),IFERROR(VLOOKUP($C546,'5-COMP. PROPRIA'!$B$4:$I$79448,5,0),""))</f>
        <v>M</v>
      </c>
      <c r="G546" s="435">
        <v>5.4</v>
      </c>
      <c r="H546" s="44">
        <f>IFERROR(VLOOKUP($C546,'SINAPI JANEIRO-2022'!$A:$D,4,0),IFERROR(VLOOKUP($C546,'5-COMP. PROPRIA'!$B$4:$I$79448,8,0),""))</f>
        <v>109.76</v>
      </c>
      <c r="I546" s="44">
        <f>TRUNC(H546*'4-BDI'!$E$35,2)</f>
        <v>140.16</v>
      </c>
      <c r="J546" s="44">
        <f t="shared" si="135"/>
        <v>592.70000000000005</v>
      </c>
      <c r="K546" s="512">
        <f t="shared" si="136"/>
        <v>756.86</v>
      </c>
    </row>
    <row r="547" spans="1:11" ht="15">
      <c r="A547" s="6"/>
      <c r="B547" s="275" t="s">
        <v>12497</v>
      </c>
      <c r="C547" s="433" t="s">
        <v>11876</v>
      </c>
      <c r="D547" s="268" t="s">
        <v>3951</v>
      </c>
      <c r="E547" s="271" t="str">
        <f>IFERROR(VLOOKUP($C547,'SINAPI JANEIRO-2022'!$1:$1048576,2,0),IFERROR(VLOOKUP($C547,'5-COMP. PROPRIA'!$B$4:$I$79448,4,0),""))</f>
        <v xml:space="preserve">BARRAMENTO DE COBRE PARA 96A </v>
      </c>
      <c r="F547" s="272" t="str">
        <f>IFERROR(VLOOKUP($C547,'SINAPI JANEIRO-2022'!$A:$D,3,0),IFERROR(VLOOKUP($C547,'5-COMP. PROPRIA'!$B$4:$I$79448,5,0),""))</f>
        <v>M</v>
      </c>
      <c r="G547" s="435">
        <v>1.35</v>
      </c>
      <c r="H547" s="44">
        <f>IFERROR(VLOOKUP($C547,'SINAPI JANEIRO-2022'!$A:$D,4,0),IFERROR(VLOOKUP($C547,'5-COMP. PROPRIA'!$B$4:$I$79448,8,0),""))</f>
        <v>82.12</v>
      </c>
      <c r="I547" s="44">
        <f>TRUNC(H547*'4-BDI'!$E$35,2)</f>
        <v>104.86</v>
      </c>
      <c r="J547" s="44">
        <f t="shared" si="135"/>
        <v>110.86</v>
      </c>
      <c r="K547" s="512">
        <f t="shared" si="136"/>
        <v>141.56</v>
      </c>
    </row>
    <row r="548" spans="1:11" ht="15">
      <c r="A548" s="6"/>
      <c r="B548" s="129" t="s">
        <v>12498</v>
      </c>
      <c r="C548" s="67"/>
      <c r="D548" s="67"/>
      <c r="E548" s="434" t="s">
        <v>12018</v>
      </c>
      <c r="F548" s="67" t="s">
        <v>3925</v>
      </c>
      <c r="G548" s="69"/>
      <c r="H548" s="69"/>
      <c r="I548" s="69"/>
      <c r="J548" s="69"/>
      <c r="K548" s="527"/>
    </row>
    <row r="549" spans="1:11">
      <c r="A549" s="6"/>
      <c r="B549" s="275" t="s">
        <v>12499</v>
      </c>
      <c r="C549" s="269" t="s">
        <v>11882</v>
      </c>
      <c r="D549" s="268" t="s">
        <v>3951</v>
      </c>
      <c r="E549" s="271" t="str">
        <f>IFERROR(VLOOKUP($C549,'SINAPI JANEIRO-2022'!$1:$1048576,2,0),IFERROR(VLOOKUP($C549,'5-COMP. PROPRIA'!$B$4:$I$79448,4,0),""))</f>
        <v>FITA ISOLANTE ADESIVA ANTI-CHAMA ALTAFUSÃO</v>
      </c>
      <c r="F549" s="272" t="str">
        <f>IFERROR(VLOOKUP($C549,'SINAPI JANEIRO-2022'!$A:$D,3,0),IFERROR(VLOOKUP($C549,'5-COMP. PROPRIA'!$B$4:$I$79448,5,0),""))</f>
        <v xml:space="preserve">M </v>
      </c>
      <c r="G549" s="435">
        <v>3</v>
      </c>
      <c r="H549" s="44">
        <f>IFERROR(VLOOKUP($C549,'SINAPI JANEIRO-2022'!$A:$D,4,0),IFERROR(VLOOKUP($C549,'5-COMP. PROPRIA'!$B$4:$I$79448,8,0),""))</f>
        <v>4.82</v>
      </c>
      <c r="I549" s="44">
        <f>TRUNC(H549*'4-BDI'!$E$35,2)</f>
        <v>6.15</v>
      </c>
      <c r="J549" s="44">
        <f t="shared" ref="J549:J550" si="137">TRUNC(G549*H549,2)</f>
        <v>14.46</v>
      </c>
      <c r="K549" s="512">
        <f t="shared" ref="K549" si="138">TRUNC(G549*I549,2)</f>
        <v>18.45</v>
      </c>
    </row>
    <row r="550" spans="1:11">
      <c r="A550" s="6"/>
      <c r="B550" s="275" t="s">
        <v>12500</v>
      </c>
      <c r="C550" s="269" t="s">
        <v>11891</v>
      </c>
      <c r="D550" s="268" t="s">
        <v>3951</v>
      </c>
      <c r="E550" s="271" t="str">
        <f>IFERROR(VLOOKUP($C550,'SINAPI JANEIRO-2022'!$1:$1048576,2,0),IFERROR(VLOOKUP($C550,'5-COMP. PROPRIA'!$B$4:$I$79448,4,0),""))</f>
        <v>ISOLADOR EPOXI 3/4"</v>
      </c>
      <c r="F550" s="272" t="str">
        <f>IFERROR(VLOOKUP($C550,'SINAPI JANEIRO-2022'!$A:$D,3,0),IFERROR(VLOOKUP($C550,'5-COMP. PROPRIA'!$B$4:$I$79448,5,0),""))</f>
        <v>PÇ</v>
      </c>
      <c r="G550" s="435">
        <v>10</v>
      </c>
      <c r="H550" s="44">
        <f>IFERROR(VLOOKUP($C550,'SINAPI JANEIRO-2022'!$A:$D,4,0),IFERROR(VLOOKUP($C550,'5-COMP. PROPRIA'!$B$4:$I$79448,8,0),""))</f>
        <v>18.489999999999998</v>
      </c>
      <c r="I550" s="44">
        <f>TRUNC(H550*'4-BDI'!$E$35,2)</f>
        <v>23.61</v>
      </c>
      <c r="J550" s="44">
        <f t="shared" si="137"/>
        <v>184.9</v>
      </c>
      <c r="K550" s="512">
        <f t="shared" ref="K550" si="139">TRUNC(G550*I550,2)</f>
        <v>236.1</v>
      </c>
    </row>
    <row r="551" spans="1:11">
      <c r="A551" s="6"/>
      <c r="B551" s="275" t="s">
        <v>12501</v>
      </c>
      <c r="C551" s="269" t="s">
        <v>11894</v>
      </c>
      <c r="D551" s="268" t="s">
        <v>3951</v>
      </c>
      <c r="E551" s="271" t="str">
        <f>IFERROR(VLOOKUP($C551,'SINAPI JANEIRO-2022'!$1:$1048576,2,0),IFERROR(VLOOKUP($C551,'5-COMP. PROPRIA'!$B$4:$I$79448,4,0),""))</f>
        <v>CHAPA ACRÍLICA TRANSPARENTE</v>
      </c>
      <c r="F551" s="272" t="str">
        <f>IFERROR(VLOOKUP($C551,'SINAPI JANEIRO-2022'!$A:$D,3,0),IFERROR(VLOOKUP($C551,'5-COMP. PROPRIA'!$B$4:$I$79448,5,0),""))</f>
        <v>UN</v>
      </c>
      <c r="G551" s="435">
        <v>1</v>
      </c>
      <c r="H551" s="44">
        <f>IFERROR(VLOOKUP($C551,'SINAPI JANEIRO-2022'!$A:$D,4,0),IFERROR(VLOOKUP($C551,'5-COMP. PROPRIA'!$B$4:$I$79448,8,0),""))</f>
        <v>61.32</v>
      </c>
      <c r="I551" s="44">
        <f>TRUNC(H551*'4-BDI'!$E$35,2)</f>
        <v>78.3</v>
      </c>
      <c r="J551" s="44">
        <f t="shared" ref="J551:J561" si="140">TRUNC(G551*H551,2)</f>
        <v>61.32</v>
      </c>
      <c r="K551" s="512">
        <f t="shared" ref="K551:K561" si="141">TRUNC(G551*I551,2)</f>
        <v>78.3</v>
      </c>
    </row>
    <row r="552" spans="1:11">
      <c r="A552" s="6"/>
      <c r="B552" s="275" t="s">
        <v>12502</v>
      </c>
      <c r="C552" s="269" t="s">
        <v>11896</v>
      </c>
      <c r="D552" s="268" t="s">
        <v>3951</v>
      </c>
      <c r="E552" s="271" t="str">
        <f>IFERROR(VLOOKUP($C552,'SINAPI JANEIRO-2022'!$1:$1048576,2,0),IFERROR(VLOOKUP($C552,'5-COMP. PROPRIA'!$B$4:$I$79448,4,0),""))</f>
        <v>PARAFUSO SEXTAVADO INOXIDÁVEL DE Ø5/16"</v>
      </c>
      <c r="F552" s="272" t="str">
        <f>IFERROR(VLOOKUP($C552,'SINAPI JANEIRO-2022'!$A:$D,3,0),IFERROR(VLOOKUP($C552,'5-COMP. PROPRIA'!$B$4:$I$79448,5,0),""))</f>
        <v>UN</v>
      </c>
      <c r="G552" s="435">
        <v>18</v>
      </c>
      <c r="H552" s="44">
        <f>IFERROR(VLOOKUP($C552,'SINAPI JANEIRO-2022'!$A:$D,4,0),IFERROR(VLOOKUP($C552,'5-COMP. PROPRIA'!$B$4:$I$79448,8,0),""))</f>
        <v>4.16</v>
      </c>
      <c r="I552" s="44">
        <f>TRUNC(H552*'4-BDI'!$E$35,2)</f>
        <v>5.31</v>
      </c>
      <c r="J552" s="44">
        <f t="shared" si="140"/>
        <v>74.88</v>
      </c>
      <c r="K552" s="512">
        <f t="shared" si="141"/>
        <v>95.58</v>
      </c>
    </row>
    <row r="553" spans="1:11">
      <c r="A553" s="6"/>
      <c r="B553" s="275" t="s">
        <v>12503</v>
      </c>
      <c r="C553" s="269" t="s">
        <v>11898</v>
      </c>
      <c r="D553" s="268" t="s">
        <v>3951</v>
      </c>
      <c r="E553" s="271" t="str">
        <f>IFERROR(VLOOKUP($C553,'SINAPI JANEIRO-2022'!$1:$1048576,2,0),IFERROR(VLOOKUP($C553,'5-COMP. PROPRIA'!$B$4:$I$79448,4,0),""))</f>
        <v>PARAFUSO COBREADO DE Ø 3/8"</v>
      </c>
      <c r="F553" s="272" t="str">
        <f>IFERROR(VLOOKUP($C553,'SINAPI JANEIRO-2022'!$A:$D,3,0),IFERROR(VLOOKUP($C553,'5-COMP. PROPRIA'!$B$4:$I$79448,5,0),""))</f>
        <v>UN</v>
      </c>
      <c r="G553" s="435">
        <v>24</v>
      </c>
      <c r="H553" s="44">
        <f>IFERROR(VLOOKUP($C553,'SINAPI JANEIRO-2022'!$A:$D,4,0),IFERROR(VLOOKUP($C553,'5-COMP. PROPRIA'!$B$4:$I$79448,8,0),""))</f>
        <v>4.58</v>
      </c>
      <c r="I553" s="44">
        <f>TRUNC(H553*'4-BDI'!$E$35,2)</f>
        <v>5.84</v>
      </c>
      <c r="J553" s="44">
        <f t="shared" si="140"/>
        <v>109.92</v>
      </c>
      <c r="K553" s="512">
        <f t="shared" si="141"/>
        <v>140.16</v>
      </c>
    </row>
    <row r="554" spans="1:11" ht="28.5">
      <c r="A554" s="6"/>
      <c r="B554" s="275" t="s">
        <v>12504</v>
      </c>
      <c r="C554" s="269" t="s">
        <v>11901</v>
      </c>
      <c r="D554" s="268" t="s">
        <v>3951</v>
      </c>
      <c r="E554" s="271" t="str">
        <f>IFERROR(VLOOKUP($C554,'SINAPI JANEIRO-2022'!$1:$1048576,2,0),IFERROR(VLOOKUP($C554,'5-COMP. PROPRIA'!$B$4:$I$79448,4,0),""))</f>
        <v>TERMINAL METALICO A PRESSAO PARA 1 CABO DE 185 MM2, COM 1 FURO DE FIXACAO</v>
      </c>
      <c r="F554" s="272" t="str">
        <f>IFERROR(VLOOKUP($C554,'SINAPI JANEIRO-2022'!$A:$D,3,0),IFERROR(VLOOKUP($C554,'5-COMP. PROPRIA'!$B$4:$I$79448,5,0),""))</f>
        <v>UN</v>
      </c>
      <c r="G554" s="435">
        <v>6</v>
      </c>
      <c r="H554" s="44">
        <f>IFERROR(VLOOKUP($C554,'SINAPI JANEIRO-2022'!$A:$D,4,0),IFERROR(VLOOKUP($C554,'5-COMP. PROPRIA'!$B$4:$I$79448,8,0),""))</f>
        <v>26.93</v>
      </c>
      <c r="I554" s="44">
        <f>TRUNC(H554*'4-BDI'!$E$35,2)</f>
        <v>34.380000000000003</v>
      </c>
      <c r="J554" s="44">
        <f t="shared" si="140"/>
        <v>161.58000000000001</v>
      </c>
      <c r="K554" s="512">
        <f t="shared" si="141"/>
        <v>206.28</v>
      </c>
    </row>
    <row r="555" spans="1:11" ht="28.5">
      <c r="A555" s="6"/>
      <c r="B555" s="275" t="s">
        <v>12505</v>
      </c>
      <c r="C555" s="269" t="s">
        <v>11902</v>
      </c>
      <c r="D555" s="268" t="s">
        <v>3951</v>
      </c>
      <c r="E555" s="271" t="str">
        <f>IFERROR(VLOOKUP($C555,'SINAPI JANEIRO-2022'!$1:$1048576,2,0),IFERROR(VLOOKUP($C555,'5-COMP. PROPRIA'!$B$4:$I$79448,4,0),""))</f>
        <v xml:space="preserve">TERMINAL METALICO A PRESSAO PARA 1 CABO DE 95 MM2, COM 1 FURO DE FIXACAO </v>
      </c>
      <c r="F555" s="272" t="str">
        <f>IFERROR(VLOOKUP($C555,'SINAPI JANEIRO-2022'!$A:$D,3,0),IFERROR(VLOOKUP($C555,'5-COMP. PROPRIA'!$B$4:$I$79448,5,0),""))</f>
        <v>UN</v>
      </c>
      <c r="G555" s="435">
        <v>4</v>
      </c>
      <c r="H555" s="44">
        <f>IFERROR(VLOOKUP($C555,'SINAPI JANEIRO-2022'!$A:$D,4,0),IFERROR(VLOOKUP($C555,'5-COMP. PROPRIA'!$B$4:$I$79448,8,0),""))</f>
        <v>17.649999999999999</v>
      </c>
      <c r="I555" s="44">
        <f>TRUNC(H555*'4-BDI'!$E$35,2)</f>
        <v>22.53</v>
      </c>
      <c r="J555" s="44">
        <f t="shared" si="140"/>
        <v>70.599999999999994</v>
      </c>
      <c r="K555" s="512">
        <f t="shared" si="141"/>
        <v>90.12</v>
      </c>
    </row>
    <row r="556" spans="1:11">
      <c r="A556" s="6"/>
      <c r="B556" s="275" t="s">
        <v>12506</v>
      </c>
      <c r="C556" s="269" t="s">
        <v>11904</v>
      </c>
      <c r="D556" s="268" t="s">
        <v>3951</v>
      </c>
      <c r="E556" s="271" t="str">
        <f>IFERROR(VLOOKUP($C556,'SINAPI JANEIRO-2022'!$1:$1048576,2,0),IFERROR(VLOOKUP($C556,'5-COMP. PROPRIA'!$B$4:$I$79448,4,0),""))</f>
        <v xml:space="preserve">DISJUNTOR TERMOMAGNETICO TRIPOLAR 300 A / 600 V, TIPO JXD / ICC - 40 KA </v>
      </c>
      <c r="F556" s="272" t="str">
        <f>IFERROR(VLOOKUP($C556,'SINAPI JANEIRO-2022'!$A:$D,3,0),IFERROR(VLOOKUP($C556,'5-COMP. PROPRIA'!$B$4:$I$79448,5,0),""))</f>
        <v>UN</v>
      </c>
      <c r="G556" s="435">
        <v>1</v>
      </c>
      <c r="H556" s="44">
        <f>IFERROR(VLOOKUP($C556,'SINAPI JANEIRO-2022'!$A:$D,4,0),IFERROR(VLOOKUP($C556,'5-COMP. PROPRIA'!$B$4:$I$79448,8,0),""))</f>
        <v>1312.69</v>
      </c>
      <c r="I556" s="44">
        <f>TRUNC(H556*'4-BDI'!$E$35,2)</f>
        <v>1676.3</v>
      </c>
      <c r="J556" s="44">
        <f t="shared" si="140"/>
        <v>1312.69</v>
      </c>
      <c r="K556" s="512">
        <f t="shared" si="141"/>
        <v>1676.3</v>
      </c>
    </row>
    <row r="557" spans="1:11" ht="42.75">
      <c r="A557" s="6"/>
      <c r="B557" s="275" t="s">
        <v>12507</v>
      </c>
      <c r="C557" s="269">
        <v>92998</v>
      </c>
      <c r="D557" s="268" t="s">
        <v>3565</v>
      </c>
      <c r="E557" s="271" t="s">
        <v>13221</v>
      </c>
      <c r="F557" s="272" t="str">
        <f>IFERROR(VLOOKUP($C557,'SINAPI JANEIRO-2022'!$A:$D,3,0),IFERROR(VLOOKUP($C557,'5-COMP. PROPRIA'!$B$4:$I$79448,5,0),""))</f>
        <v>M</v>
      </c>
      <c r="G557" s="435">
        <v>153.30000000000001</v>
      </c>
      <c r="H557" s="44">
        <f>IFERROR(VLOOKUP($C557,'SINAPI JANEIRO-2022'!$A:$D,4,0),IFERROR(VLOOKUP($C557,'5-COMP. PROPRIA'!$B$4:$I$79448,8,0),""))</f>
        <v>201.36</v>
      </c>
      <c r="I557" s="44">
        <f>TRUNC(H557*'4-BDI'!$E$35,2)</f>
        <v>257.13</v>
      </c>
      <c r="J557" s="44">
        <f t="shared" si="140"/>
        <v>30868.48</v>
      </c>
      <c r="K557" s="512">
        <f t="shared" si="141"/>
        <v>39418.019999999997</v>
      </c>
    </row>
    <row r="558" spans="1:11" ht="42.75">
      <c r="A558" s="6"/>
      <c r="B558" s="275" t="s">
        <v>12508</v>
      </c>
      <c r="C558" s="269">
        <v>92992</v>
      </c>
      <c r="D558" s="268" t="s">
        <v>3565</v>
      </c>
      <c r="E558" s="271" t="s">
        <v>13218</v>
      </c>
      <c r="F558" s="272" t="str">
        <f>IFERROR(VLOOKUP($C558,'SINAPI JANEIRO-2022'!$A:$D,3,0),IFERROR(VLOOKUP($C558,'5-COMP. PROPRIA'!$B$4:$I$79448,5,0),""))</f>
        <v>M</v>
      </c>
      <c r="G558" s="435">
        <v>102.2</v>
      </c>
      <c r="H558" s="44">
        <f>IFERROR(VLOOKUP($C558,'SINAPI JANEIRO-2022'!$A:$D,4,0),IFERROR(VLOOKUP($C558,'5-COMP. PROPRIA'!$B$4:$I$79448,8,0),""))</f>
        <v>102.56</v>
      </c>
      <c r="I558" s="44">
        <f>TRUNC(H558*'4-BDI'!$E$35,2)</f>
        <v>130.96</v>
      </c>
      <c r="J558" s="44">
        <f t="shared" si="140"/>
        <v>10481.629999999999</v>
      </c>
      <c r="K558" s="512">
        <f t="shared" si="141"/>
        <v>13384.11</v>
      </c>
    </row>
    <row r="559" spans="1:11" ht="42.75">
      <c r="A559" s="6"/>
      <c r="B559" s="275" t="s">
        <v>12509</v>
      </c>
      <c r="C559" s="269">
        <v>97670</v>
      </c>
      <c r="D559" s="268" t="s">
        <v>3565</v>
      </c>
      <c r="E559" s="271" t="s">
        <v>13203</v>
      </c>
      <c r="F559" s="272" t="str">
        <f>IFERROR(VLOOKUP($C559,'SINAPI JANEIRO-2022'!$A:$D,3,0),IFERROR(VLOOKUP($C559,'5-COMP. PROPRIA'!$B$4:$I$79448,5,0),""))</f>
        <v>M</v>
      </c>
      <c r="G559" s="435">
        <v>51.1</v>
      </c>
      <c r="H559" s="44">
        <f>IFERROR(VLOOKUP($C559,'SINAPI JANEIRO-2022'!$A:$D,4,0),IFERROR(VLOOKUP($C559,'5-COMP. PROPRIA'!$B$4:$I$79448,8,0),""))</f>
        <v>16.72</v>
      </c>
      <c r="I559" s="44">
        <f>TRUNC(H559*'4-BDI'!$E$35,2)</f>
        <v>21.35</v>
      </c>
      <c r="J559" s="44">
        <f t="shared" si="140"/>
        <v>854.39</v>
      </c>
      <c r="K559" s="512">
        <f t="shared" si="141"/>
        <v>1090.98</v>
      </c>
    </row>
    <row r="560" spans="1:11" ht="28.5">
      <c r="A560" s="6"/>
      <c r="B560" s="275" t="s">
        <v>12510</v>
      </c>
      <c r="C560" s="269">
        <v>90445</v>
      </c>
      <c r="D560" s="268" t="s">
        <v>3565</v>
      </c>
      <c r="E560" s="271" t="s">
        <v>2693</v>
      </c>
      <c r="F560" s="272" t="str">
        <f>IFERROR(VLOOKUP($C560,'SINAPI JANEIRO-2022'!$A:$D,3,0),IFERROR(VLOOKUP($C560,'5-COMP. PROPRIA'!$B$4:$I$79448,5,0),""))</f>
        <v>M</v>
      </c>
      <c r="G560" s="435">
        <v>51.1</v>
      </c>
      <c r="H560" s="44">
        <f>IFERROR(VLOOKUP($C560,'SINAPI JANEIRO-2022'!$A:$D,4,0),IFERROR(VLOOKUP($C560,'5-COMP. PROPRIA'!$B$4:$I$79448,8,0),""))</f>
        <v>19.100000000000001</v>
      </c>
      <c r="I560" s="44">
        <f>TRUNC(H560*'4-BDI'!$E$35,2)</f>
        <v>24.39</v>
      </c>
      <c r="J560" s="44">
        <f t="shared" si="140"/>
        <v>976.01</v>
      </c>
      <c r="K560" s="512">
        <f t="shared" si="141"/>
        <v>1246.32</v>
      </c>
    </row>
    <row r="561" spans="1:11" ht="42.75">
      <c r="A561" s="6"/>
      <c r="B561" s="275" t="s">
        <v>12511</v>
      </c>
      <c r="C561" s="269">
        <v>94992</v>
      </c>
      <c r="D561" s="268" t="s">
        <v>3565</v>
      </c>
      <c r="E561" s="271" t="s">
        <v>2975</v>
      </c>
      <c r="F561" s="272" t="str">
        <f>IFERROR(VLOOKUP($C561,'SINAPI JANEIRO-2022'!$A:$D,3,0),IFERROR(VLOOKUP($C561,'5-COMP. PROPRIA'!$B$4:$I$79448,5,0),""))</f>
        <v>M2</v>
      </c>
      <c r="G561" s="435">
        <v>10.220000000000001</v>
      </c>
      <c r="H561" s="44">
        <f>IFERROR(VLOOKUP($C561,'SINAPI JANEIRO-2022'!$A:$D,4,0),IFERROR(VLOOKUP($C561,'5-COMP. PROPRIA'!$B$4:$I$79448,8,0),""))</f>
        <v>95.27</v>
      </c>
      <c r="I561" s="44">
        <f>TRUNC(H561*'4-BDI'!$E$35,2)</f>
        <v>121.66</v>
      </c>
      <c r="J561" s="44">
        <f t="shared" si="140"/>
        <v>973.65</v>
      </c>
      <c r="K561" s="512">
        <f t="shared" si="141"/>
        <v>1243.3599999999999</v>
      </c>
    </row>
    <row r="562" spans="1:11" ht="15">
      <c r="A562" s="6"/>
      <c r="B562" s="129" t="s">
        <v>12472</v>
      </c>
      <c r="C562" s="67"/>
      <c r="D562" s="67"/>
      <c r="E562" s="434" t="s">
        <v>12019</v>
      </c>
      <c r="F562" s="67"/>
      <c r="G562" s="69"/>
      <c r="H562" s="69"/>
      <c r="I562" s="69"/>
      <c r="J562" s="69"/>
      <c r="K562" s="527"/>
    </row>
    <row r="563" spans="1:11">
      <c r="A563" s="6"/>
      <c r="B563" s="275" t="s">
        <v>12473</v>
      </c>
      <c r="C563" s="269" t="s">
        <v>11992</v>
      </c>
      <c r="D563" s="268" t="s">
        <v>3951</v>
      </c>
      <c r="E563" s="271" t="str">
        <f>IFERROR(VLOOKUP($C563,'SINAPI JANEIRO-2022'!$1:$1048576,2,0),IFERROR(VLOOKUP($C563,'5-COMP. PROPRIA'!$B$4:$I$79448,4,0),""))</f>
        <v>POSTE DE CONCRETO DT 11/600</v>
      </c>
      <c r="F563" s="272" t="str">
        <f>IFERROR(VLOOKUP($C563,'SINAPI JANEIRO-2022'!$A:$D,3,0),IFERROR(VLOOKUP($C563,'5-COMP. PROPRIA'!$B$4:$I$79448,5,0),""))</f>
        <v>UN</v>
      </c>
      <c r="G563" s="435">
        <v>1</v>
      </c>
      <c r="H563" s="44">
        <f>IFERROR(VLOOKUP($C563,'SINAPI JANEIRO-2022'!$A:$D,4,0),IFERROR(VLOOKUP($C563,'5-COMP. PROPRIA'!$B$4:$I$79448,8,0),""))</f>
        <v>2781.43</v>
      </c>
      <c r="I563" s="44">
        <f>TRUNC(H563*'4-BDI'!$E$35,2)</f>
        <v>3551.89</v>
      </c>
      <c r="J563" s="44">
        <f t="shared" ref="J563:J592" si="142">TRUNC(G563*H563,2)</f>
        <v>2781.43</v>
      </c>
      <c r="K563" s="512">
        <f t="shared" ref="K563:K592" si="143">TRUNC(G563*I563,2)</f>
        <v>3551.89</v>
      </c>
    </row>
    <row r="564" spans="1:11">
      <c r="A564" s="6"/>
      <c r="B564" s="275" t="s">
        <v>12474</v>
      </c>
      <c r="C564" s="269" t="s">
        <v>11909</v>
      </c>
      <c r="D564" s="268" t="s">
        <v>3951</v>
      </c>
      <c r="E564" s="271" t="str">
        <f>IFERROR(VLOOKUP($C564,'SINAPI JANEIRO-2022'!$1:$1048576,2,0),IFERROR(VLOOKUP($C564,'5-COMP. PROPRIA'!$B$4:$I$79448,4,0),""))</f>
        <v>ALÇA PRE-FORMADA DE ESTAI PARA CABO AÇO GALV. 9,5MM</v>
      </c>
      <c r="F564" s="272" t="str">
        <f>IFERROR(VLOOKUP($C564,'SINAPI JANEIRO-2022'!$A:$D,3,0),IFERROR(VLOOKUP($C564,'5-COMP. PROPRIA'!$B$4:$I$79448,5,0),""))</f>
        <v>UN</v>
      </c>
      <c r="G564" s="435">
        <v>1</v>
      </c>
      <c r="H564" s="44">
        <f>IFERROR(VLOOKUP($C564,'SINAPI JANEIRO-2022'!$A:$D,4,0),IFERROR(VLOOKUP($C564,'5-COMP. PROPRIA'!$B$4:$I$79448,8,0),""))</f>
        <v>25.4</v>
      </c>
      <c r="I564" s="44">
        <f>TRUNC(H564*'4-BDI'!$E$35,2)</f>
        <v>32.43</v>
      </c>
      <c r="J564" s="44">
        <f t="shared" si="142"/>
        <v>25.4</v>
      </c>
      <c r="K564" s="512">
        <f t="shared" si="143"/>
        <v>32.43</v>
      </c>
    </row>
    <row r="565" spans="1:11">
      <c r="A565" s="6"/>
      <c r="B565" s="275" t="s">
        <v>12475</v>
      </c>
      <c r="C565" s="269" t="s">
        <v>11912</v>
      </c>
      <c r="D565" s="268" t="s">
        <v>3951</v>
      </c>
      <c r="E565" s="271" t="str">
        <f>IFERROR(VLOOKUP($C565,'SINAPI JANEIRO-2022'!$1:$1048576,2,0),IFERROR(VLOOKUP($C565,'5-COMP. PROPRIA'!$B$4:$I$79448,4,0),""))</f>
        <v>SAPATILHA</v>
      </c>
      <c r="F565" s="272" t="str">
        <f>IFERROR(VLOOKUP($C565,'SINAPI JANEIRO-2022'!$A:$D,3,0),IFERROR(VLOOKUP($C565,'5-COMP. PROPRIA'!$B$4:$I$79448,5,0),""))</f>
        <v>UN</v>
      </c>
      <c r="G565" s="435">
        <v>1</v>
      </c>
      <c r="H565" s="44">
        <f>IFERROR(VLOOKUP($C565,'SINAPI JANEIRO-2022'!$A:$D,4,0),IFERROR(VLOOKUP($C565,'5-COMP. PROPRIA'!$B$4:$I$79448,8,0),""))</f>
        <v>13.94</v>
      </c>
      <c r="I565" s="44">
        <f>TRUNC(H565*'4-BDI'!$E$35,2)</f>
        <v>17.8</v>
      </c>
      <c r="J565" s="44">
        <f t="shared" si="142"/>
        <v>13.94</v>
      </c>
      <c r="K565" s="512">
        <f t="shared" si="143"/>
        <v>17.8</v>
      </c>
    </row>
    <row r="566" spans="1:11">
      <c r="A566" s="6"/>
      <c r="B566" s="275" t="s">
        <v>12476</v>
      </c>
      <c r="C566" s="269" t="s">
        <v>11914</v>
      </c>
      <c r="D566" s="268" t="s">
        <v>3951</v>
      </c>
      <c r="E566" s="271" t="str">
        <f>IFERROR(VLOOKUP($C566,'SINAPI JANEIRO-2022'!$1:$1048576,2,0),IFERROR(VLOOKUP($C566,'5-COMP. PROPRIA'!$B$4:$I$79448,4,0),""))</f>
        <v>PORCA-OLHAL</v>
      </c>
      <c r="F566" s="272" t="str">
        <f>IFERROR(VLOOKUP($C566,'SINAPI JANEIRO-2022'!$A:$D,3,0),IFERROR(VLOOKUP($C566,'5-COMP. PROPRIA'!$B$4:$I$79448,5,0),""))</f>
        <v>UN</v>
      </c>
      <c r="G566" s="435">
        <v>4</v>
      </c>
      <c r="H566" s="44">
        <f>IFERROR(VLOOKUP($C566,'SINAPI JANEIRO-2022'!$A:$D,4,0),IFERROR(VLOOKUP($C566,'5-COMP. PROPRIA'!$B$4:$I$79448,8,0),""))</f>
        <v>15.39</v>
      </c>
      <c r="I566" s="44">
        <f>TRUNC(H566*'4-BDI'!$E$35,2)</f>
        <v>19.649999999999999</v>
      </c>
      <c r="J566" s="44">
        <f t="shared" si="142"/>
        <v>61.56</v>
      </c>
      <c r="K566" s="512">
        <f t="shared" si="143"/>
        <v>78.599999999999994</v>
      </c>
    </row>
    <row r="567" spans="1:11">
      <c r="A567" s="6"/>
      <c r="B567" s="275" t="s">
        <v>12477</v>
      </c>
      <c r="C567" s="269" t="s">
        <v>11916</v>
      </c>
      <c r="D567" s="268" t="s">
        <v>3951</v>
      </c>
      <c r="E567" s="271" t="str">
        <f>IFERROR(VLOOKUP($C567,'SINAPI JANEIRO-2022'!$1:$1048576,2,0),IFERROR(VLOOKUP($C567,'5-COMP. PROPRIA'!$B$4:$I$79448,4,0),""))</f>
        <v>ISOLADOR DE ANCORAGEM TIPO BASTÃO POLIMERO 15KV</v>
      </c>
      <c r="F567" s="272" t="str">
        <f>IFERROR(VLOOKUP($C567,'SINAPI JANEIRO-2022'!$A:$D,3,0),IFERROR(VLOOKUP($C567,'5-COMP. PROPRIA'!$B$4:$I$79448,5,0),""))</f>
        <v>UN</v>
      </c>
      <c r="G567" s="435">
        <v>3</v>
      </c>
      <c r="H567" s="44">
        <f>IFERROR(VLOOKUP($C567,'SINAPI JANEIRO-2022'!$A:$D,4,0),IFERROR(VLOOKUP($C567,'5-COMP. PROPRIA'!$B$4:$I$79448,8,0),""))</f>
        <v>61.33</v>
      </c>
      <c r="I567" s="44">
        <f>TRUNC(H567*'4-BDI'!$E$35,2)</f>
        <v>78.31</v>
      </c>
      <c r="J567" s="44">
        <f t="shared" si="142"/>
        <v>183.99</v>
      </c>
      <c r="K567" s="512">
        <f t="shared" si="143"/>
        <v>234.93</v>
      </c>
    </row>
    <row r="568" spans="1:11">
      <c r="A568" s="6"/>
      <c r="B568" s="275" t="s">
        <v>12512</v>
      </c>
      <c r="C568" s="269" t="s">
        <v>11919</v>
      </c>
      <c r="D568" s="268" t="s">
        <v>3951</v>
      </c>
      <c r="E568" s="271" t="str">
        <f>IFERROR(VLOOKUP($C568,'SINAPI JANEIRO-2022'!$1:$1048576,2,0),IFERROR(VLOOKUP($C568,'5-COMP. PROPRIA'!$B$4:$I$79448,4,0),""))</f>
        <v>MANILHA SAPATILHA</v>
      </c>
      <c r="F568" s="272" t="str">
        <f>IFERROR(VLOOKUP($C568,'SINAPI JANEIRO-2022'!$A:$D,3,0),IFERROR(VLOOKUP($C568,'5-COMP. PROPRIA'!$B$4:$I$79448,5,0),""))</f>
        <v>UN</v>
      </c>
      <c r="G568" s="435">
        <v>3</v>
      </c>
      <c r="H568" s="44">
        <f>IFERROR(VLOOKUP($C568,'SINAPI JANEIRO-2022'!$A:$D,4,0),IFERROR(VLOOKUP($C568,'5-COMP. PROPRIA'!$B$4:$I$79448,8,0),""))</f>
        <v>21.83</v>
      </c>
      <c r="I568" s="44">
        <f>TRUNC(H568*'4-BDI'!$E$35,2)</f>
        <v>27.87</v>
      </c>
      <c r="J568" s="44">
        <f t="shared" si="142"/>
        <v>65.489999999999995</v>
      </c>
      <c r="K568" s="512">
        <f t="shared" si="143"/>
        <v>83.61</v>
      </c>
    </row>
    <row r="569" spans="1:11">
      <c r="A569" s="6"/>
      <c r="B569" s="275" t="s">
        <v>12513</v>
      </c>
      <c r="C569" s="269" t="s">
        <v>11922</v>
      </c>
      <c r="D569" s="268" t="s">
        <v>3951</v>
      </c>
      <c r="E569" s="271" t="str">
        <f>IFERROR(VLOOKUP($C569,'SINAPI JANEIRO-2022'!$1:$1048576,2,0),IFERROR(VLOOKUP($C569,'5-COMP. PROPRIA'!$B$4:$I$79448,4,0),""))</f>
        <v>GANCHO OLHAL</v>
      </c>
      <c r="F569" s="272" t="str">
        <f>IFERROR(VLOOKUP($C569,'SINAPI JANEIRO-2022'!$A:$D,3,0),IFERROR(VLOOKUP($C569,'5-COMP. PROPRIA'!$B$4:$I$79448,5,0),""))</f>
        <v>UN</v>
      </c>
      <c r="G569" s="435">
        <v>3</v>
      </c>
      <c r="H569" s="44">
        <f>IFERROR(VLOOKUP($C569,'SINAPI JANEIRO-2022'!$A:$D,4,0),IFERROR(VLOOKUP($C569,'5-COMP. PROPRIA'!$B$4:$I$79448,8,0),""))</f>
        <v>28.16</v>
      </c>
      <c r="I569" s="44">
        <f>TRUNC(H569*'4-BDI'!$E$35,2)</f>
        <v>35.96</v>
      </c>
      <c r="J569" s="44">
        <f t="shared" si="142"/>
        <v>84.48</v>
      </c>
      <c r="K569" s="512">
        <f t="shared" si="143"/>
        <v>107.88</v>
      </c>
    </row>
    <row r="570" spans="1:11">
      <c r="A570" s="6"/>
      <c r="B570" s="275" t="s">
        <v>12514</v>
      </c>
      <c r="C570" s="269" t="s">
        <v>11924</v>
      </c>
      <c r="D570" s="268" t="s">
        <v>3951</v>
      </c>
      <c r="E570" s="271" t="str">
        <f>IFERROR(VLOOKUP($C570,'SINAPI JANEIRO-2022'!$1:$1048576,2,0),IFERROR(VLOOKUP($C570,'5-COMP. PROPRIA'!$B$4:$I$79448,4,0),""))</f>
        <v>PERFIL U</v>
      </c>
      <c r="F570" s="272" t="str">
        <f>IFERROR(VLOOKUP($C570,'SINAPI JANEIRO-2022'!$A:$D,3,0),IFERROR(VLOOKUP($C570,'5-COMP. PROPRIA'!$B$4:$I$79448,5,0),""))</f>
        <v>UN</v>
      </c>
      <c r="G570" s="435">
        <v>1</v>
      </c>
      <c r="H570" s="44">
        <f>IFERROR(VLOOKUP($C570,'SINAPI JANEIRO-2022'!$A:$D,4,0),IFERROR(VLOOKUP($C570,'5-COMP. PROPRIA'!$B$4:$I$79448,8,0),""))</f>
        <v>68.819999999999993</v>
      </c>
      <c r="I570" s="44">
        <f>TRUNC(H570*'4-BDI'!$E$35,2)</f>
        <v>87.88</v>
      </c>
      <c r="J570" s="44">
        <f t="shared" si="142"/>
        <v>68.819999999999993</v>
      </c>
      <c r="K570" s="512">
        <f t="shared" si="143"/>
        <v>87.88</v>
      </c>
    </row>
    <row r="571" spans="1:11">
      <c r="A571" s="6"/>
      <c r="B571" s="275" t="s">
        <v>12515</v>
      </c>
      <c r="C571" s="269" t="s">
        <v>11927</v>
      </c>
      <c r="D571" s="268" t="s">
        <v>3951</v>
      </c>
      <c r="E571" s="271" t="str">
        <f>IFERROR(VLOOKUP($C571,'SINAPI JANEIRO-2022'!$1:$1048576,2,0),IFERROR(VLOOKUP($C571,'5-COMP. PROPRIA'!$B$4:$I$79448,4,0),""))</f>
        <v>FIXADOR DE PERFIL U</v>
      </c>
      <c r="F571" s="272" t="str">
        <f>IFERROR(VLOOKUP($C571,'SINAPI JANEIRO-2022'!$A:$D,3,0),IFERROR(VLOOKUP($C571,'5-COMP. PROPRIA'!$B$4:$I$79448,5,0),""))</f>
        <v>UN</v>
      </c>
      <c r="G571" s="435">
        <v>1</v>
      </c>
      <c r="H571" s="44">
        <f>IFERROR(VLOOKUP($C571,'SINAPI JANEIRO-2022'!$A:$D,4,0),IFERROR(VLOOKUP($C571,'5-COMP. PROPRIA'!$B$4:$I$79448,8,0),""))</f>
        <v>47.45</v>
      </c>
      <c r="I571" s="44">
        <f>TRUNC(H571*'4-BDI'!$E$35,2)</f>
        <v>60.59</v>
      </c>
      <c r="J571" s="44">
        <f t="shared" si="142"/>
        <v>47.45</v>
      </c>
      <c r="K571" s="512">
        <f t="shared" si="143"/>
        <v>60.59</v>
      </c>
    </row>
    <row r="572" spans="1:11">
      <c r="A572" s="6"/>
      <c r="B572" s="275" t="s">
        <v>12516</v>
      </c>
      <c r="C572" s="269" t="s">
        <v>11935</v>
      </c>
      <c r="D572" s="268" t="s">
        <v>3951</v>
      </c>
      <c r="E572" s="271" t="str">
        <f>IFERROR(VLOOKUP($C572,'SINAPI JANEIRO-2022'!$1:$1048576,2,0),IFERROR(VLOOKUP($C572,'5-COMP. PROPRIA'!$B$4:$I$79448,4,0),""))</f>
        <v>PARA RAIO DE DISTRIBUIÇÃO 12KV - POLIMERICO - 10 KA</v>
      </c>
      <c r="F572" s="272" t="str">
        <f>IFERROR(VLOOKUP($C572,'SINAPI JANEIRO-2022'!$A:$D,3,0),IFERROR(VLOOKUP($C572,'5-COMP. PROPRIA'!$B$4:$I$79448,5,0),""))</f>
        <v>UN</v>
      </c>
      <c r="G572" s="435">
        <v>3</v>
      </c>
      <c r="H572" s="44">
        <f>IFERROR(VLOOKUP($C572,'SINAPI JANEIRO-2022'!$A:$D,4,0),IFERROR(VLOOKUP($C572,'5-COMP. PROPRIA'!$B$4:$I$79448,8,0),""))</f>
        <v>218.97</v>
      </c>
      <c r="I572" s="44">
        <f>TRUNC(H572*'4-BDI'!$E$35,2)</f>
        <v>279.62</v>
      </c>
      <c r="J572" s="44">
        <f t="shared" si="142"/>
        <v>656.91</v>
      </c>
      <c r="K572" s="512">
        <f t="shared" si="143"/>
        <v>838.86</v>
      </c>
    </row>
    <row r="573" spans="1:11">
      <c r="A573" s="6"/>
      <c r="B573" s="275" t="s">
        <v>12517</v>
      </c>
      <c r="C573" s="269" t="s">
        <v>11937</v>
      </c>
      <c r="D573" s="268" t="s">
        <v>3951</v>
      </c>
      <c r="E573" s="271" t="str">
        <f>IFERROR(VLOOKUP($C573,'SINAPI JANEIRO-2022'!$1:$1048576,2,0),IFERROR(VLOOKUP($C573,'5-COMP. PROPRIA'!$B$4:$I$79448,4,0),""))</f>
        <v>SUPORTE DE TRANSFORMADOR PARA POSTE DUPLO "T"</v>
      </c>
      <c r="F573" s="272" t="str">
        <f>IFERROR(VLOOKUP($C573,'SINAPI JANEIRO-2022'!$A:$D,3,0),IFERROR(VLOOKUP($C573,'5-COMP. PROPRIA'!$B$4:$I$79448,5,0),""))</f>
        <v>UN</v>
      </c>
      <c r="G573" s="435">
        <v>2</v>
      </c>
      <c r="H573" s="44">
        <f>IFERROR(VLOOKUP($C573,'SINAPI JANEIRO-2022'!$A:$D,4,0),IFERROR(VLOOKUP($C573,'5-COMP. PROPRIA'!$B$4:$I$79448,8,0),""))</f>
        <v>217.5</v>
      </c>
      <c r="I573" s="44">
        <f>TRUNC(H573*'4-BDI'!$E$35,2)</f>
        <v>277.74</v>
      </c>
      <c r="J573" s="44">
        <f t="shared" si="142"/>
        <v>435</v>
      </c>
      <c r="K573" s="512">
        <f t="shared" si="143"/>
        <v>555.48</v>
      </c>
    </row>
    <row r="574" spans="1:11">
      <c r="A574" s="6"/>
      <c r="B574" s="275" t="s">
        <v>12518</v>
      </c>
      <c r="C574" s="269" t="s">
        <v>11939</v>
      </c>
      <c r="D574" s="268" t="s">
        <v>3951</v>
      </c>
      <c r="E574" s="271" t="str">
        <f>IFERROR(VLOOKUP($C574,'SINAPI JANEIRO-2022'!$1:$1048576,2,0),IFERROR(VLOOKUP($C574,'5-COMP. PROPRIA'!$B$4:$I$79448,4,0),""))</f>
        <v>ARRUELA QUADRADA</v>
      </c>
      <c r="F574" s="272" t="str">
        <f>IFERROR(VLOOKUP($C574,'SINAPI JANEIRO-2022'!$A:$D,3,0),IFERROR(VLOOKUP($C574,'5-COMP. PROPRIA'!$B$4:$I$79448,5,0),""))</f>
        <v>UN</v>
      </c>
      <c r="G574" s="435">
        <v>7</v>
      </c>
      <c r="H574" s="44">
        <f>IFERROR(VLOOKUP($C574,'SINAPI JANEIRO-2022'!$A:$D,4,0),IFERROR(VLOOKUP($C574,'5-COMP. PROPRIA'!$B$4:$I$79448,8,0),""))</f>
        <v>3.7</v>
      </c>
      <c r="I574" s="44">
        <f>TRUNC(H574*'4-BDI'!$E$35,2)</f>
        <v>4.72</v>
      </c>
      <c r="J574" s="44">
        <f t="shared" si="142"/>
        <v>25.9</v>
      </c>
      <c r="K574" s="512">
        <f t="shared" si="143"/>
        <v>33.04</v>
      </c>
    </row>
    <row r="575" spans="1:11">
      <c r="A575" s="6"/>
      <c r="B575" s="275" t="s">
        <v>12519</v>
      </c>
      <c r="C575" s="269" t="s">
        <v>11941</v>
      </c>
      <c r="D575" s="268" t="s">
        <v>3951</v>
      </c>
      <c r="E575" s="271" t="str">
        <f>IFERROR(VLOOKUP($C575,'SINAPI JANEIRO-2022'!$1:$1048576,2,0),IFERROR(VLOOKUP($C575,'5-COMP. PROPRIA'!$B$4:$I$79448,4,0),""))</f>
        <v>PARAFUSO CABEÇA QUADRADA DE 100MM</v>
      </c>
      <c r="F575" s="272" t="str">
        <f>IFERROR(VLOOKUP($C575,'SINAPI JANEIRO-2022'!$A:$D,3,0),IFERROR(VLOOKUP($C575,'5-COMP. PROPRIA'!$B$4:$I$79448,5,0),""))</f>
        <v>UN</v>
      </c>
      <c r="G575" s="435">
        <v>2</v>
      </c>
      <c r="H575" s="44">
        <f>IFERROR(VLOOKUP($C575,'SINAPI JANEIRO-2022'!$A:$D,4,0),IFERROR(VLOOKUP($C575,'5-COMP. PROPRIA'!$B$4:$I$79448,8,0),""))</f>
        <v>10.11</v>
      </c>
      <c r="I575" s="44">
        <f>TRUNC(H575*'4-BDI'!$E$35,2)</f>
        <v>12.91</v>
      </c>
      <c r="J575" s="44">
        <f t="shared" si="142"/>
        <v>20.22</v>
      </c>
      <c r="K575" s="512">
        <f t="shared" si="143"/>
        <v>25.82</v>
      </c>
    </row>
    <row r="576" spans="1:11">
      <c r="A576" s="6"/>
      <c r="B576" s="275" t="s">
        <v>12520</v>
      </c>
      <c r="C576" s="269" t="s">
        <v>11944</v>
      </c>
      <c r="D576" s="268" t="s">
        <v>3951</v>
      </c>
      <c r="E576" s="271" t="str">
        <f>IFERROR(VLOOKUP($C576,'SINAPI JANEIRO-2022'!$1:$1048576,2,0),IFERROR(VLOOKUP($C576,'5-COMP. PROPRIA'!$B$4:$I$79448,4,0),""))</f>
        <v>PARAFUSO DE CABEÇA QUADRADA DE 125MM</v>
      </c>
      <c r="F576" s="272" t="str">
        <f>IFERROR(VLOOKUP($C576,'SINAPI JANEIRO-2022'!$A:$D,3,0),IFERROR(VLOOKUP($C576,'5-COMP. PROPRIA'!$B$4:$I$79448,5,0),""))</f>
        <v>UN</v>
      </c>
      <c r="G576" s="435">
        <v>1</v>
      </c>
      <c r="H576" s="44">
        <f>IFERROR(VLOOKUP($C576,'SINAPI JANEIRO-2022'!$A:$D,4,0),IFERROR(VLOOKUP($C576,'5-COMP. PROPRIA'!$B$4:$I$79448,8,0),""))</f>
        <v>12.25</v>
      </c>
      <c r="I576" s="44">
        <f>TRUNC(H576*'4-BDI'!$E$35,2)</f>
        <v>15.64</v>
      </c>
      <c r="J576" s="44">
        <f t="shared" si="142"/>
        <v>12.25</v>
      </c>
      <c r="K576" s="512">
        <f t="shared" si="143"/>
        <v>15.64</v>
      </c>
    </row>
    <row r="577" spans="1:11">
      <c r="A577" s="6"/>
      <c r="B577" s="275" t="s">
        <v>12521</v>
      </c>
      <c r="C577" s="269" t="s">
        <v>11946</v>
      </c>
      <c r="D577" s="268" t="s">
        <v>3951</v>
      </c>
      <c r="E577" s="271" t="str">
        <f>IFERROR(VLOOKUP($C577,'SINAPI JANEIRO-2022'!$1:$1048576,2,0),IFERROR(VLOOKUP($C577,'5-COMP. PROPRIA'!$B$4:$I$79448,4,0),""))</f>
        <v>PARAFUSO DE CABEÇA QUADRADA DE 200MM</v>
      </c>
      <c r="F577" s="272" t="str">
        <f>IFERROR(VLOOKUP($C577,'SINAPI JANEIRO-2022'!$A:$D,3,0),IFERROR(VLOOKUP($C577,'5-COMP. PROPRIA'!$B$4:$I$79448,5,0),""))</f>
        <v>UN</v>
      </c>
      <c r="G577" s="435">
        <v>4</v>
      </c>
      <c r="H577" s="44">
        <f>IFERROR(VLOOKUP($C577,'SINAPI JANEIRO-2022'!$A:$D,4,0),IFERROR(VLOOKUP($C577,'5-COMP. PROPRIA'!$B$4:$I$79448,8,0),""))</f>
        <v>14.26</v>
      </c>
      <c r="I577" s="44">
        <f>TRUNC(H577*'4-BDI'!$E$35,2)</f>
        <v>18.21</v>
      </c>
      <c r="J577" s="44">
        <f t="shared" si="142"/>
        <v>57.04</v>
      </c>
      <c r="K577" s="512">
        <f t="shared" si="143"/>
        <v>72.84</v>
      </c>
    </row>
    <row r="578" spans="1:11">
      <c r="A578" s="6"/>
      <c r="B578" s="275" t="s">
        <v>12522</v>
      </c>
      <c r="C578" s="269" t="s">
        <v>11948</v>
      </c>
      <c r="D578" s="268" t="s">
        <v>3951</v>
      </c>
      <c r="E578" s="271" t="str">
        <f>IFERROR(VLOOKUP($C578,'SINAPI JANEIRO-2022'!$1:$1048576,2,0),IFERROR(VLOOKUP($C578,'5-COMP. PROPRIA'!$B$4:$I$79448,4,0),""))</f>
        <v>PARAFUSO DE CABEÇA QUADRADA DE 250MM</v>
      </c>
      <c r="F578" s="272" t="str">
        <f>IFERROR(VLOOKUP($C578,'SINAPI JANEIRO-2022'!$A:$D,3,0),IFERROR(VLOOKUP($C578,'5-COMP. PROPRIA'!$B$4:$I$79448,5,0),""))</f>
        <v>UN</v>
      </c>
      <c r="G578" s="435">
        <v>3</v>
      </c>
      <c r="H578" s="44">
        <f>IFERROR(VLOOKUP($C578,'SINAPI JANEIRO-2022'!$A:$D,4,0),IFERROR(VLOOKUP($C578,'5-COMP. PROPRIA'!$B$4:$I$79448,8,0),""))</f>
        <v>15.11</v>
      </c>
      <c r="I578" s="44">
        <f>TRUNC(H578*'4-BDI'!$E$35,2)</f>
        <v>19.29</v>
      </c>
      <c r="J578" s="44">
        <f t="shared" si="142"/>
        <v>45.33</v>
      </c>
      <c r="K578" s="512">
        <f t="shared" si="143"/>
        <v>57.87</v>
      </c>
    </row>
    <row r="579" spans="1:11">
      <c r="A579" s="6"/>
      <c r="B579" s="275" t="s">
        <v>12523</v>
      </c>
      <c r="C579" s="269" t="s">
        <v>11950</v>
      </c>
      <c r="D579" s="268" t="s">
        <v>3951</v>
      </c>
      <c r="E579" s="271" t="str">
        <f>IFERROR(VLOOKUP($C579,'SINAPI JANEIRO-2022'!$1:$1048576,2,0),IFERROR(VLOOKUP($C579,'5-COMP. PROPRIA'!$B$4:$I$79448,4,0),""))</f>
        <v>PARAFUSO DE CABEÇA QUADRADA DE 300MM</v>
      </c>
      <c r="F579" s="272" t="str">
        <f>IFERROR(VLOOKUP($C579,'SINAPI JANEIRO-2022'!$A:$D,3,0),IFERROR(VLOOKUP($C579,'5-COMP. PROPRIA'!$B$4:$I$79448,5,0),""))</f>
        <v>UN</v>
      </c>
      <c r="G579" s="435">
        <v>1</v>
      </c>
      <c r="H579" s="44">
        <f>IFERROR(VLOOKUP($C579,'SINAPI JANEIRO-2022'!$A:$D,4,0),IFERROR(VLOOKUP($C579,'5-COMP. PROPRIA'!$B$4:$I$79448,8,0),""))</f>
        <v>18.23</v>
      </c>
      <c r="I579" s="44">
        <f>TRUNC(H579*'4-BDI'!$E$35,2)</f>
        <v>23.27</v>
      </c>
      <c r="J579" s="44">
        <f t="shared" si="142"/>
        <v>18.23</v>
      </c>
      <c r="K579" s="512">
        <f t="shared" si="143"/>
        <v>23.27</v>
      </c>
    </row>
    <row r="580" spans="1:11">
      <c r="A580" s="6"/>
      <c r="B580" s="275" t="s">
        <v>12524</v>
      </c>
      <c r="C580" s="269" t="s">
        <v>11952</v>
      </c>
      <c r="D580" s="268" t="s">
        <v>3951</v>
      </c>
      <c r="E580" s="271" t="str">
        <f>IFERROR(VLOOKUP($C580,'SINAPI JANEIRO-2022'!$1:$1048576,2,0),IFERROR(VLOOKUP($C580,'5-COMP. PROPRIA'!$B$4:$I$79448,4,0),""))</f>
        <v>PROTETOR DE BUCHA AT DE TRANSFORMADOR 15KV</v>
      </c>
      <c r="F580" s="272" t="str">
        <f>IFERROR(VLOOKUP($C580,'SINAPI JANEIRO-2022'!$A:$D,3,0),IFERROR(VLOOKUP($C580,'5-COMP. PROPRIA'!$B$4:$I$79448,5,0),""))</f>
        <v>UN</v>
      </c>
      <c r="G580" s="435">
        <v>6</v>
      </c>
      <c r="H580" s="44">
        <f>IFERROR(VLOOKUP($C580,'SINAPI JANEIRO-2022'!$A:$D,4,0),IFERROR(VLOOKUP($C580,'5-COMP. PROPRIA'!$B$4:$I$79448,8,0),""))</f>
        <v>23.04</v>
      </c>
      <c r="I580" s="44">
        <f>TRUNC(H580*'4-BDI'!$E$35,2)</f>
        <v>29.42</v>
      </c>
      <c r="J580" s="44">
        <f t="shared" si="142"/>
        <v>138.24</v>
      </c>
      <c r="K580" s="512">
        <f t="shared" si="143"/>
        <v>176.52</v>
      </c>
    </row>
    <row r="581" spans="1:11">
      <c r="A581" s="6"/>
      <c r="B581" s="275" t="s">
        <v>12525</v>
      </c>
      <c r="C581" s="269" t="s">
        <v>11960</v>
      </c>
      <c r="D581" s="268" t="s">
        <v>3951</v>
      </c>
      <c r="E581" s="271" t="str">
        <f>IFERROR(VLOOKUP($C581,'SINAPI JANEIRO-2022'!$1:$1048576,2,0),IFERROR(VLOOKUP($C581,'5-COMP. PROPRIA'!$B$4:$I$79448,4,0),""))</f>
        <v>CABO DE COBRE XLPE-15KV 16MM²</v>
      </c>
      <c r="F581" s="272" t="str">
        <f>IFERROR(VLOOKUP($C581,'SINAPI JANEIRO-2022'!$A:$D,3,0),IFERROR(VLOOKUP($C581,'5-COMP. PROPRIA'!$B$4:$I$79448,5,0),""))</f>
        <v>M</v>
      </c>
      <c r="G581" s="435">
        <v>2</v>
      </c>
      <c r="H581" s="44">
        <f>IFERROR(VLOOKUP($C581,'SINAPI JANEIRO-2022'!$A:$D,4,0),IFERROR(VLOOKUP($C581,'5-COMP. PROPRIA'!$B$4:$I$79448,8,0),""))</f>
        <v>27.86</v>
      </c>
      <c r="I581" s="44">
        <f>TRUNC(H581*'4-BDI'!$E$35,2)</f>
        <v>35.57</v>
      </c>
      <c r="J581" s="44">
        <f t="shared" si="142"/>
        <v>55.72</v>
      </c>
      <c r="K581" s="512">
        <f t="shared" si="143"/>
        <v>71.14</v>
      </c>
    </row>
    <row r="582" spans="1:11" ht="28.5">
      <c r="A582" s="6"/>
      <c r="B582" s="275" t="s">
        <v>12526</v>
      </c>
      <c r="C582" s="269" t="s">
        <v>11963</v>
      </c>
      <c r="D582" s="268" t="s">
        <v>3951</v>
      </c>
      <c r="E582" s="271" t="str">
        <f>IFERROR(VLOOKUP($C582,'SINAPI JANEIRO-2022'!$1:$1048576,2,0),IFERROR(VLOOKUP($C582,'5-COMP. PROPRIA'!$B$4:$I$79448,4,0),""))</f>
        <v>CABEÇOTE PARA ENTRADA DE LINHA DE ALIMENTAÇÃO PARA ELETRODUTO DE Ø4" COM ACABAMENTO ANTI-CORRESSIVO</v>
      </c>
      <c r="F582" s="272" t="str">
        <f>IFERROR(VLOOKUP($C582,'SINAPI JANEIRO-2022'!$A:$D,3,0),IFERROR(VLOOKUP($C582,'5-COMP. PROPRIA'!$B$4:$I$79448,5,0),""))</f>
        <v>UN</v>
      </c>
      <c r="G582" s="435">
        <v>1</v>
      </c>
      <c r="H582" s="44">
        <f>IFERROR(VLOOKUP($C582,'SINAPI JANEIRO-2022'!$A:$D,4,0),IFERROR(VLOOKUP($C582,'5-COMP. PROPRIA'!$B$4:$I$79448,8,0),""))</f>
        <v>80.73</v>
      </c>
      <c r="I582" s="44">
        <f>TRUNC(H582*'4-BDI'!$E$35,2)</f>
        <v>103.09</v>
      </c>
      <c r="J582" s="44">
        <f t="shared" si="142"/>
        <v>80.73</v>
      </c>
      <c r="K582" s="512">
        <f t="shared" si="143"/>
        <v>103.09</v>
      </c>
    </row>
    <row r="583" spans="1:11" ht="28.5">
      <c r="A583" s="6"/>
      <c r="B583" s="275" t="s">
        <v>12527</v>
      </c>
      <c r="C583" s="269" t="s">
        <v>11965</v>
      </c>
      <c r="D583" s="268" t="s">
        <v>3951</v>
      </c>
      <c r="E583" s="271" t="str">
        <f>IFERROR(VLOOKUP($C583,'SINAPI JANEIRO-2022'!$1:$1048576,2,0),IFERROR(VLOOKUP($C583,'5-COMP. PROPRIA'!$B$4:$I$79448,4,0),""))</f>
        <v>MURETA EM ALVENARIA 1 VEZ DIM 2,20X2,20METROS COM COBERTURA DE 5% INCLINAÇÃO</v>
      </c>
      <c r="F583" s="272" t="str">
        <f>IFERROR(VLOOKUP($C583,'SINAPI JANEIRO-2022'!$A:$D,3,0),IFERROR(VLOOKUP($C583,'5-COMP. PROPRIA'!$B$4:$I$79448,5,0),""))</f>
        <v>UN</v>
      </c>
      <c r="G583" s="435">
        <v>1</v>
      </c>
      <c r="H583" s="44">
        <f>IFERROR(VLOOKUP($C583,'SINAPI JANEIRO-2022'!$A:$D,4,0),IFERROR(VLOOKUP($C583,'5-COMP. PROPRIA'!$B$4:$I$79448,8,0),""))</f>
        <v>2905.12</v>
      </c>
      <c r="I583" s="44">
        <f>TRUNC(H583*'4-BDI'!$E$35,2)</f>
        <v>3709.84</v>
      </c>
      <c r="J583" s="44">
        <f t="shared" si="142"/>
        <v>2905.12</v>
      </c>
      <c r="K583" s="512">
        <f t="shared" si="143"/>
        <v>3709.84</v>
      </c>
    </row>
    <row r="584" spans="1:11">
      <c r="A584" s="6"/>
      <c r="B584" s="275" t="s">
        <v>12528</v>
      </c>
      <c r="C584" s="269" t="s">
        <v>11971</v>
      </c>
      <c r="D584" s="268" t="s">
        <v>3951</v>
      </c>
      <c r="E584" s="271" t="str">
        <f>IFERROR(VLOOKUP($C584,'SINAPI JANEIRO-2022'!$1:$1048576,2,0),IFERROR(VLOOKUP($C584,'5-COMP. PROPRIA'!$B$4:$I$79448,4,0),""))</f>
        <v>ARMARIO DE MEDIÇÃO DIRETA 800A E PROTEÇÃO ENERGISA - NDU 002</v>
      </c>
      <c r="F584" s="272" t="str">
        <f>IFERROR(VLOOKUP($C584,'SINAPI JANEIRO-2022'!$A:$D,3,0),IFERROR(VLOOKUP($C584,'5-COMP. PROPRIA'!$B$4:$I$79448,5,0),""))</f>
        <v>UN</v>
      </c>
      <c r="G584" s="435">
        <v>1</v>
      </c>
      <c r="H584" s="44">
        <f>IFERROR(VLOOKUP($C584,'SINAPI JANEIRO-2022'!$A:$D,4,0),IFERROR(VLOOKUP($C584,'5-COMP. PROPRIA'!$B$4:$I$79448,8,0),""))</f>
        <v>1244.79</v>
      </c>
      <c r="I584" s="44">
        <f>TRUNC(H584*'4-BDI'!$E$35,2)</f>
        <v>1589.6</v>
      </c>
      <c r="J584" s="44">
        <f t="shared" si="142"/>
        <v>1244.79</v>
      </c>
      <c r="K584" s="512">
        <f t="shared" si="143"/>
        <v>1589.6</v>
      </c>
    </row>
    <row r="585" spans="1:11">
      <c r="A585" s="6"/>
      <c r="B585" s="275" t="s">
        <v>12529</v>
      </c>
      <c r="C585" s="269" t="s">
        <v>11904</v>
      </c>
      <c r="D585" s="268" t="s">
        <v>3951</v>
      </c>
      <c r="E585" s="271" t="str">
        <f>IFERROR(VLOOKUP($C585,'SINAPI JANEIRO-2022'!$1:$1048576,2,0),IFERROR(VLOOKUP($C585,'5-COMP. PROPRIA'!$B$4:$I$79448,4,0),""))</f>
        <v xml:space="preserve">DISJUNTOR TERMOMAGNETICO TRIPOLAR 300 A / 600 V, TIPO JXD / ICC - 40 KA </v>
      </c>
      <c r="F585" s="272" t="str">
        <f>IFERROR(VLOOKUP($C585,'SINAPI JANEIRO-2022'!$A:$D,3,0),IFERROR(VLOOKUP($C585,'5-COMP. PROPRIA'!$B$4:$I$79448,5,0),""))</f>
        <v>UN</v>
      </c>
      <c r="G585" s="435">
        <v>1</v>
      </c>
      <c r="H585" s="44">
        <f>IFERROR(VLOOKUP($C585,'SINAPI JANEIRO-2022'!$A:$D,4,0),IFERROR(VLOOKUP($C585,'5-COMP. PROPRIA'!$B$4:$I$79448,8,0),""))</f>
        <v>1312.69</v>
      </c>
      <c r="I585" s="44">
        <f>TRUNC(H585*'4-BDI'!$E$35,2)</f>
        <v>1676.3</v>
      </c>
      <c r="J585" s="44">
        <f t="shared" si="142"/>
        <v>1312.69</v>
      </c>
      <c r="K585" s="512">
        <f t="shared" si="143"/>
        <v>1676.3</v>
      </c>
    </row>
    <row r="586" spans="1:11">
      <c r="A586" s="6"/>
      <c r="B586" s="275" t="s">
        <v>12530</v>
      </c>
      <c r="C586" s="269" t="s">
        <v>11974</v>
      </c>
      <c r="D586" s="268" t="s">
        <v>3951</v>
      </c>
      <c r="E586" s="271" t="str">
        <f>IFERROR(VLOOKUP($C586,'SINAPI JANEIRO-2022'!$1:$1048576,2,0),IFERROR(VLOOKUP($C586,'5-COMP. PROPRIA'!$B$4:$I$79448,4,0),""))</f>
        <v>ELETRODUTO AÇO CARBONO C/COSTURA A GALV A FOGO Ø100MM</v>
      </c>
      <c r="F586" s="272" t="str">
        <f>IFERROR(VLOOKUP($C586,'SINAPI JANEIRO-2022'!$A:$D,3,0),IFERROR(VLOOKUP($C586,'5-COMP. PROPRIA'!$B$4:$I$79448,5,0),""))</f>
        <v>M</v>
      </c>
      <c r="G586" s="435">
        <v>7</v>
      </c>
      <c r="H586" s="44">
        <f>IFERROR(VLOOKUP($C586,'SINAPI JANEIRO-2022'!$A:$D,4,0),IFERROR(VLOOKUP($C586,'5-COMP. PROPRIA'!$B$4:$I$79448,8,0),""))</f>
        <v>90.23</v>
      </c>
      <c r="I586" s="44">
        <f>TRUNC(H586*'4-BDI'!$E$35,2)</f>
        <v>115.22</v>
      </c>
      <c r="J586" s="44">
        <f t="shared" si="142"/>
        <v>631.61</v>
      </c>
      <c r="K586" s="512">
        <f t="shared" si="143"/>
        <v>806.54</v>
      </c>
    </row>
    <row r="587" spans="1:11">
      <c r="A587" s="6"/>
      <c r="B587" s="275" t="s">
        <v>12531</v>
      </c>
      <c r="C587" s="269" t="s">
        <v>11976</v>
      </c>
      <c r="D587" s="268" t="s">
        <v>3951</v>
      </c>
      <c r="E587" s="271" t="str">
        <f>IFERROR(VLOOKUP($C587,'SINAPI JANEIRO-2022'!$1:$1048576,2,0),IFERROR(VLOOKUP($C587,'5-COMP. PROPRIA'!$B$4:$I$79448,4,0),""))</f>
        <v>GRAMPO DE ANCORAGEM P/ CABO COBERTO 15KV DE 50MM²</v>
      </c>
      <c r="F587" s="272" t="str">
        <f>IFERROR(VLOOKUP($C587,'SINAPI JANEIRO-2022'!$A:$D,3,0),IFERROR(VLOOKUP($C587,'5-COMP. PROPRIA'!$B$4:$I$79448,5,0),""))</f>
        <v>UN</v>
      </c>
      <c r="G587" s="435">
        <v>3</v>
      </c>
      <c r="H587" s="44">
        <f>IFERROR(VLOOKUP($C587,'SINAPI JANEIRO-2022'!$A:$D,4,0),IFERROR(VLOOKUP($C587,'5-COMP. PROPRIA'!$B$4:$I$79448,8,0),""))</f>
        <v>48.44</v>
      </c>
      <c r="I587" s="44">
        <f>TRUNC(H587*'4-BDI'!$E$35,2)</f>
        <v>61.85</v>
      </c>
      <c r="J587" s="44">
        <f t="shared" si="142"/>
        <v>145.32</v>
      </c>
      <c r="K587" s="512">
        <f t="shared" si="143"/>
        <v>185.55</v>
      </c>
    </row>
    <row r="588" spans="1:11" ht="42.75">
      <c r="A588" s="6"/>
      <c r="B588" s="275" t="s">
        <v>12532</v>
      </c>
      <c r="C588" s="269">
        <v>102105</v>
      </c>
      <c r="D588" s="268" t="s">
        <v>3565</v>
      </c>
      <c r="E588" s="271" t="s">
        <v>11419</v>
      </c>
      <c r="F588" s="272" t="str">
        <f>IFERROR(VLOOKUP($C588,'SINAPI JANEIRO-2022'!$A:$D,3,0),IFERROR(VLOOKUP($C588,'5-COMP. PROPRIA'!$B$4:$I$79448,5,0),""))</f>
        <v>UN</v>
      </c>
      <c r="G588" s="435">
        <v>1</v>
      </c>
      <c r="H588" s="44">
        <f>IFERROR(VLOOKUP($C588,'SINAPI JANEIRO-2022'!$A:$D,4,0),IFERROR(VLOOKUP($C588,'5-COMP. PROPRIA'!$B$4:$I$79448,8,0),""))</f>
        <v>20571.78</v>
      </c>
      <c r="I588" s="44">
        <f>TRUNC(H588*'4-BDI'!$E$35,2)</f>
        <v>26270.22</v>
      </c>
      <c r="J588" s="44">
        <f t="shared" si="142"/>
        <v>20571.78</v>
      </c>
      <c r="K588" s="512">
        <f t="shared" si="143"/>
        <v>26270.22</v>
      </c>
    </row>
    <row r="589" spans="1:11" ht="42.75">
      <c r="A589" s="6"/>
      <c r="B589" s="275" t="s">
        <v>12533</v>
      </c>
      <c r="C589" s="269">
        <v>92992</v>
      </c>
      <c r="D589" s="268" t="s">
        <v>3565</v>
      </c>
      <c r="E589" s="271" t="s">
        <v>13218</v>
      </c>
      <c r="F589" s="272" t="str">
        <f>IFERROR(VLOOKUP($C589,'SINAPI JANEIRO-2022'!$A:$D,3,0),IFERROR(VLOOKUP($C589,'5-COMP. PROPRIA'!$B$4:$I$79448,5,0),""))</f>
        <v>M</v>
      </c>
      <c r="G589" s="435">
        <v>9</v>
      </c>
      <c r="H589" s="44">
        <f>IFERROR(VLOOKUP($C589,'SINAPI JANEIRO-2022'!$A:$D,4,0),IFERROR(VLOOKUP($C589,'5-COMP. PROPRIA'!$B$4:$I$79448,8,0),""))</f>
        <v>102.56</v>
      </c>
      <c r="I589" s="44">
        <f>TRUNC(H589*'4-BDI'!$E$35,2)</f>
        <v>130.96</v>
      </c>
      <c r="J589" s="44">
        <f t="shared" si="142"/>
        <v>923.04</v>
      </c>
      <c r="K589" s="512">
        <f t="shared" si="143"/>
        <v>1178.6400000000001</v>
      </c>
    </row>
    <row r="590" spans="1:11" ht="42.75">
      <c r="A590" s="6"/>
      <c r="B590" s="275" t="s">
        <v>12534</v>
      </c>
      <c r="C590" s="269">
        <v>92998</v>
      </c>
      <c r="D590" s="268" t="s">
        <v>3565</v>
      </c>
      <c r="E590" s="271" t="s">
        <v>13221</v>
      </c>
      <c r="F590" s="272" t="str">
        <f>IFERROR(VLOOKUP($C590,'SINAPI JANEIRO-2022'!$A:$D,3,0),IFERROR(VLOOKUP($C590,'5-COMP. PROPRIA'!$B$4:$I$79448,5,0),""))</f>
        <v>M</v>
      </c>
      <c r="G590" s="435">
        <v>27</v>
      </c>
      <c r="H590" s="44">
        <f>IFERROR(VLOOKUP($C590,'SINAPI JANEIRO-2022'!$A:$D,4,0),IFERROR(VLOOKUP($C590,'5-COMP. PROPRIA'!$B$4:$I$79448,8,0),""))</f>
        <v>201.36</v>
      </c>
      <c r="I590" s="44">
        <f>TRUNC(H590*'4-BDI'!$E$35,2)</f>
        <v>257.13</v>
      </c>
      <c r="J590" s="44">
        <f t="shared" si="142"/>
        <v>5436.72</v>
      </c>
      <c r="K590" s="512">
        <f t="shared" si="143"/>
        <v>6942.51</v>
      </c>
    </row>
    <row r="591" spans="1:11" ht="28.5">
      <c r="A591" s="6"/>
      <c r="B591" s="275" t="s">
        <v>12535</v>
      </c>
      <c r="C591" s="269">
        <v>91862</v>
      </c>
      <c r="D591" s="268" t="s">
        <v>3565</v>
      </c>
      <c r="E591" s="271" t="s">
        <v>1383</v>
      </c>
      <c r="F591" s="272" t="str">
        <f>IFERROR(VLOOKUP($C591,'SINAPI JANEIRO-2022'!$A:$D,3,0),IFERROR(VLOOKUP($C591,'5-COMP. PROPRIA'!$B$4:$I$79448,5,0),""))</f>
        <v>M</v>
      </c>
      <c r="G591" s="435">
        <v>3</v>
      </c>
      <c r="H591" s="44">
        <f>IFERROR(VLOOKUP($C591,'SINAPI JANEIRO-2022'!$A:$D,4,0),IFERROR(VLOOKUP($C591,'5-COMP. PROPRIA'!$B$4:$I$79448,8,0),""))</f>
        <v>8.27</v>
      </c>
      <c r="I591" s="44">
        <f>TRUNC(H591*'4-BDI'!$E$35,2)</f>
        <v>10.56</v>
      </c>
      <c r="J591" s="44">
        <f t="shared" si="142"/>
        <v>24.81</v>
      </c>
      <c r="K591" s="512">
        <f t="shared" si="143"/>
        <v>31.68</v>
      </c>
    </row>
    <row r="592" spans="1:11" ht="28.5">
      <c r="A592" s="6"/>
      <c r="B592" s="275" t="s">
        <v>12536</v>
      </c>
      <c r="C592" s="269">
        <v>97892</v>
      </c>
      <c r="D592" s="268" t="s">
        <v>3565</v>
      </c>
      <c r="E592" s="271" t="s">
        <v>11412</v>
      </c>
      <c r="F592" s="272" t="str">
        <f>IFERROR(VLOOKUP($C592,'SINAPI JANEIRO-2022'!$A:$D,3,0),IFERROR(VLOOKUP($C592,'5-COMP. PROPRIA'!$B$4:$I$79448,5,0),""))</f>
        <v>UN</v>
      </c>
      <c r="G592" s="435">
        <v>5</v>
      </c>
      <c r="H592" s="44">
        <f>IFERROR(VLOOKUP($C592,'SINAPI JANEIRO-2022'!$A:$D,4,0),IFERROR(VLOOKUP($C592,'5-COMP. PROPRIA'!$B$4:$I$79448,8,0),""))</f>
        <v>319.27</v>
      </c>
      <c r="I592" s="44">
        <f>TRUNC(H592*'4-BDI'!$E$35,2)</f>
        <v>407.7</v>
      </c>
      <c r="J592" s="44">
        <f t="shared" si="142"/>
        <v>1596.35</v>
      </c>
      <c r="K592" s="512">
        <f t="shared" si="143"/>
        <v>2038.5</v>
      </c>
    </row>
    <row r="593" spans="1:11">
      <c r="A593" s="6"/>
      <c r="B593" s="275" t="s">
        <v>12537</v>
      </c>
      <c r="C593" s="269" t="s">
        <v>11887</v>
      </c>
      <c r="D593" s="268" t="s">
        <v>3951</v>
      </c>
      <c r="E593" s="271" t="str">
        <f>IFERROR(VLOOKUP($C593,'SINAPI JANEIRO-2022'!$1:$1048576,2,0),IFERROR(VLOOKUP($C593,'5-COMP. PROPRIA'!$B$4:$I$79448,4,0),""))</f>
        <v>PARA RAIO BAIXA TENSÃO PRBT, REDE ISOLADA</v>
      </c>
      <c r="F593" s="272" t="str">
        <f>IFERROR(VLOOKUP($C593,'SINAPI JANEIRO-2022'!$A:$D,3,0),IFERROR(VLOOKUP($C593,'5-COMP. PROPRIA'!$B$4:$I$79448,5,0),""))</f>
        <v>UN</v>
      </c>
      <c r="G593" s="435">
        <v>3</v>
      </c>
      <c r="H593" s="44">
        <f>IFERROR(VLOOKUP($C593,'SINAPI JANEIRO-2022'!$A:$D,4,0),IFERROR(VLOOKUP($C593,'5-COMP. PROPRIA'!$B$4:$I$79448,8,0),""))</f>
        <v>192.43</v>
      </c>
      <c r="I593" s="44">
        <f>TRUNC(H593*'4-BDI'!$E$35,2)</f>
        <v>245.73</v>
      </c>
      <c r="J593" s="44">
        <f t="shared" ref="J593" si="144">TRUNC(G593*H593,2)</f>
        <v>577.29</v>
      </c>
      <c r="K593" s="512">
        <f t="shared" ref="K593" si="145">TRUNC(G593*I593,2)</f>
        <v>737.19</v>
      </c>
    </row>
    <row r="594" spans="1:11" ht="15">
      <c r="A594" s="6"/>
      <c r="B594" s="129" t="s">
        <v>12538</v>
      </c>
      <c r="C594" s="67"/>
      <c r="D594" s="67"/>
      <c r="E594" s="434" t="s">
        <v>12022</v>
      </c>
      <c r="F594" s="67"/>
      <c r="G594" s="69"/>
      <c r="H594" s="69"/>
      <c r="I594" s="69"/>
      <c r="J594" s="69"/>
      <c r="K594" s="527"/>
    </row>
    <row r="595" spans="1:11" ht="15">
      <c r="A595" s="6"/>
      <c r="B595" s="275" t="s">
        <v>12539</v>
      </c>
      <c r="C595" s="433" t="s">
        <v>11979</v>
      </c>
      <c r="D595" s="268" t="s">
        <v>3951</v>
      </c>
      <c r="E595" s="271" t="str">
        <f>IFERROR(VLOOKUP($C595,'SINAPI JANEIRO-2022'!$1:$1048576,2,0),IFERROR(VLOOKUP($C595,'5-COMP. PROPRIA'!$B$4:$I$79448,4,0),""))</f>
        <v>CABO DE ALUMINIO PROTEGIDO 50MM²-15KV - XLPE</v>
      </c>
      <c r="F595" s="272" t="str">
        <f>IFERROR(VLOOKUP($C595,'SINAPI JANEIRO-2022'!$A:$D,3,0),IFERROR(VLOOKUP($C595,'5-COMP. PROPRIA'!$B$4:$I$79448,5,0),""))</f>
        <v>M</v>
      </c>
      <c r="G595" s="435">
        <v>51</v>
      </c>
      <c r="H595" s="44">
        <f>IFERROR(VLOOKUP($C595,'SINAPI JANEIRO-2022'!$A:$D,4,0),IFERROR(VLOOKUP($C595,'5-COMP. PROPRIA'!$B$4:$I$79448,8,0),""))</f>
        <v>18.899999999999999</v>
      </c>
      <c r="I595" s="44">
        <f>TRUNC(H595*'4-BDI'!$E$35,2)</f>
        <v>24.13</v>
      </c>
      <c r="J595" s="44">
        <f t="shared" ref="J595:J598" si="146">TRUNC(G595*H595,2)</f>
        <v>963.9</v>
      </c>
      <c r="K595" s="512">
        <f t="shared" ref="K595:K598" si="147">TRUNC(G595*I595,2)</f>
        <v>1230.6300000000001</v>
      </c>
    </row>
    <row r="596" spans="1:11" ht="15">
      <c r="A596" s="6"/>
      <c r="B596" s="275" t="s">
        <v>12540</v>
      </c>
      <c r="C596" s="433" t="s">
        <v>11981</v>
      </c>
      <c r="D596" s="268" t="s">
        <v>3951</v>
      </c>
      <c r="E596" s="271" t="str">
        <f>IFERROR(VLOOKUP($C596,'SINAPI JANEIRO-2022'!$1:$1048576,2,0),IFERROR(VLOOKUP($C596,'5-COMP. PROPRIA'!$B$4:$I$79448,4,0),""))</f>
        <v>CABO DE AÇO GALVANIZADO 9,5M</v>
      </c>
      <c r="F596" s="272" t="str">
        <f>IFERROR(VLOOKUP($C596,'SINAPI JANEIRO-2022'!$A:$D,3,0),IFERROR(VLOOKUP($C596,'5-COMP. PROPRIA'!$B$4:$I$79448,5,0),""))</f>
        <v>M</v>
      </c>
      <c r="G596" s="435">
        <v>17</v>
      </c>
      <c r="H596" s="44">
        <f>IFERROR(VLOOKUP($C596,'SINAPI JANEIRO-2022'!$A:$D,4,0),IFERROR(VLOOKUP($C596,'5-COMP. PROPRIA'!$B$4:$I$79448,8,0),""))</f>
        <v>34.43</v>
      </c>
      <c r="I596" s="44">
        <f>TRUNC(H596*'4-BDI'!$E$35,2)</f>
        <v>43.96</v>
      </c>
      <c r="J596" s="44">
        <f t="shared" si="146"/>
        <v>585.30999999999995</v>
      </c>
      <c r="K596" s="512">
        <f t="shared" si="147"/>
        <v>747.32</v>
      </c>
    </row>
    <row r="597" spans="1:11" ht="15">
      <c r="A597" s="6"/>
      <c r="B597" s="275" t="s">
        <v>12541</v>
      </c>
      <c r="C597" s="433" t="s">
        <v>11983</v>
      </c>
      <c r="D597" s="268" t="s">
        <v>3951</v>
      </c>
      <c r="E597" s="271" t="str">
        <f>IFERROR(VLOOKUP($C597,'SINAPI JANEIRO-2022'!$1:$1048576,2,0),IFERROR(VLOOKUP($C597,'5-COMP. PROPRIA'!$B$4:$I$79448,4,0),""))</f>
        <v>ESPAÇADOR LOSANGULAR  PARA CABO DE ALUMINIO - 15 KV</v>
      </c>
      <c r="F597" s="272" t="str">
        <f>IFERROR(VLOOKUP($C597,'SINAPI JANEIRO-2022'!$A:$D,3,0),IFERROR(VLOOKUP($C597,'5-COMP. PROPRIA'!$B$4:$I$79448,5,0),""))</f>
        <v>UN</v>
      </c>
      <c r="G597" s="435">
        <v>2</v>
      </c>
      <c r="H597" s="44">
        <f>IFERROR(VLOOKUP($C597,'SINAPI JANEIRO-2022'!$A:$D,4,0),IFERROR(VLOOKUP($C597,'5-COMP. PROPRIA'!$B$4:$I$79448,8,0),""))</f>
        <v>52.46</v>
      </c>
      <c r="I597" s="44">
        <f>TRUNC(H597*'4-BDI'!$E$35,2)</f>
        <v>66.989999999999995</v>
      </c>
      <c r="J597" s="44">
        <f t="shared" si="146"/>
        <v>104.92</v>
      </c>
      <c r="K597" s="512">
        <f t="shared" si="147"/>
        <v>133.97999999999999</v>
      </c>
    </row>
    <row r="598" spans="1:11" ht="15">
      <c r="A598" s="6"/>
      <c r="B598" s="275" t="s">
        <v>12542</v>
      </c>
      <c r="C598" s="433" t="s">
        <v>11885</v>
      </c>
      <c r="D598" s="268" t="s">
        <v>3951</v>
      </c>
      <c r="E598" s="271" t="str">
        <f>IFERROR(VLOOKUP($C598,'SINAPI JANEIRO-2022'!$1:$1048576,2,0),IFERROR(VLOOKUP($C598,'5-COMP. PROPRIA'!$B$4:$I$79448,4,0),""))</f>
        <v>RETIRADA DE POSTE DE CONCRETO</v>
      </c>
      <c r="F598" s="272" t="str">
        <f>IFERROR(VLOOKUP($C598,'SINAPI JANEIRO-2022'!$A:$D,3,0),IFERROR(VLOOKUP($C598,'5-COMP. PROPRIA'!$B$4:$I$79448,5,0),""))</f>
        <v>UN</v>
      </c>
      <c r="G598" s="435">
        <v>1</v>
      </c>
      <c r="H598" s="44">
        <f>IFERROR(VLOOKUP($C598,'SINAPI JANEIRO-2022'!$A:$D,4,0),IFERROR(VLOOKUP($C598,'5-COMP. PROPRIA'!$B$4:$I$79448,8,0),""))</f>
        <v>986.39</v>
      </c>
      <c r="I598" s="44">
        <f>TRUNC(H598*'4-BDI'!$E$35,2)</f>
        <v>1259.6199999999999</v>
      </c>
      <c r="J598" s="44">
        <f t="shared" si="146"/>
        <v>986.39</v>
      </c>
      <c r="K598" s="512">
        <f t="shared" si="147"/>
        <v>1259.6199999999999</v>
      </c>
    </row>
    <row r="599" spans="1:11" ht="15">
      <c r="A599" s="6"/>
      <c r="B599" s="129" t="s">
        <v>12543</v>
      </c>
      <c r="C599" s="67"/>
      <c r="D599" s="67"/>
      <c r="E599" s="434" t="s">
        <v>12023</v>
      </c>
      <c r="F599" s="67"/>
      <c r="G599" s="69"/>
      <c r="H599" s="69"/>
      <c r="I599" s="69"/>
      <c r="J599" s="69"/>
      <c r="K599" s="527"/>
    </row>
    <row r="600" spans="1:11" ht="28.5">
      <c r="A600" s="6"/>
      <c r="B600" s="275" t="s">
        <v>12544</v>
      </c>
      <c r="C600" s="269" t="s">
        <v>11986</v>
      </c>
      <c r="D600" s="268" t="s">
        <v>3951</v>
      </c>
      <c r="E600" s="271" t="str">
        <f>IFERROR(VLOOKUP($C600,'SINAPI JANEIRO-2022'!$1:$1048576,2,0),IFERROR(VLOOKUP($C600,'5-COMP. PROPRIA'!$B$4:$I$79448,4,0),""))</f>
        <v>SERVIÇO DE CAMINHÃO LINHA VIVA PARA IMPLANTAÇÃO DE 1 POSTE E SERVIÇO DE CONEXÃO</v>
      </c>
      <c r="F600" s="272" t="str">
        <f>IFERROR(VLOOKUP($C600,'SINAPI JANEIRO-2022'!$A:$D,3,0),IFERROR(VLOOKUP($C600,'5-COMP. PROPRIA'!$B$4:$I$79448,5,0),""))</f>
        <v>UN</v>
      </c>
      <c r="G600" s="435">
        <v>1</v>
      </c>
      <c r="H600" s="44">
        <f>IFERROR(VLOOKUP($C600,'SINAPI JANEIRO-2022'!$A:$D,4,0),IFERROR(VLOOKUP($C600,'5-COMP. PROPRIA'!$B$4:$I$79448,8,0),""))</f>
        <v>2673.6</v>
      </c>
      <c r="I600" s="44">
        <f>TRUNC(H600*'4-BDI'!$E$35,2)</f>
        <v>3414.19</v>
      </c>
      <c r="J600" s="44">
        <f t="shared" ref="J600:J622" si="148">TRUNC(G600*H600,2)</f>
        <v>2673.6</v>
      </c>
      <c r="K600" s="512">
        <f t="shared" ref="K600:K622" si="149">TRUNC(G600*I600,2)</f>
        <v>3414.19</v>
      </c>
    </row>
    <row r="601" spans="1:11">
      <c r="A601" s="6"/>
      <c r="B601" s="275" t="s">
        <v>12545</v>
      </c>
      <c r="C601" s="269" t="s">
        <v>11906</v>
      </c>
      <c r="D601" s="268" t="s">
        <v>3951</v>
      </c>
      <c r="E601" s="271" t="str">
        <f>IFERROR(VLOOKUP($C601,'SINAPI JANEIRO-2022'!$1:$1048576,2,0),IFERROR(VLOOKUP($C601,'5-COMP. PROPRIA'!$B$4:$I$79448,4,0),""))</f>
        <v>POSTE CONCRETO CIRCULAR 11/600</v>
      </c>
      <c r="F601" s="272" t="str">
        <f>IFERROR(VLOOKUP($C601,'SINAPI JANEIRO-2022'!$A:$D,3,0),IFERROR(VLOOKUP($C601,'5-COMP. PROPRIA'!$B$4:$I$79448,5,0),""))</f>
        <v>UN</v>
      </c>
      <c r="G601" s="435">
        <v>1</v>
      </c>
      <c r="H601" s="44">
        <f>IFERROR(VLOOKUP($C601,'SINAPI JANEIRO-2022'!$A:$D,4,0),IFERROR(VLOOKUP($C601,'5-COMP. PROPRIA'!$B$4:$I$79448,8,0),""))</f>
        <v>3381.43</v>
      </c>
      <c r="I601" s="44">
        <f>TRUNC(H601*'4-BDI'!$E$35,2)</f>
        <v>4318.09</v>
      </c>
      <c r="J601" s="44">
        <f t="shared" si="148"/>
        <v>3381.43</v>
      </c>
      <c r="K601" s="512">
        <f t="shared" si="149"/>
        <v>4318.09</v>
      </c>
    </row>
    <row r="602" spans="1:11">
      <c r="A602" s="6"/>
      <c r="B602" s="275" t="s">
        <v>12546</v>
      </c>
      <c r="C602" s="269" t="s">
        <v>11933</v>
      </c>
      <c r="D602" s="268" t="s">
        <v>3951</v>
      </c>
      <c r="E602" s="271" t="str">
        <f>IFERROR(VLOOKUP($C602,'SINAPI JANEIRO-2022'!$1:$1048576,2,0),IFERROR(VLOOKUP($C602,'5-COMP. PROPRIA'!$B$4:$I$79448,4,0),""))</f>
        <v>CRUZETA DE CONCRETO 250 DAN RETANGULAR</v>
      </c>
      <c r="F602" s="272" t="str">
        <f>IFERROR(VLOOKUP($C602,'SINAPI JANEIRO-2022'!$A:$D,3,0),IFERROR(VLOOKUP($C602,'5-COMP. PROPRIA'!$B$4:$I$79448,5,0),""))</f>
        <v>UN</v>
      </c>
      <c r="G602" s="435">
        <v>2</v>
      </c>
      <c r="H602" s="44">
        <f>IFERROR(VLOOKUP($C602,'SINAPI JANEIRO-2022'!$A:$D,4,0),IFERROR(VLOOKUP($C602,'5-COMP. PROPRIA'!$B$4:$I$79448,8,0),""))</f>
        <v>342.76</v>
      </c>
      <c r="I602" s="44">
        <f>TRUNC(H602*'4-BDI'!$E$35,2)</f>
        <v>437.7</v>
      </c>
      <c r="J602" s="44">
        <f t="shared" si="148"/>
        <v>685.52</v>
      </c>
      <c r="K602" s="512">
        <f t="shared" si="149"/>
        <v>875.4</v>
      </c>
    </row>
    <row r="603" spans="1:11">
      <c r="A603" s="6"/>
      <c r="B603" s="275" t="s">
        <v>12547</v>
      </c>
      <c r="C603" s="269" t="s">
        <v>11930</v>
      </c>
      <c r="D603" s="268" t="s">
        <v>3951</v>
      </c>
      <c r="E603" s="271" t="str">
        <f>IFERROR(VLOOKUP($C603,'SINAPI JANEIRO-2022'!$1:$1048576,2,0),IFERROR(VLOOKUP($C603,'5-COMP. PROPRIA'!$B$4:$I$79448,4,0),""))</f>
        <v>MÃO FRANCESA 619MM</v>
      </c>
      <c r="F603" s="272" t="str">
        <f>IFERROR(VLOOKUP($C603,'SINAPI JANEIRO-2022'!$A:$D,3,0),IFERROR(VLOOKUP($C603,'5-COMP. PROPRIA'!$B$4:$I$79448,5,0),""))</f>
        <v>UN</v>
      </c>
      <c r="G603" s="435">
        <v>4</v>
      </c>
      <c r="H603" s="44">
        <f>IFERROR(VLOOKUP($C603,'SINAPI JANEIRO-2022'!$A:$D,4,0),IFERROR(VLOOKUP($C603,'5-COMP. PROPRIA'!$B$4:$I$79448,8,0),""))</f>
        <v>45.37</v>
      </c>
      <c r="I603" s="44">
        <f>TRUNC(H603*'4-BDI'!$E$35,2)</f>
        <v>57.93</v>
      </c>
      <c r="J603" s="44">
        <f t="shared" si="148"/>
        <v>181.48</v>
      </c>
      <c r="K603" s="512">
        <f t="shared" si="149"/>
        <v>231.72</v>
      </c>
    </row>
    <row r="604" spans="1:11">
      <c r="A604" s="6"/>
      <c r="B604" s="275" t="s">
        <v>12548</v>
      </c>
      <c r="C604" s="269" t="s">
        <v>11957</v>
      </c>
      <c r="D604" s="268" t="s">
        <v>3951</v>
      </c>
      <c r="E604" s="271" t="str">
        <f>IFERROR(VLOOKUP($C604,'SINAPI JANEIRO-2022'!$1:$1048576,2,0),IFERROR(VLOOKUP($C604,'5-COMP. PROPRIA'!$B$4:$I$79448,4,0),""))</f>
        <v>PINO AUTO TRAVANTE, 140MM PARA ISOLADOR PINO</v>
      </c>
      <c r="F604" s="272" t="str">
        <f>IFERROR(VLOOKUP($C604,'SINAPI JANEIRO-2022'!$A:$D,3,0),IFERROR(VLOOKUP($C604,'5-COMP. PROPRIA'!$B$4:$I$79448,5,0),""))</f>
        <v>UN</v>
      </c>
      <c r="G604" s="435">
        <v>4</v>
      </c>
      <c r="H604" s="44">
        <f>IFERROR(VLOOKUP($C604,'SINAPI JANEIRO-2022'!$A:$D,4,0),IFERROR(VLOOKUP($C604,'5-COMP. PROPRIA'!$B$4:$I$79448,8,0),""))</f>
        <v>13.36</v>
      </c>
      <c r="I604" s="44">
        <f>TRUNC(H604*'4-BDI'!$E$35,2)</f>
        <v>17.059999999999999</v>
      </c>
      <c r="J604" s="44">
        <f t="shared" si="148"/>
        <v>53.44</v>
      </c>
      <c r="K604" s="512">
        <f t="shared" si="149"/>
        <v>68.239999999999995</v>
      </c>
    </row>
    <row r="605" spans="1:11">
      <c r="A605" s="6"/>
      <c r="B605" s="275" t="s">
        <v>12549</v>
      </c>
      <c r="C605" s="269" t="s">
        <v>11955</v>
      </c>
      <c r="D605" s="268" t="s">
        <v>3951</v>
      </c>
      <c r="E605" s="271" t="str">
        <f>IFERROR(VLOOKUP($C605,'SINAPI JANEIRO-2022'!$1:$1048576,2,0),IFERROR(VLOOKUP($C605,'5-COMP. PROPRIA'!$B$4:$I$79448,4,0),""))</f>
        <v>ISOLADOR DE PINO POLIMÉRICO 15KV</v>
      </c>
      <c r="F605" s="272" t="str">
        <f>IFERROR(VLOOKUP($C605,'SINAPI JANEIRO-2022'!$A:$D,3,0),IFERROR(VLOOKUP($C605,'5-COMP. PROPRIA'!$B$4:$I$79448,5,0),""))</f>
        <v>UN</v>
      </c>
      <c r="G605" s="435">
        <v>4</v>
      </c>
      <c r="H605" s="44">
        <f>IFERROR(VLOOKUP($C605,'SINAPI JANEIRO-2022'!$A:$D,4,0),IFERROR(VLOOKUP($C605,'5-COMP. PROPRIA'!$B$4:$I$79448,8,0),""))</f>
        <v>35.299999999999997</v>
      </c>
      <c r="I605" s="44">
        <f>TRUNC(H605*'4-BDI'!$E$35,2)</f>
        <v>45.07</v>
      </c>
      <c r="J605" s="44">
        <f t="shared" si="148"/>
        <v>141.19999999999999</v>
      </c>
      <c r="K605" s="512">
        <f t="shared" si="149"/>
        <v>180.28</v>
      </c>
    </row>
    <row r="606" spans="1:11" ht="57">
      <c r="A606" s="6"/>
      <c r="B606" s="275" t="s">
        <v>12550</v>
      </c>
      <c r="C606" s="269" t="s">
        <v>11997</v>
      </c>
      <c r="D606" s="268" t="s">
        <v>3951</v>
      </c>
      <c r="E606" s="271" t="str">
        <f>IFERROR(VLOOKUP($C606,'SINAPI JANEIRO-2022'!$1:$1048576,2,0),IFERROR(VLOOKUP($C606,'5-COMP. PROPRIA'!$B$4:$I$79448,4,0),""))</f>
        <v>CHAVE FUSIVEL PARA REDES DE DISTRIBUICAO, TENSAO DE 15,0 KV, CORRENTE NOMINAL DO PORTA FUSIVEL DE 100 A, CAPACIDADE DE INTERRUPCAO SIMETRICA DE 7,10 KA, CAPACIDADE DE INTERRUPCAO ASSIMETRICA 10,00 KA. COM ELO FUSÍVEL DE 5H</v>
      </c>
      <c r="F606" s="272" t="str">
        <f>IFERROR(VLOOKUP($C606,'SINAPI JANEIRO-2022'!$A:$D,3,0),IFERROR(VLOOKUP($C606,'5-COMP. PROPRIA'!$B$4:$I$79448,5,0),""))</f>
        <v>UN</v>
      </c>
      <c r="G606" s="435">
        <v>3</v>
      </c>
      <c r="H606" s="44">
        <f>IFERROR(VLOOKUP($C606,'SINAPI JANEIRO-2022'!$A:$D,4,0),IFERROR(VLOOKUP($C606,'5-COMP. PROPRIA'!$B$4:$I$79448,8,0),""))</f>
        <v>181.32</v>
      </c>
      <c r="I606" s="44">
        <f>TRUNC(H606*'4-BDI'!$E$35,2)</f>
        <v>231.54</v>
      </c>
      <c r="J606" s="44">
        <f t="shared" si="148"/>
        <v>543.96</v>
      </c>
      <c r="K606" s="512">
        <f t="shared" si="149"/>
        <v>694.62</v>
      </c>
    </row>
    <row r="607" spans="1:11">
      <c r="A607" s="6"/>
      <c r="B607" s="275" t="s">
        <v>12551</v>
      </c>
      <c r="C607" s="269" t="s">
        <v>11912</v>
      </c>
      <c r="D607" s="268" t="s">
        <v>3951</v>
      </c>
      <c r="E607" s="271" t="str">
        <f>IFERROR(VLOOKUP($C607,'SINAPI JANEIRO-2022'!$1:$1048576,2,0),IFERROR(VLOOKUP($C607,'5-COMP. PROPRIA'!$B$4:$I$79448,4,0),""))</f>
        <v>SAPATILHA</v>
      </c>
      <c r="F607" s="272" t="str">
        <f>IFERROR(VLOOKUP($C607,'SINAPI JANEIRO-2022'!$A:$D,3,0),IFERROR(VLOOKUP($C607,'5-COMP. PROPRIA'!$B$4:$I$79448,5,0),""))</f>
        <v>UN</v>
      </c>
      <c r="G607" s="435">
        <v>1</v>
      </c>
      <c r="H607" s="44">
        <f>IFERROR(VLOOKUP($C607,'SINAPI JANEIRO-2022'!$A:$D,4,0),IFERROR(VLOOKUP($C607,'5-COMP. PROPRIA'!$B$4:$I$79448,8,0),""))</f>
        <v>13.94</v>
      </c>
      <c r="I607" s="44">
        <f>TRUNC(H607*'4-BDI'!$E$35,2)</f>
        <v>17.8</v>
      </c>
      <c r="J607" s="44">
        <f t="shared" si="148"/>
        <v>13.94</v>
      </c>
      <c r="K607" s="512">
        <f t="shared" si="149"/>
        <v>17.8</v>
      </c>
    </row>
    <row r="608" spans="1:11">
      <c r="A608" s="6"/>
      <c r="B608" s="275" t="s">
        <v>12552</v>
      </c>
      <c r="C608" s="269" t="s">
        <v>11914</v>
      </c>
      <c r="D608" s="268" t="s">
        <v>3951</v>
      </c>
      <c r="E608" s="271" t="str">
        <f>IFERROR(VLOOKUP($C608,'SINAPI JANEIRO-2022'!$1:$1048576,2,0),IFERROR(VLOOKUP($C608,'5-COMP. PROPRIA'!$B$4:$I$79448,4,0),""))</f>
        <v>PORCA-OLHAL</v>
      </c>
      <c r="F608" s="272" t="str">
        <f>IFERROR(VLOOKUP($C608,'SINAPI JANEIRO-2022'!$A:$D,3,0),IFERROR(VLOOKUP($C608,'5-COMP. PROPRIA'!$B$4:$I$79448,5,0),""))</f>
        <v>UN</v>
      </c>
      <c r="G608" s="435">
        <v>4</v>
      </c>
      <c r="H608" s="44">
        <f>IFERROR(VLOOKUP($C608,'SINAPI JANEIRO-2022'!$A:$D,4,0),IFERROR(VLOOKUP($C608,'5-COMP. PROPRIA'!$B$4:$I$79448,8,0),""))</f>
        <v>15.39</v>
      </c>
      <c r="I608" s="44">
        <f>TRUNC(H608*'4-BDI'!$E$35,2)</f>
        <v>19.649999999999999</v>
      </c>
      <c r="J608" s="44">
        <f t="shared" si="148"/>
        <v>61.56</v>
      </c>
      <c r="K608" s="512">
        <f t="shared" si="149"/>
        <v>78.599999999999994</v>
      </c>
    </row>
    <row r="609" spans="1:11">
      <c r="A609" s="6"/>
      <c r="B609" s="275" t="s">
        <v>12553</v>
      </c>
      <c r="C609" s="269" t="s">
        <v>11916</v>
      </c>
      <c r="D609" s="268" t="s">
        <v>3951</v>
      </c>
      <c r="E609" s="271" t="str">
        <f>IFERROR(VLOOKUP($C609,'SINAPI JANEIRO-2022'!$1:$1048576,2,0),IFERROR(VLOOKUP($C609,'5-COMP. PROPRIA'!$B$4:$I$79448,4,0),""))</f>
        <v>ISOLADOR DE ANCORAGEM TIPO BASTÃO POLIMERO 15KV</v>
      </c>
      <c r="F609" s="272" t="str">
        <f>IFERROR(VLOOKUP($C609,'SINAPI JANEIRO-2022'!$A:$D,3,0),IFERROR(VLOOKUP($C609,'5-COMP. PROPRIA'!$B$4:$I$79448,5,0),""))</f>
        <v>UN</v>
      </c>
      <c r="G609" s="435">
        <v>3</v>
      </c>
      <c r="H609" s="44">
        <f>IFERROR(VLOOKUP($C609,'SINAPI JANEIRO-2022'!$A:$D,4,0),IFERROR(VLOOKUP($C609,'5-COMP. PROPRIA'!$B$4:$I$79448,8,0),""))</f>
        <v>61.33</v>
      </c>
      <c r="I609" s="44">
        <f>TRUNC(H609*'4-BDI'!$E$35,2)</f>
        <v>78.31</v>
      </c>
      <c r="J609" s="44">
        <f t="shared" si="148"/>
        <v>183.99</v>
      </c>
      <c r="K609" s="512">
        <f t="shared" si="149"/>
        <v>234.93</v>
      </c>
    </row>
    <row r="610" spans="1:11">
      <c r="A610" s="6"/>
      <c r="B610" s="275" t="s">
        <v>12554</v>
      </c>
      <c r="C610" s="269" t="s">
        <v>11919</v>
      </c>
      <c r="D610" s="268" t="s">
        <v>3951</v>
      </c>
      <c r="E610" s="271" t="str">
        <f>IFERROR(VLOOKUP($C610,'SINAPI JANEIRO-2022'!$1:$1048576,2,0),IFERROR(VLOOKUP($C610,'5-COMP. PROPRIA'!$B$4:$I$79448,4,0),""))</f>
        <v>MANILHA SAPATILHA</v>
      </c>
      <c r="F610" s="272" t="str">
        <f>IFERROR(VLOOKUP($C610,'SINAPI JANEIRO-2022'!$A:$D,3,0),IFERROR(VLOOKUP($C610,'5-COMP. PROPRIA'!$B$4:$I$79448,5,0),""))</f>
        <v>UN</v>
      </c>
      <c r="G610" s="435">
        <v>3</v>
      </c>
      <c r="H610" s="44">
        <f>IFERROR(VLOOKUP($C610,'SINAPI JANEIRO-2022'!$A:$D,4,0),IFERROR(VLOOKUP($C610,'5-COMP. PROPRIA'!$B$4:$I$79448,8,0),""))</f>
        <v>21.83</v>
      </c>
      <c r="I610" s="44">
        <f>TRUNC(H610*'4-BDI'!$E$35,2)</f>
        <v>27.87</v>
      </c>
      <c r="J610" s="44">
        <f t="shared" si="148"/>
        <v>65.489999999999995</v>
      </c>
      <c r="K610" s="512">
        <f t="shared" si="149"/>
        <v>83.61</v>
      </c>
    </row>
    <row r="611" spans="1:11">
      <c r="A611" s="6"/>
      <c r="B611" s="275" t="s">
        <v>12555</v>
      </c>
      <c r="C611" s="269" t="s">
        <v>11922</v>
      </c>
      <c r="D611" s="268" t="s">
        <v>3951</v>
      </c>
      <c r="E611" s="271" t="str">
        <f>IFERROR(VLOOKUP($C611,'SINAPI JANEIRO-2022'!$1:$1048576,2,0),IFERROR(VLOOKUP($C611,'5-COMP. PROPRIA'!$B$4:$I$79448,4,0),""))</f>
        <v>GANCHO OLHAL</v>
      </c>
      <c r="F611" s="272" t="str">
        <f>IFERROR(VLOOKUP($C611,'SINAPI JANEIRO-2022'!$A:$D,3,0),IFERROR(VLOOKUP($C611,'5-COMP. PROPRIA'!$B$4:$I$79448,5,0),""))</f>
        <v>UN</v>
      </c>
      <c r="G611" s="435">
        <v>3</v>
      </c>
      <c r="H611" s="44">
        <f>IFERROR(VLOOKUP($C611,'SINAPI JANEIRO-2022'!$A:$D,4,0),IFERROR(VLOOKUP($C611,'5-COMP. PROPRIA'!$B$4:$I$79448,8,0),""))</f>
        <v>28.16</v>
      </c>
      <c r="I611" s="44">
        <f>TRUNC(H611*'4-BDI'!$E$35,2)</f>
        <v>35.96</v>
      </c>
      <c r="J611" s="44">
        <f t="shared" si="148"/>
        <v>84.48</v>
      </c>
      <c r="K611" s="512">
        <f t="shared" si="149"/>
        <v>107.88</v>
      </c>
    </row>
    <row r="612" spans="1:11">
      <c r="A612" s="6"/>
      <c r="B612" s="275" t="s">
        <v>12556</v>
      </c>
      <c r="C612" s="269" t="s">
        <v>11988</v>
      </c>
      <c r="D612" s="268" t="s">
        <v>3951</v>
      </c>
      <c r="E612" s="271" t="str">
        <f>IFERROR(VLOOKUP($C612,'SINAPI JANEIRO-2022'!$1:$1048576,2,0),IFERROR(VLOOKUP($C612,'5-COMP. PROPRIA'!$B$4:$I$79448,4,0),""))</f>
        <v>ARAME DE AÇO GALVANIZADO - 14 BWG</v>
      </c>
      <c r="F612" s="272" t="str">
        <f>IFERROR(VLOOKUP($C612,'SINAPI JANEIRO-2022'!$A:$D,3,0),IFERROR(VLOOKUP($C612,'5-COMP. PROPRIA'!$B$4:$I$79448,5,0),""))</f>
        <v>M</v>
      </c>
      <c r="G612" s="435">
        <v>3</v>
      </c>
      <c r="H612" s="44">
        <f>IFERROR(VLOOKUP($C612,'SINAPI JANEIRO-2022'!$A:$D,4,0),IFERROR(VLOOKUP($C612,'5-COMP. PROPRIA'!$B$4:$I$79448,8,0),""))</f>
        <v>10.73</v>
      </c>
      <c r="I612" s="44">
        <f>TRUNC(H612*'4-BDI'!$E$35,2)</f>
        <v>13.7</v>
      </c>
      <c r="J612" s="44">
        <f t="shared" si="148"/>
        <v>32.19</v>
      </c>
      <c r="K612" s="512">
        <f t="shared" si="149"/>
        <v>41.1</v>
      </c>
    </row>
    <row r="613" spans="1:11">
      <c r="A613" s="6"/>
      <c r="B613" s="275" t="s">
        <v>12557</v>
      </c>
      <c r="C613" s="269" t="s">
        <v>11909</v>
      </c>
      <c r="D613" s="268" t="s">
        <v>3951</v>
      </c>
      <c r="E613" s="271" t="str">
        <f>IFERROR(VLOOKUP($C613,'SINAPI JANEIRO-2022'!$1:$1048576,2,0),IFERROR(VLOOKUP($C613,'5-COMP. PROPRIA'!$B$4:$I$79448,4,0),""))</f>
        <v>ALÇA PRE-FORMADA DE ESTAI PARA CABO AÇO GALV. 9,5MM</v>
      </c>
      <c r="F613" s="272" t="str">
        <f>IFERROR(VLOOKUP($C613,'SINAPI JANEIRO-2022'!$A:$D,3,0),IFERROR(VLOOKUP($C613,'5-COMP. PROPRIA'!$B$4:$I$79448,5,0),""))</f>
        <v>UN</v>
      </c>
      <c r="G613" s="435">
        <v>1</v>
      </c>
      <c r="H613" s="44">
        <f>IFERROR(VLOOKUP($C613,'SINAPI JANEIRO-2022'!$A:$D,4,0),IFERROR(VLOOKUP($C613,'5-COMP. PROPRIA'!$B$4:$I$79448,8,0),""))</f>
        <v>25.4</v>
      </c>
      <c r="I613" s="44">
        <f>TRUNC(H613*'4-BDI'!$E$35,2)</f>
        <v>32.43</v>
      </c>
      <c r="J613" s="44">
        <f t="shared" si="148"/>
        <v>25.4</v>
      </c>
      <c r="K613" s="512">
        <f t="shared" si="149"/>
        <v>32.43</v>
      </c>
    </row>
    <row r="614" spans="1:11">
      <c r="A614" s="6"/>
      <c r="B614" s="275" t="s">
        <v>12558</v>
      </c>
      <c r="C614" s="269" t="s">
        <v>11976</v>
      </c>
      <c r="D614" s="268" t="s">
        <v>3951</v>
      </c>
      <c r="E614" s="271" t="str">
        <f>IFERROR(VLOOKUP($C614,'SINAPI JANEIRO-2022'!$1:$1048576,2,0),IFERROR(VLOOKUP($C614,'5-COMP. PROPRIA'!$B$4:$I$79448,4,0),""))</f>
        <v>GRAMPO DE ANCORAGEM P/ CABO COBERTO 15KV DE 50MM²</v>
      </c>
      <c r="F614" s="272" t="str">
        <f>IFERROR(VLOOKUP($C614,'SINAPI JANEIRO-2022'!$A:$D,3,0),IFERROR(VLOOKUP($C614,'5-COMP. PROPRIA'!$B$4:$I$79448,5,0),""))</f>
        <v>UN</v>
      </c>
      <c r="G614" s="435">
        <v>3</v>
      </c>
      <c r="H614" s="44">
        <f>IFERROR(VLOOKUP($C614,'SINAPI JANEIRO-2022'!$A:$D,4,0),IFERROR(VLOOKUP($C614,'5-COMP. PROPRIA'!$B$4:$I$79448,8,0),""))</f>
        <v>48.44</v>
      </c>
      <c r="I614" s="44">
        <f>TRUNC(H614*'4-BDI'!$E$35,2)</f>
        <v>61.85</v>
      </c>
      <c r="J614" s="44">
        <f t="shared" si="148"/>
        <v>145.32</v>
      </c>
      <c r="K614" s="512">
        <f t="shared" si="149"/>
        <v>185.55</v>
      </c>
    </row>
    <row r="615" spans="1:11">
      <c r="A615" s="6"/>
      <c r="B615" s="275" t="s">
        <v>12559</v>
      </c>
      <c r="C615" s="269" t="s">
        <v>11995</v>
      </c>
      <c r="D615" s="268" t="s">
        <v>3951</v>
      </c>
      <c r="E615" s="271" t="str">
        <f>IFERROR(VLOOKUP($C615,'SINAPI JANEIRO-2022'!$1:$1048576,2,0),IFERROR(VLOOKUP($C615,'5-COMP. PROPRIA'!$B$4:$I$79448,4,0),""))</f>
        <v>GRAMPO DE LINHA VIVA</v>
      </c>
      <c r="F615" s="272" t="str">
        <f>IFERROR(VLOOKUP($C615,'SINAPI JANEIRO-2022'!$A:$D,3,0),IFERROR(VLOOKUP($C615,'5-COMP. PROPRIA'!$B$4:$I$79448,5,0),""))</f>
        <v>UN</v>
      </c>
      <c r="G615" s="435">
        <v>3</v>
      </c>
      <c r="H615" s="44">
        <f>IFERROR(VLOOKUP($C615,'SINAPI JANEIRO-2022'!$A:$D,4,0),IFERROR(VLOOKUP($C615,'5-COMP. PROPRIA'!$B$4:$I$79448,8,0),""))</f>
        <v>58.85</v>
      </c>
      <c r="I615" s="44">
        <f>TRUNC(H615*'4-BDI'!$E$35,2)</f>
        <v>75.150000000000006</v>
      </c>
      <c r="J615" s="44">
        <f t="shared" si="148"/>
        <v>176.55</v>
      </c>
      <c r="K615" s="512">
        <f t="shared" si="149"/>
        <v>225.45</v>
      </c>
    </row>
    <row r="616" spans="1:11">
      <c r="A616" s="6"/>
      <c r="B616" s="275" t="s">
        <v>12560</v>
      </c>
      <c r="C616" s="269" t="s">
        <v>12004</v>
      </c>
      <c r="D616" s="268" t="s">
        <v>3951</v>
      </c>
      <c r="E616" s="271" t="str">
        <f>IFERROR(VLOOKUP($C616,'SINAPI JANEIRO-2022'!$1:$1048576,2,0),IFERROR(VLOOKUP($C616,'5-COMP. PROPRIA'!$B$4:$I$79448,4,0),""))</f>
        <v>CONECTOR DERIVAÇÃO CUNHA TIPO ESTRIBO NORMAL - 50MM² X 2AWG</v>
      </c>
      <c r="F616" s="272" t="str">
        <f>IFERROR(VLOOKUP($C616,'SINAPI JANEIRO-2022'!$A:$D,3,0),IFERROR(VLOOKUP($C616,'5-COMP. PROPRIA'!$B$4:$I$79448,5,0),""))</f>
        <v>UN</v>
      </c>
      <c r="G616" s="435">
        <v>3</v>
      </c>
      <c r="H616" s="44">
        <f>IFERROR(VLOOKUP($C616,'SINAPI JANEIRO-2022'!$A:$D,4,0),IFERROR(VLOOKUP($C616,'5-COMP. PROPRIA'!$B$4:$I$79448,8,0),""))</f>
        <v>39.479999999999997</v>
      </c>
      <c r="I616" s="44">
        <f>TRUNC(H616*'4-BDI'!$E$35,2)</f>
        <v>50.41</v>
      </c>
      <c r="J616" s="44">
        <f t="shared" si="148"/>
        <v>118.44</v>
      </c>
      <c r="K616" s="512">
        <f t="shared" si="149"/>
        <v>151.22999999999999</v>
      </c>
    </row>
    <row r="617" spans="1:11">
      <c r="A617" s="6"/>
      <c r="B617" s="275" t="s">
        <v>12561</v>
      </c>
      <c r="C617" s="269" t="s">
        <v>12009</v>
      </c>
      <c r="D617" s="268" t="s">
        <v>3951</v>
      </c>
      <c r="E617" s="271" t="str">
        <f>IFERROR(VLOOKUP($C617,'SINAPI JANEIRO-2022'!$1:$1048576,2,0),IFERROR(VLOOKUP($C617,'5-COMP. PROPRIA'!$B$4:$I$79448,4,0),""))</f>
        <v>CINTA CIRCULAR AÇO GALVANIZADA 210MM</v>
      </c>
      <c r="F617" s="272" t="str">
        <f>IFERROR(VLOOKUP($C617,'SINAPI JANEIRO-2022'!$A:$D,3,0),IFERROR(VLOOKUP($C617,'5-COMP. PROPRIA'!$B$4:$I$79448,5,0),""))</f>
        <v>UN</v>
      </c>
      <c r="G617" s="435">
        <v>4</v>
      </c>
      <c r="H617" s="44">
        <f>IFERROR(VLOOKUP($C617,'SINAPI JANEIRO-2022'!$A:$D,4,0),IFERROR(VLOOKUP($C617,'5-COMP. PROPRIA'!$B$4:$I$79448,8,0),""))</f>
        <v>88.9</v>
      </c>
      <c r="I617" s="44">
        <f>TRUNC(H617*'4-BDI'!$E$35,2)</f>
        <v>113.52</v>
      </c>
      <c r="J617" s="44">
        <f t="shared" si="148"/>
        <v>355.6</v>
      </c>
      <c r="K617" s="512">
        <f t="shared" si="149"/>
        <v>454.08</v>
      </c>
    </row>
    <row r="618" spans="1:11">
      <c r="A618" s="6"/>
      <c r="B618" s="275" t="s">
        <v>12562</v>
      </c>
      <c r="C618" s="269" t="s">
        <v>12011</v>
      </c>
      <c r="D618" s="268" t="s">
        <v>3951</v>
      </c>
      <c r="E618" s="271" t="str">
        <f>IFERROR(VLOOKUP($C618,'SINAPI JANEIRO-2022'!$1:$1048576,2,0),IFERROR(VLOOKUP($C618,'5-COMP. PROPRIA'!$B$4:$I$79448,4,0),""))</f>
        <v xml:space="preserve">SELA PARA CRUZETA AÇO GALVANIZADO </v>
      </c>
      <c r="F618" s="272" t="str">
        <f>IFERROR(VLOOKUP($C618,'SINAPI JANEIRO-2022'!$A:$D,3,0),IFERROR(VLOOKUP($C618,'5-COMP. PROPRIA'!$B$4:$I$79448,5,0),""))</f>
        <v>UN</v>
      </c>
      <c r="G618" s="435">
        <v>2</v>
      </c>
      <c r="H618" s="44">
        <f>IFERROR(VLOOKUP($C618,'SINAPI JANEIRO-2022'!$A:$D,4,0),IFERROR(VLOOKUP($C618,'5-COMP. PROPRIA'!$B$4:$I$79448,8,0),""))</f>
        <v>32.450000000000003</v>
      </c>
      <c r="I618" s="44">
        <f>TRUNC(H618*'4-BDI'!$E$35,2)</f>
        <v>41.43</v>
      </c>
      <c r="J618" s="44">
        <f t="shared" si="148"/>
        <v>64.900000000000006</v>
      </c>
      <c r="K618" s="512">
        <f t="shared" si="149"/>
        <v>82.86</v>
      </c>
    </row>
    <row r="619" spans="1:11">
      <c r="A619" s="6"/>
      <c r="B619" s="275" t="s">
        <v>12563</v>
      </c>
      <c r="C619" s="269" t="s">
        <v>12013</v>
      </c>
      <c r="D619" s="268" t="s">
        <v>3951</v>
      </c>
      <c r="E619" s="271" t="str">
        <f>IFERROR(VLOOKUP($C619,'SINAPI JANEIRO-2022'!$1:$1048576,2,0),IFERROR(VLOOKUP($C619,'5-COMP. PROPRIA'!$B$4:$I$79448,4,0),""))</f>
        <v>PARAFUSO FRANCES M16 EM ACO GALVANIZADO, COMPRIMENTO = 150 MM</v>
      </c>
      <c r="F619" s="272" t="str">
        <f>IFERROR(VLOOKUP($C619,'SINAPI JANEIRO-2022'!$A:$D,3,0),IFERROR(VLOOKUP($C619,'5-COMP. PROPRIA'!$B$4:$I$79448,5,0),""))</f>
        <v>UN</v>
      </c>
      <c r="G619" s="435">
        <v>2</v>
      </c>
      <c r="H619" s="44">
        <f>IFERROR(VLOOKUP($C619,'SINAPI JANEIRO-2022'!$A:$D,4,0),IFERROR(VLOOKUP($C619,'5-COMP. PROPRIA'!$B$4:$I$79448,8,0),""))</f>
        <v>24.2</v>
      </c>
      <c r="I619" s="44">
        <f>TRUNC(H619*'4-BDI'!$E$35,2)</f>
        <v>30.9</v>
      </c>
      <c r="J619" s="44">
        <f t="shared" si="148"/>
        <v>48.4</v>
      </c>
      <c r="K619" s="512">
        <f t="shared" si="149"/>
        <v>61.8</v>
      </c>
    </row>
    <row r="620" spans="1:11">
      <c r="A620" s="6"/>
      <c r="B620" s="275" t="s">
        <v>12564</v>
      </c>
      <c r="C620" s="269" t="s">
        <v>12015</v>
      </c>
      <c r="D620" s="268" t="s">
        <v>3951</v>
      </c>
      <c r="E620" s="271" t="str">
        <f>IFERROR(VLOOKUP($C620,'SINAPI JANEIRO-2022'!$1:$1048576,2,0),IFERROR(VLOOKUP($C620,'5-COMP. PROPRIA'!$B$4:$I$79448,4,0),""))</f>
        <v>PARAFUSO FRANCES M16 EM ACO GALVANIZADO, COMPRIMENTO = 70 MM</v>
      </c>
      <c r="F620" s="272" t="str">
        <f>IFERROR(VLOOKUP($C620,'SINAPI JANEIRO-2022'!$A:$D,3,0),IFERROR(VLOOKUP($C620,'5-COMP. PROPRIA'!$B$4:$I$79448,5,0),""))</f>
        <v>UN</v>
      </c>
      <c r="G620" s="435">
        <v>4</v>
      </c>
      <c r="H620" s="44">
        <f>IFERROR(VLOOKUP($C620,'SINAPI JANEIRO-2022'!$A:$D,4,0),IFERROR(VLOOKUP($C620,'5-COMP. PROPRIA'!$B$4:$I$79448,8,0),""))</f>
        <v>20.77</v>
      </c>
      <c r="I620" s="44">
        <f>TRUNC(H620*'4-BDI'!$E$35,2)</f>
        <v>26.52</v>
      </c>
      <c r="J620" s="44">
        <f t="shared" si="148"/>
        <v>83.08</v>
      </c>
      <c r="K620" s="512">
        <f t="shared" si="149"/>
        <v>106.08</v>
      </c>
    </row>
    <row r="621" spans="1:11">
      <c r="A621" s="6"/>
      <c r="B621" s="275" t="s">
        <v>12565</v>
      </c>
      <c r="C621" s="269" t="s">
        <v>12000</v>
      </c>
      <c r="D621" s="268" t="s">
        <v>3951</v>
      </c>
      <c r="E621" s="271" t="str">
        <f>IFERROR(VLOOKUP($C621,'SINAPI JANEIRO-2022'!$1:$1048576,2,0),IFERROR(VLOOKUP($C621,'5-COMP. PROPRIA'!$B$4:$I$79448,4,0),""))</f>
        <v>PARAFUSO DE ROSCA TOTAL</v>
      </c>
      <c r="F621" s="272" t="str">
        <f>IFERROR(VLOOKUP($C621,'SINAPI JANEIRO-2022'!$A:$D,3,0),IFERROR(VLOOKUP($C621,'5-COMP. PROPRIA'!$B$4:$I$79448,5,0),""))</f>
        <v>UN</v>
      </c>
      <c r="G621" s="435">
        <v>2</v>
      </c>
      <c r="H621" s="44">
        <f>IFERROR(VLOOKUP($C621,'SINAPI JANEIRO-2022'!$A:$D,4,0),IFERROR(VLOOKUP($C621,'5-COMP. PROPRIA'!$B$4:$I$79448,8,0),""))</f>
        <v>17.62</v>
      </c>
      <c r="I621" s="44">
        <f>TRUNC(H621*'4-BDI'!$E$35,2)</f>
        <v>22.5</v>
      </c>
      <c r="J621" s="44">
        <f t="shared" si="148"/>
        <v>35.24</v>
      </c>
      <c r="K621" s="512">
        <f t="shared" si="149"/>
        <v>45</v>
      </c>
    </row>
    <row r="622" spans="1:11">
      <c r="A622" s="6"/>
      <c r="B622" s="275" t="s">
        <v>12566</v>
      </c>
      <c r="C622" s="269" t="s">
        <v>11946</v>
      </c>
      <c r="D622" s="268" t="s">
        <v>3951</v>
      </c>
      <c r="E622" s="271" t="str">
        <f>IFERROR(VLOOKUP($C622,'SINAPI JANEIRO-2022'!$1:$1048576,2,0),IFERROR(VLOOKUP($C622,'5-COMP. PROPRIA'!$B$4:$I$79448,4,0),""))</f>
        <v>PARAFUSO DE CABEÇA QUADRADA DE 200MM</v>
      </c>
      <c r="F622" s="272" t="str">
        <f>IFERROR(VLOOKUP($C622,'SINAPI JANEIRO-2022'!$A:$D,3,0),IFERROR(VLOOKUP($C622,'5-COMP. PROPRIA'!$B$4:$I$79448,5,0),""))</f>
        <v>UN</v>
      </c>
      <c r="G622" s="435">
        <v>2</v>
      </c>
      <c r="H622" s="44">
        <f>IFERROR(VLOOKUP($C622,'SINAPI JANEIRO-2022'!$A:$D,4,0),IFERROR(VLOOKUP($C622,'5-COMP. PROPRIA'!$B$4:$I$79448,8,0),""))</f>
        <v>14.26</v>
      </c>
      <c r="I622" s="44">
        <f>TRUNC(H622*'4-BDI'!$E$35,2)</f>
        <v>18.21</v>
      </c>
      <c r="J622" s="44">
        <f t="shared" si="148"/>
        <v>28.52</v>
      </c>
      <c r="K622" s="512">
        <f t="shared" si="149"/>
        <v>36.42</v>
      </c>
    </row>
    <row r="623" spans="1:11" ht="15">
      <c r="A623" s="6"/>
      <c r="B623" s="129" t="s">
        <v>12567</v>
      </c>
      <c r="C623" s="67"/>
      <c r="D623" s="67"/>
      <c r="E623" s="434" t="s">
        <v>12024</v>
      </c>
      <c r="F623" s="67"/>
      <c r="G623" s="69"/>
      <c r="H623" s="69"/>
      <c r="I623" s="69"/>
      <c r="J623" s="69"/>
      <c r="K623" s="527"/>
    </row>
    <row r="624" spans="1:11" ht="15">
      <c r="A624" s="6"/>
      <c r="B624" s="275" t="s">
        <v>12568</v>
      </c>
      <c r="C624" s="433" t="s">
        <v>11988</v>
      </c>
      <c r="D624" s="268" t="s">
        <v>3951</v>
      </c>
      <c r="E624" s="271" t="str">
        <f>IFERROR(VLOOKUP($C624,'SINAPI JANEIRO-2022'!$1:$1048576,2,0),IFERROR(VLOOKUP($C624,'5-COMP. PROPRIA'!$B$4:$I$79448,4,0),""))</f>
        <v>ARAME DE AÇO GALVANIZADO - 14 BWG</v>
      </c>
      <c r="F624" s="272" t="str">
        <f>IFERROR(VLOOKUP($C624,'SINAPI JANEIRO-2022'!$A:$D,3,0),IFERROR(VLOOKUP($C624,'5-COMP. PROPRIA'!$B$4:$I$79448,5,0),""))</f>
        <v>M</v>
      </c>
      <c r="G624" s="435">
        <v>1</v>
      </c>
      <c r="H624" s="44">
        <f>IFERROR(VLOOKUP($C624,'SINAPI JANEIRO-2022'!$A:$D,4,0),IFERROR(VLOOKUP($C624,'5-COMP. PROPRIA'!$B$4:$I$79448,8,0),""))</f>
        <v>10.73</v>
      </c>
      <c r="I624" s="44">
        <f>TRUNC(H624*'4-BDI'!$E$35,2)</f>
        <v>13.7</v>
      </c>
      <c r="J624" s="44">
        <f t="shared" ref="J624" si="150">TRUNC(G624*H624,2)</f>
        <v>10.73</v>
      </c>
      <c r="K624" s="512">
        <f t="shared" ref="K624" si="151">TRUNC(G624*I624,2)</f>
        <v>13.7</v>
      </c>
    </row>
    <row r="625" spans="1:11" ht="42.75">
      <c r="A625" s="6"/>
      <c r="B625" s="275" t="s">
        <v>12569</v>
      </c>
      <c r="C625" s="433">
        <v>97886</v>
      </c>
      <c r="D625" s="268" t="s">
        <v>3565</v>
      </c>
      <c r="E625" s="271" t="s">
        <v>11406</v>
      </c>
      <c r="F625" s="272" t="str">
        <f>IFERROR(VLOOKUP($C625,'SINAPI JANEIRO-2022'!$A:$D,3,0),IFERROR(VLOOKUP($C625,'5-COMP. PROPRIA'!$B$4:$I$79448,5,0),""))</f>
        <v>UN</v>
      </c>
      <c r="G625" s="435">
        <v>6</v>
      </c>
      <c r="H625" s="44">
        <f>IFERROR(VLOOKUP($C625,'SINAPI JANEIRO-2022'!$A:$D,4,0),IFERROR(VLOOKUP($C625,'5-COMP. PROPRIA'!$B$4:$I$79448,8,0),""))</f>
        <v>152.6</v>
      </c>
      <c r="I625" s="44">
        <f>TRUNC(H625*'4-BDI'!$E$35,2)</f>
        <v>194.87</v>
      </c>
      <c r="J625" s="44">
        <f t="shared" ref="J625:J626" si="152">TRUNC(G625*H625,2)</f>
        <v>915.6</v>
      </c>
      <c r="K625" s="512">
        <f t="shared" ref="K625:K626" si="153">TRUNC(G625*I625,2)</f>
        <v>1169.22</v>
      </c>
    </row>
    <row r="626" spans="1:11" ht="15">
      <c r="A626" s="6"/>
      <c r="B626" s="275" t="s">
        <v>12570</v>
      </c>
      <c r="C626" s="433" t="s">
        <v>11990</v>
      </c>
      <c r="D626" s="268" t="s">
        <v>3951</v>
      </c>
      <c r="E626" s="271" t="str">
        <f>IFERROR(VLOOKUP($C626,'SINAPI JANEIRO-2022'!$1:$1048576,2,0),IFERROR(VLOOKUP($C626,'5-COMP. PROPRIA'!$B$4:$I$79448,4,0),""))</f>
        <v>GRAMPO TERRA DUPLO TIPO “U” GTDU 5/8</v>
      </c>
      <c r="F626" s="272" t="str">
        <f>IFERROR(VLOOKUP($C626,'SINAPI JANEIRO-2022'!$A:$D,3,0),IFERROR(VLOOKUP($C626,'5-COMP. PROPRIA'!$B$4:$I$79448,5,0),""))</f>
        <v>UN</v>
      </c>
      <c r="G626" s="435">
        <v>9</v>
      </c>
      <c r="H626" s="44">
        <f>IFERROR(VLOOKUP($C626,'SINAPI JANEIRO-2022'!$A:$D,4,0),IFERROR(VLOOKUP($C626,'5-COMP. PROPRIA'!$B$4:$I$79448,8,0),""))</f>
        <v>27.71</v>
      </c>
      <c r="I626" s="44">
        <f>TRUNC(H626*'4-BDI'!$E$35,2)</f>
        <v>35.380000000000003</v>
      </c>
      <c r="J626" s="44">
        <f t="shared" si="152"/>
        <v>249.39</v>
      </c>
      <c r="K626" s="512">
        <f t="shared" si="153"/>
        <v>318.42</v>
      </c>
    </row>
    <row r="627" spans="1:11" ht="28.5">
      <c r="A627" s="6"/>
      <c r="B627" s="275" t="s">
        <v>12571</v>
      </c>
      <c r="C627" s="433">
        <v>96985</v>
      </c>
      <c r="D627" s="268" t="s">
        <v>3565</v>
      </c>
      <c r="E627" s="271" t="s">
        <v>1631</v>
      </c>
      <c r="F627" s="272" t="str">
        <f>IFERROR(VLOOKUP($C627,'SINAPI JANEIRO-2022'!$A:$D,3,0),IFERROR(VLOOKUP($C627,'5-COMP. PROPRIA'!$B$4:$I$79448,5,0),""))</f>
        <v>UN</v>
      </c>
      <c r="G627" s="435">
        <v>9</v>
      </c>
      <c r="H627" s="44">
        <f>IFERROR(VLOOKUP($C627,'SINAPI JANEIRO-2022'!$A:$D,4,0),IFERROR(VLOOKUP($C627,'5-COMP. PROPRIA'!$B$4:$I$79448,8,0),""))</f>
        <v>56.31</v>
      </c>
      <c r="I627" s="44">
        <f>TRUNC(H627*'4-BDI'!$E$35,2)</f>
        <v>71.900000000000006</v>
      </c>
      <c r="J627" s="44">
        <f t="shared" ref="J627:J629" si="154">TRUNC(G627*H627,2)</f>
        <v>506.79</v>
      </c>
      <c r="K627" s="512">
        <f t="shared" ref="K627:K629" si="155">TRUNC(G627*I627,2)</f>
        <v>647.1</v>
      </c>
    </row>
    <row r="628" spans="1:11" ht="28.5">
      <c r="A628" s="6"/>
      <c r="B628" s="275" t="s">
        <v>12572</v>
      </c>
      <c r="C628" s="433">
        <v>96977</v>
      </c>
      <c r="D628" s="268" t="s">
        <v>3565</v>
      </c>
      <c r="E628" s="271" t="s">
        <v>1627</v>
      </c>
      <c r="F628" s="272" t="str">
        <f>IFERROR(VLOOKUP($C628,'SINAPI JANEIRO-2022'!$A:$D,3,0),IFERROR(VLOOKUP($C628,'5-COMP. PROPRIA'!$B$4:$I$79448,5,0),""))</f>
        <v>M</v>
      </c>
      <c r="G628" s="435">
        <v>27</v>
      </c>
      <c r="H628" s="44">
        <f>IFERROR(VLOOKUP($C628,'SINAPI JANEIRO-2022'!$A:$D,4,0),IFERROR(VLOOKUP($C628,'5-COMP. PROPRIA'!$B$4:$I$79448,8,0),""))</f>
        <v>46.92</v>
      </c>
      <c r="I628" s="44">
        <f>TRUNC(H628*'4-BDI'!$E$35,2)</f>
        <v>59.91</v>
      </c>
      <c r="J628" s="44">
        <f t="shared" si="154"/>
        <v>1266.8399999999999</v>
      </c>
      <c r="K628" s="512">
        <f t="shared" si="155"/>
        <v>1617.57</v>
      </c>
    </row>
    <row r="629" spans="1:11" ht="28.5">
      <c r="A629" s="6"/>
      <c r="B629" s="275" t="s">
        <v>12573</v>
      </c>
      <c r="C629" s="433">
        <v>91933</v>
      </c>
      <c r="D629" s="268" t="s">
        <v>3565</v>
      </c>
      <c r="E629" s="271" t="s">
        <v>1465</v>
      </c>
      <c r="F629" s="272" t="str">
        <f>IFERROR(VLOOKUP($C629,'SINAPI JANEIRO-2022'!$A:$D,3,0),IFERROR(VLOOKUP($C629,'5-COMP. PROPRIA'!$B$4:$I$79448,5,0),""))</f>
        <v>M</v>
      </c>
      <c r="G629" s="435">
        <v>3</v>
      </c>
      <c r="H629" s="44">
        <f>IFERROR(VLOOKUP($C629,'SINAPI JANEIRO-2022'!$A:$D,4,0),IFERROR(VLOOKUP($C629,'5-COMP. PROPRIA'!$B$4:$I$79448,8,0),""))</f>
        <v>16.329999999999998</v>
      </c>
      <c r="I629" s="44">
        <f>TRUNC(H629*'4-BDI'!$E$35,2)</f>
        <v>20.85</v>
      </c>
      <c r="J629" s="44">
        <f t="shared" si="154"/>
        <v>48.99</v>
      </c>
      <c r="K629" s="512">
        <f t="shared" si="155"/>
        <v>62.55</v>
      </c>
    </row>
    <row r="630" spans="1:11" ht="15">
      <c r="A630" s="6"/>
      <c r="B630" s="129" t="s">
        <v>12574</v>
      </c>
      <c r="C630" s="67"/>
      <c r="D630" s="67"/>
      <c r="E630" s="434" t="s">
        <v>12025</v>
      </c>
      <c r="F630" s="67"/>
      <c r="G630" s="69"/>
      <c r="H630" s="69"/>
      <c r="I630" s="69"/>
      <c r="J630" s="69"/>
      <c r="K630" s="527"/>
    </row>
    <row r="631" spans="1:11">
      <c r="A631" s="6"/>
      <c r="B631" s="275" t="s">
        <v>12575</v>
      </c>
      <c r="C631" s="269" t="s">
        <v>11939</v>
      </c>
      <c r="D631" s="268" t="s">
        <v>3951</v>
      </c>
      <c r="E631" s="271" t="str">
        <f>IFERROR(VLOOKUP($C631,'SINAPI JANEIRO-2022'!$1:$1048576,2,0),IFERROR(VLOOKUP($C631,'5-COMP. PROPRIA'!$B$4:$I$79448,4,0),""))</f>
        <v>ARRUELA QUADRADA</v>
      </c>
      <c r="F631" s="272" t="str">
        <f>IFERROR(VLOOKUP($C631,'SINAPI JANEIRO-2022'!$A:$D,3,0),IFERROR(VLOOKUP($C631,'5-COMP. PROPRIA'!$B$4:$I$79448,5,0),""))</f>
        <v>UN</v>
      </c>
      <c r="G631" s="435">
        <v>4</v>
      </c>
      <c r="H631" s="44">
        <f>IFERROR(VLOOKUP($C631,'SINAPI JANEIRO-2022'!$A:$D,4,0),IFERROR(VLOOKUP($C631,'5-COMP. PROPRIA'!$B$4:$I$79448,8,0),""))</f>
        <v>3.7</v>
      </c>
      <c r="I631" s="44">
        <f>TRUNC(H631*'4-BDI'!$E$35,2)</f>
        <v>4.72</v>
      </c>
      <c r="J631" s="44">
        <f t="shared" ref="J631:J635" si="156">TRUNC(G631*H631,2)</f>
        <v>14.8</v>
      </c>
      <c r="K631" s="512">
        <f t="shared" ref="K631:K635" si="157">TRUNC(G631*I631,2)</f>
        <v>18.88</v>
      </c>
    </row>
    <row r="632" spans="1:11">
      <c r="A632" s="6"/>
      <c r="B632" s="275" t="s">
        <v>12576</v>
      </c>
      <c r="C632" s="269" t="s">
        <v>11946</v>
      </c>
      <c r="D632" s="268" t="s">
        <v>3951</v>
      </c>
      <c r="E632" s="271" t="str">
        <f>IFERROR(VLOOKUP($C632,'SINAPI JANEIRO-2022'!$1:$1048576,2,0),IFERROR(VLOOKUP($C632,'5-COMP. PROPRIA'!$B$4:$I$79448,4,0),""))</f>
        <v>PARAFUSO DE CABEÇA QUADRADA DE 200MM</v>
      </c>
      <c r="F632" s="272" t="str">
        <f>IFERROR(VLOOKUP($C632,'SINAPI JANEIRO-2022'!$A:$D,3,0),IFERROR(VLOOKUP($C632,'5-COMP. PROPRIA'!$B$4:$I$79448,5,0),""))</f>
        <v>UN</v>
      </c>
      <c r="G632" s="435">
        <v>4</v>
      </c>
      <c r="H632" s="44">
        <f>IFERROR(VLOOKUP($C632,'SINAPI JANEIRO-2022'!$A:$D,4,0),IFERROR(VLOOKUP($C632,'5-COMP. PROPRIA'!$B$4:$I$79448,8,0),""))</f>
        <v>14.26</v>
      </c>
      <c r="I632" s="44">
        <f>TRUNC(H632*'4-BDI'!$E$35,2)</f>
        <v>18.21</v>
      </c>
      <c r="J632" s="44">
        <f t="shared" si="156"/>
        <v>57.04</v>
      </c>
      <c r="K632" s="512">
        <f t="shared" si="157"/>
        <v>72.84</v>
      </c>
    </row>
    <row r="633" spans="1:11">
      <c r="A633" s="6"/>
      <c r="B633" s="275" t="s">
        <v>12577</v>
      </c>
      <c r="C633" s="269" t="s">
        <v>12006</v>
      </c>
      <c r="D633" s="268" t="s">
        <v>3951</v>
      </c>
      <c r="E633" s="271" t="str">
        <f>IFERROR(VLOOKUP($C633,'SINAPI JANEIRO-2022'!$1:$1048576,2,0),IFERROR(VLOOKUP($C633,'5-COMP. PROPRIA'!$B$4:$I$79448,4,0),""))</f>
        <v>ABRAÇADEIRA PLÁSTICA SERRILHADA 390MM</v>
      </c>
      <c r="F633" s="272" t="str">
        <f>IFERROR(VLOOKUP($C633,'SINAPI JANEIRO-2022'!$A:$D,3,0),IFERROR(VLOOKUP($C633,'5-COMP. PROPRIA'!$B$4:$I$79448,5,0),""))</f>
        <v>UN</v>
      </c>
      <c r="G633" s="435">
        <v>2</v>
      </c>
      <c r="H633" s="44">
        <f>IFERROR(VLOOKUP($C633,'SINAPI JANEIRO-2022'!$A:$D,4,0),IFERROR(VLOOKUP($C633,'5-COMP. PROPRIA'!$B$4:$I$79448,8,0),""))</f>
        <v>11.64</v>
      </c>
      <c r="I633" s="44">
        <f>TRUNC(H633*'4-BDI'!$E$35,2)</f>
        <v>14.86</v>
      </c>
      <c r="J633" s="44">
        <f t="shared" si="156"/>
        <v>23.28</v>
      </c>
      <c r="K633" s="512">
        <f t="shared" si="157"/>
        <v>29.72</v>
      </c>
    </row>
    <row r="634" spans="1:11" ht="28.5">
      <c r="A634" s="6"/>
      <c r="B634" s="275" t="s">
        <v>12578</v>
      </c>
      <c r="C634" s="269" t="s">
        <v>12008</v>
      </c>
      <c r="D634" s="268" t="s">
        <v>3951</v>
      </c>
      <c r="E634" s="271" t="str">
        <f>IFERROR(VLOOKUP($C634,'SINAPI JANEIRO-2022'!$1:$1048576,2,0),IFERROR(VLOOKUP($C634,'5-COMP. PROPRIA'!$B$4:$I$79448,4,0),""))</f>
        <v>ISOLADOR DE PORCELANA, TIPO ROLDANA, DIMENSOES DE *72* X *72* MM, PARA USO EM BAIXA TENSAO</v>
      </c>
      <c r="F634" s="272" t="str">
        <f>IFERROR(VLOOKUP($C634,'SINAPI JANEIRO-2022'!$A:$D,3,0),IFERROR(VLOOKUP($C634,'5-COMP. PROPRIA'!$B$4:$I$79448,5,0),""))</f>
        <v>UN</v>
      </c>
      <c r="G634" s="435">
        <v>4</v>
      </c>
      <c r="H634" s="44">
        <f>IFERROR(VLOOKUP($C634,'SINAPI JANEIRO-2022'!$A:$D,4,0),IFERROR(VLOOKUP($C634,'5-COMP. PROPRIA'!$B$4:$I$79448,8,0),""))</f>
        <v>16.61</v>
      </c>
      <c r="I634" s="44">
        <f>TRUNC(H634*'4-BDI'!$E$35,2)</f>
        <v>21.21</v>
      </c>
      <c r="J634" s="44">
        <f t="shared" si="156"/>
        <v>66.44</v>
      </c>
      <c r="K634" s="512">
        <f t="shared" si="157"/>
        <v>84.84</v>
      </c>
    </row>
    <row r="635" spans="1:11" ht="28.5">
      <c r="A635" s="6"/>
      <c r="B635" s="275" t="s">
        <v>12579</v>
      </c>
      <c r="C635" s="269">
        <v>101539</v>
      </c>
      <c r="D635" s="268" t="s">
        <v>3565</v>
      </c>
      <c r="E635" s="271" t="s">
        <v>10428</v>
      </c>
      <c r="F635" s="272" t="str">
        <f>IFERROR(VLOOKUP($C635,'SINAPI JANEIRO-2022'!$A:$D,3,0),IFERROR(VLOOKUP($C635,'5-COMP. PROPRIA'!$B$4:$I$79448,5,0),""))</f>
        <v>UN</v>
      </c>
      <c r="G635" s="435">
        <v>2</v>
      </c>
      <c r="H635" s="44">
        <f>IFERROR(VLOOKUP($C635,'SINAPI JANEIRO-2022'!$A:$D,4,0),IFERROR(VLOOKUP($C635,'5-COMP. PROPRIA'!$B$4:$I$79448,8,0),""))</f>
        <v>78.599999999999994</v>
      </c>
      <c r="I635" s="44">
        <f>TRUNC(H635*'4-BDI'!$E$35,2)</f>
        <v>100.37</v>
      </c>
      <c r="J635" s="44">
        <f t="shared" si="156"/>
        <v>157.19999999999999</v>
      </c>
      <c r="K635" s="512">
        <f t="shared" si="157"/>
        <v>200.74</v>
      </c>
    </row>
    <row r="636" spans="1:11" ht="15">
      <c r="A636" s="6"/>
      <c r="B636" s="124"/>
      <c r="C636" s="73"/>
      <c r="D636" s="73"/>
      <c r="E636" s="74"/>
      <c r="F636" s="492"/>
      <c r="G636" s="73"/>
      <c r="H636" s="141"/>
      <c r="I636" s="141" t="s">
        <v>12591</v>
      </c>
      <c r="J636" s="318">
        <f>TRUNC(SUM(J538:J635),2)</f>
        <v>108603.03</v>
      </c>
      <c r="K636" s="318">
        <f>TRUNC(SUM(K538:K635),2)</f>
        <v>138681.92000000001</v>
      </c>
    </row>
    <row r="637" spans="1:11" ht="15">
      <c r="A637" s="6"/>
      <c r="B637" s="123">
        <v>24</v>
      </c>
      <c r="C637" s="265"/>
      <c r="D637" s="265"/>
      <c r="E637" s="60" t="s">
        <v>12111</v>
      </c>
      <c r="F637" s="265" t="s">
        <v>3925</v>
      </c>
      <c r="G637" s="62"/>
      <c r="H637" s="62"/>
      <c r="I637" s="62"/>
      <c r="J637" s="62"/>
      <c r="K637" s="513"/>
    </row>
    <row r="638" spans="1:11" ht="28.5">
      <c r="A638" s="6"/>
      <c r="B638" s="275" t="s">
        <v>11869</v>
      </c>
      <c r="C638" s="330">
        <v>93659</v>
      </c>
      <c r="D638" s="268" t="s">
        <v>3565</v>
      </c>
      <c r="E638" s="271" t="s">
        <v>10558</v>
      </c>
      <c r="F638" s="272" t="str">
        <f>IFERROR(VLOOKUP($C638,'SINAPI JANEIRO-2022'!$A:$D,3,0),IFERROR(VLOOKUP($C638,'5-COMP. PROPRIA'!$B$4:$I$79448,5,0),""))</f>
        <v>UN</v>
      </c>
      <c r="G638" s="435">
        <v>5</v>
      </c>
      <c r="H638" s="44">
        <f>IFERROR(VLOOKUP($C638,'SINAPI JANEIRO-2022'!$A:$D,4,0),IFERROR(VLOOKUP($C638,'5-COMP. PROPRIA'!$B$4:$I$79448,8,0),""))</f>
        <v>21.92</v>
      </c>
      <c r="I638" s="44">
        <f>TRUNC(H638*'4-BDI'!$E$35,2)</f>
        <v>27.99</v>
      </c>
      <c r="J638" s="44">
        <f t="shared" ref="J638:J646" si="158">TRUNC(G638*H638,2)</f>
        <v>109.6</v>
      </c>
      <c r="K638" s="512">
        <f t="shared" ref="K638:K646" si="159">TRUNC(G638*I638,2)</f>
        <v>139.94999999999999</v>
      </c>
    </row>
    <row r="639" spans="1:11" ht="28.5">
      <c r="A639" s="6"/>
      <c r="B639" s="275" t="s">
        <v>12580</v>
      </c>
      <c r="C639" s="330">
        <v>93661</v>
      </c>
      <c r="D639" s="268" t="s">
        <v>3565</v>
      </c>
      <c r="E639" s="271" t="s">
        <v>10557</v>
      </c>
      <c r="F639" s="272" t="str">
        <f>IFERROR(VLOOKUP($C639,'SINAPI JANEIRO-2022'!$A:$D,3,0),IFERROR(VLOOKUP($C639,'5-COMP. PROPRIA'!$B$4:$I$79448,5,0),""))</f>
        <v>UN</v>
      </c>
      <c r="G639" s="435">
        <v>2</v>
      </c>
      <c r="H639" s="44">
        <f>IFERROR(VLOOKUP($C639,'SINAPI JANEIRO-2022'!$A:$D,4,0),IFERROR(VLOOKUP($C639,'5-COMP. PROPRIA'!$B$4:$I$79448,8,0),""))</f>
        <v>57.99</v>
      </c>
      <c r="I639" s="44">
        <f>TRUNC(H639*'4-BDI'!$E$35,2)</f>
        <v>74.05</v>
      </c>
      <c r="J639" s="44">
        <f t="shared" si="158"/>
        <v>115.98</v>
      </c>
      <c r="K639" s="512">
        <f t="shared" si="159"/>
        <v>148.1</v>
      </c>
    </row>
    <row r="640" spans="1:11" ht="28.5">
      <c r="A640" s="6"/>
      <c r="B640" s="275" t="s">
        <v>12581</v>
      </c>
      <c r="C640" s="330">
        <v>93662</v>
      </c>
      <c r="D640" s="268" t="s">
        <v>3565</v>
      </c>
      <c r="E640" s="271" t="s">
        <v>10556</v>
      </c>
      <c r="F640" s="272" t="str">
        <f>IFERROR(VLOOKUP($C640,'SINAPI JANEIRO-2022'!$A:$D,3,0),IFERROR(VLOOKUP($C640,'5-COMP. PROPRIA'!$B$4:$I$79448,5,0),""))</f>
        <v>UN</v>
      </c>
      <c r="G640" s="435">
        <v>2</v>
      </c>
      <c r="H640" s="44">
        <f>IFERROR(VLOOKUP($C640,'SINAPI JANEIRO-2022'!$A:$D,4,0),IFERROR(VLOOKUP($C640,'5-COMP. PROPRIA'!$B$4:$I$79448,8,0),""))</f>
        <v>59.77</v>
      </c>
      <c r="I640" s="44">
        <f>TRUNC(H640*'4-BDI'!$E$35,2)</f>
        <v>76.319999999999993</v>
      </c>
      <c r="J640" s="44">
        <f t="shared" si="158"/>
        <v>119.54</v>
      </c>
      <c r="K640" s="512">
        <f t="shared" si="159"/>
        <v>152.63999999999999</v>
      </c>
    </row>
    <row r="641" spans="1:11" ht="28.5">
      <c r="A641" s="6"/>
      <c r="B641" s="275" t="s">
        <v>12582</v>
      </c>
      <c r="C641" s="330">
        <v>92023</v>
      </c>
      <c r="D641" s="268" t="s">
        <v>3565</v>
      </c>
      <c r="E641" s="271" t="s">
        <v>1596</v>
      </c>
      <c r="F641" s="272" t="str">
        <f>IFERROR(VLOOKUP($C641,'SINAPI JANEIRO-2022'!$A:$D,3,0),IFERROR(VLOOKUP($C641,'5-COMP. PROPRIA'!$B$4:$I$79448,5,0),""))</f>
        <v>UN</v>
      </c>
      <c r="G641" s="435">
        <v>36</v>
      </c>
      <c r="H641" s="44">
        <f>IFERROR(VLOOKUP($C641,'SINAPI JANEIRO-2022'!$A:$D,4,0),IFERROR(VLOOKUP($C641,'5-COMP. PROPRIA'!$B$4:$I$79448,8,0),""))</f>
        <v>35.4</v>
      </c>
      <c r="I641" s="44">
        <f>TRUNC(H641*'4-BDI'!$E$35,2)</f>
        <v>45.2</v>
      </c>
      <c r="J641" s="44">
        <f t="shared" si="158"/>
        <v>1274.4000000000001</v>
      </c>
      <c r="K641" s="512">
        <f t="shared" si="159"/>
        <v>1627.2</v>
      </c>
    </row>
    <row r="642" spans="1:11" ht="28.5">
      <c r="A642" s="6"/>
      <c r="B642" s="275" t="s">
        <v>12583</v>
      </c>
      <c r="C642" s="330" t="s">
        <v>12113</v>
      </c>
      <c r="D642" s="268" t="s">
        <v>3951</v>
      </c>
      <c r="E642" s="271" t="str">
        <f>IFERROR(VLOOKUP($C642,'SINAPI JANEIRO-2022'!$1:$1048576,2,0),IFERROR(VLOOKUP($C642,'5-COMP. PROPRIA'!$B$4:$I$79448,4,0),""))</f>
        <v>DISJUNTOR MONOPOLAR TIPO DIN, CORRENTE NOMINAL DE 63A - FORNECIMENTO E INSTALAÇÃO. AF_10/2020</v>
      </c>
      <c r="F642" s="272" t="str">
        <f>IFERROR(VLOOKUP($C642,'SINAPI JANEIRO-2022'!$A:$D,3,0),IFERROR(VLOOKUP($C642,'5-COMP. PROPRIA'!$B$4:$I$79448,5,0),""))</f>
        <v>UN</v>
      </c>
      <c r="G642" s="435">
        <v>2</v>
      </c>
      <c r="H642" s="44">
        <f>IFERROR(VLOOKUP($C642,'SINAPI JANEIRO-2022'!$A:$D,4,0),IFERROR(VLOOKUP($C642,'5-COMP. PROPRIA'!$B$4:$I$79448,8,0),""))</f>
        <v>42.96</v>
      </c>
      <c r="I642" s="44">
        <f>TRUNC(H642*'4-BDI'!$E$35,2)</f>
        <v>54.86</v>
      </c>
      <c r="J642" s="44">
        <f t="shared" si="158"/>
        <v>85.92</v>
      </c>
      <c r="K642" s="512">
        <f t="shared" si="159"/>
        <v>109.72</v>
      </c>
    </row>
    <row r="643" spans="1:11" ht="28.5">
      <c r="A643" s="6"/>
      <c r="B643" s="275" t="s">
        <v>12584</v>
      </c>
      <c r="C643" s="330" t="s">
        <v>12119</v>
      </c>
      <c r="D643" s="268" t="s">
        <v>3951</v>
      </c>
      <c r="E643" s="271" t="str">
        <f>IFERROR(VLOOKUP($C643,'SINAPI JANEIRO-2022'!$1:$1048576,2,0),IFERROR(VLOOKUP($C643,'5-COMP. PROPRIA'!$B$4:$I$79448,4,0),""))</f>
        <v>DISPOSITIVO DR, 4 POLOS, SENSIBILIDADE DE 30 MA, CORRENTE DE 100 A - FORNECIMENTO E INSTALAÇÃO</v>
      </c>
      <c r="F643" s="272" t="str">
        <f>IFERROR(VLOOKUP($C643,'SINAPI JANEIRO-2022'!$A:$D,3,0),IFERROR(VLOOKUP($C643,'5-COMP. PROPRIA'!$B$4:$I$79448,5,0),""))</f>
        <v>UN</v>
      </c>
      <c r="G643" s="435">
        <v>5</v>
      </c>
      <c r="H643" s="44">
        <f>IFERROR(VLOOKUP($C643,'SINAPI JANEIRO-2022'!$A:$D,4,0),IFERROR(VLOOKUP($C643,'5-COMP. PROPRIA'!$B$4:$I$79448,8,0),""))</f>
        <v>573.17999999999995</v>
      </c>
      <c r="I643" s="44">
        <f>TRUNC(H643*'4-BDI'!$E$35,2)</f>
        <v>731.95</v>
      </c>
      <c r="J643" s="44">
        <f t="shared" si="158"/>
        <v>2865.9</v>
      </c>
      <c r="K643" s="512">
        <f t="shared" si="159"/>
        <v>3659.75</v>
      </c>
    </row>
    <row r="644" spans="1:11" ht="28.5">
      <c r="A644" s="6"/>
      <c r="B644" s="275" t="s">
        <v>12585</v>
      </c>
      <c r="C644" s="330" t="s">
        <v>12120</v>
      </c>
      <c r="D644" s="268" t="s">
        <v>3951</v>
      </c>
      <c r="E644" s="271" t="str">
        <f>IFERROR(VLOOKUP($C644,'SINAPI JANEIRO-2022'!$1:$1048576,2,0),IFERROR(VLOOKUP($C644,'5-COMP. PROPRIA'!$B$4:$I$79448,4,0),""))</f>
        <v>DISPOSITIVO DR, 4 POLOS, SENSIBILIDADE DE 30 MA, CORRENTE DE 40 A, TIPO AC - FORNECIMENTO E INSTALAÇÃO</v>
      </c>
      <c r="F644" s="272" t="str">
        <f>IFERROR(VLOOKUP($C644,'SINAPI JANEIRO-2022'!$A:$D,3,0),IFERROR(VLOOKUP($C644,'5-COMP. PROPRIA'!$B$4:$I$79448,5,0),""))</f>
        <v>UN</v>
      </c>
      <c r="G644" s="435">
        <v>1</v>
      </c>
      <c r="H644" s="44">
        <f>IFERROR(VLOOKUP($C644,'SINAPI JANEIRO-2022'!$A:$D,4,0),IFERROR(VLOOKUP($C644,'5-COMP. PROPRIA'!$B$4:$I$79448,8,0),""))</f>
        <v>277.79000000000002</v>
      </c>
      <c r="I644" s="44">
        <f>TRUNC(H644*'4-BDI'!$E$35,2)</f>
        <v>354.73</v>
      </c>
      <c r="J644" s="44">
        <f t="shared" si="158"/>
        <v>277.79000000000002</v>
      </c>
      <c r="K644" s="512">
        <f t="shared" si="159"/>
        <v>354.73</v>
      </c>
    </row>
    <row r="645" spans="1:11" ht="28.5">
      <c r="A645" s="6"/>
      <c r="B645" s="275" t="s">
        <v>12586</v>
      </c>
      <c r="C645" s="330" t="s">
        <v>12117</v>
      </c>
      <c r="D645" s="268" t="s">
        <v>3951</v>
      </c>
      <c r="E645" s="271" t="str">
        <f>IFERROR(VLOOKUP($C645,'SINAPI JANEIRO-2022'!$1:$1048576,2,0),IFERROR(VLOOKUP($C645,'5-COMP. PROPRIA'!$B$4:$I$79448,4,0),""))</f>
        <v>DISPOSITIVO DR, 4 POLOS, SENSIBILIDADE DE 30 MA, CORRENTE DE 25 A - FORNECIMENTO E INSTALAÇÃO</v>
      </c>
      <c r="F645" s="272" t="str">
        <f>IFERROR(VLOOKUP($C645,'SINAPI JANEIRO-2022'!$A:$D,3,0),IFERROR(VLOOKUP($C645,'5-COMP. PROPRIA'!$B$4:$I$79448,5,0),""))</f>
        <v>UN</v>
      </c>
      <c r="G645" s="435">
        <v>1</v>
      </c>
      <c r="H645" s="44">
        <f>IFERROR(VLOOKUP($C645,'SINAPI JANEIRO-2022'!$A:$D,4,0),IFERROR(VLOOKUP($C645,'5-COMP. PROPRIA'!$B$4:$I$79448,8,0),""))</f>
        <v>243.15</v>
      </c>
      <c r="I645" s="44">
        <f>TRUNC(H645*'4-BDI'!$E$35,2)</f>
        <v>310.5</v>
      </c>
      <c r="J645" s="44">
        <f t="shared" si="158"/>
        <v>243.15</v>
      </c>
      <c r="K645" s="512">
        <f t="shared" si="159"/>
        <v>310.5</v>
      </c>
    </row>
    <row r="646" spans="1:11" ht="28.5">
      <c r="A646" s="6"/>
      <c r="B646" s="275" t="s">
        <v>12587</v>
      </c>
      <c r="C646" s="330" t="s">
        <v>12118</v>
      </c>
      <c r="D646" s="268" t="s">
        <v>3951</v>
      </c>
      <c r="E646" s="271" t="str">
        <f>IFERROR(VLOOKUP($C646,'SINAPI JANEIRO-2022'!$1:$1048576,2,0),IFERROR(VLOOKUP($C646,'5-COMP. PROPRIA'!$B$4:$I$79448,4,0),""))</f>
        <v>DISJUNTOR BIPOLAR TIPO DIN, CORRENTE NOMINAL DE 25A - FORNECIMENTO E INSTALAÇÃO. AF_10/2020</v>
      </c>
      <c r="F646" s="272" t="str">
        <f>IFERROR(VLOOKUP($C646,'SINAPI JANEIRO-2022'!$A:$D,3,0),IFERROR(VLOOKUP($C646,'5-COMP. PROPRIA'!$B$4:$I$79448,5,0),""))</f>
        <v>UN</v>
      </c>
      <c r="G646" s="435">
        <v>22</v>
      </c>
      <c r="H646" s="44">
        <f>IFERROR(VLOOKUP($C646,'SINAPI JANEIRO-2022'!$A:$D,4,0),IFERROR(VLOOKUP($C646,'5-COMP. PROPRIA'!$B$4:$I$79448,8,0),""))</f>
        <v>59.77</v>
      </c>
      <c r="I646" s="44">
        <f>TRUNC(H646*'4-BDI'!$E$35,2)</f>
        <v>76.319999999999993</v>
      </c>
      <c r="J646" s="44">
        <f t="shared" si="158"/>
        <v>1314.94</v>
      </c>
      <c r="K646" s="512">
        <f t="shared" si="159"/>
        <v>1679.04</v>
      </c>
    </row>
    <row r="647" spans="1:11" ht="15">
      <c r="A647" s="6"/>
      <c r="B647" s="124"/>
      <c r="C647" s="73"/>
      <c r="D647" s="73"/>
      <c r="E647" s="74"/>
      <c r="F647" s="492"/>
      <c r="G647" s="73"/>
      <c r="H647" s="141"/>
      <c r="I647" s="141" t="s">
        <v>12591</v>
      </c>
      <c r="J647" s="318">
        <f>TRUNC(SUM(J638:J646),2)</f>
        <v>6407.22</v>
      </c>
      <c r="K647" s="318">
        <f>TRUNC(SUM(K638:K646),2)</f>
        <v>8181.63</v>
      </c>
    </row>
    <row r="648" spans="1:11" ht="15">
      <c r="A648" s="6"/>
      <c r="B648" s="123">
        <v>25</v>
      </c>
      <c r="C648" s="265"/>
      <c r="D648" s="265"/>
      <c r="E648" s="60" t="s">
        <v>11623</v>
      </c>
      <c r="F648" s="265" t="s">
        <v>3925</v>
      </c>
      <c r="G648" s="62"/>
      <c r="H648" s="62"/>
      <c r="I648" s="62"/>
      <c r="J648" s="62"/>
      <c r="K648" s="513"/>
    </row>
    <row r="649" spans="1:11">
      <c r="A649" s="6"/>
      <c r="B649" s="275" t="s">
        <v>4129</v>
      </c>
      <c r="C649" s="330">
        <v>98524</v>
      </c>
      <c r="D649" s="268" t="s">
        <v>3565</v>
      </c>
      <c r="E649" s="271" t="s">
        <v>3289</v>
      </c>
      <c r="F649" s="272" t="str">
        <f>IFERROR(VLOOKUP($C649,'SINAPI JANEIRO-2022'!$A:$D,3,0),IFERROR(VLOOKUP($C649,'5-COMP. PROPRIA'!$B$4:$I$79448,5,0),""))</f>
        <v>M2</v>
      </c>
      <c r="G649" s="273">
        <v>1668</v>
      </c>
      <c r="H649" s="44">
        <f>IFERROR(VLOOKUP($C649,'SINAPI JANEIRO-2022'!$A:$D,4,0),IFERROR(VLOOKUP($C649,'5-COMP. PROPRIA'!$B$4:$I$79448,8,0),""))</f>
        <v>2.25</v>
      </c>
      <c r="I649" s="44">
        <f>TRUNC(H649*'4-BDI'!$E$35,2)</f>
        <v>2.87</v>
      </c>
      <c r="J649" s="44">
        <f t="shared" ref="J649" si="160">TRUNC(G649*H649,2)</f>
        <v>3753</v>
      </c>
      <c r="K649" s="512">
        <f t="shared" ref="K649" si="161">TRUNC(G649*I649,2)</f>
        <v>4787.16</v>
      </c>
    </row>
    <row r="650" spans="1:11">
      <c r="A650" s="6"/>
      <c r="B650" s="275" t="s">
        <v>11209</v>
      </c>
      <c r="C650" s="330">
        <v>99814</v>
      </c>
      <c r="D650" s="268" t="s">
        <v>3565</v>
      </c>
      <c r="E650" s="271" t="s">
        <v>9300</v>
      </c>
      <c r="F650" s="272" t="str">
        <f>IFERROR(VLOOKUP($C650,'SINAPI JANEIRO-2022'!$A:$D,3,0),IFERROR(VLOOKUP($C650,'5-COMP. PROPRIA'!$B$4:$I$79448,5,0),""))</f>
        <v>M2</v>
      </c>
      <c r="G650" s="273">
        <v>127.18</v>
      </c>
      <c r="H650" s="44">
        <f>IFERROR(VLOOKUP($C650,'SINAPI JANEIRO-2022'!$A:$D,4,0),IFERROR(VLOOKUP($C650,'5-COMP. PROPRIA'!$B$4:$I$79448,8,0),""))</f>
        <v>1.4</v>
      </c>
      <c r="I650" s="44">
        <f>TRUNC(H650*'4-BDI'!$E$35,2)</f>
        <v>1.78</v>
      </c>
      <c r="J650" s="44">
        <f t="shared" ref="J650" si="162">TRUNC(G650*H650,2)</f>
        <v>178.05</v>
      </c>
      <c r="K650" s="512">
        <f t="shared" ref="K650" si="163">TRUNC(G650*I650,2)</f>
        <v>226.38</v>
      </c>
    </row>
    <row r="651" spans="1:11">
      <c r="A651" s="6"/>
      <c r="B651" s="275" t="s">
        <v>11223</v>
      </c>
      <c r="C651" s="330">
        <v>99803</v>
      </c>
      <c r="D651" s="268" t="s">
        <v>3565</v>
      </c>
      <c r="E651" s="271" t="s">
        <v>9307</v>
      </c>
      <c r="F651" s="272" t="str">
        <f>IFERROR(VLOOKUP($C651,'SINAPI JANEIRO-2022'!$A:$D,3,0),IFERROR(VLOOKUP($C651,'5-COMP. PROPRIA'!$B$4:$I$79448,5,0),""))</f>
        <v>M2</v>
      </c>
      <c r="G651" s="273">
        <v>785</v>
      </c>
      <c r="H651" s="44">
        <f>IFERROR(VLOOKUP($C651,'SINAPI JANEIRO-2022'!$A:$D,4,0),IFERROR(VLOOKUP($C651,'5-COMP. PROPRIA'!$B$4:$I$79448,8,0),""))</f>
        <v>1.47</v>
      </c>
      <c r="I651" s="44">
        <f>TRUNC(H651*'4-BDI'!$E$35,2)</f>
        <v>1.87</v>
      </c>
      <c r="J651" s="44">
        <f t="shared" ref="J651" si="164">TRUNC(G651*H651,2)</f>
        <v>1153.95</v>
      </c>
      <c r="K651" s="512">
        <f t="shared" ref="K651" si="165">TRUNC(G651*I651,2)</f>
        <v>1467.95</v>
      </c>
    </row>
    <row r="652" spans="1:11" ht="15">
      <c r="A652" s="6"/>
      <c r="B652" s="124"/>
      <c r="C652" s="73"/>
      <c r="D652" s="73"/>
      <c r="E652" s="74"/>
      <c r="F652" s="492"/>
      <c r="G652" s="73"/>
      <c r="H652" s="141"/>
      <c r="I652" s="141" t="s">
        <v>12591</v>
      </c>
      <c r="J652" s="318">
        <f>TRUNC(SUM(J649:J651),2)</f>
        <v>5085</v>
      </c>
      <c r="K652" s="318">
        <f>TRUNC(SUM(K649:K651),2)</f>
        <v>6481.49</v>
      </c>
    </row>
    <row r="653" spans="1:11" ht="15">
      <c r="A653" s="6"/>
      <c r="B653" s="123">
        <v>26</v>
      </c>
      <c r="C653" s="265"/>
      <c r="D653" s="265"/>
      <c r="E653" s="60" t="s">
        <v>4130</v>
      </c>
      <c r="F653" s="495" t="s">
        <v>3925</v>
      </c>
      <c r="G653" s="79"/>
      <c r="H653" s="79"/>
      <c r="I653" s="79"/>
      <c r="J653" s="79"/>
      <c r="K653" s="524"/>
    </row>
    <row r="654" spans="1:11">
      <c r="A654" s="6"/>
      <c r="B654" s="275" t="s">
        <v>4131</v>
      </c>
      <c r="C654" s="268">
        <v>90777</v>
      </c>
      <c r="D654" s="268" t="s">
        <v>3565</v>
      </c>
      <c r="E654" s="271" t="s">
        <v>3394</v>
      </c>
      <c r="F654" s="272" t="str">
        <f>IFERROR(VLOOKUP($C654,'SINAPI JANEIRO-2022'!$A:$D,3,0),IFERROR(VLOOKUP($C654,'5-COMP. PROPRIA'!$B$4:$I$79448,5,0),""))</f>
        <v>H</v>
      </c>
      <c r="G654" s="273">
        <v>528</v>
      </c>
      <c r="H654" s="44">
        <f>IFERROR(VLOOKUP($C654,'SINAPI JANEIRO-2022'!$A:$D,4,0),IFERROR(VLOOKUP($C654,'5-COMP. PROPRIA'!$B$4:$I$79448,8,0),""))</f>
        <v>81.02</v>
      </c>
      <c r="I654" s="44">
        <f>TRUNC(H654*'4-BDI'!$E$35,2)</f>
        <v>103.46</v>
      </c>
      <c r="J654" s="44">
        <f t="shared" ref="J654:J658" si="166">TRUNC(G654*H654,2)</f>
        <v>42778.559999999998</v>
      </c>
      <c r="K654" s="512">
        <f t="shared" ref="K654:K658" si="167">TRUNC(G654*I654,2)</f>
        <v>54626.879999999997</v>
      </c>
    </row>
    <row r="655" spans="1:11">
      <c r="A655" s="6"/>
      <c r="B655" s="275" t="s">
        <v>3938</v>
      </c>
      <c r="C655" s="268">
        <v>91677</v>
      </c>
      <c r="D655" s="268" t="s">
        <v>3565</v>
      </c>
      <c r="E655" s="271" t="s">
        <v>3399</v>
      </c>
      <c r="F655" s="272" t="str">
        <f>IFERROR(VLOOKUP($C655,'SINAPI JANEIRO-2022'!$A:$D,3,0),IFERROR(VLOOKUP($C655,'5-COMP. PROPRIA'!$B$4:$I$79448,5,0),""))</f>
        <v>H</v>
      </c>
      <c r="G655" s="273">
        <v>48</v>
      </c>
      <c r="H655" s="44">
        <f>IFERROR(VLOOKUP($C655,'SINAPI JANEIRO-2022'!$A:$D,4,0),IFERROR(VLOOKUP($C655,'5-COMP. PROPRIA'!$B$4:$I$79448,8,0),""))</f>
        <v>78.489999999999995</v>
      </c>
      <c r="I655" s="44">
        <f>TRUNC(H655*'4-BDI'!$E$35,2)</f>
        <v>100.23</v>
      </c>
      <c r="J655" s="44">
        <f t="shared" ref="J655" si="168">TRUNC(G655*H655,2)</f>
        <v>3767.52</v>
      </c>
      <c r="K655" s="512">
        <f t="shared" ref="K655" si="169">TRUNC(G655*I655,2)</f>
        <v>4811.04</v>
      </c>
    </row>
    <row r="656" spans="1:11">
      <c r="A656" s="6"/>
      <c r="B656" s="275" t="s">
        <v>12020</v>
      </c>
      <c r="C656" s="268">
        <v>90776</v>
      </c>
      <c r="D656" s="268" t="s">
        <v>3565</v>
      </c>
      <c r="E656" s="271" t="s">
        <v>3393</v>
      </c>
      <c r="F656" s="272" t="str">
        <f>IFERROR(VLOOKUP($C656,'SINAPI JANEIRO-2022'!$A:$D,3,0),IFERROR(VLOOKUP($C656,'5-COMP. PROPRIA'!$B$4:$I$79448,5,0),""))</f>
        <v>H</v>
      </c>
      <c r="G656" s="273">
        <v>1056</v>
      </c>
      <c r="H656" s="44">
        <f>IFERROR(VLOOKUP($C656,'SINAPI JANEIRO-2022'!$A:$D,4,0),IFERROR(VLOOKUP($C656,'5-COMP. PROPRIA'!$B$4:$I$79448,8,0),""))</f>
        <v>20.72</v>
      </c>
      <c r="I656" s="44">
        <f>TRUNC(H656*'4-BDI'!$E$35,2)</f>
        <v>26.45</v>
      </c>
      <c r="J656" s="44">
        <f t="shared" si="166"/>
        <v>21880.32</v>
      </c>
      <c r="K656" s="512">
        <f t="shared" si="167"/>
        <v>27931.200000000001</v>
      </c>
    </row>
    <row r="657" spans="1:11">
      <c r="A657" s="6"/>
      <c r="B657" s="275" t="s">
        <v>12021</v>
      </c>
      <c r="C657" s="268">
        <v>100289</v>
      </c>
      <c r="D657" s="268" t="s">
        <v>3565</v>
      </c>
      <c r="E657" s="271" t="s">
        <v>3939</v>
      </c>
      <c r="F657" s="272" t="str">
        <f>IFERROR(VLOOKUP($C657,'SINAPI JANEIRO-2022'!$A:$D,3,0),IFERROR(VLOOKUP($C657,'5-COMP. PROPRIA'!$B$4:$I$79448,5,0),""))</f>
        <v>H</v>
      </c>
      <c r="G657" s="273">
        <v>1440</v>
      </c>
      <c r="H657" s="44">
        <f>IFERROR(VLOOKUP($C657,'SINAPI JANEIRO-2022'!$A:$D,4,0),IFERROR(VLOOKUP($C657,'5-COMP. PROPRIA'!$B$4:$I$79448,8,0),""))</f>
        <v>15.03</v>
      </c>
      <c r="I657" s="44">
        <f>TRUNC(H657*'4-BDI'!$E$35,2)</f>
        <v>19.190000000000001</v>
      </c>
      <c r="J657" s="44">
        <f t="shared" si="166"/>
        <v>21643.200000000001</v>
      </c>
      <c r="K657" s="512">
        <f t="shared" si="167"/>
        <v>27633.599999999999</v>
      </c>
    </row>
    <row r="658" spans="1:11">
      <c r="A658" s="6"/>
      <c r="B658" s="275" t="s">
        <v>12600</v>
      </c>
      <c r="C658" s="268">
        <v>88326</v>
      </c>
      <c r="D658" s="268" t="s">
        <v>3565</v>
      </c>
      <c r="E658" s="271" t="s">
        <v>3380</v>
      </c>
      <c r="F658" s="272" t="str">
        <f>IFERROR(VLOOKUP($C658,'SINAPI JANEIRO-2022'!$A:$D,3,0),IFERROR(VLOOKUP($C658,'5-COMP. PROPRIA'!$B$4:$I$79448,5,0),""))</f>
        <v>H</v>
      </c>
      <c r="G658" s="273">
        <v>1440</v>
      </c>
      <c r="H658" s="44">
        <f>IFERROR(VLOOKUP($C658,'SINAPI JANEIRO-2022'!$A:$D,4,0),IFERROR(VLOOKUP($C658,'5-COMP. PROPRIA'!$B$4:$I$79448,8,0),""))</f>
        <v>18.829999999999998</v>
      </c>
      <c r="I658" s="44">
        <f>TRUNC(H658*'4-BDI'!$E$35,2)</f>
        <v>24.04</v>
      </c>
      <c r="J658" s="44">
        <f t="shared" si="166"/>
        <v>27115.200000000001</v>
      </c>
      <c r="K658" s="512">
        <f t="shared" si="167"/>
        <v>34617.599999999999</v>
      </c>
    </row>
    <row r="659" spans="1:11" ht="15">
      <c r="A659" s="6"/>
      <c r="B659" s="124"/>
      <c r="C659" s="73"/>
      <c r="D659" s="73"/>
      <c r="E659" s="74"/>
      <c r="F659" s="492"/>
      <c r="G659" s="73"/>
      <c r="H659" s="141"/>
      <c r="I659" s="141" t="s">
        <v>12591</v>
      </c>
      <c r="J659" s="72">
        <f>TRUNC(SUM(J654:J658),2)</f>
        <v>117184.8</v>
      </c>
      <c r="K659" s="318">
        <f>TRUNC(SUM(K654:K658),2)</f>
        <v>149620.32</v>
      </c>
    </row>
    <row r="660" spans="1:11" ht="15">
      <c r="A660" s="6"/>
      <c r="B660" s="570"/>
      <c r="C660" s="571"/>
      <c r="D660" s="571"/>
      <c r="E660" s="571"/>
      <c r="F660" s="571"/>
      <c r="G660" s="571"/>
      <c r="H660" s="571"/>
      <c r="I660" s="571"/>
      <c r="J660" s="571"/>
      <c r="K660" s="572"/>
    </row>
    <row r="661" spans="1:11" ht="15">
      <c r="A661" s="6"/>
      <c r="B661" s="567" t="s">
        <v>11218</v>
      </c>
      <c r="C661" s="568"/>
      <c r="D661" s="568"/>
      <c r="E661" s="568"/>
      <c r="F661" s="568"/>
      <c r="G661" s="568"/>
      <c r="H661" s="568"/>
      <c r="I661" s="569"/>
      <c r="J661" s="72">
        <f>J659+J636+J534+J506+J502+J486+J470+J463+J429+J422+J332+J301+J278+J244+J207+J194+J124+J115+J91+J77+J72+J21+J17+J511+J647+J652</f>
        <v>1833852.4499999997</v>
      </c>
      <c r="K661" s="318"/>
    </row>
    <row r="662" spans="1:11" ht="15.75" customHeight="1" thickBot="1">
      <c r="A662" s="6"/>
      <c r="B662" s="561" t="s">
        <v>4132</v>
      </c>
      <c r="C662" s="562"/>
      <c r="D662" s="562"/>
      <c r="E662" s="562"/>
      <c r="F662" s="562"/>
      <c r="G662" s="562"/>
      <c r="H662" s="562"/>
      <c r="I662" s="563"/>
      <c r="J662" s="529"/>
      <c r="K662" s="530">
        <f>K659+K636+K534+K506+K502+K486+K470+K463+K429+K422+K332+K301+K278+K244+K207+K194+K124+K115+K91+K77+K72+K21+K17+K511+K647+K652</f>
        <v>2341589.35</v>
      </c>
    </row>
    <row r="663" spans="1:11" ht="15" customHeight="1">
      <c r="A663" s="6"/>
      <c r="E663" s="24"/>
      <c r="F663" s="45"/>
      <c r="G663" s="24"/>
      <c r="H663" s="25"/>
      <c r="I663" s="25"/>
      <c r="J663" s="25"/>
      <c r="K663" s="25"/>
    </row>
    <row r="664" spans="1:11" ht="15" customHeight="1">
      <c r="A664" s="6"/>
      <c r="E664" s="24"/>
      <c r="F664" s="45"/>
      <c r="G664" s="24"/>
      <c r="H664" s="25"/>
      <c r="I664" s="25"/>
      <c r="J664" s="25"/>
      <c r="K664" s="25"/>
    </row>
    <row r="665" spans="1:11" ht="15" customHeight="1" thickBot="1">
      <c r="A665" s="6"/>
      <c r="C665" s="497"/>
      <c r="D665" s="45"/>
      <c r="E665" s="498"/>
      <c r="F665" s="45"/>
      <c r="G665" s="24"/>
      <c r="H665" s="25"/>
      <c r="I665" s="25"/>
      <c r="J665" s="25"/>
      <c r="K665" s="25"/>
    </row>
    <row r="666" spans="1:11" ht="15" customHeight="1">
      <c r="A666" s="6"/>
      <c r="C666" s="573"/>
      <c r="D666" s="573"/>
      <c r="E666" s="496" t="s">
        <v>14761</v>
      </c>
      <c r="F666" s="45"/>
      <c r="G666" s="24"/>
      <c r="H666" s="25"/>
      <c r="I666" s="25"/>
      <c r="J666" s="25"/>
      <c r="K666" s="25"/>
    </row>
    <row r="667" spans="1:11" ht="15" customHeight="1">
      <c r="A667" s="6"/>
      <c r="C667" s="557"/>
      <c r="D667" s="557"/>
      <c r="E667" s="496" t="s">
        <v>14762</v>
      </c>
      <c r="F667" s="45"/>
      <c r="G667" s="24"/>
      <c r="H667" s="25"/>
      <c r="I667" s="25"/>
      <c r="J667" s="25"/>
      <c r="K667" s="25"/>
    </row>
    <row r="668" spans="1:11" ht="15">
      <c r="A668" s="6"/>
      <c r="C668" s="557"/>
      <c r="D668" s="557"/>
      <c r="E668" s="496" t="s">
        <v>14763</v>
      </c>
      <c r="F668" s="45"/>
      <c r="G668" s="24"/>
      <c r="H668" s="25"/>
      <c r="I668" s="25"/>
      <c r="J668" s="25"/>
      <c r="K668" s="25"/>
    </row>
    <row r="669" spans="1:11">
      <c r="A669" s="6"/>
      <c r="E669" s="116"/>
      <c r="F669" s="45"/>
      <c r="G669" s="24"/>
      <c r="H669" s="25"/>
      <c r="I669" s="25"/>
      <c r="J669" s="25"/>
      <c r="K669" s="25"/>
    </row>
    <row r="670" spans="1:11" ht="15">
      <c r="A670" s="6"/>
      <c r="E670" s="116"/>
      <c r="F670" s="45"/>
      <c r="G670" s="24"/>
      <c r="H670" s="25"/>
      <c r="I670" s="25"/>
      <c r="J670" s="25"/>
      <c r="K670" s="34"/>
    </row>
    <row r="671" spans="1:11">
      <c r="B671" s="320"/>
      <c r="C671" s="115"/>
      <c r="D671" s="115"/>
      <c r="E671" s="23"/>
      <c r="F671" s="45"/>
      <c r="G671" s="24"/>
      <c r="H671" s="25"/>
      <c r="I671" s="25"/>
      <c r="J671" s="25"/>
      <c r="K671" s="25"/>
    </row>
    <row r="672" spans="1:11">
      <c r="B672" s="320"/>
      <c r="C672" s="115"/>
      <c r="D672" s="115"/>
      <c r="E672" s="23"/>
      <c r="F672" s="45"/>
      <c r="G672" s="24"/>
      <c r="H672" s="25"/>
      <c r="I672" s="25"/>
      <c r="J672" s="25"/>
      <c r="K672" s="25"/>
    </row>
    <row r="673" spans="2:11">
      <c r="B673" s="320"/>
      <c r="C673" s="115"/>
      <c r="D673" s="115"/>
      <c r="E673" s="23"/>
      <c r="F673" s="45"/>
      <c r="G673" s="24"/>
      <c r="H673" s="25"/>
      <c r="I673" s="25"/>
      <c r="J673" s="25"/>
      <c r="K673" s="25"/>
    </row>
    <row r="674" spans="2:11">
      <c r="B674" s="320"/>
      <c r="C674" s="115"/>
      <c r="D674" s="115"/>
      <c r="E674" s="23"/>
      <c r="F674" s="45"/>
      <c r="G674" s="24"/>
      <c r="H674" s="25"/>
      <c r="I674" s="25"/>
      <c r="J674" s="25"/>
      <c r="K674" s="25"/>
    </row>
    <row r="675" spans="2:11">
      <c r="B675" s="320"/>
      <c r="C675" s="115"/>
      <c r="D675" s="115"/>
      <c r="E675" s="23"/>
      <c r="F675" s="45"/>
      <c r="G675" s="24"/>
      <c r="H675" s="25"/>
      <c r="I675" s="25"/>
      <c r="J675" s="25"/>
      <c r="K675" s="25"/>
    </row>
    <row r="676" spans="2:11">
      <c r="B676" s="320"/>
      <c r="C676" s="115"/>
      <c r="D676" s="115"/>
      <c r="E676" s="23"/>
      <c r="F676" s="45"/>
      <c r="G676" s="24"/>
      <c r="H676" s="25"/>
      <c r="I676" s="25"/>
      <c r="J676" s="25"/>
      <c r="K676" s="25"/>
    </row>
    <row r="677" spans="2:11">
      <c r="B677" s="320"/>
      <c r="C677" s="115"/>
      <c r="D677" s="115"/>
      <c r="E677" s="23"/>
      <c r="F677" s="45"/>
      <c r="G677" s="24"/>
      <c r="H677" s="25"/>
      <c r="I677" s="25"/>
      <c r="J677" s="25"/>
      <c r="K677" s="25"/>
    </row>
    <row r="678" spans="2:11">
      <c r="E678" s="136"/>
    </row>
    <row r="728" spans="9:10">
      <c r="I728" s="27"/>
      <c r="J728" s="317"/>
    </row>
  </sheetData>
  <protectedRanges>
    <protectedRange password="C715" sqref="E537" name="Intervalo3" securityDescriptor="O:WDG:WDD:(A;;CC;;;S-1-5-21-331323738-3957049979-2397494211-500)"/>
    <protectedRange password="C715" sqref="E537" name="Intervalo3_18" securityDescriptor="O:WDG:WDD:(A;;CC;;;S-1-5-21-331323738-3957049979-2397494211-500)"/>
    <protectedRange password="C715" sqref="C538:C547" name="Intervalo3_18_1" securityDescriptor="O:WDG:WDD:(A;;CC;;;S-1-5-21-331323738-3957049979-2397494211-500)"/>
    <protectedRange password="C715" sqref="C595:C598" name="Intervalo3_18_3" securityDescriptor="O:WDG:WDD:(A;;CC;;;S-1-5-21-331323738-3957049979-2397494211-500)"/>
    <protectedRange password="C715" sqref="C624:C629" name="Intervalo3_18_4" securityDescriptor="O:WDG:WDD:(A;;CC;;;S-1-5-21-331323738-3957049979-2397494211-500)"/>
  </protectedRanges>
  <mergeCells count="12">
    <mergeCell ref="B3:K3"/>
    <mergeCell ref="B4:K4"/>
    <mergeCell ref="B5:K5"/>
    <mergeCell ref="B6:K6"/>
    <mergeCell ref="C667:D667"/>
    <mergeCell ref="C668:D668"/>
    <mergeCell ref="B7:K7"/>
    <mergeCell ref="B662:I662"/>
    <mergeCell ref="B8:K8"/>
    <mergeCell ref="B661:I661"/>
    <mergeCell ref="B660:K660"/>
    <mergeCell ref="C666:D666"/>
  </mergeCells>
  <phoneticPr fontId="32" type="noConversion"/>
  <printOptions horizontalCentered="1"/>
  <pageMargins left="0.59055118110236227" right="0" top="0.39370078740157483" bottom="0.39370078740157483" header="0.31496062992125984" footer="0.31496062992125984"/>
  <pageSetup paperSize="9" scale="45"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4"/>
  <sheetViews>
    <sheetView view="pageBreakPreview" zoomScale="70" zoomScaleNormal="80" zoomScaleSheetLayoutView="70" workbookViewId="0">
      <selection activeCell="C70" sqref="C70:C73"/>
    </sheetView>
  </sheetViews>
  <sheetFormatPr defaultRowHeight="15"/>
  <cols>
    <col min="1" max="1" width="9" style="4"/>
    <col min="2" max="2" width="12.25" style="110" customWidth="1"/>
    <col min="3" max="3" width="51" style="291" customWidth="1"/>
    <col min="4" max="4" width="18.375" style="110" customWidth="1"/>
    <col min="5" max="5" width="8.875" style="110" customWidth="1"/>
    <col min="6" max="6" width="16.375" style="110" customWidth="1"/>
    <col min="7" max="7" width="15.5" style="110" bestFit="1" customWidth="1"/>
    <col min="8" max="8" width="17.75" style="110" customWidth="1"/>
    <col min="9" max="9" width="18" style="110" customWidth="1"/>
    <col min="10" max="10" width="17.875" style="110" customWidth="1"/>
    <col min="11" max="11" width="19.25" style="110" customWidth="1"/>
    <col min="12" max="12" width="17.5" style="110" customWidth="1"/>
    <col min="13" max="14" width="14.875" style="4" hidden="1" customWidth="1"/>
    <col min="15" max="248" width="9" style="4"/>
    <col min="249" max="249" width="42.625" style="4" customWidth="1"/>
    <col min="250" max="250" width="14" style="4" customWidth="1"/>
    <col min="251" max="251" width="9.25" style="4" bestFit="1" customWidth="1"/>
    <col min="252" max="252" width="11.25" style="4" customWidth="1"/>
    <col min="253" max="259" width="12.625" style="4" customWidth="1"/>
    <col min="260" max="260" width="10.5" style="4" customWidth="1"/>
    <col min="261" max="504" width="9" style="4"/>
    <col min="505" max="505" width="42.625" style="4" customWidth="1"/>
    <col min="506" max="506" width="14" style="4" customWidth="1"/>
    <col min="507" max="507" width="9.25" style="4" bestFit="1" customWidth="1"/>
    <col min="508" max="508" width="11.25" style="4" customWidth="1"/>
    <col min="509" max="515" width="12.625" style="4" customWidth="1"/>
    <col min="516" max="516" width="10.5" style="4" customWidth="1"/>
    <col min="517" max="760" width="9" style="4"/>
    <col min="761" max="761" width="42.625" style="4" customWidth="1"/>
    <col min="762" max="762" width="14" style="4" customWidth="1"/>
    <col min="763" max="763" width="9.25" style="4" bestFit="1" customWidth="1"/>
    <col min="764" max="764" width="11.25" style="4" customWidth="1"/>
    <col min="765" max="771" width="12.625" style="4" customWidth="1"/>
    <col min="772" max="772" width="10.5" style="4" customWidth="1"/>
    <col min="773" max="1016" width="9" style="4"/>
    <col min="1017" max="1017" width="42.625" style="4" customWidth="1"/>
    <col min="1018" max="1018" width="14" style="4" customWidth="1"/>
    <col min="1019" max="1019" width="9.25" style="4" bestFit="1" customWidth="1"/>
    <col min="1020" max="1020" width="11.25" style="4" customWidth="1"/>
    <col min="1021" max="1027" width="12.625" style="4" customWidth="1"/>
    <col min="1028" max="1028" width="10.5" style="4" customWidth="1"/>
    <col min="1029" max="1272" width="9" style="4"/>
    <col min="1273" max="1273" width="42.625" style="4" customWidth="1"/>
    <col min="1274" max="1274" width="14" style="4" customWidth="1"/>
    <col min="1275" max="1275" width="9.25" style="4" bestFit="1" customWidth="1"/>
    <col min="1276" max="1276" width="11.25" style="4" customWidth="1"/>
    <col min="1277" max="1283" width="12.625" style="4" customWidth="1"/>
    <col min="1284" max="1284" width="10.5" style="4" customWidth="1"/>
    <col min="1285" max="1528" width="9" style="4"/>
    <col min="1529" max="1529" width="42.625" style="4" customWidth="1"/>
    <col min="1530" max="1530" width="14" style="4" customWidth="1"/>
    <col min="1531" max="1531" width="9.25" style="4" bestFit="1" customWidth="1"/>
    <col min="1532" max="1532" width="11.25" style="4" customWidth="1"/>
    <col min="1533" max="1539" width="12.625" style="4" customWidth="1"/>
    <col min="1540" max="1540" width="10.5" style="4" customWidth="1"/>
    <col min="1541" max="1784" width="9" style="4"/>
    <col min="1785" max="1785" width="42.625" style="4" customWidth="1"/>
    <col min="1786" max="1786" width="14" style="4" customWidth="1"/>
    <col min="1787" max="1787" width="9.25" style="4" bestFit="1" customWidth="1"/>
    <col min="1788" max="1788" width="11.25" style="4" customWidth="1"/>
    <col min="1789" max="1795" width="12.625" style="4" customWidth="1"/>
    <col min="1796" max="1796" width="10.5" style="4" customWidth="1"/>
    <col min="1797" max="2040" width="9" style="4"/>
    <col min="2041" max="2041" width="42.625" style="4" customWidth="1"/>
    <col min="2042" max="2042" width="14" style="4" customWidth="1"/>
    <col min="2043" max="2043" width="9.25" style="4" bestFit="1" customWidth="1"/>
    <col min="2044" max="2044" width="11.25" style="4" customWidth="1"/>
    <col min="2045" max="2051" width="12.625" style="4" customWidth="1"/>
    <col min="2052" max="2052" width="10.5" style="4" customWidth="1"/>
    <col min="2053" max="2296" width="9" style="4"/>
    <col min="2297" max="2297" width="42.625" style="4" customWidth="1"/>
    <col min="2298" max="2298" width="14" style="4" customWidth="1"/>
    <col min="2299" max="2299" width="9.25" style="4" bestFit="1" customWidth="1"/>
    <col min="2300" max="2300" width="11.25" style="4" customWidth="1"/>
    <col min="2301" max="2307" width="12.625" style="4" customWidth="1"/>
    <col min="2308" max="2308" width="10.5" style="4" customWidth="1"/>
    <col min="2309" max="2552" width="9" style="4"/>
    <col min="2553" max="2553" width="42.625" style="4" customWidth="1"/>
    <col min="2554" max="2554" width="14" style="4" customWidth="1"/>
    <col min="2555" max="2555" width="9.25" style="4" bestFit="1" customWidth="1"/>
    <col min="2556" max="2556" width="11.25" style="4" customWidth="1"/>
    <col min="2557" max="2563" width="12.625" style="4" customWidth="1"/>
    <col min="2564" max="2564" width="10.5" style="4" customWidth="1"/>
    <col min="2565" max="2808" width="9" style="4"/>
    <col min="2809" max="2809" width="42.625" style="4" customWidth="1"/>
    <col min="2810" max="2810" width="14" style="4" customWidth="1"/>
    <col min="2811" max="2811" width="9.25" style="4" bestFit="1" customWidth="1"/>
    <col min="2812" max="2812" width="11.25" style="4" customWidth="1"/>
    <col min="2813" max="2819" width="12.625" style="4" customWidth="1"/>
    <col min="2820" max="2820" width="10.5" style="4" customWidth="1"/>
    <col min="2821" max="3064" width="9" style="4"/>
    <col min="3065" max="3065" width="42.625" style="4" customWidth="1"/>
    <col min="3066" max="3066" width="14" style="4" customWidth="1"/>
    <col min="3067" max="3067" width="9.25" style="4" bestFit="1" customWidth="1"/>
    <col min="3068" max="3068" width="11.25" style="4" customWidth="1"/>
    <col min="3069" max="3075" width="12.625" style="4" customWidth="1"/>
    <col min="3076" max="3076" width="10.5" style="4" customWidth="1"/>
    <col min="3077" max="3320" width="9" style="4"/>
    <col min="3321" max="3321" width="42.625" style="4" customWidth="1"/>
    <col min="3322" max="3322" width="14" style="4" customWidth="1"/>
    <col min="3323" max="3323" width="9.25" style="4" bestFit="1" customWidth="1"/>
    <col min="3324" max="3324" width="11.25" style="4" customWidth="1"/>
    <col min="3325" max="3331" width="12.625" style="4" customWidth="1"/>
    <col min="3332" max="3332" width="10.5" style="4" customWidth="1"/>
    <col min="3333" max="3576" width="9" style="4"/>
    <col min="3577" max="3577" width="42.625" style="4" customWidth="1"/>
    <col min="3578" max="3578" width="14" style="4" customWidth="1"/>
    <col min="3579" max="3579" width="9.25" style="4" bestFit="1" customWidth="1"/>
    <col min="3580" max="3580" width="11.25" style="4" customWidth="1"/>
    <col min="3581" max="3587" width="12.625" style="4" customWidth="1"/>
    <col min="3588" max="3588" width="10.5" style="4" customWidth="1"/>
    <col min="3589" max="3832" width="9" style="4"/>
    <col min="3833" max="3833" width="42.625" style="4" customWidth="1"/>
    <col min="3834" max="3834" width="14" style="4" customWidth="1"/>
    <col min="3835" max="3835" width="9.25" style="4" bestFit="1" customWidth="1"/>
    <col min="3836" max="3836" width="11.25" style="4" customWidth="1"/>
    <col min="3837" max="3843" width="12.625" style="4" customWidth="1"/>
    <col min="3844" max="3844" width="10.5" style="4" customWidth="1"/>
    <col min="3845" max="4088" width="9" style="4"/>
    <col min="4089" max="4089" width="42.625" style="4" customWidth="1"/>
    <col min="4090" max="4090" width="14" style="4" customWidth="1"/>
    <col min="4091" max="4091" width="9.25" style="4" bestFit="1" customWidth="1"/>
    <col min="4092" max="4092" width="11.25" style="4" customWidth="1"/>
    <col min="4093" max="4099" width="12.625" style="4" customWidth="1"/>
    <col min="4100" max="4100" width="10.5" style="4" customWidth="1"/>
    <col min="4101" max="4344" width="9" style="4"/>
    <col min="4345" max="4345" width="42.625" style="4" customWidth="1"/>
    <col min="4346" max="4346" width="14" style="4" customWidth="1"/>
    <col min="4347" max="4347" width="9.25" style="4" bestFit="1" customWidth="1"/>
    <col min="4348" max="4348" width="11.25" style="4" customWidth="1"/>
    <col min="4349" max="4355" width="12.625" style="4" customWidth="1"/>
    <col min="4356" max="4356" width="10.5" style="4" customWidth="1"/>
    <col min="4357" max="4600" width="9" style="4"/>
    <col min="4601" max="4601" width="42.625" style="4" customWidth="1"/>
    <col min="4602" max="4602" width="14" style="4" customWidth="1"/>
    <col min="4603" max="4603" width="9.25" style="4" bestFit="1" customWidth="1"/>
    <col min="4604" max="4604" width="11.25" style="4" customWidth="1"/>
    <col min="4605" max="4611" width="12.625" style="4" customWidth="1"/>
    <col min="4612" max="4612" width="10.5" style="4" customWidth="1"/>
    <col min="4613" max="4856" width="9" style="4"/>
    <col min="4857" max="4857" width="42.625" style="4" customWidth="1"/>
    <col min="4858" max="4858" width="14" style="4" customWidth="1"/>
    <col min="4859" max="4859" width="9.25" style="4" bestFit="1" customWidth="1"/>
    <col min="4860" max="4860" width="11.25" style="4" customWidth="1"/>
    <col min="4861" max="4867" width="12.625" style="4" customWidth="1"/>
    <col min="4868" max="4868" width="10.5" style="4" customWidth="1"/>
    <col min="4869" max="5112" width="9" style="4"/>
    <col min="5113" max="5113" width="42.625" style="4" customWidth="1"/>
    <col min="5114" max="5114" width="14" style="4" customWidth="1"/>
    <col min="5115" max="5115" width="9.25" style="4" bestFit="1" customWidth="1"/>
    <col min="5116" max="5116" width="11.25" style="4" customWidth="1"/>
    <col min="5117" max="5123" width="12.625" style="4" customWidth="1"/>
    <col min="5124" max="5124" width="10.5" style="4" customWidth="1"/>
    <col min="5125" max="5368" width="9" style="4"/>
    <col min="5369" max="5369" width="42.625" style="4" customWidth="1"/>
    <col min="5370" max="5370" width="14" style="4" customWidth="1"/>
    <col min="5371" max="5371" width="9.25" style="4" bestFit="1" customWidth="1"/>
    <col min="5372" max="5372" width="11.25" style="4" customWidth="1"/>
    <col min="5373" max="5379" width="12.625" style="4" customWidth="1"/>
    <col min="5380" max="5380" width="10.5" style="4" customWidth="1"/>
    <col min="5381" max="5624" width="9" style="4"/>
    <col min="5625" max="5625" width="42.625" style="4" customWidth="1"/>
    <col min="5626" max="5626" width="14" style="4" customWidth="1"/>
    <col min="5627" max="5627" width="9.25" style="4" bestFit="1" customWidth="1"/>
    <col min="5628" max="5628" width="11.25" style="4" customWidth="1"/>
    <col min="5629" max="5635" width="12.625" style="4" customWidth="1"/>
    <col min="5636" max="5636" width="10.5" style="4" customWidth="1"/>
    <col min="5637" max="5880" width="9" style="4"/>
    <col min="5881" max="5881" width="42.625" style="4" customWidth="1"/>
    <col min="5882" max="5882" width="14" style="4" customWidth="1"/>
    <col min="5883" max="5883" width="9.25" style="4" bestFit="1" customWidth="1"/>
    <col min="5884" max="5884" width="11.25" style="4" customWidth="1"/>
    <col min="5885" max="5891" width="12.625" style="4" customWidth="1"/>
    <col min="5892" max="5892" width="10.5" style="4" customWidth="1"/>
    <col min="5893" max="6136" width="9" style="4"/>
    <col min="6137" max="6137" width="42.625" style="4" customWidth="1"/>
    <col min="6138" max="6138" width="14" style="4" customWidth="1"/>
    <col min="6139" max="6139" width="9.25" style="4" bestFit="1" customWidth="1"/>
    <col min="6140" max="6140" width="11.25" style="4" customWidth="1"/>
    <col min="6141" max="6147" width="12.625" style="4" customWidth="1"/>
    <col min="6148" max="6148" width="10.5" style="4" customWidth="1"/>
    <col min="6149" max="6392" width="9" style="4"/>
    <col min="6393" max="6393" width="42.625" style="4" customWidth="1"/>
    <col min="6394" max="6394" width="14" style="4" customWidth="1"/>
    <col min="6395" max="6395" width="9.25" style="4" bestFit="1" customWidth="1"/>
    <col min="6396" max="6396" width="11.25" style="4" customWidth="1"/>
    <col min="6397" max="6403" width="12.625" style="4" customWidth="1"/>
    <col min="6404" max="6404" width="10.5" style="4" customWidth="1"/>
    <col min="6405" max="6648" width="9" style="4"/>
    <col min="6649" max="6649" width="42.625" style="4" customWidth="1"/>
    <col min="6650" max="6650" width="14" style="4" customWidth="1"/>
    <col min="6651" max="6651" width="9.25" style="4" bestFit="1" customWidth="1"/>
    <col min="6652" max="6652" width="11.25" style="4" customWidth="1"/>
    <col min="6653" max="6659" width="12.625" style="4" customWidth="1"/>
    <col min="6660" max="6660" width="10.5" style="4" customWidth="1"/>
    <col min="6661" max="6904" width="9" style="4"/>
    <col min="6905" max="6905" width="42.625" style="4" customWidth="1"/>
    <col min="6906" max="6906" width="14" style="4" customWidth="1"/>
    <col min="6907" max="6907" width="9.25" style="4" bestFit="1" customWidth="1"/>
    <col min="6908" max="6908" width="11.25" style="4" customWidth="1"/>
    <col min="6909" max="6915" width="12.625" style="4" customWidth="1"/>
    <col min="6916" max="6916" width="10.5" style="4" customWidth="1"/>
    <col min="6917" max="7160" width="9" style="4"/>
    <col min="7161" max="7161" width="42.625" style="4" customWidth="1"/>
    <col min="7162" max="7162" width="14" style="4" customWidth="1"/>
    <col min="7163" max="7163" width="9.25" style="4" bestFit="1" customWidth="1"/>
    <col min="7164" max="7164" width="11.25" style="4" customWidth="1"/>
    <col min="7165" max="7171" width="12.625" style="4" customWidth="1"/>
    <col min="7172" max="7172" width="10.5" style="4" customWidth="1"/>
    <col min="7173" max="7416" width="9" style="4"/>
    <col min="7417" max="7417" width="42.625" style="4" customWidth="1"/>
    <col min="7418" max="7418" width="14" style="4" customWidth="1"/>
    <col min="7419" max="7419" width="9.25" style="4" bestFit="1" customWidth="1"/>
    <col min="7420" max="7420" width="11.25" style="4" customWidth="1"/>
    <col min="7421" max="7427" width="12.625" style="4" customWidth="1"/>
    <col min="7428" max="7428" width="10.5" style="4" customWidth="1"/>
    <col min="7429" max="7672" width="9" style="4"/>
    <col min="7673" max="7673" width="42.625" style="4" customWidth="1"/>
    <col min="7674" max="7674" width="14" style="4" customWidth="1"/>
    <col min="7675" max="7675" width="9.25" style="4" bestFit="1" customWidth="1"/>
    <col min="7676" max="7676" width="11.25" style="4" customWidth="1"/>
    <col min="7677" max="7683" width="12.625" style="4" customWidth="1"/>
    <col min="7684" max="7684" width="10.5" style="4" customWidth="1"/>
    <col min="7685" max="7928" width="9" style="4"/>
    <col min="7929" max="7929" width="42.625" style="4" customWidth="1"/>
    <col min="7930" max="7930" width="14" style="4" customWidth="1"/>
    <col min="7931" max="7931" width="9.25" style="4" bestFit="1" customWidth="1"/>
    <col min="7932" max="7932" width="11.25" style="4" customWidth="1"/>
    <col min="7933" max="7939" width="12.625" style="4" customWidth="1"/>
    <col min="7940" max="7940" width="10.5" style="4" customWidth="1"/>
    <col min="7941" max="8184" width="9" style="4"/>
    <col min="8185" max="8185" width="42.625" style="4" customWidth="1"/>
    <col min="8186" max="8186" width="14" style="4" customWidth="1"/>
    <col min="8187" max="8187" width="9.25" style="4" bestFit="1" customWidth="1"/>
    <col min="8188" max="8188" width="11.25" style="4" customWidth="1"/>
    <col min="8189" max="8195" width="12.625" style="4" customWidth="1"/>
    <col min="8196" max="8196" width="10.5" style="4" customWidth="1"/>
    <col min="8197" max="8440" width="9" style="4"/>
    <col min="8441" max="8441" width="42.625" style="4" customWidth="1"/>
    <col min="8442" max="8442" width="14" style="4" customWidth="1"/>
    <col min="8443" max="8443" width="9.25" style="4" bestFit="1" customWidth="1"/>
    <col min="8444" max="8444" width="11.25" style="4" customWidth="1"/>
    <col min="8445" max="8451" width="12.625" style="4" customWidth="1"/>
    <col min="8452" max="8452" width="10.5" style="4" customWidth="1"/>
    <col min="8453" max="8696" width="9" style="4"/>
    <col min="8697" max="8697" width="42.625" style="4" customWidth="1"/>
    <col min="8698" max="8698" width="14" style="4" customWidth="1"/>
    <col min="8699" max="8699" width="9.25" style="4" bestFit="1" customWidth="1"/>
    <col min="8700" max="8700" width="11.25" style="4" customWidth="1"/>
    <col min="8701" max="8707" width="12.625" style="4" customWidth="1"/>
    <col min="8708" max="8708" width="10.5" style="4" customWidth="1"/>
    <col min="8709" max="8952" width="9" style="4"/>
    <col min="8953" max="8953" width="42.625" style="4" customWidth="1"/>
    <col min="8954" max="8954" width="14" style="4" customWidth="1"/>
    <col min="8955" max="8955" width="9.25" style="4" bestFit="1" customWidth="1"/>
    <col min="8956" max="8956" width="11.25" style="4" customWidth="1"/>
    <col min="8957" max="8963" width="12.625" style="4" customWidth="1"/>
    <col min="8964" max="8964" width="10.5" style="4" customWidth="1"/>
    <col min="8965" max="9208" width="9" style="4"/>
    <col min="9209" max="9209" width="42.625" style="4" customWidth="1"/>
    <col min="9210" max="9210" width="14" style="4" customWidth="1"/>
    <col min="9211" max="9211" width="9.25" style="4" bestFit="1" customWidth="1"/>
    <col min="9212" max="9212" width="11.25" style="4" customWidth="1"/>
    <col min="9213" max="9219" width="12.625" style="4" customWidth="1"/>
    <col min="9220" max="9220" width="10.5" style="4" customWidth="1"/>
    <col min="9221" max="9464" width="9" style="4"/>
    <col min="9465" max="9465" width="42.625" style="4" customWidth="1"/>
    <col min="9466" max="9466" width="14" style="4" customWidth="1"/>
    <col min="9467" max="9467" width="9.25" style="4" bestFit="1" customWidth="1"/>
    <col min="9468" max="9468" width="11.25" style="4" customWidth="1"/>
    <col min="9469" max="9475" width="12.625" style="4" customWidth="1"/>
    <col min="9476" max="9476" width="10.5" style="4" customWidth="1"/>
    <col min="9477" max="9720" width="9" style="4"/>
    <col min="9721" max="9721" width="42.625" style="4" customWidth="1"/>
    <col min="9722" max="9722" width="14" style="4" customWidth="1"/>
    <col min="9723" max="9723" width="9.25" style="4" bestFit="1" customWidth="1"/>
    <col min="9724" max="9724" width="11.25" style="4" customWidth="1"/>
    <col min="9725" max="9731" width="12.625" style="4" customWidth="1"/>
    <col min="9732" max="9732" width="10.5" style="4" customWidth="1"/>
    <col min="9733" max="9976" width="9" style="4"/>
    <col min="9977" max="9977" width="42.625" style="4" customWidth="1"/>
    <col min="9978" max="9978" width="14" style="4" customWidth="1"/>
    <col min="9979" max="9979" width="9.25" style="4" bestFit="1" customWidth="1"/>
    <col min="9980" max="9980" width="11.25" style="4" customWidth="1"/>
    <col min="9981" max="9987" width="12.625" style="4" customWidth="1"/>
    <col min="9988" max="9988" width="10.5" style="4" customWidth="1"/>
    <col min="9989" max="10232" width="9" style="4"/>
    <col min="10233" max="10233" width="42.625" style="4" customWidth="1"/>
    <col min="10234" max="10234" width="14" style="4" customWidth="1"/>
    <col min="10235" max="10235" width="9.25" style="4" bestFit="1" customWidth="1"/>
    <col min="10236" max="10236" width="11.25" style="4" customWidth="1"/>
    <col min="10237" max="10243" width="12.625" style="4" customWidth="1"/>
    <col min="10244" max="10244" width="10.5" style="4" customWidth="1"/>
    <col min="10245" max="10488" width="9" style="4"/>
    <col min="10489" max="10489" width="42.625" style="4" customWidth="1"/>
    <col min="10490" max="10490" width="14" style="4" customWidth="1"/>
    <col min="10491" max="10491" width="9.25" style="4" bestFit="1" customWidth="1"/>
    <col min="10492" max="10492" width="11.25" style="4" customWidth="1"/>
    <col min="10493" max="10499" width="12.625" style="4" customWidth="1"/>
    <col min="10500" max="10500" width="10.5" style="4" customWidth="1"/>
    <col min="10501" max="10744" width="9" style="4"/>
    <col min="10745" max="10745" width="42.625" style="4" customWidth="1"/>
    <col min="10746" max="10746" width="14" style="4" customWidth="1"/>
    <col min="10747" max="10747" width="9.25" style="4" bestFit="1" customWidth="1"/>
    <col min="10748" max="10748" width="11.25" style="4" customWidth="1"/>
    <col min="10749" max="10755" width="12.625" style="4" customWidth="1"/>
    <col min="10756" max="10756" width="10.5" style="4" customWidth="1"/>
    <col min="10757" max="11000" width="9" style="4"/>
    <col min="11001" max="11001" width="42.625" style="4" customWidth="1"/>
    <col min="11002" max="11002" width="14" style="4" customWidth="1"/>
    <col min="11003" max="11003" width="9.25" style="4" bestFit="1" customWidth="1"/>
    <col min="11004" max="11004" width="11.25" style="4" customWidth="1"/>
    <col min="11005" max="11011" width="12.625" style="4" customWidth="1"/>
    <col min="11012" max="11012" width="10.5" style="4" customWidth="1"/>
    <col min="11013" max="11256" width="9" style="4"/>
    <col min="11257" max="11257" width="42.625" style="4" customWidth="1"/>
    <col min="11258" max="11258" width="14" style="4" customWidth="1"/>
    <col min="11259" max="11259" width="9.25" style="4" bestFit="1" customWidth="1"/>
    <col min="11260" max="11260" width="11.25" style="4" customWidth="1"/>
    <col min="11261" max="11267" width="12.625" style="4" customWidth="1"/>
    <col min="11268" max="11268" width="10.5" style="4" customWidth="1"/>
    <col min="11269" max="11512" width="9" style="4"/>
    <col min="11513" max="11513" width="42.625" style="4" customWidth="1"/>
    <col min="11514" max="11514" width="14" style="4" customWidth="1"/>
    <col min="11515" max="11515" width="9.25" style="4" bestFit="1" customWidth="1"/>
    <col min="11516" max="11516" width="11.25" style="4" customWidth="1"/>
    <col min="11517" max="11523" width="12.625" style="4" customWidth="1"/>
    <col min="11524" max="11524" width="10.5" style="4" customWidth="1"/>
    <col min="11525" max="11768" width="9" style="4"/>
    <col min="11769" max="11769" width="42.625" style="4" customWidth="1"/>
    <col min="11770" max="11770" width="14" style="4" customWidth="1"/>
    <col min="11771" max="11771" width="9.25" style="4" bestFit="1" customWidth="1"/>
    <col min="11772" max="11772" width="11.25" style="4" customWidth="1"/>
    <col min="11773" max="11779" width="12.625" style="4" customWidth="1"/>
    <col min="11780" max="11780" width="10.5" style="4" customWidth="1"/>
    <col min="11781" max="12024" width="9" style="4"/>
    <col min="12025" max="12025" width="42.625" style="4" customWidth="1"/>
    <col min="12026" max="12026" width="14" style="4" customWidth="1"/>
    <col min="12027" max="12027" width="9.25" style="4" bestFit="1" customWidth="1"/>
    <col min="12028" max="12028" width="11.25" style="4" customWidth="1"/>
    <col min="12029" max="12035" width="12.625" style="4" customWidth="1"/>
    <col min="12036" max="12036" width="10.5" style="4" customWidth="1"/>
    <col min="12037" max="12280" width="9" style="4"/>
    <col min="12281" max="12281" width="42.625" style="4" customWidth="1"/>
    <col min="12282" max="12282" width="14" style="4" customWidth="1"/>
    <col min="12283" max="12283" width="9.25" style="4" bestFit="1" customWidth="1"/>
    <col min="12284" max="12284" width="11.25" style="4" customWidth="1"/>
    <col min="12285" max="12291" width="12.625" style="4" customWidth="1"/>
    <col min="12292" max="12292" width="10.5" style="4" customWidth="1"/>
    <col min="12293" max="12536" width="9" style="4"/>
    <col min="12537" max="12537" width="42.625" style="4" customWidth="1"/>
    <col min="12538" max="12538" width="14" style="4" customWidth="1"/>
    <col min="12539" max="12539" width="9.25" style="4" bestFit="1" customWidth="1"/>
    <col min="12540" max="12540" width="11.25" style="4" customWidth="1"/>
    <col min="12541" max="12547" width="12.625" style="4" customWidth="1"/>
    <col min="12548" max="12548" width="10.5" style="4" customWidth="1"/>
    <col min="12549" max="12792" width="9" style="4"/>
    <col min="12793" max="12793" width="42.625" style="4" customWidth="1"/>
    <col min="12794" max="12794" width="14" style="4" customWidth="1"/>
    <col min="12795" max="12795" width="9.25" style="4" bestFit="1" customWidth="1"/>
    <col min="12796" max="12796" width="11.25" style="4" customWidth="1"/>
    <col min="12797" max="12803" width="12.625" style="4" customWidth="1"/>
    <col min="12804" max="12804" width="10.5" style="4" customWidth="1"/>
    <col min="12805" max="13048" width="9" style="4"/>
    <col min="13049" max="13049" width="42.625" style="4" customWidth="1"/>
    <col min="13050" max="13050" width="14" style="4" customWidth="1"/>
    <col min="13051" max="13051" width="9.25" style="4" bestFit="1" customWidth="1"/>
    <col min="13052" max="13052" width="11.25" style="4" customWidth="1"/>
    <col min="13053" max="13059" width="12.625" style="4" customWidth="1"/>
    <col min="13060" max="13060" width="10.5" style="4" customWidth="1"/>
    <col min="13061" max="13304" width="9" style="4"/>
    <col min="13305" max="13305" width="42.625" style="4" customWidth="1"/>
    <col min="13306" max="13306" width="14" style="4" customWidth="1"/>
    <col min="13307" max="13307" width="9.25" style="4" bestFit="1" customWidth="1"/>
    <col min="13308" max="13308" width="11.25" style="4" customWidth="1"/>
    <col min="13309" max="13315" width="12.625" style="4" customWidth="1"/>
    <col min="13316" max="13316" width="10.5" style="4" customWidth="1"/>
    <col min="13317" max="13560" width="9" style="4"/>
    <col min="13561" max="13561" width="42.625" style="4" customWidth="1"/>
    <col min="13562" max="13562" width="14" style="4" customWidth="1"/>
    <col min="13563" max="13563" width="9.25" style="4" bestFit="1" customWidth="1"/>
    <col min="13564" max="13564" width="11.25" style="4" customWidth="1"/>
    <col min="13565" max="13571" width="12.625" style="4" customWidth="1"/>
    <col min="13572" max="13572" width="10.5" style="4" customWidth="1"/>
    <col min="13573" max="13816" width="9" style="4"/>
    <col min="13817" max="13817" width="42.625" style="4" customWidth="1"/>
    <col min="13818" max="13818" width="14" style="4" customWidth="1"/>
    <col min="13819" max="13819" width="9.25" style="4" bestFit="1" customWidth="1"/>
    <col min="13820" max="13820" width="11.25" style="4" customWidth="1"/>
    <col min="13821" max="13827" width="12.625" style="4" customWidth="1"/>
    <col min="13828" max="13828" width="10.5" style="4" customWidth="1"/>
    <col min="13829" max="14072" width="9" style="4"/>
    <col min="14073" max="14073" width="42.625" style="4" customWidth="1"/>
    <col min="14074" max="14074" width="14" style="4" customWidth="1"/>
    <col min="14075" max="14075" width="9.25" style="4" bestFit="1" customWidth="1"/>
    <col min="14076" max="14076" width="11.25" style="4" customWidth="1"/>
    <col min="14077" max="14083" width="12.625" style="4" customWidth="1"/>
    <col min="14084" max="14084" width="10.5" style="4" customWidth="1"/>
    <col min="14085" max="14328" width="9" style="4"/>
    <col min="14329" max="14329" width="42.625" style="4" customWidth="1"/>
    <col min="14330" max="14330" width="14" style="4" customWidth="1"/>
    <col min="14331" max="14331" width="9.25" style="4" bestFit="1" customWidth="1"/>
    <col min="14332" max="14332" width="11.25" style="4" customWidth="1"/>
    <col min="14333" max="14339" width="12.625" style="4" customWidth="1"/>
    <col min="14340" max="14340" width="10.5" style="4" customWidth="1"/>
    <col min="14341" max="14584" width="9" style="4"/>
    <col min="14585" max="14585" width="42.625" style="4" customWidth="1"/>
    <col min="14586" max="14586" width="14" style="4" customWidth="1"/>
    <col min="14587" max="14587" width="9.25" style="4" bestFit="1" customWidth="1"/>
    <col min="14588" max="14588" width="11.25" style="4" customWidth="1"/>
    <col min="14589" max="14595" width="12.625" style="4" customWidth="1"/>
    <col min="14596" max="14596" width="10.5" style="4" customWidth="1"/>
    <col min="14597" max="14840" width="9" style="4"/>
    <col min="14841" max="14841" width="42.625" style="4" customWidth="1"/>
    <col min="14842" max="14842" width="14" style="4" customWidth="1"/>
    <col min="14843" max="14843" width="9.25" style="4" bestFit="1" customWidth="1"/>
    <col min="14844" max="14844" width="11.25" style="4" customWidth="1"/>
    <col min="14845" max="14851" width="12.625" style="4" customWidth="1"/>
    <col min="14852" max="14852" width="10.5" style="4" customWidth="1"/>
    <col min="14853" max="15096" width="9" style="4"/>
    <col min="15097" max="15097" width="42.625" style="4" customWidth="1"/>
    <col min="15098" max="15098" width="14" style="4" customWidth="1"/>
    <col min="15099" max="15099" width="9.25" style="4" bestFit="1" customWidth="1"/>
    <col min="15100" max="15100" width="11.25" style="4" customWidth="1"/>
    <col min="15101" max="15107" width="12.625" style="4" customWidth="1"/>
    <col min="15108" max="15108" width="10.5" style="4" customWidth="1"/>
    <col min="15109" max="15352" width="9" style="4"/>
    <col min="15353" max="15353" width="42.625" style="4" customWidth="1"/>
    <col min="15354" max="15354" width="14" style="4" customWidth="1"/>
    <col min="15355" max="15355" width="9.25" style="4" bestFit="1" customWidth="1"/>
    <col min="15356" max="15356" width="11.25" style="4" customWidth="1"/>
    <col min="15357" max="15363" width="12.625" style="4" customWidth="1"/>
    <col min="15364" max="15364" width="10.5" style="4" customWidth="1"/>
    <col min="15365" max="15608" width="9" style="4"/>
    <col min="15609" max="15609" width="42.625" style="4" customWidth="1"/>
    <col min="15610" max="15610" width="14" style="4" customWidth="1"/>
    <col min="15611" max="15611" width="9.25" style="4" bestFit="1" customWidth="1"/>
    <col min="15612" max="15612" width="11.25" style="4" customWidth="1"/>
    <col min="15613" max="15619" width="12.625" style="4" customWidth="1"/>
    <col min="15620" max="15620" width="10.5" style="4" customWidth="1"/>
    <col min="15621" max="15864" width="9" style="4"/>
    <col min="15865" max="15865" width="42.625" style="4" customWidth="1"/>
    <col min="15866" max="15866" width="14" style="4" customWidth="1"/>
    <col min="15867" max="15867" width="9.25" style="4" bestFit="1" customWidth="1"/>
    <col min="15868" max="15868" width="11.25" style="4" customWidth="1"/>
    <col min="15869" max="15875" width="12.625" style="4" customWidth="1"/>
    <col min="15876" max="15876" width="10.5" style="4" customWidth="1"/>
    <col min="15877" max="16120" width="9" style="4"/>
    <col min="16121" max="16121" width="42.625" style="4" customWidth="1"/>
    <col min="16122" max="16122" width="14" style="4" customWidth="1"/>
    <col min="16123" max="16123" width="9.25" style="4" bestFit="1" customWidth="1"/>
    <col min="16124" max="16124" width="11.25" style="4" customWidth="1"/>
    <col min="16125" max="16131" width="12.625" style="4" customWidth="1"/>
    <col min="16132" max="16132" width="10.5" style="4" customWidth="1"/>
    <col min="16133" max="16384" width="9" style="4"/>
  </cols>
  <sheetData>
    <row r="1" spans="2:14" ht="15.75" thickBot="1"/>
    <row r="2" spans="2:14" s="3" customFormat="1" ht="130.5" customHeight="1">
      <c r="B2" s="574"/>
      <c r="C2" s="575"/>
      <c r="D2" s="575"/>
      <c r="E2" s="575"/>
      <c r="F2" s="575"/>
      <c r="G2" s="575"/>
      <c r="H2" s="575"/>
      <c r="I2" s="575"/>
      <c r="J2" s="575"/>
      <c r="K2" s="575"/>
      <c r="L2" s="576"/>
    </row>
    <row r="3" spans="2:14" s="3" customFormat="1" ht="27" customHeight="1">
      <c r="B3" s="558" t="str">
        <f>'2-PLANILHA ORÇAMENTARIA'!B3:K3</f>
        <v xml:space="preserve">OBRA: FINALIZAÇÃO DO SALDO REMANESCENTE DA CONSTRUÇÃO DE CRECHE PROINFÂNCIA TIPO 1 PADRÃO FNDE  E URBANIZAÇÃO. </v>
      </c>
      <c r="C3" s="559"/>
      <c r="D3" s="559"/>
      <c r="E3" s="559"/>
      <c r="F3" s="559"/>
      <c r="G3" s="559"/>
      <c r="H3" s="559"/>
      <c r="I3" s="559"/>
      <c r="J3" s="559"/>
      <c r="K3" s="559"/>
      <c r="L3" s="560"/>
    </row>
    <row r="4" spans="2:14" s="3" customFormat="1" ht="15" customHeight="1">
      <c r="B4" s="584" t="str">
        <f>'2-PLANILHA ORÇAMENTARIA'!B4:K4</f>
        <v>PROPRIETÁRIO: PREFEITURA MUNICIPAL DE VÁRZEA GRANDE</v>
      </c>
      <c r="C4" s="585"/>
      <c r="D4" s="585"/>
      <c r="E4" s="585"/>
      <c r="F4" s="585"/>
      <c r="G4" s="585"/>
      <c r="H4" s="585"/>
      <c r="I4" s="585"/>
      <c r="J4" s="585"/>
      <c r="K4" s="585"/>
      <c r="L4" s="586"/>
    </row>
    <row r="5" spans="2:14" s="3" customFormat="1" ht="15.75" customHeight="1">
      <c r="B5" s="587" t="str">
        <f>'2-PLANILHA ORÇAMENTARIA'!B5:K5</f>
        <v>ENDEREÇO: RUA DNER, S/N, CAMPO DO PONTEIO, BAIRRO MAPIM, NO MUNICÍPIO DE VÁRZEA GRANDE/MT</v>
      </c>
      <c r="C5" s="588"/>
      <c r="D5" s="588"/>
      <c r="E5" s="588"/>
      <c r="F5" s="588"/>
      <c r="G5" s="588"/>
      <c r="H5" s="588"/>
      <c r="I5" s="588"/>
      <c r="J5" s="588"/>
      <c r="K5" s="588"/>
      <c r="L5" s="589"/>
    </row>
    <row r="6" spans="2:14" s="3" customFormat="1" ht="15" customHeight="1">
      <c r="B6" s="587" t="str">
        <f>'2-PLANILHA ORÇAMENTARIA'!B6:K6</f>
        <v>MUNICÍPIO: VARZEA GRANDE - MT</v>
      </c>
      <c r="C6" s="590"/>
      <c r="D6" s="590"/>
      <c r="E6" s="590"/>
      <c r="F6" s="590"/>
      <c r="G6" s="590"/>
      <c r="H6" s="590"/>
      <c r="I6" s="590"/>
      <c r="J6" s="590"/>
      <c r="K6" s="590"/>
      <c r="L6" s="591"/>
    </row>
    <row r="7" spans="2:14" s="3" customFormat="1">
      <c r="B7" s="592" t="str">
        <f>'2-PLANILHA ORÇAMENTARIA'!B7:K7</f>
        <v>PREÇO BASE: SINAPI JANEIRO COM DESONERAÇÃO/2022</v>
      </c>
      <c r="C7" s="593"/>
      <c r="D7" s="593"/>
      <c r="E7" s="593"/>
      <c r="F7" s="593"/>
      <c r="G7" s="593"/>
      <c r="H7" s="593"/>
      <c r="I7" s="593"/>
      <c r="J7" s="593"/>
      <c r="K7" s="593"/>
      <c r="L7" s="594"/>
    </row>
    <row r="8" spans="2:14" s="3" customFormat="1" ht="18.75" thickBot="1">
      <c r="B8" s="577" t="s">
        <v>4136</v>
      </c>
      <c r="C8" s="578"/>
      <c r="D8" s="578"/>
      <c r="E8" s="578"/>
      <c r="F8" s="578"/>
      <c r="G8" s="578"/>
      <c r="H8" s="578"/>
      <c r="I8" s="578"/>
      <c r="J8" s="578"/>
      <c r="K8" s="578"/>
      <c r="L8" s="579"/>
    </row>
    <row r="9" spans="2:14">
      <c r="B9" s="96"/>
      <c r="C9" s="286"/>
      <c r="D9" s="97"/>
      <c r="E9" s="97"/>
      <c r="F9" s="97"/>
      <c r="G9" s="97"/>
      <c r="H9" s="97"/>
      <c r="I9" s="97"/>
      <c r="J9" s="97"/>
      <c r="K9" s="97"/>
      <c r="L9" s="98"/>
    </row>
    <row r="10" spans="2:14" ht="15.75">
      <c r="B10" s="452" t="s">
        <v>3941</v>
      </c>
      <c r="C10" s="287" t="s">
        <v>3943</v>
      </c>
      <c r="D10" s="453" t="s">
        <v>4133</v>
      </c>
      <c r="E10" s="453" t="s">
        <v>4134</v>
      </c>
      <c r="F10" s="453">
        <v>1</v>
      </c>
      <c r="G10" s="453">
        <v>2</v>
      </c>
      <c r="H10" s="453">
        <v>3</v>
      </c>
      <c r="I10" s="453">
        <v>4</v>
      </c>
      <c r="J10" s="453">
        <v>5</v>
      </c>
      <c r="K10" s="453">
        <v>6</v>
      </c>
      <c r="L10" s="132" t="s">
        <v>4135</v>
      </c>
    </row>
    <row r="11" spans="2:14" ht="15.75">
      <c r="B11" s="117"/>
      <c r="C11" s="288"/>
      <c r="D11" s="111"/>
      <c r="E11" s="111"/>
      <c r="F11" s="112"/>
      <c r="G11" s="112"/>
      <c r="H11" s="112"/>
      <c r="I11" s="112"/>
      <c r="J11" s="112"/>
      <c r="K11" s="112"/>
      <c r="L11" s="118"/>
    </row>
    <row r="12" spans="2:14" ht="15.75">
      <c r="B12" s="99">
        <v>1</v>
      </c>
      <c r="C12" s="109" t="str">
        <f>'2-PLANILHA ORÇAMENTARIA'!E11</f>
        <v xml:space="preserve">SERVIÇOS PRELIMINARES </v>
      </c>
      <c r="D12" s="103">
        <f>'2-PLANILHA ORÇAMENTARIA'!K17</f>
        <v>72604.039999999994</v>
      </c>
      <c r="E12" s="100">
        <f>D12/$D$64</f>
        <v>3.1006307745634395E-2</v>
      </c>
      <c r="F12" s="134">
        <v>0.4</v>
      </c>
      <c r="G12" s="134">
        <v>0.4</v>
      </c>
      <c r="H12" s="134">
        <v>0.2</v>
      </c>
      <c r="I12" s="112"/>
      <c r="J12" s="112"/>
      <c r="K12" s="112"/>
      <c r="L12" s="102">
        <f t="shared" ref="L12:L43" si="0">SUM(F12:K12)</f>
        <v>1</v>
      </c>
    </row>
    <row r="13" spans="2:14" ht="15.75">
      <c r="B13" s="99"/>
      <c r="C13" s="287"/>
      <c r="D13" s="140"/>
      <c r="E13" s="100"/>
      <c r="F13" s="285">
        <f>F12*$D12</f>
        <v>29041.615999999998</v>
      </c>
      <c r="G13" s="285">
        <f t="shared" ref="G13:H13" si="1">G12*$D12</f>
        <v>29041.615999999998</v>
      </c>
      <c r="H13" s="285">
        <f t="shared" si="1"/>
        <v>14520.807999999999</v>
      </c>
      <c r="I13" s="112"/>
      <c r="J13" s="112"/>
      <c r="K13" s="112"/>
      <c r="L13" s="105">
        <f t="shared" si="0"/>
        <v>72604.039999999994</v>
      </c>
      <c r="M13" s="137">
        <f>D12-L13</f>
        <v>0</v>
      </c>
      <c r="N13" s="137">
        <f>D12-L13</f>
        <v>0</v>
      </c>
    </row>
    <row r="14" spans="2:14" ht="31.5">
      <c r="B14" s="99">
        <v>2</v>
      </c>
      <c r="C14" s="109" t="str">
        <f>'2-PLANILHA ORÇAMENTARIA'!E18</f>
        <v>SISTEMA DE VEDAÇÃO VERTICAL INTERNO E EXTERNO (PAREDES)</v>
      </c>
      <c r="D14" s="103">
        <f>'2-PLANILHA ORÇAMENTARIA'!K21</f>
        <v>22411.39</v>
      </c>
      <c r="E14" s="100">
        <f>D14/$D$64</f>
        <v>9.5710163697148697E-3</v>
      </c>
      <c r="F14" s="134">
        <v>0.7</v>
      </c>
      <c r="G14" s="134">
        <v>0.3</v>
      </c>
      <c r="H14" s="112"/>
      <c r="I14" s="112"/>
      <c r="J14" s="112"/>
      <c r="K14" s="112"/>
      <c r="L14" s="102">
        <f t="shared" si="0"/>
        <v>1</v>
      </c>
      <c r="M14" s="332" t="e">
        <f>#REF!-L14</f>
        <v>#REF!</v>
      </c>
      <c r="N14" s="332" t="e">
        <f>#REF!-L14</f>
        <v>#REF!</v>
      </c>
    </row>
    <row r="15" spans="2:14" ht="15.75">
      <c r="B15" s="99"/>
      <c r="C15" s="289"/>
      <c r="D15" s="140"/>
      <c r="E15" s="100"/>
      <c r="F15" s="285">
        <f>F14*$D14</f>
        <v>15687.972999999998</v>
      </c>
      <c r="G15" s="285">
        <f>G14*$D14</f>
        <v>6723.4169999999995</v>
      </c>
      <c r="H15" s="103"/>
      <c r="I15" s="103"/>
      <c r="J15" s="104"/>
      <c r="K15" s="104"/>
      <c r="L15" s="105">
        <f t="shared" si="0"/>
        <v>22411.39</v>
      </c>
      <c r="M15" s="137">
        <f t="shared" ref="M15:M61" si="2">D14-L15</f>
        <v>0</v>
      </c>
      <c r="N15" s="137">
        <f t="shared" ref="N15:N61" si="3">D14-L15</f>
        <v>0</v>
      </c>
    </row>
    <row r="16" spans="2:14" ht="15.75">
      <c r="B16" s="99">
        <v>3</v>
      </c>
      <c r="C16" s="109" t="str">
        <f>'2-PLANILHA ORÇAMENTARIA'!E23</f>
        <v xml:space="preserve">ESQUADRIAS </v>
      </c>
      <c r="D16" s="103">
        <f>'2-PLANILHA ORÇAMENTARIA'!K72</f>
        <v>631973.17000000004</v>
      </c>
      <c r="E16" s="100">
        <f>D16/$D$64</f>
        <v>0.26989069197807897</v>
      </c>
      <c r="F16" s="134">
        <v>0.2</v>
      </c>
      <c r="G16" s="134">
        <v>0.2</v>
      </c>
      <c r="H16" s="134">
        <v>0.2</v>
      </c>
      <c r="I16" s="134">
        <v>0.2</v>
      </c>
      <c r="J16" s="134">
        <v>0.2</v>
      </c>
      <c r="K16" s="134"/>
      <c r="L16" s="102">
        <f t="shared" si="0"/>
        <v>1</v>
      </c>
      <c r="M16" s="332">
        <f t="shared" si="2"/>
        <v>-1</v>
      </c>
      <c r="N16" s="332">
        <f t="shared" si="3"/>
        <v>-1</v>
      </c>
    </row>
    <row r="17" spans="2:14" ht="15.75">
      <c r="B17" s="99"/>
      <c r="C17" s="289"/>
      <c r="D17" s="140"/>
      <c r="E17" s="100"/>
      <c r="F17" s="285">
        <f t="shared" ref="F17:J17" si="4">F16*$D16</f>
        <v>126394.63400000002</v>
      </c>
      <c r="G17" s="285">
        <f t="shared" si="4"/>
        <v>126394.63400000002</v>
      </c>
      <c r="H17" s="285">
        <f t="shared" si="4"/>
        <v>126394.63400000002</v>
      </c>
      <c r="I17" s="285">
        <f t="shared" si="4"/>
        <v>126394.63400000002</v>
      </c>
      <c r="J17" s="285">
        <f t="shared" si="4"/>
        <v>126394.63400000002</v>
      </c>
      <c r="K17" s="285"/>
      <c r="L17" s="105">
        <f t="shared" si="0"/>
        <v>631973.17000000016</v>
      </c>
      <c r="M17" s="137">
        <f t="shared" si="2"/>
        <v>0</v>
      </c>
      <c r="N17" s="137">
        <f t="shared" si="3"/>
        <v>0</v>
      </c>
    </row>
    <row r="18" spans="2:14" ht="15.75">
      <c r="B18" s="99">
        <v>4</v>
      </c>
      <c r="C18" s="109" t="str">
        <f>'2-PLANILHA ORÇAMENTARIA'!E74</f>
        <v xml:space="preserve">SISTEMAS DE COBERTURA </v>
      </c>
      <c r="D18" s="103">
        <f>'2-PLANILHA ORÇAMENTARIA'!K77</f>
        <v>19675.5</v>
      </c>
      <c r="E18" s="100">
        <f>D18/$D$64</f>
        <v>8.4026261906256124E-3</v>
      </c>
      <c r="F18" s="134">
        <v>0.1</v>
      </c>
      <c r="G18" s="134">
        <v>0.4</v>
      </c>
      <c r="H18" s="134">
        <v>0.3</v>
      </c>
      <c r="I18" s="134">
        <v>0.2</v>
      </c>
      <c r="J18" s="133"/>
      <c r="K18" s="133"/>
      <c r="L18" s="102">
        <f t="shared" si="0"/>
        <v>1</v>
      </c>
      <c r="M18" s="332">
        <f t="shared" si="2"/>
        <v>-1</v>
      </c>
      <c r="N18" s="332">
        <f t="shared" si="3"/>
        <v>-1</v>
      </c>
    </row>
    <row r="19" spans="2:14" ht="15.75">
      <c r="B19" s="99"/>
      <c r="C19" s="289"/>
      <c r="D19" s="140"/>
      <c r="E19" s="100"/>
      <c r="F19" s="285">
        <f>F18*$D18</f>
        <v>1967.5500000000002</v>
      </c>
      <c r="G19" s="285">
        <f>G18*$D18</f>
        <v>7870.2000000000007</v>
      </c>
      <c r="H19" s="285">
        <f>H18*$D18</f>
        <v>5902.65</v>
      </c>
      <c r="I19" s="285">
        <f>I18*$D18</f>
        <v>3935.1000000000004</v>
      </c>
      <c r="J19" s="103"/>
      <c r="K19" s="103"/>
      <c r="L19" s="105">
        <f t="shared" si="0"/>
        <v>19675.5</v>
      </c>
      <c r="M19" s="137">
        <f t="shared" si="2"/>
        <v>0</v>
      </c>
      <c r="N19" s="137">
        <f t="shared" si="3"/>
        <v>0</v>
      </c>
    </row>
    <row r="20" spans="2:14" ht="19.5" customHeight="1">
      <c r="B20" s="99">
        <v>5</v>
      </c>
      <c r="C20" s="109" t="str">
        <f>'2-PLANILHA ORÇAMENTARIA'!E79</f>
        <v>REVESTIMENTOS INTERNOS E EXTERNOS</v>
      </c>
      <c r="D20" s="103">
        <f>'2-PLANILHA ORÇAMENTARIA'!K91</f>
        <v>224154.46</v>
      </c>
      <c r="E20" s="100">
        <f>D20/$D$64</f>
        <v>9.5727485265509948E-2</v>
      </c>
      <c r="F20" s="285"/>
      <c r="G20" s="134">
        <v>0.1</v>
      </c>
      <c r="H20" s="134">
        <v>0.2</v>
      </c>
      <c r="I20" s="134">
        <v>0.2</v>
      </c>
      <c r="J20" s="134">
        <v>0.25</v>
      </c>
      <c r="K20" s="134">
        <v>0.25</v>
      </c>
      <c r="L20" s="102">
        <f t="shared" si="0"/>
        <v>1</v>
      </c>
      <c r="M20" s="332">
        <f t="shared" si="2"/>
        <v>-1</v>
      </c>
      <c r="N20" s="332">
        <f t="shared" si="3"/>
        <v>-1</v>
      </c>
    </row>
    <row r="21" spans="2:14" ht="15.75">
      <c r="B21" s="99"/>
      <c r="C21" s="289"/>
      <c r="D21" s="140"/>
      <c r="E21" s="100"/>
      <c r="F21" s="285"/>
      <c r="G21" s="285">
        <f>G20*$D20</f>
        <v>22415.446</v>
      </c>
      <c r="H21" s="285">
        <f>H20*$D20</f>
        <v>44830.892</v>
      </c>
      <c r="I21" s="285">
        <f>I20*$D20</f>
        <v>44830.892</v>
      </c>
      <c r="J21" s="285">
        <f>J20*$D20</f>
        <v>56038.614999999998</v>
      </c>
      <c r="K21" s="285">
        <f>K20*$D20</f>
        <v>56038.614999999998</v>
      </c>
      <c r="L21" s="105">
        <f t="shared" si="0"/>
        <v>224154.46</v>
      </c>
      <c r="M21" s="137">
        <f t="shared" si="2"/>
        <v>0</v>
      </c>
      <c r="N21" s="137">
        <f t="shared" si="3"/>
        <v>0</v>
      </c>
    </row>
    <row r="22" spans="2:14" ht="31.5">
      <c r="B22" s="99">
        <v>6</v>
      </c>
      <c r="C22" s="109" t="str">
        <f>'2-PLANILHA ORÇAMENTARIA'!E93</f>
        <v>SISTEMAS DE PISOS INTERNOS E EXTERNOS (PAVIMENTAÇÃO)</v>
      </c>
      <c r="D22" s="103">
        <f>'2-PLANILHA ORÇAMENTARIA'!K115</f>
        <v>97215.26</v>
      </c>
      <c r="E22" s="100">
        <f>D22/$D$64</f>
        <v>4.1516784315746916E-2</v>
      </c>
      <c r="F22" s="134">
        <v>0.2</v>
      </c>
      <c r="G22" s="134">
        <v>0.2</v>
      </c>
      <c r="H22" s="134">
        <v>0.2</v>
      </c>
      <c r="I22" s="134">
        <v>0.2</v>
      </c>
      <c r="J22" s="134">
        <v>0.1</v>
      </c>
      <c r="K22" s="134">
        <v>0.1</v>
      </c>
      <c r="L22" s="102">
        <f t="shared" si="0"/>
        <v>1</v>
      </c>
      <c r="M22" s="332">
        <f t="shared" si="2"/>
        <v>-1</v>
      </c>
      <c r="N22" s="332">
        <f t="shared" si="3"/>
        <v>-1</v>
      </c>
    </row>
    <row r="23" spans="2:14" ht="15.75">
      <c r="B23" s="99"/>
      <c r="C23" s="289"/>
      <c r="D23" s="140"/>
      <c r="E23" s="100"/>
      <c r="F23" s="285">
        <f t="shared" ref="F23:K25" si="5">F22*$D22</f>
        <v>19443.052</v>
      </c>
      <c r="G23" s="285">
        <f t="shared" si="5"/>
        <v>19443.052</v>
      </c>
      <c r="H23" s="285">
        <f t="shared" si="5"/>
        <v>19443.052</v>
      </c>
      <c r="I23" s="285">
        <f t="shared" si="5"/>
        <v>19443.052</v>
      </c>
      <c r="J23" s="285">
        <f t="shared" si="5"/>
        <v>9721.5259999999998</v>
      </c>
      <c r="K23" s="285">
        <f t="shared" si="5"/>
        <v>9721.5259999999998</v>
      </c>
      <c r="L23" s="105">
        <f t="shared" si="0"/>
        <v>97215.26</v>
      </c>
      <c r="M23" s="137">
        <f t="shared" si="2"/>
        <v>0</v>
      </c>
      <c r="N23" s="137">
        <f t="shared" si="3"/>
        <v>0</v>
      </c>
    </row>
    <row r="24" spans="2:14" ht="15.75">
      <c r="B24" s="99">
        <v>7</v>
      </c>
      <c r="C24" s="109" t="str">
        <f>'2-PLANILHA ORÇAMENTARIA'!E117</f>
        <v xml:space="preserve">PINTURA </v>
      </c>
      <c r="D24" s="103">
        <f>'2-PLANILHA ORÇAMENTARIA'!K124</f>
        <v>100407.21</v>
      </c>
      <c r="E24" s="100">
        <f>D24/$D$64</f>
        <v>4.2879939644412897E-2</v>
      </c>
      <c r="F24" s="101"/>
      <c r="G24" s="285"/>
      <c r="H24" s="285"/>
      <c r="I24" s="285"/>
      <c r="J24" s="134">
        <v>0.5</v>
      </c>
      <c r="K24" s="134">
        <v>0.5</v>
      </c>
      <c r="L24" s="102">
        <f t="shared" si="0"/>
        <v>1</v>
      </c>
      <c r="M24" s="332">
        <f t="shared" si="2"/>
        <v>-1</v>
      </c>
      <c r="N24" s="332">
        <f t="shared" si="3"/>
        <v>-1</v>
      </c>
    </row>
    <row r="25" spans="2:14" ht="15.75">
      <c r="B25" s="99"/>
      <c r="C25" s="289"/>
      <c r="D25" s="140"/>
      <c r="E25" s="100"/>
      <c r="F25" s="101"/>
      <c r="G25" s="285"/>
      <c r="H25" s="285"/>
      <c r="I25" s="285"/>
      <c r="J25" s="285">
        <f t="shared" si="5"/>
        <v>50203.605000000003</v>
      </c>
      <c r="K25" s="285">
        <f t="shared" si="5"/>
        <v>50203.605000000003</v>
      </c>
      <c r="L25" s="105">
        <f t="shared" si="0"/>
        <v>100407.21</v>
      </c>
      <c r="M25" s="137">
        <f t="shared" si="2"/>
        <v>0</v>
      </c>
      <c r="N25" s="137">
        <f t="shared" si="3"/>
        <v>0</v>
      </c>
    </row>
    <row r="26" spans="2:14" ht="15.75">
      <c r="B26" s="99">
        <v>8</v>
      </c>
      <c r="C26" s="109" t="str">
        <f>'2-PLANILHA ORÇAMENTARIA'!E126</f>
        <v xml:space="preserve">INSTALAÇÃO HIDRÁULICA </v>
      </c>
      <c r="D26" s="103">
        <f>'2-PLANILHA ORÇAMENTARIA'!K194</f>
        <v>33834.550000000003</v>
      </c>
      <c r="E26" s="100">
        <f>D26/$D$64</f>
        <v>1.444939523661568E-2</v>
      </c>
      <c r="F26" s="134">
        <v>0.5</v>
      </c>
      <c r="G26" s="134">
        <v>0.5</v>
      </c>
      <c r="H26" s="133"/>
      <c r="I26" s="133"/>
      <c r="J26" s="133"/>
      <c r="K26" s="133"/>
      <c r="L26" s="102">
        <f t="shared" si="0"/>
        <v>1</v>
      </c>
      <c r="M26" s="332">
        <f t="shared" si="2"/>
        <v>-1</v>
      </c>
      <c r="N26" s="332">
        <f t="shared" si="3"/>
        <v>-1</v>
      </c>
    </row>
    <row r="27" spans="2:14" ht="15.75">
      <c r="B27" s="99"/>
      <c r="C27" s="289"/>
      <c r="D27" s="140"/>
      <c r="E27" s="100"/>
      <c r="F27" s="285">
        <f>F26*$D26</f>
        <v>16917.275000000001</v>
      </c>
      <c r="G27" s="285">
        <f>G26*$D26</f>
        <v>16917.275000000001</v>
      </c>
      <c r="H27" s="133"/>
      <c r="I27" s="133"/>
      <c r="J27" s="133"/>
      <c r="K27" s="133"/>
      <c r="L27" s="105">
        <f t="shared" si="0"/>
        <v>33834.550000000003</v>
      </c>
      <c r="M27" s="137">
        <f t="shared" si="2"/>
        <v>0</v>
      </c>
      <c r="N27" s="137">
        <f t="shared" si="3"/>
        <v>0</v>
      </c>
    </row>
    <row r="28" spans="2:14" ht="15.75">
      <c r="B28" s="99">
        <v>9</v>
      </c>
      <c r="C28" s="109" t="str">
        <f>'2-PLANILHA ORÇAMENTARIA'!E196</f>
        <v>DRENAGEM DE ÁGUAS PLUVIAIS</v>
      </c>
      <c r="D28" s="103">
        <f>'2-PLANILHA ORÇAMENTARIA'!K207</f>
        <v>17659.560000000001</v>
      </c>
      <c r="E28" s="100">
        <f>D28/$D$64</f>
        <v>7.5416981205521814E-3</v>
      </c>
      <c r="F28" s="134">
        <v>1</v>
      </c>
      <c r="G28" s="133"/>
      <c r="H28" s="133"/>
      <c r="I28" s="133"/>
      <c r="J28" s="133"/>
      <c r="K28" s="133"/>
      <c r="L28" s="102">
        <f t="shared" si="0"/>
        <v>1</v>
      </c>
      <c r="M28" s="332">
        <f t="shared" si="2"/>
        <v>-1</v>
      </c>
      <c r="N28" s="332">
        <f t="shared" si="3"/>
        <v>-1</v>
      </c>
    </row>
    <row r="29" spans="2:14" ht="15.75">
      <c r="B29" s="99"/>
      <c r="C29" s="289"/>
      <c r="D29" s="140"/>
      <c r="E29" s="100"/>
      <c r="F29" s="285">
        <f>F28*$D28</f>
        <v>17659.560000000001</v>
      </c>
      <c r="G29" s="133"/>
      <c r="H29" s="133"/>
      <c r="I29" s="133"/>
      <c r="J29" s="133"/>
      <c r="K29" s="133"/>
      <c r="L29" s="105">
        <f t="shared" si="0"/>
        <v>17659.560000000001</v>
      </c>
      <c r="M29" s="137">
        <f t="shared" si="2"/>
        <v>0</v>
      </c>
      <c r="N29" s="137">
        <f t="shared" si="3"/>
        <v>0</v>
      </c>
    </row>
    <row r="30" spans="2:14" ht="15.75">
      <c r="B30" s="99">
        <v>10</v>
      </c>
      <c r="C30" s="109" t="str">
        <f>'2-PLANILHA ORÇAMENTARIA'!E209</f>
        <v xml:space="preserve">INSTALAÇÃO SANITÁRIA </v>
      </c>
      <c r="D30" s="103">
        <f>'2-PLANILHA ORÇAMENTARIA'!K244</f>
        <v>26153</v>
      </c>
      <c r="E30" s="100">
        <f>D30/$D$64</f>
        <v>1.1168909698021989E-2</v>
      </c>
      <c r="F30" s="134">
        <v>0.7</v>
      </c>
      <c r="G30" s="134">
        <v>0.3</v>
      </c>
      <c r="H30" s="133"/>
      <c r="I30" s="133"/>
      <c r="J30" s="133"/>
      <c r="K30" s="133"/>
      <c r="L30" s="102">
        <f t="shared" si="0"/>
        <v>1</v>
      </c>
      <c r="M30" s="332">
        <f t="shared" si="2"/>
        <v>-1</v>
      </c>
      <c r="N30" s="332">
        <f t="shared" si="3"/>
        <v>-1</v>
      </c>
    </row>
    <row r="31" spans="2:14" ht="15.75">
      <c r="B31" s="99"/>
      <c r="C31" s="289"/>
      <c r="D31" s="140"/>
      <c r="E31" s="100"/>
      <c r="F31" s="285">
        <f>F30*$D30</f>
        <v>18307.099999999999</v>
      </c>
      <c r="G31" s="285">
        <f>G30*$D30</f>
        <v>7845.9</v>
      </c>
      <c r="H31" s="133"/>
      <c r="I31" s="133"/>
      <c r="J31" s="133"/>
      <c r="K31" s="133"/>
      <c r="L31" s="105">
        <f t="shared" si="0"/>
        <v>26153</v>
      </c>
      <c r="M31" s="137">
        <f t="shared" si="2"/>
        <v>0</v>
      </c>
      <c r="N31" s="137">
        <f t="shared" si="3"/>
        <v>0</v>
      </c>
    </row>
    <row r="32" spans="2:14" ht="15.75">
      <c r="B32" s="99">
        <v>11</v>
      </c>
      <c r="C32" s="109" t="str">
        <f>'2-PLANILHA ORÇAMENTARIA'!E246</f>
        <v xml:space="preserve">LOUÇAS E METAIS </v>
      </c>
      <c r="D32" s="103">
        <f>'2-PLANILHA ORÇAMENTARIA'!K278</f>
        <v>80747.429999999993</v>
      </c>
      <c r="E32" s="100">
        <f>D32/$D$64</f>
        <v>3.4484026842708355E-2</v>
      </c>
      <c r="F32" s="101"/>
      <c r="G32" s="103"/>
      <c r="H32" s="133"/>
      <c r="I32" s="133"/>
      <c r="J32" s="134">
        <v>0.5</v>
      </c>
      <c r="K32" s="134">
        <v>0.5</v>
      </c>
      <c r="L32" s="102">
        <f t="shared" si="0"/>
        <v>1</v>
      </c>
      <c r="M32" s="332">
        <f t="shared" si="2"/>
        <v>-1</v>
      </c>
      <c r="N32" s="332">
        <f t="shared" si="3"/>
        <v>-1</v>
      </c>
    </row>
    <row r="33" spans="2:14" ht="15.75">
      <c r="B33" s="99"/>
      <c r="C33" s="289"/>
      <c r="D33" s="140"/>
      <c r="E33" s="100"/>
      <c r="F33" s="101"/>
      <c r="G33" s="103"/>
      <c r="H33" s="133"/>
      <c r="I33" s="133"/>
      <c r="J33" s="285">
        <f t="shared" ref="J33:K33" si="6">J32*$D32</f>
        <v>40373.714999999997</v>
      </c>
      <c r="K33" s="285">
        <f t="shared" si="6"/>
        <v>40373.714999999997</v>
      </c>
      <c r="L33" s="105">
        <f t="shared" si="0"/>
        <v>80747.429999999993</v>
      </c>
      <c r="M33" s="137">
        <f t="shared" si="2"/>
        <v>0</v>
      </c>
      <c r="N33" s="137">
        <f t="shared" si="3"/>
        <v>0</v>
      </c>
    </row>
    <row r="34" spans="2:14" ht="15.75">
      <c r="B34" s="99">
        <v>12</v>
      </c>
      <c r="C34" s="109" t="str">
        <f>'2-PLANILHA ORÇAMENTARIA'!E280</f>
        <v>INSTALAÇÃO DE GÁS COMBUSTÍVEL</v>
      </c>
      <c r="D34" s="103">
        <f>'2-PLANILHA ORÇAMENTARIA'!K301</f>
        <v>7348.67</v>
      </c>
      <c r="E34" s="100">
        <f>D34/$D$64</f>
        <v>3.1383256846466276E-3</v>
      </c>
      <c r="F34" s="101"/>
      <c r="G34" s="103"/>
      <c r="H34" s="134">
        <v>1</v>
      </c>
      <c r="I34" s="133"/>
      <c r="J34" s="133"/>
      <c r="K34" s="133"/>
      <c r="L34" s="102">
        <f t="shared" si="0"/>
        <v>1</v>
      </c>
      <c r="M34" s="137">
        <f t="shared" si="2"/>
        <v>-1</v>
      </c>
      <c r="N34" s="137">
        <f t="shared" si="3"/>
        <v>-1</v>
      </c>
    </row>
    <row r="35" spans="2:14" ht="15.75">
      <c r="B35" s="99"/>
      <c r="C35" s="289"/>
      <c r="D35" s="140"/>
      <c r="E35" s="100"/>
      <c r="F35" s="101"/>
      <c r="G35" s="103"/>
      <c r="H35" s="285">
        <f t="shared" ref="H35" si="7">H34*$D34</f>
        <v>7348.67</v>
      </c>
      <c r="I35" s="133"/>
      <c r="J35" s="133"/>
      <c r="K35" s="133"/>
      <c r="L35" s="105">
        <f t="shared" si="0"/>
        <v>7348.67</v>
      </c>
      <c r="M35" s="137">
        <f t="shared" si="2"/>
        <v>0</v>
      </c>
      <c r="N35" s="137">
        <f t="shared" si="3"/>
        <v>0</v>
      </c>
    </row>
    <row r="36" spans="2:14" s="139" customFormat="1" ht="15.75">
      <c r="B36" s="99">
        <v>13</v>
      </c>
      <c r="C36" s="109" t="str">
        <f>'2-PLANILHA ORÇAMENTARIA'!E303</f>
        <v>SISTEMA DE PROTEÇÃO CONTRA INCÊNDIO</v>
      </c>
      <c r="D36" s="103">
        <f>'2-PLANILHA ORÇAMENTARIA'!K332</f>
        <v>31691.49</v>
      </c>
      <c r="E36" s="100">
        <f>D36/$D$64</f>
        <v>1.3534179253078687E-2</v>
      </c>
      <c r="F36" s="285"/>
      <c r="G36" s="103"/>
      <c r="H36" s="133"/>
      <c r="I36" s="133"/>
      <c r="J36" s="134">
        <v>0.5</v>
      </c>
      <c r="K36" s="134">
        <v>0.5</v>
      </c>
      <c r="L36" s="102">
        <f t="shared" si="0"/>
        <v>1</v>
      </c>
      <c r="M36" s="138">
        <f t="shared" si="2"/>
        <v>-1</v>
      </c>
      <c r="N36" s="138">
        <f t="shared" si="3"/>
        <v>-1</v>
      </c>
    </row>
    <row r="37" spans="2:14" s="139" customFormat="1" ht="15.75">
      <c r="B37" s="99"/>
      <c r="C37" s="289"/>
      <c r="D37" s="140"/>
      <c r="E37" s="100"/>
      <c r="F37" s="285"/>
      <c r="G37" s="103"/>
      <c r="H37" s="133"/>
      <c r="I37" s="133"/>
      <c r="J37" s="285">
        <f t="shared" ref="J37:K37" si="8">J36*$D36</f>
        <v>15845.745000000001</v>
      </c>
      <c r="K37" s="285">
        <f t="shared" si="8"/>
        <v>15845.745000000001</v>
      </c>
      <c r="L37" s="105">
        <f t="shared" si="0"/>
        <v>31691.49</v>
      </c>
      <c r="M37" s="138">
        <f t="shared" si="2"/>
        <v>0</v>
      </c>
      <c r="N37" s="138">
        <f t="shared" si="3"/>
        <v>0</v>
      </c>
    </row>
    <row r="38" spans="2:14" ht="15.75">
      <c r="B38" s="99">
        <v>14</v>
      </c>
      <c r="C38" s="109" t="str">
        <f>'2-PLANILHA ORÇAMENTARIA'!E334</f>
        <v>INSTALAÇÕES ELÉTRICAS - 220V</v>
      </c>
      <c r="D38" s="103">
        <f>'2-PLANILHA ORÇAMENTARIA'!K422</f>
        <v>308765.63</v>
      </c>
      <c r="E38" s="100">
        <f>D38/$D$64</f>
        <v>0.13186156231877294</v>
      </c>
      <c r="F38" s="134">
        <v>0.3</v>
      </c>
      <c r="G38" s="134">
        <v>0.4</v>
      </c>
      <c r="H38" s="134">
        <v>0.3</v>
      </c>
      <c r="I38" s="133"/>
      <c r="J38" s="133"/>
      <c r="K38" s="133"/>
      <c r="L38" s="102">
        <f t="shared" si="0"/>
        <v>1</v>
      </c>
      <c r="M38" s="332">
        <f t="shared" si="2"/>
        <v>-1</v>
      </c>
      <c r="N38" s="332">
        <f t="shared" si="3"/>
        <v>-1</v>
      </c>
    </row>
    <row r="39" spans="2:14" ht="15.75">
      <c r="B39" s="99"/>
      <c r="C39" s="289"/>
      <c r="D39" s="140"/>
      <c r="E39" s="100"/>
      <c r="F39" s="285">
        <f t="shared" ref="F39" si="9">F38*$D38</f>
        <v>92629.688999999998</v>
      </c>
      <c r="G39" s="285">
        <f t="shared" ref="G39:H39" si="10">G38*$D38</f>
        <v>123506.25200000001</v>
      </c>
      <c r="H39" s="285">
        <f t="shared" si="10"/>
        <v>92629.688999999998</v>
      </c>
      <c r="I39" s="133"/>
      <c r="J39" s="133"/>
      <c r="K39" s="133"/>
      <c r="L39" s="105">
        <f t="shared" si="0"/>
        <v>308765.63</v>
      </c>
      <c r="M39" s="137">
        <f t="shared" si="2"/>
        <v>0</v>
      </c>
      <c r="N39" s="137">
        <f t="shared" si="3"/>
        <v>0</v>
      </c>
    </row>
    <row r="40" spans="2:14" ht="15.75">
      <c r="B40" s="99">
        <v>15</v>
      </c>
      <c r="C40" s="109" t="str">
        <f>'2-PLANILHA ORÇAMENTARIA'!E424</f>
        <v>INSTALAÇÕES DE CLIMATIZAÇÃO</v>
      </c>
      <c r="D40" s="103">
        <f>'2-PLANILHA ORÇAMENTARIA'!K429</f>
        <v>2942.24</v>
      </c>
      <c r="E40" s="100">
        <f>D40/$D$64</f>
        <v>1.2565140851874819E-3</v>
      </c>
      <c r="F40" s="134">
        <v>1</v>
      </c>
      <c r="G40" s="103"/>
      <c r="H40" s="133"/>
      <c r="I40" s="133"/>
      <c r="J40" s="133"/>
      <c r="K40" s="133"/>
      <c r="L40" s="102">
        <f t="shared" si="0"/>
        <v>1</v>
      </c>
      <c r="M40" s="332">
        <f t="shared" si="2"/>
        <v>-1</v>
      </c>
      <c r="N40" s="332">
        <f t="shared" si="3"/>
        <v>-1</v>
      </c>
    </row>
    <row r="41" spans="2:14" ht="15.75">
      <c r="B41" s="99"/>
      <c r="C41" s="289"/>
      <c r="D41" s="140"/>
      <c r="E41" s="100"/>
      <c r="F41" s="285">
        <f>F40*$D40</f>
        <v>2942.24</v>
      </c>
      <c r="G41" s="103"/>
      <c r="H41" s="133"/>
      <c r="I41" s="133"/>
      <c r="J41" s="133"/>
      <c r="K41" s="285"/>
      <c r="L41" s="105">
        <f t="shared" si="0"/>
        <v>2942.24</v>
      </c>
      <c r="M41" s="137">
        <f t="shared" si="2"/>
        <v>0</v>
      </c>
      <c r="N41" s="137">
        <f t="shared" si="3"/>
        <v>0</v>
      </c>
    </row>
    <row r="42" spans="2:14" ht="15.75">
      <c r="B42" s="99">
        <v>16</v>
      </c>
      <c r="C42" s="109" t="str">
        <f>'2-PLANILHA ORÇAMENTARIA'!E431</f>
        <v>INSTALAÇÕES DE REDE ESTRUTURADA</v>
      </c>
      <c r="D42" s="103">
        <f>'2-PLANILHA ORÇAMENTARIA'!K463</f>
        <v>50996.76</v>
      </c>
      <c r="E42" s="100">
        <f>D42/$D$64</f>
        <v>2.1778694885164221E-2</v>
      </c>
      <c r="F42" s="101"/>
      <c r="G42" s="133"/>
      <c r="H42" s="100"/>
      <c r="I42" s="134">
        <v>0.25</v>
      </c>
      <c r="J42" s="134">
        <v>0.5</v>
      </c>
      <c r="K42" s="134">
        <v>0.25</v>
      </c>
      <c r="L42" s="102">
        <f t="shared" si="0"/>
        <v>1</v>
      </c>
      <c r="M42" s="332">
        <f t="shared" si="2"/>
        <v>-1</v>
      </c>
      <c r="N42" s="332">
        <f t="shared" si="3"/>
        <v>-1</v>
      </c>
    </row>
    <row r="43" spans="2:14" ht="15.75">
      <c r="B43" s="99"/>
      <c r="C43" s="289"/>
      <c r="D43" s="140"/>
      <c r="E43" s="100"/>
      <c r="F43" s="101"/>
      <c r="G43" s="103"/>
      <c r="H43" s="103"/>
      <c r="I43" s="285">
        <f>I42*$D42</f>
        <v>12749.19</v>
      </c>
      <c r="J43" s="285">
        <f>J42*$D42</f>
        <v>25498.38</v>
      </c>
      <c r="K43" s="285">
        <f>K42*$D42</f>
        <v>12749.19</v>
      </c>
      <c r="L43" s="105">
        <f t="shared" si="0"/>
        <v>50996.76</v>
      </c>
      <c r="M43" s="137">
        <f t="shared" si="2"/>
        <v>0</v>
      </c>
      <c r="N43" s="137">
        <f t="shared" si="3"/>
        <v>0</v>
      </c>
    </row>
    <row r="44" spans="2:14" ht="15.75">
      <c r="B44" s="99">
        <v>17</v>
      </c>
      <c r="C44" s="109" t="str">
        <f>'2-PLANILHA ORÇAMENTARIA'!E465</f>
        <v>SISTEMA DE EXAUSTÃO MECÂNICA</v>
      </c>
      <c r="D44" s="103">
        <f>'2-PLANILHA ORÇAMENTARIA'!K470</f>
        <v>5687.47</v>
      </c>
      <c r="E44" s="100">
        <f>D44/$D$64</f>
        <v>2.4288930080759042E-3</v>
      </c>
      <c r="F44" s="134">
        <v>1</v>
      </c>
      <c r="G44" s="103"/>
      <c r="H44" s="104"/>
      <c r="I44" s="104"/>
      <c r="J44" s="104"/>
      <c r="K44" s="104"/>
      <c r="L44" s="102">
        <f t="shared" ref="L44:L63" si="11">SUM(F44:K44)</f>
        <v>1</v>
      </c>
      <c r="M44" s="332">
        <f t="shared" si="2"/>
        <v>-1</v>
      </c>
      <c r="N44" s="332">
        <f t="shared" si="3"/>
        <v>-1</v>
      </c>
    </row>
    <row r="45" spans="2:14" ht="15.75">
      <c r="B45" s="99"/>
      <c r="C45" s="289"/>
      <c r="D45" s="140"/>
      <c r="E45" s="100"/>
      <c r="F45" s="285">
        <f>F44*$D44</f>
        <v>5687.47</v>
      </c>
      <c r="G45" s="103"/>
      <c r="H45" s="104"/>
      <c r="I45" s="104"/>
      <c r="J45" s="104"/>
      <c r="K45" s="104"/>
      <c r="L45" s="105">
        <f t="shared" si="11"/>
        <v>5687.47</v>
      </c>
      <c r="M45" s="137">
        <f t="shared" si="2"/>
        <v>0</v>
      </c>
      <c r="N45" s="137">
        <f t="shared" si="3"/>
        <v>0</v>
      </c>
    </row>
    <row r="46" spans="2:14" ht="31.5">
      <c r="B46" s="99">
        <v>18</v>
      </c>
      <c r="C46" s="109" t="str">
        <f>'2-PLANILHA ORÇAMENTARIA'!E472</f>
        <v>SISTEMA DE PROTEÇÃO CONTRA DESCARGAS ATMOSFÉRICAS (SPDA)</v>
      </c>
      <c r="D46" s="103">
        <f>'2-PLANILHA ORÇAMENTARIA'!K486</f>
        <v>43108.01</v>
      </c>
      <c r="E46" s="100">
        <f>D46/$D$64</f>
        <v>1.8409722439162959E-2</v>
      </c>
      <c r="F46" s="134">
        <v>0.4</v>
      </c>
      <c r="G46" s="134">
        <v>0.3</v>
      </c>
      <c r="H46" s="134">
        <v>0.3</v>
      </c>
      <c r="I46" s="104"/>
      <c r="J46" s="104"/>
      <c r="K46" s="100"/>
      <c r="L46" s="102">
        <f t="shared" si="11"/>
        <v>1</v>
      </c>
      <c r="M46" s="332">
        <f t="shared" si="2"/>
        <v>-1</v>
      </c>
      <c r="N46" s="332">
        <f t="shared" si="3"/>
        <v>-1</v>
      </c>
    </row>
    <row r="47" spans="2:14" ht="15.75">
      <c r="B47" s="99"/>
      <c r="C47" s="289"/>
      <c r="D47" s="140"/>
      <c r="E47" s="100"/>
      <c r="F47" s="285">
        <f>F46*$D46</f>
        <v>17243.204000000002</v>
      </c>
      <c r="G47" s="285">
        <f>G46*$D46</f>
        <v>12932.403</v>
      </c>
      <c r="H47" s="285">
        <f>H46*$D46</f>
        <v>12932.403</v>
      </c>
      <c r="I47" s="104"/>
      <c r="J47" s="104"/>
      <c r="K47" s="103"/>
      <c r="L47" s="105">
        <f t="shared" si="11"/>
        <v>43108.01</v>
      </c>
      <c r="M47" s="137">
        <f t="shared" si="2"/>
        <v>0</v>
      </c>
      <c r="N47" s="137">
        <f t="shared" si="3"/>
        <v>0</v>
      </c>
    </row>
    <row r="48" spans="2:14" ht="15.75">
      <c r="B48" s="99">
        <v>19</v>
      </c>
      <c r="C48" s="109" t="str">
        <f>'2-PLANILHA ORÇAMENTARIA'!E488</f>
        <v>SERVIÇOS COMPLEMENTARES</v>
      </c>
      <c r="D48" s="103">
        <f>'2-PLANILHA ORÇAMENTARIA'!K502</f>
        <v>108655.26</v>
      </c>
      <c r="E48" s="100">
        <f>D48/$D$64</f>
        <v>4.6402354879176405E-2</v>
      </c>
      <c r="F48" s="101"/>
      <c r="G48" s="103"/>
      <c r="H48" s="134">
        <v>0.4</v>
      </c>
      <c r="I48" s="134">
        <v>0.3</v>
      </c>
      <c r="J48" s="134">
        <v>0.3</v>
      </c>
      <c r="K48" s="107"/>
      <c r="L48" s="102">
        <f t="shared" si="11"/>
        <v>1</v>
      </c>
      <c r="M48" s="332">
        <f t="shared" si="2"/>
        <v>-1</v>
      </c>
      <c r="N48" s="332">
        <f t="shared" si="3"/>
        <v>-1</v>
      </c>
    </row>
    <row r="49" spans="2:14" ht="15.75">
      <c r="B49" s="99"/>
      <c r="C49" s="289"/>
      <c r="D49" s="140"/>
      <c r="E49" s="100"/>
      <c r="F49" s="101"/>
      <c r="G49" s="103"/>
      <c r="H49" s="285">
        <f>H48*$D48</f>
        <v>43462.103999999999</v>
      </c>
      <c r="I49" s="285">
        <f>I48*$D48</f>
        <v>32596.577999999998</v>
      </c>
      <c r="J49" s="285">
        <f>J48*$D48</f>
        <v>32596.577999999998</v>
      </c>
      <c r="K49" s="104"/>
      <c r="L49" s="105">
        <f t="shared" si="11"/>
        <v>108655.26</v>
      </c>
      <c r="M49" s="137">
        <f t="shared" si="2"/>
        <v>0</v>
      </c>
      <c r="N49" s="137">
        <f t="shared" si="3"/>
        <v>0</v>
      </c>
    </row>
    <row r="50" spans="2:14" ht="15.75">
      <c r="B50" s="99">
        <v>20</v>
      </c>
      <c r="C50" s="109" t="str">
        <f>'2-PLANILHA ORÇAMENTARIA'!E504</f>
        <v>SERVIÇOS FINAIS</v>
      </c>
      <c r="D50" s="103">
        <f>'2-PLANILHA ORÇAMENTARIA'!K506</f>
        <v>6267.45</v>
      </c>
      <c r="E50" s="100">
        <f>D50/$D$64</f>
        <v>2.676579477951589E-3</v>
      </c>
      <c r="F50" s="107"/>
      <c r="G50" s="103"/>
      <c r="H50" s="107"/>
      <c r="I50" s="104"/>
      <c r="J50" s="104"/>
      <c r="K50" s="134">
        <v>1</v>
      </c>
      <c r="L50" s="102">
        <f t="shared" si="11"/>
        <v>1</v>
      </c>
      <c r="M50" s="332">
        <f t="shared" si="2"/>
        <v>-1</v>
      </c>
      <c r="N50" s="332">
        <f t="shared" si="3"/>
        <v>-1</v>
      </c>
    </row>
    <row r="51" spans="2:14" ht="15.75">
      <c r="B51" s="99"/>
      <c r="C51" s="289"/>
      <c r="D51" s="140"/>
      <c r="E51" s="100"/>
      <c r="F51" s="108"/>
      <c r="G51" s="103"/>
      <c r="H51" s="107"/>
      <c r="I51" s="104"/>
      <c r="J51" s="104"/>
      <c r="K51" s="285">
        <f>K50*$D50</f>
        <v>6267.45</v>
      </c>
      <c r="L51" s="105">
        <f t="shared" si="11"/>
        <v>6267.45</v>
      </c>
      <c r="M51" s="137">
        <f t="shared" si="2"/>
        <v>0</v>
      </c>
      <c r="N51" s="137">
        <f t="shared" si="3"/>
        <v>0</v>
      </c>
    </row>
    <row r="52" spans="2:14" ht="15.75">
      <c r="B52" s="99">
        <v>21</v>
      </c>
      <c r="C52" s="287" t="str">
        <f>'2-PLANILHA ORÇAMENTARIA'!E508</f>
        <v>PAISAGISMO</v>
      </c>
      <c r="D52" s="103">
        <f>'2-PLANILHA ORÇAMENTARIA'!K511</f>
        <v>23111.55</v>
      </c>
      <c r="E52" s="100">
        <f>D52/$D$64</f>
        <v>9.8700269541284018E-3</v>
      </c>
      <c r="F52" s="108"/>
      <c r="G52" s="103"/>
      <c r="H52" s="107"/>
      <c r="I52" s="104"/>
      <c r="J52" s="104"/>
      <c r="K52" s="134">
        <v>1</v>
      </c>
      <c r="L52" s="102">
        <f t="shared" si="11"/>
        <v>1</v>
      </c>
      <c r="M52" s="332">
        <f t="shared" si="2"/>
        <v>-1</v>
      </c>
      <c r="N52" s="332">
        <f t="shared" si="3"/>
        <v>-1</v>
      </c>
    </row>
    <row r="53" spans="2:14" ht="15.75">
      <c r="B53" s="99"/>
      <c r="C53" s="289"/>
      <c r="D53" s="140"/>
      <c r="E53" s="100"/>
      <c r="F53" s="108"/>
      <c r="G53" s="103"/>
      <c r="H53" s="107"/>
      <c r="I53" s="104"/>
      <c r="J53" s="104"/>
      <c r="K53" s="285">
        <f>K52*$D52</f>
        <v>23111.55</v>
      </c>
      <c r="L53" s="105">
        <f t="shared" si="11"/>
        <v>23111.55</v>
      </c>
      <c r="M53" s="137">
        <f t="shared" si="2"/>
        <v>0</v>
      </c>
      <c r="N53" s="137">
        <f t="shared" si="3"/>
        <v>0</v>
      </c>
    </row>
    <row r="54" spans="2:14" ht="15.75">
      <c r="B54" s="99">
        <v>22</v>
      </c>
      <c r="C54" s="109" t="str">
        <f>'2-PLANILHA ORÇAMENTARIA'!E513</f>
        <v>MURO E CALÇADA</v>
      </c>
      <c r="D54" s="103">
        <f>'2-PLANILHA ORÇAMENTARIA'!K534</f>
        <v>123213.89</v>
      </c>
      <c r="E54" s="100">
        <f>D54/$D$64</f>
        <v>5.2619768705388079E-2</v>
      </c>
      <c r="F54" s="134">
        <v>0.25</v>
      </c>
      <c r="G54" s="134">
        <v>0.25</v>
      </c>
      <c r="H54" s="134">
        <v>0.25</v>
      </c>
      <c r="I54" s="134">
        <v>0.25</v>
      </c>
      <c r="J54" s="104"/>
      <c r="K54" s="104"/>
      <c r="L54" s="102">
        <f t="shared" si="11"/>
        <v>1</v>
      </c>
      <c r="M54" s="332">
        <f t="shared" si="2"/>
        <v>-1</v>
      </c>
      <c r="N54" s="332">
        <f t="shared" si="3"/>
        <v>-1</v>
      </c>
    </row>
    <row r="55" spans="2:14" ht="15.75">
      <c r="B55" s="99"/>
      <c r="C55" s="289"/>
      <c r="D55" s="140"/>
      <c r="E55" s="100"/>
      <c r="F55" s="285">
        <f>F54*$D54</f>
        <v>30803.4725</v>
      </c>
      <c r="G55" s="285">
        <f t="shared" ref="G55:I55" si="12">G54*$D54</f>
        <v>30803.4725</v>
      </c>
      <c r="H55" s="285">
        <f t="shared" si="12"/>
        <v>30803.4725</v>
      </c>
      <c r="I55" s="285">
        <f t="shared" si="12"/>
        <v>30803.4725</v>
      </c>
      <c r="J55" s="106"/>
      <c r="K55" s="101"/>
      <c r="L55" s="105">
        <f t="shared" si="11"/>
        <v>123213.89</v>
      </c>
      <c r="M55" s="137">
        <f t="shared" si="2"/>
        <v>0</v>
      </c>
      <c r="N55" s="137">
        <f t="shared" si="3"/>
        <v>0</v>
      </c>
    </row>
    <row r="56" spans="2:14" ht="47.25">
      <c r="B56" s="99">
        <v>23</v>
      </c>
      <c r="C56" s="109" t="str">
        <f>'2-PLANILHA ORÇAMENTARIA'!E536</f>
        <v>CONSTRUÇÃO DE REDE ELÉTRICA EM TENSÃO PRIMÁRIA 13,8kV E IMPLANTAÇÃO DO POSTO DE TRANSFORMAÇÃO DE 112,5kVA</v>
      </c>
      <c r="D56" s="103">
        <f>'2-PLANILHA ORÇAMENTARIA'!K636</f>
        <v>138681.92000000001</v>
      </c>
      <c r="E56" s="100">
        <f>D56/$D$64</f>
        <v>5.922555122656329E-2</v>
      </c>
      <c r="F56" s="134">
        <v>0.5</v>
      </c>
      <c r="G56" s="134">
        <v>0.5</v>
      </c>
      <c r="H56" s="104"/>
      <c r="I56" s="104"/>
      <c r="J56" s="104"/>
      <c r="K56" s="104"/>
      <c r="L56" s="102">
        <f t="shared" si="11"/>
        <v>1</v>
      </c>
      <c r="M56" s="332">
        <f t="shared" si="2"/>
        <v>-1</v>
      </c>
      <c r="N56" s="332">
        <f t="shared" si="3"/>
        <v>-1</v>
      </c>
    </row>
    <row r="57" spans="2:14" ht="15.75">
      <c r="B57" s="99"/>
      <c r="C57" s="289"/>
      <c r="D57" s="140"/>
      <c r="E57" s="100"/>
      <c r="F57" s="285">
        <f>F56*$D56</f>
        <v>69340.960000000006</v>
      </c>
      <c r="G57" s="285">
        <f>G56*$D56</f>
        <v>69340.960000000006</v>
      </c>
      <c r="H57" s="101"/>
      <c r="I57" s="106"/>
      <c r="J57" s="101"/>
      <c r="K57" s="101"/>
      <c r="L57" s="105">
        <f t="shared" si="11"/>
        <v>138681.92000000001</v>
      </c>
      <c r="M57" s="137">
        <f t="shared" si="2"/>
        <v>0</v>
      </c>
      <c r="N57" s="137">
        <f t="shared" si="3"/>
        <v>0</v>
      </c>
    </row>
    <row r="58" spans="2:14" ht="31.5">
      <c r="B58" s="99">
        <v>24</v>
      </c>
      <c r="C58" s="287" t="str">
        <f>'2-PLANILHA ORÇAMENTARIA'!E637</f>
        <v>INSTALAÇÕES ELÉTRICAS DE BAIXA TENSÃO 110V</v>
      </c>
      <c r="D58" s="103">
        <f>'2-PLANILHA ORÇAMENTARIA'!K647</f>
        <v>8181.63</v>
      </c>
      <c r="E58" s="100">
        <f>D58/$D$64</f>
        <v>3.4940498853908782E-3</v>
      </c>
      <c r="F58" s="285"/>
      <c r="G58" s="103"/>
      <c r="H58" s="134">
        <v>1</v>
      </c>
      <c r="I58" s="106"/>
      <c r="J58" s="101"/>
      <c r="K58" s="101"/>
      <c r="L58" s="102">
        <f t="shared" si="11"/>
        <v>1</v>
      </c>
      <c r="M58" s="332">
        <f t="shared" si="2"/>
        <v>-1</v>
      </c>
      <c r="N58" s="332">
        <f t="shared" si="3"/>
        <v>-1</v>
      </c>
    </row>
    <row r="59" spans="2:14" ht="15.75">
      <c r="B59" s="99"/>
      <c r="C59" s="289"/>
      <c r="D59" s="140"/>
      <c r="E59" s="100"/>
      <c r="F59" s="285"/>
      <c r="G59" s="103"/>
      <c r="H59" s="285">
        <f>H58*$D58</f>
        <v>8181.63</v>
      </c>
      <c r="I59" s="106"/>
      <c r="J59" s="101"/>
      <c r="K59" s="101"/>
      <c r="L59" s="105">
        <f t="shared" si="11"/>
        <v>8181.63</v>
      </c>
      <c r="M59" s="137">
        <f t="shared" si="2"/>
        <v>0</v>
      </c>
      <c r="N59" s="137">
        <f t="shared" si="3"/>
        <v>0</v>
      </c>
    </row>
    <row r="60" spans="2:14" ht="15.75">
      <c r="B60" s="99">
        <v>25</v>
      </c>
      <c r="C60" s="109" t="str">
        <f>'2-PLANILHA ORÇAMENTARIA'!E648</f>
        <v>LIMPEZA PÓS OBRA</v>
      </c>
      <c r="D60" s="103">
        <f>'2-PLANILHA ORÇAMENTARIA'!K652</f>
        <v>6481.49</v>
      </c>
      <c r="E60" s="100">
        <f>D60/D64</f>
        <v>2.7679874782484816E-3</v>
      </c>
      <c r="F60" s="285"/>
      <c r="G60" s="103"/>
      <c r="H60" s="101"/>
      <c r="I60" s="106"/>
      <c r="J60" s="101"/>
      <c r="K60" s="134">
        <v>1</v>
      </c>
      <c r="L60" s="102">
        <f t="shared" si="11"/>
        <v>1</v>
      </c>
      <c r="M60" s="332">
        <f t="shared" si="2"/>
        <v>-1</v>
      </c>
      <c r="N60" s="332">
        <f t="shared" si="3"/>
        <v>-1</v>
      </c>
    </row>
    <row r="61" spans="2:14" ht="15.75">
      <c r="B61" s="99"/>
      <c r="C61" s="289"/>
      <c r="D61" s="140"/>
      <c r="E61" s="100"/>
      <c r="F61" s="285"/>
      <c r="G61" s="103"/>
      <c r="H61" s="101"/>
      <c r="I61" s="106"/>
      <c r="J61" s="101"/>
      <c r="K61" s="285">
        <f>K60*$D60</f>
        <v>6481.49</v>
      </c>
      <c r="L61" s="105">
        <f t="shared" si="11"/>
        <v>6481.49</v>
      </c>
      <c r="M61" s="137">
        <f t="shared" si="2"/>
        <v>0</v>
      </c>
      <c r="N61" s="137">
        <f t="shared" si="3"/>
        <v>0</v>
      </c>
    </row>
    <row r="62" spans="2:14" ht="15.75">
      <c r="B62" s="460">
        <v>26</v>
      </c>
      <c r="C62" s="109" t="str">
        <f>'2-PLANILHA ORÇAMENTARIA'!E653</f>
        <v xml:space="preserve">ADMINISTRAÇÃO LOCAL </v>
      </c>
      <c r="D62" s="103">
        <f>'2-PLANILHA ORÇAMENTARIA'!K659</f>
        <v>149620.32</v>
      </c>
      <c r="E62" s="100">
        <f>D62/$D$64</f>
        <v>6.3896908311442416E-2</v>
      </c>
      <c r="F62" s="134">
        <v>0.15</v>
      </c>
      <c r="G62" s="134">
        <v>0.15</v>
      </c>
      <c r="H62" s="134">
        <v>0.15</v>
      </c>
      <c r="I62" s="134">
        <v>0.15</v>
      </c>
      <c r="J62" s="134">
        <v>0.15</v>
      </c>
      <c r="K62" s="134">
        <v>0.25</v>
      </c>
      <c r="L62" s="102">
        <f t="shared" si="11"/>
        <v>1</v>
      </c>
      <c r="M62" s="332">
        <f>D57-L62</f>
        <v>-1</v>
      </c>
      <c r="N62" s="332">
        <f>D57-L62</f>
        <v>-1</v>
      </c>
    </row>
    <row r="63" spans="2:14" ht="15.75">
      <c r="B63" s="99"/>
      <c r="C63" s="289"/>
      <c r="D63" s="140"/>
      <c r="E63" s="101"/>
      <c r="F63" s="285">
        <f>F62*$D62</f>
        <v>22443.047999999999</v>
      </c>
      <c r="G63" s="285">
        <f t="shared" ref="G63:K63" si="13">G62*$D62</f>
        <v>22443.047999999999</v>
      </c>
      <c r="H63" s="285">
        <f t="shared" si="13"/>
        <v>22443.047999999999</v>
      </c>
      <c r="I63" s="285">
        <f t="shared" si="13"/>
        <v>22443.047999999999</v>
      </c>
      <c r="J63" s="285">
        <f t="shared" si="13"/>
        <v>22443.047999999999</v>
      </c>
      <c r="K63" s="285">
        <f t="shared" si="13"/>
        <v>37405.08</v>
      </c>
      <c r="L63" s="105">
        <f t="shared" si="11"/>
        <v>149620.32</v>
      </c>
      <c r="M63" s="137">
        <f>D62-L63</f>
        <v>0</v>
      </c>
      <c r="N63" s="137">
        <f>D62-L63</f>
        <v>0</v>
      </c>
    </row>
    <row r="64" spans="2:14" ht="15.75">
      <c r="B64" s="580" t="s">
        <v>11222</v>
      </c>
      <c r="C64" s="581"/>
      <c r="D64" s="113">
        <f>SUM(D12:D62)</f>
        <v>2341589.3499999996</v>
      </c>
      <c r="E64" s="114">
        <f>SUM(E12:E62)</f>
        <v>1.0000000000000002</v>
      </c>
      <c r="F64" s="113">
        <f t="shared" ref="F64:K64" si="14">F15+F17+F19+F21+F23+F25+F27+F29+F31+F33+F35+F37+F39+F41+F43+F45+F47+F49+F51+F55+F57+F63+F61+F59+F13+F53</f>
        <v>486508.84349999996</v>
      </c>
      <c r="G64" s="113">
        <f t="shared" si="14"/>
        <v>495677.67549999995</v>
      </c>
      <c r="H64" s="113">
        <f t="shared" si="14"/>
        <v>428893.05249999999</v>
      </c>
      <c r="I64" s="113">
        <f t="shared" si="14"/>
        <v>293195.96650000004</v>
      </c>
      <c r="J64" s="113">
        <f t="shared" si="14"/>
        <v>379115.84600000002</v>
      </c>
      <c r="K64" s="113">
        <f t="shared" si="14"/>
        <v>258197.96600000001</v>
      </c>
      <c r="L64" s="105">
        <f>L13+L15+L17+L19+L21+L23+L25+L27+L29+L31+L33+L35+L37+L39+L41+L43+L45+L47+L49+L51+L55+L57+L63+L53+L59+L61</f>
        <v>2341589.3499999996</v>
      </c>
      <c r="M64" s="137">
        <f>D63-L64</f>
        <v>-2341589.3499999996</v>
      </c>
      <c r="N64" s="137">
        <f>D63-L64</f>
        <v>-2341589.3499999996</v>
      </c>
    </row>
    <row r="65" spans="2:14" ht="15.75">
      <c r="B65" s="580"/>
      <c r="C65" s="581"/>
      <c r="D65" s="581"/>
      <c r="E65" s="581"/>
      <c r="F65" s="131">
        <f>F64/$D$64</f>
        <v>0.20776864376326279</v>
      </c>
      <c r="G65" s="131">
        <f t="shared" ref="G65:L65" si="15">G64/$D$64</f>
        <v>0.21168428849405213</v>
      </c>
      <c r="H65" s="131">
        <f t="shared" si="15"/>
        <v>0.18316322309033395</v>
      </c>
      <c r="I65" s="131">
        <f t="shared" si="15"/>
        <v>0.12521237615809966</v>
      </c>
      <c r="J65" s="131">
        <f t="shared" si="15"/>
        <v>0.16190535116671934</v>
      </c>
      <c r="K65" s="131">
        <f t="shared" si="15"/>
        <v>0.11026611732753229</v>
      </c>
      <c r="L65" s="102">
        <f t="shared" si="15"/>
        <v>1</v>
      </c>
      <c r="M65" s="137">
        <f>D64-L65</f>
        <v>2341588.3499999996</v>
      </c>
      <c r="N65" s="137">
        <f>D64-L65</f>
        <v>2341588.3499999996</v>
      </c>
    </row>
    <row r="66" spans="2:14" ht="16.5" thickBot="1">
      <c r="B66" s="582"/>
      <c r="C66" s="583"/>
      <c r="D66" s="583"/>
      <c r="E66" s="583"/>
      <c r="F66" s="119">
        <f>F64</f>
        <v>486508.84349999996</v>
      </c>
      <c r="G66" s="119">
        <f>F66+G64</f>
        <v>982186.51899999985</v>
      </c>
      <c r="H66" s="119">
        <f t="shared" ref="H66:K66" si="16">G66+H64</f>
        <v>1411079.5714999998</v>
      </c>
      <c r="I66" s="119">
        <f t="shared" si="16"/>
        <v>1704275.5379999999</v>
      </c>
      <c r="J66" s="119">
        <f t="shared" si="16"/>
        <v>2083391.3840000001</v>
      </c>
      <c r="K66" s="119">
        <f t="shared" si="16"/>
        <v>2341589.35</v>
      </c>
      <c r="L66" s="120">
        <f>L64</f>
        <v>2341589.3499999996</v>
      </c>
      <c r="M66" s="137">
        <f>D65-L66</f>
        <v>-2341589.3499999996</v>
      </c>
      <c r="N66" s="137">
        <f>D65-L66</f>
        <v>-2341589.3499999996</v>
      </c>
    </row>
    <row r="67" spans="2:14" ht="15.75">
      <c r="C67" s="290"/>
    </row>
    <row r="69" spans="2:14">
      <c r="D69" s="97"/>
    </row>
    <row r="70" spans="2:14" ht="15.75" thickBot="1">
      <c r="D70" s="97"/>
    </row>
    <row r="71" spans="2:14" ht="15.75">
      <c r="C71" s="500" t="str">
        <f>'2-PLANILHA ORÇAMENTARIA'!E666</f>
        <v>ANA PAULA SILVA BOTELHO</v>
      </c>
      <c r="D71" s="97"/>
    </row>
    <row r="72" spans="2:14" ht="15.75">
      <c r="C72" s="454" t="str">
        <f>'2-PLANILHA ORÇAMENTARIA'!E667</f>
        <v>ENGENHEIRA CIVIL</v>
      </c>
      <c r="D72" s="45"/>
    </row>
    <row r="73" spans="2:14" ht="15.75">
      <c r="C73" s="454" t="str">
        <f>'2-PLANILHA ORÇAMENTARIA'!E668</f>
        <v>CREA-MT 50821</v>
      </c>
      <c r="D73" s="45"/>
      <c r="E73" s="23"/>
    </row>
    <row r="74" spans="2:14">
      <c r="D74" s="45"/>
      <c r="E74" s="23"/>
    </row>
  </sheetData>
  <mergeCells count="9">
    <mergeCell ref="B2:L2"/>
    <mergeCell ref="B8:L8"/>
    <mergeCell ref="B64:C64"/>
    <mergeCell ref="B65:E66"/>
    <mergeCell ref="B3:L3"/>
    <mergeCell ref="B4:L4"/>
    <mergeCell ref="B5:L5"/>
    <mergeCell ref="B6:L6"/>
    <mergeCell ref="B7:L7"/>
  </mergeCells>
  <printOptions horizontalCentered="1"/>
  <pageMargins left="0.19685039370078741" right="0.19685039370078741" top="0.59055118110236227" bottom="0.19685039370078741" header="0.11811023622047245" footer="0.11811023622047245"/>
  <pageSetup paperSize="9" scale="40" fitToWidth="0" orientation="landscape" r:id="rId1"/>
  <colBreaks count="1" manualBreakCount="1">
    <brk id="12" min="1" max="73"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41"/>
  <sheetViews>
    <sheetView view="pageBreakPreview" zoomScale="90" zoomScaleSheetLayoutView="90" workbookViewId="0">
      <selection activeCell="B8" sqref="B8:D11"/>
    </sheetView>
  </sheetViews>
  <sheetFormatPr defaultRowHeight="12.75"/>
  <cols>
    <col min="1" max="1" width="9" style="144"/>
    <col min="2" max="2" width="5.125" style="144" customWidth="1"/>
    <col min="3" max="3" width="53.125" style="144" bestFit="1" customWidth="1"/>
    <col min="4" max="4" width="14.625" style="144" customWidth="1"/>
    <col min="5" max="16384" width="9" style="144"/>
  </cols>
  <sheetData>
    <row r="1" spans="2:4" ht="13.5" thickBot="1"/>
    <row r="2" spans="2:4" ht="79.5" customHeight="1" thickBot="1">
      <c r="B2" s="595"/>
      <c r="C2" s="596"/>
      <c r="D2" s="597"/>
    </row>
    <row r="3" spans="2:4" ht="27.75" customHeight="1">
      <c r="B3" s="608" t="str">
        <f>'1-RESUMO'!B3:E3</f>
        <v xml:space="preserve">OBRA: FINALIZAÇÃO DO SALDO REMANESCENTE DA CONSTRUÇÃO DE CRECHE PROINFÂNCIA TIPO 1 PADRÃO FNDE  E URBANIZAÇÃO. </v>
      </c>
      <c r="C3" s="609"/>
      <c r="D3" s="610"/>
    </row>
    <row r="4" spans="2:4">
      <c r="B4" s="605" t="str">
        <f>'1-RESUMO'!B4:E4</f>
        <v>PROPRIETÁRIO: PREFEITURA MUNICIPAL DE VÁRZEA GRANDE</v>
      </c>
      <c r="C4" s="606"/>
      <c r="D4" s="607"/>
    </row>
    <row r="5" spans="2:4">
      <c r="B5" s="605" t="str">
        <f>'1-RESUMO'!B5:E5</f>
        <v>ENDEREÇO: RUA DNER, S/N, CAMPO DO PONTEIO, BAIRRO MAPIM, NO MUNICÍPIO DE VÁRZEA GRANDE/MT</v>
      </c>
      <c r="C5" s="606"/>
      <c r="D5" s="607"/>
    </row>
    <row r="6" spans="2:4">
      <c r="B6" s="605" t="str">
        <f>'1-RESUMO'!B6:E6</f>
        <v>MUNICÍPIO: VARZEA GRANDE - MT</v>
      </c>
      <c r="C6" s="606"/>
      <c r="D6" s="607"/>
    </row>
    <row r="7" spans="2:4">
      <c r="B7" s="605" t="str">
        <f>'1-RESUMO'!B7:E7</f>
        <v>PREÇO BASE: SINAPI JANEIRO COM DESONERAÇÃO/2022</v>
      </c>
      <c r="C7" s="606"/>
      <c r="D7" s="607"/>
    </row>
    <row r="8" spans="2:4">
      <c r="B8" s="598" t="s">
        <v>11216</v>
      </c>
      <c r="C8" s="599"/>
      <c r="D8" s="600"/>
    </row>
    <row r="9" spans="2:4">
      <c r="B9" s="598"/>
      <c r="C9" s="599"/>
      <c r="D9" s="600"/>
    </row>
    <row r="10" spans="2:4">
      <c r="B10" s="598"/>
      <c r="C10" s="599"/>
      <c r="D10" s="600"/>
    </row>
    <row r="11" spans="2:4" ht="13.5" thickBot="1">
      <c r="B11" s="598"/>
      <c r="C11" s="599"/>
      <c r="D11" s="600"/>
    </row>
    <row r="12" spans="2:4" ht="16.5">
      <c r="B12" s="601" t="s">
        <v>3554</v>
      </c>
      <c r="C12" s="602"/>
      <c r="D12" s="316" t="s">
        <v>11215</v>
      </c>
    </row>
    <row r="13" spans="2:4" ht="15.75">
      <c r="B13" s="603" t="s">
        <v>3539</v>
      </c>
      <c r="C13" s="604"/>
      <c r="D13" s="315"/>
    </row>
    <row r="14" spans="2:4" ht="16.5">
      <c r="B14" s="301"/>
      <c r="C14" s="308" t="s">
        <v>3540</v>
      </c>
      <c r="D14" s="307">
        <v>0.04</v>
      </c>
    </row>
    <row r="15" spans="2:4" ht="16.5">
      <c r="B15" s="301"/>
      <c r="C15" s="308" t="s">
        <v>3541</v>
      </c>
      <c r="D15" s="307">
        <v>8.0000000000000002E-3</v>
      </c>
    </row>
    <row r="16" spans="2:4" ht="17.25" thickBot="1">
      <c r="B16" s="301"/>
      <c r="C16" s="306" t="s">
        <v>3542</v>
      </c>
      <c r="D16" s="305">
        <v>1.2E-2</v>
      </c>
    </row>
    <row r="17" spans="2:4" ht="17.25" thickBot="1">
      <c r="B17" s="304"/>
      <c r="C17" s="303" t="s">
        <v>11214</v>
      </c>
      <c r="D17" s="302">
        <f>SUM(D14:D16)</f>
        <v>0.06</v>
      </c>
    </row>
    <row r="18" spans="2:4" ht="16.5">
      <c r="B18" s="301"/>
      <c r="C18" s="314"/>
      <c r="D18" s="299"/>
    </row>
    <row r="19" spans="2:4" ht="16.5">
      <c r="B19" s="603" t="s">
        <v>3543</v>
      </c>
      <c r="C19" s="604"/>
      <c r="D19" s="309"/>
    </row>
    <row r="20" spans="2:4" ht="17.25" thickBot="1">
      <c r="B20" s="301"/>
      <c r="C20" s="306" t="s">
        <v>3544</v>
      </c>
      <c r="D20" s="305">
        <v>1.21E-2</v>
      </c>
    </row>
    <row r="21" spans="2:4" ht="17.25" thickBot="1">
      <c r="B21" s="304"/>
      <c r="C21" s="303" t="s">
        <v>11213</v>
      </c>
      <c r="D21" s="302">
        <f>SUM(D20:D20)</f>
        <v>1.21E-2</v>
      </c>
    </row>
    <row r="22" spans="2:4" ht="16.5">
      <c r="B22" s="301"/>
      <c r="C22" s="313"/>
      <c r="D22" s="299"/>
    </row>
    <row r="23" spans="2:4" ht="16.5">
      <c r="B23" s="603" t="s">
        <v>3543</v>
      </c>
      <c r="C23" s="604"/>
      <c r="D23" s="309"/>
    </row>
    <row r="24" spans="2:4" ht="17.25" thickBot="1">
      <c r="B24" s="301"/>
      <c r="C24" s="312" t="s">
        <v>3545</v>
      </c>
      <c r="D24" s="311">
        <v>6.9500000000000006E-2</v>
      </c>
    </row>
    <row r="25" spans="2:4" ht="17.25" thickBot="1">
      <c r="B25" s="304"/>
      <c r="C25" s="303" t="s">
        <v>11212</v>
      </c>
      <c r="D25" s="302">
        <f>SUM(D24:D24)</f>
        <v>6.9500000000000006E-2</v>
      </c>
    </row>
    <row r="26" spans="2:4" ht="16.5">
      <c r="B26" s="301"/>
      <c r="C26" s="300"/>
      <c r="D26" s="299"/>
    </row>
    <row r="27" spans="2:4" ht="16.5">
      <c r="B27" s="301"/>
      <c r="C27" s="310" t="s">
        <v>3546</v>
      </c>
      <c r="D27" s="309"/>
    </row>
    <row r="28" spans="2:4" ht="16.5">
      <c r="B28" s="301"/>
      <c r="C28" s="308" t="s">
        <v>3547</v>
      </c>
      <c r="D28" s="307">
        <v>6.4999999999999997E-3</v>
      </c>
    </row>
    <row r="29" spans="2:4" ht="16.5">
      <c r="B29" s="301"/>
      <c r="C29" s="308" t="s">
        <v>3548</v>
      </c>
      <c r="D29" s="307">
        <v>0.03</v>
      </c>
    </row>
    <row r="30" spans="2:4" ht="16.5">
      <c r="B30" s="301"/>
      <c r="C30" s="308" t="s">
        <v>3549</v>
      </c>
      <c r="D30" s="307">
        <v>0.02</v>
      </c>
    </row>
    <row r="31" spans="2:4" ht="17.25" thickBot="1">
      <c r="B31" s="301"/>
      <c r="C31" s="306" t="s">
        <v>3550</v>
      </c>
      <c r="D31" s="305">
        <v>4.4999999999999998E-2</v>
      </c>
    </row>
    <row r="32" spans="2:4" ht="17.25" thickBot="1">
      <c r="B32" s="304"/>
      <c r="C32" s="303" t="s">
        <v>11211</v>
      </c>
      <c r="D32" s="302">
        <f>SUM(D28:D31)</f>
        <v>0.10149999999999999</v>
      </c>
    </row>
    <row r="33" spans="2:5" ht="16.5">
      <c r="B33" s="301"/>
      <c r="C33" s="300"/>
      <c r="D33" s="299"/>
    </row>
    <row r="34" spans="2:5" ht="36" customHeight="1" thickBot="1">
      <c r="B34" s="298"/>
      <c r="C34" s="297" t="s">
        <v>3551</v>
      </c>
      <c r="D34" s="296"/>
    </row>
    <row r="35" spans="2:5" ht="25.5" customHeight="1" thickBot="1">
      <c r="B35" s="295"/>
      <c r="C35" s="294" t="s">
        <v>3552</v>
      </c>
      <c r="D35" s="293">
        <f>+(((1+D17)*(1+D21)*(1+D25))/(1-D32))-1</f>
        <v>0.27700323539232063</v>
      </c>
      <c r="E35" s="292">
        <f>1+D35</f>
        <v>1.2770032353923206</v>
      </c>
    </row>
    <row r="36" spans="2:5" ht="20.25" customHeight="1"/>
    <row r="39" spans="2:5">
      <c r="C39" s="449" t="str">
        <f>'2-PLANILHA ORÇAMENTARIA'!E666</f>
        <v>ANA PAULA SILVA BOTELHO</v>
      </c>
    </row>
    <row r="40" spans="2:5">
      <c r="C40" s="448" t="str">
        <f>'2-PLANILHA ORÇAMENTARIA'!E667</f>
        <v>ENGENHEIRA CIVIL</v>
      </c>
    </row>
    <row r="41" spans="2:5">
      <c r="C41" s="448" t="str">
        <f>'2-PLANILHA ORÇAMENTARIA'!E668</f>
        <v>CREA-MT 50821</v>
      </c>
    </row>
  </sheetData>
  <mergeCells count="11">
    <mergeCell ref="B23:C23"/>
    <mergeCell ref="B7:D7"/>
    <mergeCell ref="B3:D3"/>
    <mergeCell ref="B4:D4"/>
    <mergeCell ref="B5:D5"/>
    <mergeCell ref="B6:D6"/>
    <mergeCell ref="B2:D2"/>
    <mergeCell ref="B8:D11"/>
    <mergeCell ref="B12:C12"/>
    <mergeCell ref="B13:C13"/>
    <mergeCell ref="B19:C19"/>
  </mergeCells>
  <printOptions horizontalCentered="1"/>
  <pageMargins left="0.59055118110236227" right="0.19685039370078741" top="0.78740157480314965" bottom="0.78740157480314965" header="0.31496062992125984" footer="0.31496062992125984"/>
  <pageSetup paperSize="9" scale="95" orientation="portrait" r:id="rId1"/>
  <colBreaks count="1" manualBreakCount="1">
    <brk id="4"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97"/>
  <sheetViews>
    <sheetView showZeros="0" tabSelected="1" view="pageBreakPreview" zoomScale="70" zoomScaleNormal="70" zoomScaleSheetLayoutView="70" workbookViewId="0">
      <selection activeCell="N25" sqref="N25"/>
    </sheetView>
  </sheetViews>
  <sheetFormatPr defaultRowHeight="14.25"/>
  <cols>
    <col min="1" max="1" width="9.25" style="145" customWidth="1"/>
    <col min="2" max="2" width="14.25" style="146" bestFit="1" customWidth="1"/>
    <col min="3" max="3" width="13.125" style="146" bestFit="1" customWidth="1"/>
    <col min="4" max="4" width="10.5" style="147" bestFit="1" customWidth="1"/>
    <col min="5" max="5" width="57.75" style="148" customWidth="1"/>
    <col min="6" max="6" width="10.25" style="146" bestFit="1" customWidth="1"/>
    <col min="7" max="7" width="8" style="149" bestFit="1" customWidth="1"/>
    <col min="8" max="8" width="13.875" style="150" bestFit="1" customWidth="1"/>
    <col min="9" max="9" width="18.875" style="151" customWidth="1"/>
    <col min="10" max="10" width="8.625" style="145" hidden="1" customWidth="1"/>
    <col min="11" max="11" width="5.625" style="145" hidden="1" customWidth="1"/>
    <col min="12" max="12" width="11.875" style="145" bestFit="1" customWidth="1"/>
    <col min="13" max="13" width="9" style="145"/>
    <col min="14" max="14" width="10.625" style="145" bestFit="1" customWidth="1"/>
    <col min="15" max="15" width="14.25" style="145" bestFit="1" customWidth="1"/>
    <col min="16" max="16" width="13.125" style="145" bestFit="1" customWidth="1"/>
    <col min="17" max="17" width="10.5" style="145" bestFit="1" customWidth="1"/>
    <col min="18" max="18" width="57.75" style="145" customWidth="1"/>
    <col min="19" max="19" width="9.25" style="145" customWidth="1"/>
    <col min="20" max="20" width="8" style="145" bestFit="1" customWidth="1"/>
    <col min="21" max="21" width="13.375" style="145" bestFit="1" customWidth="1"/>
    <col min="22" max="22" width="18.875" style="145" customWidth="1"/>
    <col min="23" max="23" width="10.625" style="145" bestFit="1" customWidth="1"/>
    <col min="24" max="16384" width="9" style="145"/>
  </cols>
  <sheetData>
    <row r="1" spans="1:9" ht="15" thickBot="1"/>
    <row r="2" spans="1:9" ht="121.5" customHeight="1">
      <c r="B2" s="630"/>
      <c r="C2" s="631"/>
      <c r="D2" s="631"/>
      <c r="E2" s="631"/>
      <c r="F2" s="631"/>
      <c r="G2" s="631"/>
      <c r="H2" s="631"/>
      <c r="I2" s="632"/>
    </row>
    <row r="3" spans="1:9" ht="12.75">
      <c r="B3" s="633" t="str">
        <f>'1-RESUMO'!B3:E3</f>
        <v xml:space="preserve">OBRA: FINALIZAÇÃO DO SALDO REMANESCENTE DA CONSTRUÇÃO DE CRECHE PROINFÂNCIA TIPO 1 PADRÃO FNDE  E URBANIZAÇÃO. </v>
      </c>
      <c r="C3" s="634"/>
      <c r="D3" s="634"/>
      <c r="E3" s="634"/>
      <c r="F3" s="634"/>
      <c r="G3" s="634"/>
      <c r="H3" s="634"/>
      <c r="I3" s="635"/>
    </row>
    <row r="4" spans="1:9" ht="12.75">
      <c r="B4" s="614" t="str">
        <f>'1-RESUMO'!B4:E4</f>
        <v>PROPRIETÁRIO: PREFEITURA MUNICIPAL DE VÁRZEA GRANDE</v>
      </c>
      <c r="C4" s="615"/>
      <c r="D4" s="615"/>
      <c r="E4" s="615"/>
      <c r="F4" s="615"/>
      <c r="G4" s="615"/>
      <c r="H4" s="615"/>
      <c r="I4" s="616"/>
    </row>
    <row r="5" spans="1:9" ht="12.75">
      <c r="B5" s="614" t="str">
        <f>'1-RESUMO'!B5:E5</f>
        <v>ENDEREÇO: RUA DNER, S/N, CAMPO DO PONTEIO, BAIRRO MAPIM, NO MUNICÍPIO DE VÁRZEA GRANDE/MT</v>
      </c>
      <c r="C5" s="615"/>
      <c r="D5" s="615"/>
      <c r="E5" s="615"/>
      <c r="F5" s="615"/>
      <c r="G5" s="615"/>
      <c r="H5" s="615"/>
      <c r="I5" s="616"/>
    </row>
    <row r="6" spans="1:9" ht="15" customHeight="1">
      <c r="B6" s="614" t="str">
        <f>'1-RESUMO'!B6:E6</f>
        <v>MUNICÍPIO: VARZEA GRANDE - MT</v>
      </c>
      <c r="C6" s="615"/>
      <c r="D6" s="615"/>
      <c r="E6" s="615"/>
      <c r="F6" s="615"/>
      <c r="G6" s="615"/>
      <c r="H6" s="615"/>
      <c r="I6" s="616"/>
    </row>
    <row r="7" spans="1:9" ht="12.75">
      <c r="B7" s="614" t="str">
        <f>'1-RESUMO'!B7:E7</f>
        <v>PREÇO BASE: SINAPI JANEIRO COM DESONERAÇÃO/2022</v>
      </c>
      <c r="C7" s="615"/>
      <c r="D7" s="615"/>
      <c r="E7" s="615"/>
      <c r="F7" s="615"/>
      <c r="G7" s="615"/>
      <c r="H7" s="615"/>
      <c r="I7" s="616"/>
    </row>
    <row r="8" spans="1:9" ht="12.75">
      <c r="B8" s="620" t="s">
        <v>3553</v>
      </c>
      <c r="C8" s="621"/>
      <c r="D8" s="621"/>
      <c r="E8" s="622" t="s">
        <v>3554</v>
      </c>
      <c r="F8" s="621" t="s">
        <v>3555</v>
      </c>
      <c r="G8" s="625" t="s">
        <v>3556</v>
      </c>
      <c r="H8" s="627" t="s">
        <v>3557</v>
      </c>
      <c r="I8" s="629" t="s">
        <v>3558</v>
      </c>
    </row>
    <row r="9" spans="1:9" ht="12.75">
      <c r="A9" s="152"/>
      <c r="B9" s="153" t="s">
        <v>3559</v>
      </c>
      <c r="C9" s="154" t="s">
        <v>3560</v>
      </c>
      <c r="D9" s="155" t="s">
        <v>3561</v>
      </c>
      <c r="E9" s="623"/>
      <c r="F9" s="624"/>
      <c r="G9" s="626"/>
      <c r="H9" s="628"/>
      <c r="I9" s="629"/>
    </row>
    <row r="10" spans="1:9">
      <c r="B10" s="156"/>
      <c r="C10" s="157"/>
      <c r="D10" s="158"/>
      <c r="E10" s="159"/>
      <c r="F10" s="157"/>
      <c r="G10" s="160"/>
      <c r="H10" s="161"/>
      <c r="I10" s="162"/>
    </row>
    <row r="11" spans="1:9" ht="18">
      <c r="B11" s="617" t="s">
        <v>11185</v>
      </c>
      <c r="C11" s="618"/>
      <c r="D11" s="618"/>
      <c r="E11" s="618"/>
      <c r="F11" s="618"/>
      <c r="G11" s="618"/>
      <c r="H11" s="618"/>
      <c r="I11" s="619"/>
    </row>
    <row r="12" spans="1:9">
      <c r="B12" s="163"/>
      <c r="C12" s="157"/>
      <c r="D12" s="158"/>
      <c r="E12" s="159"/>
      <c r="F12" s="157"/>
      <c r="G12" s="160"/>
      <c r="H12" s="161"/>
      <c r="I12" s="162"/>
    </row>
    <row r="13" spans="1:9" ht="15">
      <c r="B13" s="164" t="s">
        <v>3563</v>
      </c>
      <c r="C13" s="59"/>
      <c r="D13" s="59"/>
      <c r="E13" s="46" t="s">
        <v>12752</v>
      </c>
      <c r="F13" s="47" t="s">
        <v>53</v>
      </c>
      <c r="G13" s="165"/>
      <c r="H13" s="166"/>
      <c r="I13" s="167">
        <f>TRUNC(SUM(I14:I24),2)</f>
        <v>1388.09</v>
      </c>
    </row>
    <row r="14" spans="1:9" ht="25.5">
      <c r="B14" s="49" t="s">
        <v>3564</v>
      </c>
      <c r="C14" s="50" t="s">
        <v>3565</v>
      </c>
      <c r="D14" s="51">
        <v>88248</v>
      </c>
      <c r="E14" s="168" t="str">
        <f>IF($D14&lt;&gt;"",VLOOKUP($D14,'SINAPI JANEIRO-2022'!$A$1:G11217,2,FALSE),"")</f>
        <v>AUXILIAR DE ENCANADOR OU BOMBEIRO HIDRÁULICO COM ENCARGOS COMPLEMENTARES</v>
      </c>
      <c r="F14" s="169" t="str">
        <f>IF($D14&lt;&gt;"",VLOOKUP($D14,'SINAPI JANEIRO-2022'!$1:$1048576,3,FALSE),"")</f>
        <v>H</v>
      </c>
      <c r="G14" s="170">
        <v>2.5</v>
      </c>
      <c r="H14" s="171">
        <f>IF($D14&lt;&gt;"",VLOOKUP($D14,'SINAPI JANEIRO-2022'!$1:$1048576,4,FALSE),"")</f>
        <v>14.52</v>
      </c>
      <c r="I14" s="172">
        <f t="shared" ref="I14" si="0">TRUNC(G14*H14,2)</f>
        <v>36.299999999999997</v>
      </c>
    </row>
    <row r="15" spans="1:9">
      <c r="B15" s="49" t="s">
        <v>3564</v>
      </c>
      <c r="C15" s="50" t="s">
        <v>3565</v>
      </c>
      <c r="D15" s="51">
        <v>88262</v>
      </c>
      <c r="E15" s="168" t="str">
        <f>IF($D15&lt;&gt;"",VLOOKUP($D15,'SINAPI JANEIRO-2022'!$A$1:G11218,2,FALSE),"")</f>
        <v>CARPINTEIRO DE FORMAS COM ENCARGOS COMPLEMENTARES</v>
      </c>
      <c r="F15" s="169" t="str">
        <f>IF($D15&lt;&gt;"",VLOOKUP($D15,'SINAPI JANEIRO-2022'!$1:$1048576,3,FALSE),"")</f>
        <v>H</v>
      </c>
      <c r="G15" s="170">
        <v>5</v>
      </c>
      <c r="H15" s="171">
        <f>IF($D15&lt;&gt;"",VLOOKUP($D15,'SINAPI JANEIRO-2022'!$1:$1048576,4,FALSE),"")</f>
        <v>18.63</v>
      </c>
      <c r="I15" s="172">
        <f t="shared" ref="I15:I24" si="1">TRUNC(G15*H15,2)</f>
        <v>93.15</v>
      </c>
    </row>
    <row r="16" spans="1:9">
      <c r="B16" s="49" t="s">
        <v>3564</v>
      </c>
      <c r="C16" s="50" t="s">
        <v>3565</v>
      </c>
      <c r="D16" s="51">
        <v>88316</v>
      </c>
      <c r="E16" s="168" t="str">
        <f>IF($D16&lt;&gt;"",VLOOKUP($D16,'SINAPI JANEIRO-2022'!$A$1:G11219,2,FALSE),"")</f>
        <v>SERVENTE COM ENCARGOS COMPLEMENTARES</v>
      </c>
      <c r="F16" s="169" t="str">
        <f>IF($D16&lt;&gt;"",VLOOKUP($D16,'SINAPI JANEIRO-2022'!$1:$1048576,3,FALSE),"")</f>
        <v>H</v>
      </c>
      <c r="G16" s="170">
        <v>5</v>
      </c>
      <c r="H16" s="171">
        <f>IF($D16&lt;&gt;"",VLOOKUP($D16,'SINAPI JANEIRO-2022'!$1:$1048576,4,FALSE),"")</f>
        <v>15.16</v>
      </c>
      <c r="I16" s="172">
        <f t="shared" si="1"/>
        <v>75.8</v>
      </c>
    </row>
    <row r="17" spans="2:9">
      <c r="B17" s="49" t="s">
        <v>3564</v>
      </c>
      <c r="C17" s="50" t="s">
        <v>3565</v>
      </c>
      <c r="D17" s="51">
        <v>88309</v>
      </c>
      <c r="E17" s="168" t="str">
        <f>IF($D17&lt;&gt;"",VLOOKUP($D17,'SINAPI JANEIRO-2022'!$A$1:G11220,2,FALSE),"")</f>
        <v>PEDREIRO COM ENCARGOS COMPLEMENTARES</v>
      </c>
      <c r="F17" s="169" t="str">
        <f>IF($D17&lt;&gt;"",VLOOKUP($D17,'SINAPI JANEIRO-2022'!$1:$1048576,3,FALSE),"")</f>
        <v>H</v>
      </c>
      <c r="G17" s="170">
        <v>5</v>
      </c>
      <c r="H17" s="171">
        <f>IF($D17&lt;&gt;"",VLOOKUP($D17,'SINAPI JANEIRO-2022'!$1:$1048576,4,FALSE),"")</f>
        <v>18.86</v>
      </c>
      <c r="I17" s="172">
        <f t="shared" si="1"/>
        <v>94.3</v>
      </c>
    </row>
    <row r="18" spans="2:9" ht="25.5">
      <c r="B18" s="49" t="s">
        <v>3564</v>
      </c>
      <c r="C18" s="50" t="s">
        <v>3565</v>
      </c>
      <c r="D18" s="51">
        <v>88267</v>
      </c>
      <c r="E18" s="168" t="str">
        <f>IF($D18&lt;&gt;"",VLOOKUP($D18,'SINAPI JANEIRO-2022'!$A$1:G11221,2,FALSE),"")</f>
        <v>ENCANADOR OU BOMBEIRO HIDRÁULICO COM ENCARGOS COMPLEMENTARES</v>
      </c>
      <c r="F18" s="169" t="str">
        <f>IF($D18&lt;&gt;"",VLOOKUP($D18,'SINAPI JANEIRO-2022'!$1:$1048576,3,FALSE),"")</f>
        <v>H</v>
      </c>
      <c r="G18" s="170">
        <v>5</v>
      </c>
      <c r="H18" s="171">
        <f>IF($D18&lt;&gt;"",VLOOKUP($D18,'SINAPI JANEIRO-2022'!$1:$1048576,4,FALSE),"")</f>
        <v>18.72</v>
      </c>
      <c r="I18" s="172">
        <f t="shared" si="1"/>
        <v>93.6</v>
      </c>
    </row>
    <row r="19" spans="2:9">
      <c r="B19" s="49" t="s">
        <v>3566</v>
      </c>
      <c r="C19" s="50" t="s">
        <v>3565</v>
      </c>
      <c r="D19" s="51">
        <v>5061</v>
      </c>
      <c r="E19" s="168" t="str">
        <f>IF($D19&lt;&gt;"",VLOOKUP($D19,'SINAPI JANEIRO-2022'!$A$1:G11222,2,FALSE),"")</f>
        <v>PREGO DE ACO POLIDO COM CABECA 18 X 27 (2 1/2 X 10)</v>
      </c>
      <c r="F19" s="169" t="str">
        <f>IF($D19&lt;&gt;"",VLOOKUP($D19,'SINAPI JANEIRO-2022'!$1:$1048576,3,FALSE),"")</f>
        <v xml:space="preserve">KG    </v>
      </c>
      <c r="G19" s="170">
        <v>1</v>
      </c>
      <c r="H19" s="171">
        <f>IF($D19&lt;&gt;"",VLOOKUP($D19,'SINAPI JANEIRO-2022'!$1:$1048576,4,FALSE),"")</f>
        <v>23.63</v>
      </c>
      <c r="I19" s="172">
        <f t="shared" si="1"/>
        <v>23.63</v>
      </c>
    </row>
    <row r="20" spans="2:9">
      <c r="B20" s="49" t="s">
        <v>3566</v>
      </c>
      <c r="C20" s="50" t="s">
        <v>3565</v>
      </c>
      <c r="D20" s="51">
        <v>20247</v>
      </c>
      <c r="E20" s="168" t="str">
        <f>IF($D20&lt;&gt;"",VLOOKUP($D20,'SINAPI JANEIRO-2022'!$A$1:G11223,2,FALSE),"")</f>
        <v>PREGO DE ACO POLIDO COM CABECA 15 X 15 (1 1/4 X 13)</v>
      </c>
      <c r="F20" s="169" t="str">
        <f>IF($D20&lt;&gt;"",VLOOKUP($D20,'SINAPI JANEIRO-2022'!$1:$1048576,3,FALSE),"")</f>
        <v xml:space="preserve">KG    </v>
      </c>
      <c r="G20" s="170">
        <v>1</v>
      </c>
      <c r="H20" s="171">
        <f>IF($D20&lt;&gt;"",VLOOKUP($D20,'SINAPI JANEIRO-2022'!$1:$1048576,4,FALSE),"")</f>
        <v>26.62</v>
      </c>
      <c r="I20" s="172">
        <f t="shared" si="1"/>
        <v>26.62</v>
      </c>
    </row>
    <row r="21" spans="2:9" ht="25.5">
      <c r="B21" s="49" t="s">
        <v>3566</v>
      </c>
      <c r="C21" s="50" t="s">
        <v>3565</v>
      </c>
      <c r="D21" s="51">
        <v>4006</v>
      </c>
      <c r="E21" s="168" t="str">
        <f>IF($D21&lt;&gt;"",VLOOKUP($D21,'SINAPI JANEIRO-2022'!$A$1:G11224,2,FALSE),"")</f>
        <v>MADEIRA SERRADA EM PINUS, MISTA OU EQUIVALENTE DA REGIAO - BRUTA</v>
      </c>
      <c r="F21" s="169" t="str">
        <f>IF($D21&lt;&gt;"",VLOOKUP($D21,'SINAPI JANEIRO-2022'!$1:$1048576,3,FALSE),"")</f>
        <v xml:space="preserve">M3    </v>
      </c>
      <c r="G21" s="170">
        <v>0.1</v>
      </c>
      <c r="H21" s="171">
        <f>IF($D21&lt;&gt;"",VLOOKUP($D21,'SINAPI JANEIRO-2022'!$1:$1048576,4,FALSE),"")</f>
        <v>2034.77</v>
      </c>
      <c r="I21" s="172">
        <f t="shared" si="1"/>
        <v>203.47</v>
      </c>
    </row>
    <row r="22" spans="2:9">
      <c r="B22" s="49" t="s">
        <v>3567</v>
      </c>
      <c r="C22" s="50" t="s">
        <v>3565</v>
      </c>
      <c r="D22" s="51">
        <v>11868</v>
      </c>
      <c r="E22" s="168" t="str">
        <f>IF($D22&lt;&gt;"",VLOOKUP($D22,'SINAPI JANEIRO-2022'!$A$1:G11225,2,FALSE),"")</f>
        <v>CAIXA D'AGUA FIBRA DE VIDRO PARA 1000 LITROS, COM TAMPA</v>
      </c>
      <c r="F22" s="169" t="str">
        <f>IF($D22&lt;&gt;"",VLOOKUP($D22,'SINAPI JANEIRO-2022'!$1:$1048576,3,FALSE),"")</f>
        <v xml:space="preserve">UN    </v>
      </c>
      <c r="G22" s="170">
        <v>1</v>
      </c>
      <c r="H22" s="171">
        <f>IF($D22&lt;&gt;"",VLOOKUP($D22,'SINAPI JANEIRO-2022'!$1:$1048576,4,FALSE),"")</f>
        <v>528.11</v>
      </c>
      <c r="I22" s="172">
        <f t="shared" si="1"/>
        <v>528.11</v>
      </c>
    </row>
    <row r="23" spans="2:9" ht="25.5">
      <c r="B23" s="49" t="s">
        <v>3566</v>
      </c>
      <c r="C23" s="50" t="s">
        <v>3565</v>
      </c>
      <c r="D23" s="51">
        <v>95674</v>
      </c>
      <c r="E23" s="168" t="str">
        <f>IF($D23&lt;&gt;"",VLOOKUP($D23,'SINAPI JANEIRO-2022'!$A$1:G11226,2,FALSE),"")</f>
        <v>HIDRÔMETRO DN 20 (½), 3,0 M³/H  FORNECIMENTO E INSTALAÇÃO. AF_11/2016</v>
      </c>
      <c r="F23" s="169" t="str">
        <f>IF($D23&lt;&gt;"",VLOOKUP($D23,'SINAPI JANEIRO-2022'!$1:$1048576,3,FALSE),"")</f>
        <v>UN</v>
      </c>
      <c r="G23" s="170">
        <v>1</v>
      </c>
      <c r="H23" s="171">
        <f>IF($D23&lt;&gt;"",VLOOKUP($D23,'SINAPI JANEIRO-2022'!$1:$1048576,4,FALSE),"")</f>
        <v>132.41</v>
      </c>
      <c r="I23" s="172">
        <f t="shared" si="1"/>
        <v>132.41</v>
      </c>
    </row>
    <row r="24" spans="2:9" ht="38.25">
      <c r="B24" s="49" t="s">
        <v>3564</v>
      </c>
      <c r="C24" s="50" t="s">
        <v>3565</v>
      </c>
      <c r="D24" s="51">
        <v>89402</v>
      </c>
      <c r="E24" s="168" t="str">
        <f>IF($D24&lt;&gt;"",VLOOKUP($D24,'SINAPI JANEIRO-2022'!$A$1:G11227,2,FALSE),"")</f>
        <v>TUBO, PVC, SOLDÁVEL, DN 25MM, INSTALADO EM RAMAL DE DISTRIBUIÇÃO DE ÁGUA - FORNECIMENTO E INSTALAÇÃO. AF_12/2014</v>
      </c>
      <c r="F24" s="169" t="str">
        <f>IF($D24&lt;&gt;"",VLOOKUP($D24,'SINAPI JANEIRO-2022'!$1:$1048576,3,FALSE),"")</f>
        <v>M</v>
      </c>
      <c r="G24" s="170">
        <v>10</v>
      </c>
      <c r="H24" s="171">
        <f>IF($D24&lt;&gt;"",VLOOKUP($D24,'SINAPI JANEIRO-2022'!$1:$1048576,4,FALSE),"")</f>
        <v>8.07</v>
      </c>
      <c r="I24" s="172">
        <f t="shared" si="1"/>
        <v>80.7</v>
      </c>
    </row>
    <row r="25" spans="2:9" ht="14.25" customHeight="1">
      <c r="B25" s="163"/>
      <c r="C25" s="157"/>
      <c r="D25" s="158"/>
      <c r="E25" s="159"/>
      <c r="F25" s="157"/>
      <c r="G25" s="160"/>
      <c r="H25" s="161"/>
      <c r="I25" s="162"/>
    </row>
    <row r="26" spans="2:9" ht="27" customHeight="1">
      <c r="B26" s="164" t="s">
        <v>3569</v>
      </c>
      <c r="C26" s="59"/>
      <c r="D26" s="59"/>
      <c r="E26" s="46" t="s">
        <v>12753</v>
      </c>
      <c r="F26" s="47" t="s">
        <v>53</v>
      </c>
      <c r="G26" s="165"/>
      <c r="H26" s="166"/>
      <c r="I26" s="167">
        <f>TRUNC(SUM(I27:I37),2)</f>
        <v>2090.66</v>
      </c>
    </row>
    <row r="27" spans="2:9">
      <c r="B27" s="49" t="s">
        <v>3564</v>
      </c>
      <c r="C27" s="50" t="s">
        <v>3565</v>
      </c>
      <c r="D27" s="51">
        <v>88264</v>
      </c>
      <c r="E27" s="168" t="str">
        <f>IF($D27&lt;&gt;"",VLOOKUP($D27,'SINAPI JANEIRO-2022'!$A$1:G11230,2,FALSE),"")</f>
        <v>ELETRICISTA COM ENCARGOS COMPLEMENTARES</v>
      </c>
      <c r="F27" s="169" t="str">
        <f>IF($D27&lt;&gt;"",VLOOKUP($D27,'SINAPI JANEIRO-2022'!$1:$1048576,3,FALSE),"")</f>
        <v>H</v>
      </c>
      <c r="G27" s="170">
        <v>24</v>
      </c>
      <c r="H27" s="171">
        <f>IF($D27&lt;&gt;"",VLOOKUP($D27,'SINAPI JANEIRO-2022'!$1:$1048576,4,FALSE),"")</f>
        <v>19.53</v>
      </c>
      <c r="I27" s="172">
        <f t="shared" ref="I27:I37" si="2">TRUNC(G27*H27,2)</f>
        <v>468.72</v>
      </c>
    </row>
    <row r="28" spans="2:9">
      <c r="B28" s="49" t="s">
        <v>3564</v>
      </c>
      <c r="C28" s="50" t="s">
        <v>3565</v>
      </c>
      <c r="D28" s="51">
        <v>88316</v>
      </c>
      <c r="E28" s="168" t="str">
        <f>IF($D28&lt;&gt;"",VLOOKUP($D28,'SINAPI JANEIRO-2022'!$A$1:G11231,2,FALSE),"")</f>
        <v>SERVENTE COM ENCARGOS COMPLEMENTARES</v>
      </c>
      <c r="F28" s="169" t="str">
        <f>IF($D28&lt;&gt;"",VLOOKUP($D28,'SINAPI JANEIRO-2022'!$1:$1048576,3,FALSE),"")</f>
        <v>H</v>
      </c>
      <c r="G28" s="170">
        <v>24</v>
      </c>
      <c r="H28" s="171">
        <f>IF($D28&lt;&gt;"",VLOOKUP($D28,'SINAPI JANEIRO-2022'!$1:$1048576,4,FALSE),"")</f>
        <v>15.16</v>
      </c>
      <c r="I28" s="172">
        <f t="shared" si="2"/>
        <v>363.84</v>
      </c>
    </row>
    <row r="29" spans="2:9" ht="25.5">
      <c r="B29" s="49" t="s">
        <v>3566</v>
      </c>
      <c r="C29" s="50" t="s">
        <v>3565</v>
      </c>
      <c r="D29" s="51">
        <v>392</v>
      </c>
      <c r="E29" s="168" t="str">
        <f>IF($D29&lt;&gt;"",VLOOKUP($D29,'SINAPI JANEIRO-2022'!$A$1:G11232,2,FALSE),"")</f>
        <v>ABRACADEIRA EM ACO PARA AMARRACAO DE ELETRODUTOS, TIPO D, COM 1/2" E PARAFUSO DE FIXACAO</v>
      </c>
      <c r="F29" s="169" t="str">
        <f>IF($D29&lt;&gt;"",VLOOKUP($D29,'SINAPI JANEIRO-2022'!$1:$1048576,3,FALSE),"")</f>
        <v xml:space="preserve">UN    </v>
      </c>
      <c r="G29" s="170">
        <v>1</v>
      </c>
      <c r="H29" s="171">
        <f>IF($D29&lt;&gt;"",VLOOKUP($D29,'SINAPI JANEIRO-2022'!$1:$1048576,4,FALSE),"")</f>
        <v>1.93</v>
      </c>
      <c r="I29" s="172">
        <f t="shared" si="2"/>
        <v>1.93</v>
      </c>
    </row>
    <row r="30" spans="2:9" ht="38.25">
      <c r="B30" s="49" t="s">
        <v>3566</v>
      </c>
      <c r="C30" s="50" t="s">
        <v>3565</v>
      </c>
      <c r="D30" s="51">
        <v>979</v>
      </c>
      <c r="E30" s="168" t="str">
        <f>IF($D30&lt;&gt;"",VLOOKUP($D30,'SINAPI JANEIRO-2022'!$A$1:G11233,2,FALSE),"")</f>
        <v>CABO DE COBRE, FLEXIVEL, CLASSE 4 OU 5, ISOLACAO EM PVC/A, ANTICHAMA BWF-B, 1 CONDUTOR, 450/750 V, SECAO NOMINAL 16 MM2</v>
      </c>
      <c r="F30" s="169" t="str">
        <f>IF($D30&lt;&gt;"",VLOOKUP($D30,'SINAPI JANEIRO-2022'!$1:$1048576,3,FALSE),"")</f>
        <v xml:space="preserve">M     </v>
      </c>
      <c r="G30" s="170">
        <v>20</v>
      </c>
      <c r="H30" s="171">
        <f>IF($D30&lt;&gt;"",VLOOKUP($D30,'SINAPI JANEIRO-2022'!$1:$1048576,4,FALSE),"")</f>
        <v>16.21</v>
      </c>
      <c r="I30" s="172">
        <f t="shared" si="2"/>
        <v>324.2</v>
      </c>
    </row>
    <row r="31" spans="2:9" ht="25.5">
      <c r="B31" s="49" t="s">
        <v>3566</v>
      </c>
      <c r="C31" s="50" t="s">
        <v>3565</v>
      </c>
      <c r="D31" s="51">
        <v>1875</v>
      </c>
      <c r="E31" s="168" t="str">
        <f>IF($D31&lt;&gt;"",VLOOKUP($D31,'SINAPI JANEIRO-2022'!$A$1:G11234,2,FALSE),"")</f>
        <v>CURVA 90 GRAUS, LONGA, DE PVC RIGIDO ROSCAVEL, DE 1 1/2", PARA ELETRODUTO</v>
      </c>
      <c r="F31" s="169" t="str">
        <f>IF($D31&lt;&gt;"",VLOOKUP($D31,'SINAPI JANEIRO-2022'!$1:$1048576,3,FALSE),"")</f>
        <v xml:space="preserve">UN    </v>
      </c>
      <c r="G31" s="170">
        <v>2</v>
      </c>
      <c r="H31" s="171">
        <f>IF($D31&lt;&gt;"",VLOOKUP($D31,'SINAPI JANEIRO-2022'!$1:$1048576,4,FALSE),"")</f>
        <v>5.35</v>
      </c>
      <c r="I31" s="172">
        <f t="shared" si="2"/>
        <v>10.7</v>
      </c>
    </row>
    <row r="32" spans="2:9">
      <c r="B32" s="49" t="s">
        <v>3566</v>
      </c>
      <c r="C32" s="50" t="s">
        <v>3565</v>
      </c>
      <c r="D32" s="51">
        <v>2673</v>
      </c>
      <c r="E32" s="168" t="str">
        <f>IF($D32&lt;&gt;"",VLOOKUP($D32,'SINAPI JANEIRO-2022'!$A$1:G11235,2,FALSE),"")</f>
        <v>ELETRODUTO DE PVC RIGIDO ROSCAVEL DE 1/2 ", SEM LUVA</v>
      </c>
      <c r="F32" s="169" t="str">
        <f>IF($D32&lt;&gt;"",VLOOKUP($D32,'SINAPI JANEIRO-2022'!$1:$1048576,3,FALSE),"")</f>
        <v xml:space="preserve">M     </v>
      </c>
      <c r="G32" s="170">
        <v>12</v>
      </c>
      <c r="H32" s="171">
        <f>IF($D32&lt;&gt;"",VLOOKUP($D32,'SINAPI JANEIRO-2022'!$1:$1048576,4,FALSE),"")</f>
        <v>3.3</v>
      </c>
      <c r="I32" s="172">
        <f t="shared" si="2"/>
        <v>39.6</v>
      </c>
    </row>
    <row r="33" spans="2:9" ht="25.5">
      <c r="B33" s="49" t="s">
        <v>3566</v>
      </c>
      <c r="C33" s="50" t="s">
        <v>3565</v>
      </c>
      <c r="D33" s="51">
        <v>3406</v>
      </c>
      <c r="E33" s="168" t="str">
        <f>IF($D33&lt;&gt;"",VLOOKUP($D33,'SINAPI JANEIRO-2022'!$A$1:G11236,2,FALSE),"")</f>
        <v>ISOLADOR DE PORCELANA, TIPO PINO MONOCORPO, PARA TENSAO DE *15* KV</v>
      </c>
      <c r="F33" s="169" t="str">
        <f>IF($D33&lt;&gt;"",VLOOKUP($D33,'SINAPI JANEIRO-2022'!$1:$1048576,3,FALSE),"")</f>
        <v xml:space="preserve">UN    </v>
      </c>
      <c r="G33" s="170">
        <v>4</v>
      </c>
      <c r="H33" s="171">
        <f>IF($D33&lt;&gt;"",VLOOKUP($D33,'SINAPI JANEIRO-2022'!$1:$1048576,4,FALSE),"")</f>
        <v>31</v>
      </c>
      <c r="I33" s="172">
        <f t="shared" si="2"/>
        <v>124</v>
      </c>
    </row>
    <row r="34" spans="2:9" ht="25.5">
      <c r="B34" s="49" t="s">
        <v>3566</v>
      </c>
      <c r="C34" s="50" t="s">
        <v>3565</v>
      </c>
      <c r="D34" s="51">
        <v>12056</v>
      </c>
      <c r="E34" s="168" t="str">
        <f>IF($D34&lt;&gt;"",VLOOKUP($D34,'SINAPI JANEIRO-2022'!$A$1:G11237,2,FALSE),"")</f>
        <v>ELETRODUTO FLEXIVEL, EM ACO, TIPO CONDUITE, DIAMETRO DE 1 1/2"</v>
      </c>
      <c r="F34" s="169" t="str">
        <f>IF($D34&lt;&gt;"",VLOOKUP($D34,'SINAPI JANEIRO-2022'!$1:$1048576,3,FALSE),"")</f>
        <v xml:space="preserve">M     </v>
      </c>
      <c r="G34" s="170">
        <v>1</v>
      </c>
      <c r="H34" s="171">
        <f>IF($D34&lt;&gt;"",VLOOKUP($D34,'SINAPI JANEIRO-2022'!$1:$1048576,4,FALSE),"")</f>
        <v>26.21</v>
      </c>
      <c r="I34" s="172">
        <f t="shared" si="2"/>
        <v>26.21</v>
      </c>
    </row>
    <row r="35" spans="2:9" ht="25.5">
      <c r="B35" s="49" t="s">
        <v>3566</v>
      </c>
      <c r="C35" s="50" t="s">
        <v>3565</v>
      </c>
      <c r="D35" s="51">
        <v>3302</v>
      </c>
      <c r="E35" s="168" t="str">
        <f>IF($D35&lt;&gt;"",VLOOKUP($D35,'SINAPI JANEIRO-2022'!$A$1:G11238,2,FALSE),"")</f>
        <v>FUSIVEL NH 100 A TAMANHO 00, CAPACIDADE DE INTERRUPCAO DE 120 KA, TENSAO NOMIMNAL DE 500 V</v>
      </c>
      <c r="F35" s="169" t="str">
        <f>IF($D35&lt;&gt;"",VLOOKUP($D35,'SINAPI JANEIRO-2022'!$1:$1048576,3,FALSE),"")</f>
        <v xml:space="preserve">UN    </v>
      </c>
      <c r="G35" s="170">
        <v>3</v>
      </c>
      <c r="H35" s="171">
        <f>IF($D35&lt;&gt;"",VLOOKUP($D35,'SINAPI JANEIRO-2022'!$1:$1048576,4,FALSE),"")</f>
        <v>29.46</v>
      </c>
      <c r="I35" s="172">
        <f t="shared" si="2"/>
        <v>88.38</v>
      </c>
    </row>
    <row r="36" spans="2:9" ht="25.5">
      <c r="B36" s="49" t="s">
        <v>3566</v>
      </c>
      <c r="C36" s="50" t="s">
        <v>3565</v>
      </c>
      <c r="D36" s="51">
        <v>3292</v>
      </c>
      <c r="E36" s="168" t="str">
        <f>IF($D36&lt;&gt;"",VLOOKUP($D36,'SINAPI JANEIRO-2022'!$A$1:G11239,2,FALSE),"")</f>
        <v>FUSIVEL NH 20 A TAMANHO 000, CAPACIDADE DE INTERRUPCAO DE 120 KA, TENSAO NOMIMNAL DE 500 V</v>
      </c>
      <c r="F36" s="169" t="str">
        <f>IF($D36&lt;&gt;"",VLOOKUP($D36,'SINAPI JANEIRO-2022'!$1:$1048576,3,FALSE),"")</f>
        <v xml:space="preserve">UN    </v>
      </c>
      <c r="G36" s="170">
        <v>4</v>
      </c>
      <c r="H36" s="171">
        <f>IF($D36&lt;&gt;"",VLOOKUP($D36,'SINAPI JANEIRO-2022'!$1:$1048576,4,FALSE),"")</f>
        <v>30</v>
      </c>
      <c r="I36" s="172">
        <f t="shared" si="2"/>
        <v>120</v>
      </c>
    </row>
    <row r="37" spans="2:9" ht="25.5">
      <c r="B37" s="49" t="s">
        <v>3566</v>
      </c>
      <c r="C37" s="50" t="s">
        <v>3565</v>
      </c>
      <c r="D37" s="54">
        <v>3395</v>
      </c>
      <c r="E37" s="168" t="str">
        <f>IF($D37&lt;&gt;"",VLOOKUP($D37,'SINAPI JANEIRO-2022'!$A$1:G11240,2,FALSE),"")</f>
        <v>ISOLADOR DE PORCELANA, TIPO PINO MONOCORPO, PARA TENSAO DE *35* KV</v>
      </c>
      <c r="F37" s="169" t="str">
        <f>IF($D37&lt;&gt;"",VLOOKUP($D37,'SINAPI JANEIRO-2022'!$1:$1048576,3,FALSE),"")</f>
        <v xml:space="preserve">UN    </v>
      </c>
      <c r="G37" s="170">
        <v>4</v>
      </c>
      <c r="H37" s="171">
        <f>IF($D37&lt;&gt;"",VLOOKUP($D37,'SINAPI JANEIRO-2022'!$1:$1048576,4,FALSE),"")</f>
        <v>130.77000000000001</v>
      </c>
      <c r="I37" s="172">
        <f t="shared" si="2"/>
        <v>523.08000000000004</v>
      </c>
    </row>
    <row r="38" spans="2:9" ht="14.25" customHeight="1">
      <c r="B38" s="49"/>
      <c r="C38" s="50"/>
      <c r="D38" s="51"/>
      <c r="E38" s="173"/>
      <c r="F38" s="174"/>
      <c r="G38" s="170"/>
      <c r="H38" s="175"/>
      <c r="I38" s="176"/>
    </row>
    <row r="39" spans="2:9" ht="15" customHeight="1">
      <c r="B39" s="164" t="s">
        <v>3571</v>
      </c>
      <c r="C39" s="177"/>
      <c r="D39" s="177"/>
      <c r="E39" s="178" t="s">
        <v>12754</v>
      </c>
      <c r="F39" s="47" t="s">
        <v>53</v>
      </c>
      <c r="G39" s="165"/>
      <c r="H39" s="166"/>
      <c r="I39" s="167">
        <f>TRUNC(SUM(I40:I45),2)</f>
        <v>1925.54</v>
      </c>
    </row>
    <row r="40" spans="2:9" ht="25.5">
      <c r="B40" s="156" t="s">
        <v>3573</v>
      </c>
      <c r="C40" s="157" t="s">
        <v>3565</v>
      </c>
      <c r="D40" s="55">
        <v>88248</v>
      </c>
      <c r="E40" s="168" t="str">
        <f>IF($D40&lt;&gt;"",VLOOKUP($D40,'SINAPI JANEIRO-2022'!$A$1:G11243,2,FALSE),"")</f>
        <v>AUXILIAR DE ENCANADOR OU BOMBEIRO HIDRÁULICO COM ENCARGOS COMPLEMENTARES</v>
      </c>
      <c r="F40" s="169" t="str">
        <f>IF($D40&lt;&gt;"",VLOOKUP($D40,'SINAPI JANEIRO-2022'!$1:$1048576,3,FALSE),"")</f>
        <v>H</v>
      </c>
      <c r="G40" s="170">
        <v>2.5</v>
      </c>
      <c r="H40" s="171">
        <f>IF($D40&lt;&gt;"",VLOOKUP($D40,'SINAPI JANEIRO-2022'!$1:$1048576,4,FALSE),"")</f>
        <v>14.52</v>
      </c>
      <c r="I40" s="172">
        <f t="shared" ref="I40:I45" si="3">TRUNC(G40*H40,2)</f>
        <v>36.299999999999997</v>
      </c>
    </row>
    <row r="41" spans="2:9">
      <c r="B41" s="156" t="s">
        <v>3573</v>
      </c>
      <c r="C41" s="157" t="s">
        <v>3565</v>
      </c>
      <c r="D41" s="55">
        <v>88316</v>
      </c>
      <c r="E41" s="168" t="str">
        <f>IF($D41&lt;&gt;"",VLOOKUP($D41,'SINAPI JANEIRO-2022'!$A$1:G11244,2,FALSE),"")</f>
        <v>SERVENTE COM ENCARGOS COMPLEMENTARES</v>
      </c>
      <c r="F41" s="169" t="str">
        <f>IF($D41&lt;&gt;"",VLOOKUP($D41,'SINAPI JANEIRO-2022'!$1:$1048576,3,FALSE),"")</f>
        <v>H</v>
      </c>
      <c r="G41" s="170">
        <v>5</v>
      </c>
      <c r="H41" s="171">
        <f>IF($D41&lt;&gt;"",VLOOKUP($D41,'SINAPI JANEIRO-2022'!$1:$1048576,4,FALSE),"")</f>
        <v>15.16</v>
      </c>
      <c r="I41" s="172">
        <f t="shared" si="3"/>
        <v>75.8</v>
      </c>
    </row>
    <row r="42" spans="2:9">
      <c r="B42" s="156" t="s">
        <v>3573</v>
      </c>
      <c r="C42" s="157" t="s">
        <v>3565</v>
      </c>
      <c r="D42" s="55">
        <v>88309</v>
      </c>
      <c r="E42" s="168" t="str">
        <f>IF($D42&lt;&gt;"",VLOOKUP($D42,'SINAPI JANEIRO-2022'!$A$1:G11245,2,FALSE),"")</f>
        <v>PEDREIRO COM ENCARGOS COMPLEMENTARES</v>
      </c>
      <c r="F42" s="169" t="str">
        <f>IF($D42&lt;&gt;"",VLOOKUP($D42,'SINAPI JANEIRO-2022'!$1:$1048576,3,FALSE),"")</f>
        <v>H</v>
      </c>
      <c r="G42" s="170">
        <v>5</v>
      </c>
      <c r="H42" s="171">
        <f>IF($D42&lt;&gt;"",VLOOKUP($D42,'SINAPI JANEIRO-2022'!$1:$1048576,4,FALSE),"")</f>
        <v>18.86</v>
      </c>
      <c r="I42" s="172">
        <f t="shared" si="3"/>
        <v>94.3</v>
      </c>
    </row>
    <row r="43" spans="2:9" ht="25.5">
      <c r="B43" s="156" t="s">
        <v>3573</v>
      </c>
      <c r="C43" s="157" t="s">
        <v>3565</v>
      </c>
      <c r="D43" s="55">
        <v>88267</v>
      </c>
      <c r="E43" s="168" t="str">
        <f>IF($D43&lt;&gt;"",VLOOKUP($D43,'SINAPI JANEIRO-2022'!$A$1:G11246,2,FALSE),"")</f>
        <v>ENCANADOR OU BOMBEIRO HIDRÁULICO COM ENCARGOS COMPLEMENTARES</v>
      </c>
      <c r="F43" s="169" t="str">
        <f>IF($D43&lt;&gt;"",VLOOKUP($D43,'SINAPI JANEIRO-2022'!$1:$1048576,3,FALSE),"")</f>
        <v>H</v>
      </c>
      <c r="G43" s="170">
        <v>3</v>
      </c>
      <c r="H43" s="171">
        <f>IF($D43&lt;&gt;"",VLOOKUP($D43,'SINAPI JANEIRO-2022'!$1:$1048576,4,FALSE),"")</f>
        <v>18.72</v>
      </c>
      <c r="I43" s="172">
        <f t="shared" si="3"/>
        <v>56.16</v>
      </c>
    </row>
    <row r="44" spans="2:9" ht="38.25">
      <c r="B44" s="156" t="s">
        <v>3573</v>
      </c>
      <c r="C44" s="157" t="s">
        <v>3565</v>
      </c>
      <c r="D44" s="55">
        <v>90694</v>
      </c>
      <c r="E44" s="168" t="str">
        <f>IF($D44&lt;&gt;"",VLOOKUP($D44,'SINAPI JANEIRO-2022'!$A$1:G11247,2,FALSE),"")</f>
        <v>TUBO DE PVC PARA REDE COLETORA DE ESGOTO DE PAREDE MACIÇA, DN 100 MM, JUNTA ELÁSTICA - FORNECIMENTO E ASSENTAMENTO. AF_01/2021</v>
      </c>
      <c r="F44" s="169" t="str">
        <f>IF($D44&lt;&gt;"",VLOOKUP($D44,'SINAPI JANEIRO-2022'!$1:$1048576,3,FALSE),"")</f>
        <v>M</v>
      </c>
      <c r="G44" s="170">
        <v>10</v>
      </c>
      <c r="H44" s="171">
        <f>IF($D44&lt;&gt;"",VLOOKUP($D44,'SINAPI JANEIRO-2022'!$1:$1048576,4,FALSE),"")</f>
        <v>44.65</v>
      </c>
      <c r="I44" s="172">
        <f t="shared" si="3"/>
        <v>446.5</v>
      </c>
    </row>
    <row r="45" spans="2:9" ht="38.25">
      <c r="B45" s="49" t="s">
        <v>3566</v>
      </c>
      <c r="C45" s="157" t="s">
        <v>3565</v>
      </c>
      <c r="D45" s="55">
        <v>39361</v>
      </c>
      <c r="E45" s="168" t="str">
        <f>IF($D45&lt;&gt;"",VLOOKUP($D45,'SINAPI JANEIRO-2022'!$A$1:G11248,2,FALSE),"")</f>
        <v>FOSSA SEPTICA, SEM FILTRO, PARA 4 A 7 CONTRIBUINTES, CILINDRICA,  COM TAMPA, EM POLIETILENO DE ALTA DENSIDADE (PEAD), CAPACIDADE APROXIMADA DE 1100 LITROS (NBR 7229)</v>
      </c>
      <c r="F45" s="169" t="str">
        <f>IF($D45&lt;&gt;"",VLOOKUP($D45,'SINAPI JANEIRO-2022'!$1:$1048576,3,FALSE),"")</f>
        <v xml:space="preserve">UN    </v>
      </c>
      <c r="G45" s="170">
        <v>1</v>
      </c>
      <c r="H45" s="171">
        <f>IF($D45&lt;&gt;"",VLOOKUP($D45,'SINAPI JANEIRO-2022'!$1:$1048576,4,FALSE),"")</f>
        <v>1216.48</v>
      </c>
      <c r="I45" s="172">
        <f t="shared" si="3"/>
        <v>1216.48</v>
      </c>
    </row>
    <row r="46" spans="2:9" ht="14.25" customHeight="1">
      <c r="B46" s="180"/>
      <c r="C46" s="181"/>
      <c r="D46" s="181"/>
      <c r="E46" s="182"/>
      <c r="F46" s="181"/>
      <c r="G46" s="183"/>
      <c r="H46" s="184"/>
      <c r="I46" s="185"/>
    </row>
    <row r="47" spans="2:9" ht="25.5" customHeight="1">
      <c r="B47" s="164" t="s">
        <v>3575</v>
      </c>
      <c r="C47" s="177"/>
      <c r="D47" s="177"/>
      <c r="E47" s="178" t="s">
        <v>12588</v>
      </c>
      <c r="F47" s="179" t="s">
        <v>3520</v>
      </c>
      <c r="G47" s="165"/>
      <c r="H47" s="166"/>
      <c r="I47" s="167">
        <f>TRUNC(SUM(I48:I76),2)</f>
        <v>1213.8399999999999</v>
      </c>
    </row>
    <row r="48" spans="2:9" ht="38.25">
      <c r="B48" s="156" t="s">
        <v>3573</v>
      </c>
      <c r="C48" s="157" t="s">
        <v>3565</v>
      </c>
      <c r="D48" s="56">
        <v>94963</v>
      </c>
      <c r="E48" s="168" t="str">
        <f>IF($D48&lt;&gt;"",VLOOKUP($D48,'SINAPI JANEIRO-2022'!$A$1:G11251,2,FALSE),"")</f>
        <v>CONCRETO FCK = 15MPA, TRAÇO 1:3,4:3,5 (EM MASSA SECA DE CIMENTO/ AREIA MÉDIA/ BRITA 1) - PREPARO MECÂNICO COM BETONEIRA 400 L. AF_05/2021</v>
      </c>
      <c r="F48" s="169" t="str">
        <f>IF($D48&lt;&gt;"",VLOOKUP($D48,'SINAPI JANEIRO-2022'!$1:$1048576,3,FALSE),"")</f>
        <v>M3</v>
      </c>
      <c r="G48" s="170">
        <v>1.4999999999999999E-2</v>
      </c>
      <c r="H48" s="171">
        <f>IF($D48&lt;&gt;"",VLOOKUP($D48,'SINAPI JANEIRO-2022'!$1:$1048576,4,FALSE),"")</f>
        <v>360.32</v>
      </c>
      <c r="I48" s="172">
        <f t="shared" ref="I48:I76" si="4">TRUNC(G48*H48,2)</f>
        <v>5.4</v>
      </c>
    </row>
    <row r="49" spans="2:9" ht="25.5">
      <c r="B49" s="156" t="s">
        <v>3573</v>
      </c>
      <c r="C49" s="157" t="s">
        <v>3565</v>
      </c>
      <c r="D49" s="56">
        <v>4006</v>
      </c>
      <c r="E49" s="168" t="str">
        <f>IF($D49&lt;&gt;"",VLOOKUP($D49,'SINAPI JANEIRO-2022'!$A$1:G112520,2,FALSE),"")</f>
        <v>MADEIRA SERRADA EM PINUS, MISTA OU EQUIVALENTE DA REGIAO - BRUTA</v>
      </c>
      <c r="F49" s="169" t="str">
        <f>IF($D49&lt;&gt;"",VLOOKUP($D49,'SINAPI JANEIRO-2022'!$1:$1048576,3,FALSE),"")</f>
        <v xml:space="preserve">M3    </v>
      </c>
      <c r="G49" s="170">
        <v>0.42</v>
      </c>
      <c r="H49" s="171">
        <f>IF($D49&lt;&gt;"",VLOOKUP($D49,'SINAPI JANEIRO-2022'!$1:$1048576,4,FALSE),"")</f>
        <v>2034.77</v>
      </c>
      <c r="I49" s="172">
        <f t="shared" si="4"/>
        <v>854.6</v>
      </c>
    </row>
    <row r="50" spans="2:9" ht="38.25">
      <c r="B50" s="156" t="s">
        <v>3573</v>
      </c>
      <c r="C50" s="157" t="s">
        <v>3565</v>
      </c>
      <c r="D50" s="56">
        <v>98679</v>
      </c>
      <c r="E50" s="168" t="str">
        <f>IF($D50&lt;&gt;"",VLOOKUP($D50,'SINAPI JANEIRO-2022'!$A$1:G112521,2,FALSE),"")</f>
        <v>PISO CIMENTADO, TRAÇO 1:3 (CIMENTO E AREIA), ACABAMENTO LISO, ESPESSURA 2,0 CM, PREPARO MECÂNICO DA ARGAMASSA. AF_09/2020</v>
      </c>
      <c r="F50" s="169" t="str">
        <f>IF($D50&lt;&gt;"",VLOOKUP($D50,'SINAPI JANEIRO-2022'!$1:$1048576,3,FALSE),"")</f>
        <v>M2</v>
      </c>
      <c r="G50" s="170">
        <v>1</v>
      </c>
      <c r="H50" s="171">
        <f>IF($D50&lt;&gt;"",VLOOKUP($D50,'SINAPI JANEIRO-2022'!$1:$1048576,4,FALSE),"")</f>
        <v>28.99</v>
      </c>
      <c r="I50" s="172">
        <f t="shared" si="4"/>
        <v>28.99</v>
      </c>
    </row>
    <row r="51" spans="2:9" ht="49.5" customHeight="1">
      <c r="B51" s="156" t="s">
        <v>3573</v>
      </c>
      <c r="C51" s="157" t="s">
        <v>3565</v>
      </c>
      <c r="D51" s="56">
        <v>92873</v>
      </c>
      <c r="E51" s="168" t="str">
        <f>IF($D51&lt;&gt;"",VLOOKUP($D51,'SINAPI JANEIRO-2022'!$A$1:G112522,2,FALSE),"")</f>
        <v>LANÇAMENTO COM USO DE BALDES, ADENSAMENTO E ACABAMENTO DE CONCRETO EM ESTRUTURAS. AF_12/2015</v>
      </c>
      <c r="F51" s="169" t="str">
        <f>IF($D51&lt;&gt;"",VLOOKUP($D51,'SINAPI JANEIRO-2022'!$1:$1048576,3,FALSE),"")</f>
        <v>M3</v>
      </c>
      <c r="G51" s="170">
        <v>1.4999999999999999E-2</v>
      </c>
      <c r="H51" s="171">
        <f>IF($D51&lt;&gt;"",VLOOKUP($D51,'SINAPI JANEIRO-2022'!$1:$1048576,4,FALSE),"")</f>
        <v>154.59</v>
      </c>
      <c r="I51" s="172">
        <f t="shared" si="4"/>
        <v>2.31</v>
      </c>
    </row>
    <row r="52" spans="2:9">
      <c r="B52" s="156" t="s">
        <v>3573</v>
      </c>
      <c r="C52" s="157" t="s">
        <v>3565</v>
      </c>
      <c r="D52" s="56">
        <v>88251</v>
      </c>
      <c r="E52" s="168" t="str">
        <f>IF($D52&lt;&gt;"",VLOOKUP($D52,'SINAPI JANEIRO-2022'!$A$1:G112523,2,FALSE),"")</f>
        <v>AUXILIAR DE SERRALHEIRO COM ENCARGOS COMPLEMENTARES</v>
      </c>
      <c r="F52" s="169" t="str">
        <f>IF($D52&lt;&gt;"",VLOOKUP($D52,'SINAPI JANEIRO-2022'!$1:$1048576,3,FALSE),"")</f>
        <v>H</v>
      </c>
      <c r="G52" s="170">
        <v>7.0000000000000007E-2</v>
      </c>
      <c r="H52" s="171">
        <f>IF($D52&lt;&gt;"",VLOOKUP($D52,'SINAPI JANEIRO-2022'!$1:$1048576,4,FALSE),"")</f>
        <v>16.05</v>
      </c>
      <c r="I52" s="172">
        <f t="shared" si="4"/>
        <v>1.1200000000000001</v>
      </c>
    </row>
    <row r="53" spans="2:9">
      <c r="B53" s="156" t="s">
        <v>3573</v>
      </c>
      <c r="C53" s="157" t="s">
        <v>3565</v>
      </c>
      <c r="D53" s="56">
        <v>88261</v>
      </c>
      <c r="E53" s="168" t="str">
        <f>IF($D53&lt;&gt;"",VLOOKUP($D53,'SINAPI JANEIRO-2022'!$A$1:G112524,2,FALSE),"")</f>
        <v>CARPINTEIRO DE ESQUADRIA COM ENCARGOS COMPLEMENTARES</v>
      </c>
      <c r="F53" s="169" t="str">
        <f>IF($D53&lt;&gt;"",VLOOKUP($D53,'SINAPI JANEIRO-2022'!$1:$1048576,3,FALSE),"")</f>
        <v>H</v>
      </c>
      <c r="G53" s="170">
        <v>6.34</v>
      </c>
      <c r="H53" s="171">
        <f>IF($D53&lt;&gt;"",VLOOKUP($D53,'SINAPI JANEIRO-2022'!$1:$1048576,4,FALSE),"")</f>
        <v>19.93</v>
      </c>
      <c r="I53" s="172">
        <f t="shared" si="4"/>
        <v>126.35</v>
      </c>
    </row>
    <row r="54" spans="2:9">
      <c r="B54" s="156" t="s">
        <v>3573</v>
      </c>
      <c r="C54" s="157" t="s">
        <v>3565</v>
      </c>
      <c r="D54" s="56">
        <v>88264</v>
      </c>
      <c r="E54" s="168" t="str">
        <f>IF($D54&lt;&gt;"",VLOOKUP($D54,'SINAPI JANEIRO-2022'!$A$1:G112525,2,FALSE),"")</f>
        <v>ELETRICISTA COM ENCARGOS COMPLEMENTARES</v>
      </c>
      <c r="F54" s="169" t="str">
        <f>IF($D54&lt;&gt;"",VLOOKUP($D54,'SINAPI JANEIRO-2022'!$1:$1048576,3,FALSE),"")</f>
        <v>H</v>
      </c>
      <c r="G54" s="170">
        <v>0.3</v>
      </c>
      <c r="H54" s="171">
        <f>IF($D54&lt;&gt;"",VLOOKUP($D54,'SINAPI JANEIRO-2022'!$1:$1048576,4,FALSE),"")</f>
        <v>19.53</v>
      </c>
      <c r="I54" s="172">
        <f t="shared" si="4"/>
        <v>5.85</v>
      </c>
    </row>
    <row r="55" spans="2:9">
      <c r="B55" s="156" t="s">
        <v>3573</v>
      </c>
      <c r="C55" s="157" t="s">
        <v>3565</v>
      </c>
      <c r="D55" s="56">
        <v>88315</v>
      </c>
      <c r="E55" s="168" t="str">
        <f>IF($D55&lt;&gt;"",VLOOKUP($D55,'SINAPI JANEIRO-2022'!$A$1:G112526,2,FALSE),"")</f>
        <v>SERRALHEIRO COM ENCARGOS COMPLEMENTARES</v>
      </c>
      <c r="F55" s="169" t="str">
        <f>IF($D55&lt;&gt;"",VLOOKUP($D55,'SINAPI JANEIRO-2022'!$1:$1048576,3,FALSE),"")</f>
        <v>H</v>
      </c>
      <c r="G55" s="170">
        <v>7.0000000000000007E-2</v>
      </c>
      <c r="H55" s="171">
        <f>IF($D55&lt;&gt;"",VLOOKUP($D55,'SINAPI JANEIRO-2022'!$1:$1048576,4,FALSE),"")</f>
        <v>18.75</v>
      </c>
      <c r="I55" s="172">
        <f t="shared" si="4"/>
        <v>1.31</v>
      </c>
    </row>
    <row r="56" spans="2:9">
      <c r="B56" s="156" t="s">
        <v>3573</v>
      </c>
      <c r="C56" s="157" t="s">
        <v>3565</v>
      </c>
      <c r="D56" s="56">
        <v>88316</v>
      </c>
      <c r="E56" s="168" t="str">
        <f>IF($D56&lt;&gt;"",VLOOKUP($D56,'SINAPI JANEIRO-2022'!$A$1:G112527,2,FALSE),"")</f>
        <v>SERVENTE COM ENCARGOS COMPLEMENTARES</v>
      </c>
      <c r="F56" s="169" t="str">
        <f>IF($D56&lt;&gt;"",VLOOKUP($D56,'SINAPI JANEIRO-2022'!$1:$1048576,3,FALSE),"")</f>
        <v>H</v>
      </c>
      <c r="G56" s="170">
        <v>7.03</v>
      </c>
      <c r="H56" s="171">
        <f>IF($D56&lt;&gt;"",VLOOKUP($D56,'SINAPI JANEIRO-2022'!$1:$1048576,4,FALSE),"")</f>
        <v>15.16</v>
      </c>
      <c r="I56" s="172">
        <f t="shared" si="4"/>
        <v>106.57</v>
      </c>
    </row>
    <row r="57" spans="2:9" ht="38.25">
      <c r="B57" s="49" t="s">
        <v>3566</v>
      </c>
      <c r="C57" s="157" t="s">
        <v>3565</v>
      </c>
      <c r="D57" s="56">
        <v>1346</v>
      </c>
      <c r="E57" s="168" t="str">
        <f>IF($D57&lt;&gt;"",VLOOKUP($D57,'SINAPI JANEIRO-2022'!$A$1:G112528,2,FALSE),"")</f>
        <v>CHAPA/PAINEL DE MADEIRA COMPENSADA PLASTIFICADA (MADEIRITE PLASTIFICADO) PARA FORMA DE CONCRETO, DE 2200 x 1100 MM, E = 10 MM</v>
      </c>
      <c r="F57" s="169" t="str">
        <f>IF($D57&lt;&gt;"",VLOOKUP($D57,'SINAPI JANEIRO-2022'!$1:$1048576,3,FALSE),"")</f>
        <v xml:space="preserve">M2    </v>
      </c>
      <c r="G57" s="170">
        <v>0.38600000000000001</v>
      </c>
      <c r="H57" s="171">
        <f>IF($D57&lt;&gt;"",VLOOKUP($D57,'SINAPI JANEIRO-2022'!$1:$1048576,4,FALSE),"")</f>
        <v>55.88</v>
      </c>
      <c r="I57" s="172">
        <f t="shared" si="4"/>
        <v>21.56</v>
      </c>
    </row>
    <row r="58" spans="2:9" ht="38.25">
      <c r="B58" s="49" t="s">
        <v>3566</v>
      </c>
      <c r="C58" s="157" t="s">
        <v>3565</v>
      </c>
      <c r="D58" s="56">
        <v>1607</v>
      </c>
      <c r="E58" s="168" t="str">
        <f>IF($D58&lt;&gt;"",VLOOKUP($D58,'SINAPI JANEIRO-2022'!$A$1:G112529,2,FALSE),"")</f>
        <v>CONJUNTO ARRUELAS DE VEDACAO 5/16" PARA TELHA FIBROCIMENTO (UMA ARRUELA METALICA E UMA ARRUELA PVC - CONICAS)</v>
      </c>
      <c r="F58" s="169" t="str">
        <f>IF($D58&lt;&gt;"",VLOOKUP($D58,'SINAPI JANEIRO-2022'!$1:$1048576,3,FALSE),"")</f>
        <v xml:space="preserve">CJ    </v>
      </c>
      <c r="G58" s="170">
        <v>0.214</v>
      </c>
      <c r="H58" s="171">
        <f>IF($D58&lt;&gt;"",VLOOKUP($D58,'SINAPI JANEIRO-2022'!$1:$1048576,4,FALSE),"")</f>
        <v>0.25</v>
      </c>
      <c r="I58" s="172">
        <f t="shared" si="4"/>
        <v>0.05</v>
      </c>
    </row>
    <row r="59" spans="2:9" ht="25.5">
      <c r="B59" s="49" t="s">
        <v>3566</v>
      </c>
      <c r="C59" s="157" t="s">
        <v>3565</v>
      </c>
      <c r="D59" s="56">
        <v>2370</v>
      </c>
      <c r="E59" s="168" t="str">
        <f>IF($D59&lt;&gt;"",VLOOKUP($D59,'SINAPI JANEIRO-2022'!$A$1:G112530,2,FALSE),"")</f>
        <v>DISJUNTOR TIPO NEMA, MONOPOLAR 10 ATE 30A, TENSAO MAXIMA DE 240 V</v>
      </c>
      <c r="F59" s="169" t="str">
        <f>IF($D59&lt;&gt;"",VLOOKUP($D59,'SINAPI JANEIRO-2022'!$1:$1048576,3,FALSE),"")</f>
        <v xml:space="preserve">UN    </v>
      </c>
      <c r="G59" s="170">
        <v>5.7000000000000002E-3</v>
      </c>
      <c r="H59" s="171">
        <f>IF($D59&lt;&gt;"",VLOOKUP($D59,'SINAPI JANEIRO-2022'!$1:$1048576,4,FALSE),"")</f>
        <v>11.99</v>
      </c>
      <c r="I59" s="172">
        <f t="shared" si="4"/>
        <v>0.06</v>
      </c>
    </row>
    <row r="60" spans="2:9" ht="25.5">
      <c r="B60" s="49" t="s">
        <v>3566</v>
      </c>
      <c r="C60" s="157" t="s">
        <v>3565</v>
      </c>
      <c r="D60" s="56">
        <v>4491</v>
      </c>
      <c r="E60" s="168" t="str">
        <f>IF($D60&lt;&gt;"",VLOOKUP($D60,'SINAPI JANEIRO-2022'!$A$1:G112531,2,FALSE),"")</f>
        <v>PONTALETE *7,5 X 7,5* CM EM PINUS, MISTA OU EQUIVALENTE DA REGIAO - BRUTA</v>
      </c>
      <c r="F60" s="169" t="str">
        <f>IF($D60&lt;&gt;"",VLOOKUP($D60,'SINAPI JANEIRO-2022'!$1:$1048576,3,FALSE),"")</f>
        <v xml:space="preserve">M     </v>
      </c>
      <c r="G60" s="170">
        <v>0.9</v>
      </c>
      <c r="H60" s="171">
        <f>IF($D60&lt;&gt;"",VLOOKUP($D60,'SINAPI JANEIRO-2022'!$1:$1048576,4,FALSE),"")</f>
        <v>9.0399999999999991</v>
      </c>
      <c r="I60" s="172">
        <f t="shared" si="4"/>
        <v>8.1300000000000008</v>
      </c>
    </row>
    <row r="61" spans="2:9">
      <c r="B61" s="49" t="s">
        <v>3566</v>
      </c>
      <c r="C61" s="157" t="s">
        <v>3565</v>
      </c>
      <c r="D61" s="56">
        <v>5075</v>
      </c>
      <c r="E61" s="168" t="str">
        <f>IF($D61&lt;&gt;"",VLOOKUP($D61,'SINAPI JANEIRO-2022'!$A$1:G112532,2,FALSE),"")</f>
        <v>PREGO DE ACO POLIDO COM CABECA 18 X 30 (2 3/4 X 10)</v>
      </c>
      <c r="F61" s="169" t="str">
        <f>IF($D61&lt;&gt;"",VLOOKUP($D61,'SINAPI JANEIRO-2022'!$1:$1048576,3,FALSE),"")</f>
        <v xml:space="preserve">KG    </v>
      </c>
      <c r="G61" s="170">
        <v>0.1</v>
      </c>
      <c r="H61" s="171">
        <f>IF($D61&lt;&gt;"",VLOOKUP($D61,'SINAPI JANEIRO-2022'!$1:$1048576,4,FALSE),"")</f>
        <v>24.04</v>
      </c>
      <c r="I61" s="172">
        <f t="shared" si="4"/>
        <v>2.4</v>
      </c>
    </row>
    <row r="62" spans="2:9" ht="51">
      <c r="B62" s="49" t="s">
        <v>3566</v>
      </c>
      <c r="C62" s="157" t="s">
        <v>3565</v>
      </c>
      <c r="D62" s="56">
        <v>5085</v>
      </c>
      <c r="E62" s="168" t="str">
        <f>IF($D62&lt;&gt;"",VLOOKUP($D62,'SINAPI JANEIRO-2022'!$A$1:G112533,2,FALSE),"")</f>
        <v>CADEADO SIMPLES, CORPO EM LATAO MACICO, COM LARGURA DE 35 MM E ALTURA DE APROX 30 MM, HASTE CEMENTADA (NAO LONGA), EM ACO TEMPERADO COM DIAMETRO DE APROX 6,0 MM, INCLUINDO 2 CHAVES</v>
      </c>
      <c r="F62" s="169" t="str">
        <f>IF($D62&lt;&gt;"",VLOOKUP($D62,'SINAPI JANEIRO-2022'!$1:$1048576,3,FALSE),"")</f>
        <v xml:space="preserve">UN    </v>
      </c>
      <c r="G62" s="170">
        <v>5.7999999999999996E-3</v>
      </c>
      <c r="H62" s="171">
        <f>IF($D62&lt;&gt;"",VLOOKUP($D62,'SINAPI JANEIRO-2022'!$1:$1048576,4,FALSE),"")</f>
        <v>31.99</v>
      </c>
      <c r="I62" s="172">
        <f t="shared" si="4"/>
        <v>0.18</v>
      </c>
    </row>
    <row r="63" spans="2:9">
      <c r="B63" s="49" t="s">
        <v>3566</v>
      </c>
      <c r="C63" s="157" t="s">
        <v>3565</v>
      </c>
      <c r="D63" s="56">
        <v>5088</v>
      </c>
      <c r="E63" s="168" t="str">
        <f>IF($D63&lt;&gt;"",VLOOKUP($D63,'SINAPI JANEIRO-2022'!$A$1:G112534,2,FALSE),"")</f>
        <v>PORTA CADEADO EM ACO GALVANIZADO, COMPRIMENTO DE 3  1/2"</v>
      </c>
      <c r="F63" s="169" t="str">
        <f>IF($D63&lt;&gt;"",VLOOKUP($D63,'SINAPI JANEIRO-2022'!$1:$1048576,3,FALSE),"")</f>
        <v xml:space="preserve">UN    </v>
      </c>
      <c r="G63" s="170">
        <v>5.7999999999999996E-3</v>
      </c>
      <c r="H63" s="171">
        <f>IF($D63&lt;&gt;"",VLOOKUP($D63,'SINAPI JANEIRO-2022'!$1:$1048576,4,FALSE),"")</f>
        <v>7.2</v>
      </c>
      <c r="I63" s="172">
        <f t="shared" si="4"/>
        <v>0.04</v>
      </c>
    </row>
    <row r="64" spans="2:9" ht="25.5">
      <c r="B64" s="49" t="s">
        <v>3566</v>
      </c>
      <c r="C64" s="157" t="s">
        <v>3565</v>
      </c>
      <c r="D64" s="56">
        <v>7194</v>
      </c>
      <c r="E64" s="168" t="str">
        <f>IF($D64&lt;&gt;"",VLOOKUP($D64,'SINAPI JANEIRO-2022'!$A$1:G112535,2,FALSE),"")</f>
        <v>TELHA DE FIBROCIMENTO ONDULADA E = 6 MM, DE 2,44 X 1,10 M (SEM AMIANTO)</v>
      </c>
      <c r="F64" s="169" t="str">
        <f>IF($D64&lt;&gt;"",VLOOKUP($D64,'SINAPI JANEIRO-2022'!$1:$1048576,3,FALSE),"")</f>
        <v xml:space="preserve">M2    </v>
      </c>
      <c r="G64" s="170">
        <v>1.0058</v>
      </c>
      <c r="H64" s="171">
        <f>IF($D64&lt;&gt;"",VLOOKUP($D64,'SINAPI JANEIRO-2022'!$1:$1048576,4,FALSE),"")</f>
        <v>27.66</v>
      </c>
      <c r="I64" s="172">
        <f t="shared" ref="I64" si="5">TRUNC(G64*H64,2)</f>
        <v>27.82</v>
      </c>
    </row>
    <row r="65" spans="2:9" ht="25.5">
      <c r="B65" s="49" t="s">
        <v>3566</v>
      </c>
      <c r="C65" s="157" t="s">
        <v>3565</v>
      </c>
      <c r="D65" s="56">
        <v>7194</v>
      </c>
      <c r="E65" s="168" t="str">
        <f>IF($D65&lt;&gt;"",VLOOKUP($D65,'SINAPI JANEIRO-2022'!$A$1:G112536,2,FALSE),"")</f>
        <v>TELHA DE FIBROCIMENTO ONDULADA E = 6 MM, DE 2,44 X 1,10 M (SEM AMIANTO)</v>
      </c>
      <c r="F65" s="169" t="str">
        <f>IF($D65&lt;&gt;"",VLOOKUP($D65,'SINAPI JANEIRO-2022'!$1:$1048576,3,FALSE),"")</f>
        <v xml:space="preserve">M2    </v>
      </c>
      <c r="G65" s="170">
        <v>0.318</v>
      </c>
      <c r="H65" s="171">
        <f>IF($D65&lt;&gt;"",VLOOKUP($D65,'SINAPI JANEIRO-2022'!$1:$1048576,4,FALSE),"")</f>
        <v>27.66</v>
      </c>
      <c r="I65" s="172">
        <f t="shared" si="4"/>
        <v>8.7899999999999991</v>
      </c>
    </row>
    <row r="66" spans="2:9" ht="51">
      <c r="B66" s="49" t="s">
        <v>3566</v>
      </c>
      <c r="C66" s="157" t="s">
        <v>3565</v>
      </c>
      <c r="D66" s="56">
        <v>10555</v>
      </c>
      <c r="E66" s="168" t="str">
        <f>IF($D66&lt;&gt;"",VLOOKUP($D66,'SINAPI JANEIRO-2022'!$A$1:G112537,2,FALSE),"")</f>
        <v>PORTA DE MADEIRA, FOLHA MEDIA (NBR 15930) DE 800 X 2100 MM, DE 35 MM A 40 MM DE ESPESSURA, NUCLEO SEMI-SOLIDO (SARRAFEADO), CAPA LISA EM HDF, ACABAMENTO EM PRIMER PARA PINTURA</v>
      </c>
      <c r="F66" s="169" t="str">
        <f>IF($D66&lt;&gt;"",VLOOKUP($D66,'SINAPI JANEIRO-2022'!$1:$1048576,3,FALSE),"")</f>
        <v xml:space="preserve">UN    </v>
      </c>
      <c r="G66" s="170">
        <v>1.15E-2</v>
      </c>
      <c r="H66" s="171">
        <f>IF($D66&lt;&gt;"",VLOOKUP($D66,'SINAPI JANEIRO-2022'!$1:$1048576,4,FALSE),"")</f>
        <v>206.36</v>
      </c>
      <c r="I66" s="172">
        <f t="shared" si="4"/>
        <v>2.37</v>
      </c>
    </row>
    <row r="67" spans="2:9" ht="25.5">
      <c r="B67" s="49" t="s">
        <v>3566</v>
      </c>
      <c r="C67" s="157" t="s">
        <v>3565</v>
      </c>
      <c r="D67" s="56">
        <v>10567</v>
      </c>
      <c r="E67" s="168" t="str">
        <f>IF($D67&lt;&gt;"",VLOOKUP($D67,'SINAPI JANEIRO-2022'!$A$1:G112538,2,FALSE),"")</f>
        <v>TABUA *2,5 X 23* CM EM PINUS, MISTA OU EQUIVALENTE DA REGIAO - BRUTA</v>
      </c>
      <c r="F67" s="169" t="str">
        <f>IF($D67&lt;&gt;"",VLOOKUP($D67,'SINAPI JANEIRO-2022'!$1:$1048576,3,FALSE),"")</f>
        <v xml:space="preserve">M     </v>
      </c>
      <c r="G67" s="170">
        <v>0.25</v>
      </c>
      <c r="H67" s="171">
        <f>IF($D67&lt;&gt;"",VLOOKUP($D67,'SINAPI JANEIRO-2022'!$1:$1048576,4,FALSE),"")</f>
        <v>10.210000000000001</v>
      </c>
      <c r="I67" s="172">
        <f t="shared" si="4"/>
        <v>2.5499999999999998</v>
      </c>
    </row>
    <row r="68" spans="2:9" ht="25.5">
      <c r="B68" s="49" t="s">
        <v>3566</v>
      </c>
      <c r="C68" s="157" t="s">
        <v>3565</v>
      </c>
      <c r="D68" s="56">
        <v>4777</v>
      </c>
      <c r="E68" s="168" t="str">
        <f>IF($D68&lt;&gt;"",VLOOKUP($D68,'SINAPI JANEIRO-2022'!$A$1:G112539,2,FALSE),"")</f>
        <v>CANTONEIRA ACO ABAS IGUAIS (QUALQUER BITOLA), ESPESSURA ENTRE 1/8" E 1/4"</v>
      </c>
      <c r="F68" s="169" t="str">
        <f>IF($D68&lt;&gt;"",VLOOKUP($D68,'SINAPI JANEIRO-2022'!$1:$1048576,3,FALSE),"")</f>
        <v xml:space="preserve">KG    </v>
      </c>
      <c r="G68" s="170">
        <v>0.30299999999999999</v>
      </c>
      <c r="H68" s="171">
        <f>IF($D68&lt;&gt;"",VLOOKUP($D68,'SINAPI JANEIRO-2022'!$1:$1048576,4,FALSE),"")</f>
        <v>10.65</v>
      </c>
      <c r="I68" s="172">
        <f t="shared" si="4"/>
        <v>3.22</v>
      </c>
    </row>
    <row r="69" spans="2:9" ht="25.5">
      <c r="B69" s="49" t="s">
        <v>3566</v>
      </c>
      <c r="C69" s="157" t="s">
        <v>3565</v>
      </c>
      <c r="D69" s="56">
        <v>11056</v>
      </c>
      <c r="E69" s="168" t="str">
        <f>IF($D69&lt;&gt;"",VLOOKUP($D69,'SINAPI JANEIRO-2022'!$A$1:G112540,2,FALSE),"")</f>
        <v>PARAFUSO ROSCA SOBERBA ZINCADO CABECA CHATA FENDA SIMPLES 3,8 X 30 MM (1.1/4 ")</v>
      </c>
      <c r="F69" s="169" t="str">
        <f>IF($D69&lt;&gt;"",VLOOKUP($D69,'SINAPI JANEIRO-2022'!$1:$1048576,3,FALSE),"")</f>
        <v xml:space="preserve">UN    </v>
      </c>
      <c r="G69" s="170">
        <v>1.28</v>
      </c>
      <c r="H69" s="171">
        <f>IF($D69&lt;&gt;"",VLOOKUP($D69,'SINAPI JANEIRO-2022'!$1:$1048576,4,FALSE),"")</f>
        <v>0.08</v>
      </c>
      <c r="I69" s="172">
        <f t="shared" si="4"/>
        <v>0.1</v>
      </c>
    </row>
    <row r="70" spans="2:9" ht="25.5">
      <c r="B70" s="49" t="s">
        <v>3566</v>
      </c>
      <c r="C70" s="157" t="s">
        <v>3565</v>
      </c>
      <c r="D70" s="56">
        <v>2420</v>
      </c>
      <c r="E70" s="168" t="str">
        <f>IF($D70&lt;&gt;"",VLOOKUP($D70,'SINAPI JANEIRO-2022'!$A$1:G112541,2,FALSE),"")</f>
        <v>DOBRADICA EM ACO/FERRO, 3" X 2 1/2", E= 1,9 A 2 MM, SEM ANEL,  CROMADO OU ZINCADO, TAMPA BOLA, COM PARAFUSOS</v>
      </c>
      <c r="F70" s="169" t="str">
        <f>IF($D70&lt;&gt;"",VLOOKUP($D70,'SINAPI JANEIRO-2022'!$1:$1048576,3,FALSE),"")</f>
        <v xml:space="preserve">UN    </v>
      </c>
      <c r="G70" s="170">
        <v>3.4599999999999999E-2</v>
      </c>
      <c r="H70" s="171">
        <f>IF($D70&lt;&gt;"",VLOOKUP($D70,'SINAPI JANEIRO-2022'!$1:$1048576,4,FALSE),"")</f>
        <v>12.29</v>
      </c>
      <c r="I70" s="172">
        <f t="shared" si="4"/>
        <v>0.42</v>
      </c>
    </row>
    <row r="71" spans="2:9" ht="38.25">
      <c r="B71" s="49" t="s">
        <v>3566</v>
      </c>
      <c r="C71" s="157" t="s">
        <v>3565</v>
      </c>
      <c r="D71" s="56">
        <v>11467</v>
      </c>
      <c r="E71" s="168" t="str">
        <f>IF($D71&lt;&gt;"",VLOOKUP($D71,'SINAPI JANEIRO-2022'!$A$1:G112542,2,FALSE),"")</f>
        <v>FECHADURA DE SOBREPOR TIPO CAIXAO, EM FERRO COM ACABAMENTO RESINADO, SEM MACANETA, SEM CILINDRO, INCLUINDO CHAVE TIPO SIMPLES</v>
      </c>
      <c r="F71" s="169" t="str">
        <f>IF($D71&lt;&gt;"",VLOOKUP($D71,'SINAPI JANEIRO-2022'!$1:$1048576,3,FALSE),"")</f>
        <v xml:space="preserve">UN    </v>
      </c>
      <c r="G71" s="170">
        <v>5.7999999999999996E-3</v>
      </c>
      <c r="H71" s="171">
        <f>IF($D71&lt;&gt;"",VLOOKUP($D71,'SINAPI JANEIRO-2022'!$1:$1048576,4,FALSE),"")</f>
        <v>18.46</v>
      </c>
      <c r="I71" s="172">
        <f t="shared" si="4"/>
        <v>0.1</v>
      </c>
    </row>
    <row r="72" spans="2:9" ht="25.5">
      <c r="B72" s="49" t="s">
        <v>3566</v>
      </c>
      <c r="C72" s="157" t="s">
        <v>3565</v>
      </c>
      <c r="D72" s="56">
        <v>11891</v>
      </c>
      <c r="E72" s="168" t="str">
        <f>IF($D72&lt;&gt;"",VLOOKUP($D72,'SINAPI JANEIRO-2022'!$A$1:G112543,2,FALSE),"")</f>
        <v>CORDAO DE COBRE, FLEXIVEL, TORCIDO, CLASSE 4 OU 5, ISOLACAO EM PVC/D, 300 V, 2 CONDUTORES DE 2,5 MM2</v>
      </c>
      <c r="F72" s="169" t="str">
        <f>IF($D72&lt;&gt;"",VLOOKUP($D72,'SINAPI JANEIRO-2022'!$1:$1048576,3,FALSE),"")</f>
        <v xml:space="preserve">M     </v>
      </c>
      <c r="G72" s="170">
        <v>0.53600000000000003</v>
      </c>
      <c r="H72" s="171">
        <f>IF($D72&lt;&gt;"",VLOOKUP($D72,'SINAPI JANEIRO-2022'!$1:$1048576,4,FALSE),"")</f>
        <v>5.27</v>
      </c>
      <c r="I72" s="172">
        <f t="shared" si="4"/>
        <v>2.82</v>
      </c>
    </row>
    <row r="73" spans="2:9" ht="25.5">
      <c r="B73" s="49" t="s">
        <v>3566</v>
      </c>
      <c r="C73" s="157" t="s">
        <v>3565</v>
      </c>
      <c r="D73" s="56">
        <v>12128</v>
      </c>
      <c r="E73" s="168" t="str">
        <f>IF($D73&lt;&gt;"",VLOOKUP($D73,'SINAPI JANEIRO-2022'!$A$1:G112544,2,FALSE),"")</f>
        <v>INTERRUPTOR SIMPLES 10A, 250V, CONJUNTO MONTADO PARA SOBREPOR 4" X 2" (CAIXA + MODULO)</v>
      </c>
      <c r="F73" s="169" t="str">
        <f>IF($D73&lt;&gt;"",VLOOKUP($D73,'SINAPI JANEIRO-2022'!$1:$1048576,3,FALSE),"")</f>
        <v xml:space="preserve">UN    </v>
      </c>
      <c r="G73" s="170">
        <v>2.3E-2</v>
      </c>
      <c r="H73" s="171">
        <f>IF($D73&lt;&gt;"",VLOOKUP($D73,'SINAPI JANEIRO-2022'!$1:$1048576,4,FALSE),"")</f>
        <v>8.1999999999999993</v>
      </c>
      <c r="I73" s="172">
        <f t="shared" si="4"/>
        <v>0.18</v>
      </c>
    </row>
    <row r="74" spans="2:9" ht="25.5">
      <c r="B74" s="49" t="s">
        <v>3566</v>
      </c>
      <c r="C74" s="157" t="s">
        <v>3565</v>
      </c>
      <c r="D74" s="56">
        <v>12147</v>
      </c>
      <c r="E74" s="168" t="str">
        <f>IF($D74&lt;&gt;"",VLOOKUP($D74,'SINAPI JANEIRO-2022'!$A$1:G112545,2,FALSE),"")</f>
        <v>TOMADA 2P+T 10A, 250V, CONJUNTO MONTADO PARA SOBREPOR 4" X 2" (CAIXA + MODULO)</v>
      </c>
      <c r="F74" s="169" t="str">
        <f>IF($D74&lt;&gt;"",VLOOKUP($D74,'SINAPI JANEIRO-2022'!$1:$1048576,3,FALSE),"")</f>
        <v xml:space="preserve">UN    </v>
      </c>
      <c r="G74" s="170">
        <v>2.1999999999999999E-2</v>
      </c>
      <c r="H74" s="171">
        <f>IF($D74&lt;&gt;"",VLOOKUP($D74,'SINAPI JANEIRO-2022'!$1:$1048576,4,FALSE),"")</f>
        <v>12.18</v>
      </c>
      <c r="I74" s="172">
        <f t="shared" si="4"/>
        <v>0.26</v>
      </c>
    </row>
    <row r="75" spans="2:9" ht="25.5">
      <c r="B75" s="49" t="s">
        <v>3566</v>
      </c>
      <c r="C75" s="157" t="s">
        <v>3565</v>
      </c>
      <c r="D75" s="56">
        <v>12296</v>
      </c>
      <c r="E75" s="168" t="str">
        <f>IF($D75&lt;&gt;"",VLOOKUP($D75,'SINAPI JANEIRO-2022'!$A$1:G112546,2,FALSE),"")</f>
        <v>SOQUETE DE PORCELANA BASE E27, FIXO DE TETO, PARA LAMPADAS</v>
      </c>
      <c r="F75" s="169" t="str">
        <f>IF($D75&lt;&gt;"",VLOOKUP($D75,'SINAPI JANEIRO-2022'!$1:$1048576,3,FALSE),"")</f>
        <v xml:space="preserve">UN    </v>
      </c>
      <c r="G75" s="170">
        <v>4.6100000000000002E-2</v>
      </c>
      <c r="H75" s="171">
        <f>IF($D75&lt;&gt;"",VLOOKUP($D75,'SINAPI JANEIRO-2022'!$1:$1048576,4,FALSE),"")</f>
        <v>4.46</v>
      </c>
      <c r="I75" s="172">
        <f t="shared" si="4"/>
        <v>0.2</v>
      </c>
    </row>
    <row r="76" spans="2:9" ht="25.5">
      <c r="B76" s="49" t="s">
        <v>3566</v>
      </c>
      <c r="C76" s="157" t="s">
        <v>3565</v>
      </c>
      <c r="D76" s="56">
        <v>21127</v>
      </c>
      <c r="E76" s="168" t="str">
        <f>IF($D76&lt;&gt;"",VLOOKUP($D76,'SINAPI JANEIRO-2022'!$A$1:G112547,2,FALSE),"")</f>
        <v>FITA ISOLANTE ADESIVA ANTICHAMA, USO ATE 750 V, EM ROLO DE 19 MM X 5 M</v>
      </c>
      <c r="F76" s="169" t="str">
        <f>IF($D76&lt;&gt;"",VLOOKUP($D76,'SINAPI JANEIRO-2022'!$1:$1048576,3,FALSE),"")</f>
        <v xml:space="preserve">UN    </v>
      </c>
      <c r="G76" s="170">
        <v>2.4E-2</v>
      </c>
      <c r="H76" s="171">
        <f>IF($D76&lt;&gt;"",VLOOKUP($D76,'SINAPI JANEIRO-2022'!$1:$1048576,4,FALSE),"")</f>
        <v>3.77</v>
      </c>
      <c r="I76" s="172">
        <f t="shared" si="4"/>
        <v>0.09</v>
      </c>
    </row>
    <row r="77" spans="2:9" ht="14.25" customHeight="1">
      <c r="B77" s="163"/>
      <c r="C77" s="157"/>
      <c r="D77" s="158"/>
      <c r="E77" s="159"/>
      <c r="F77" s="157"/>
      <c r="G77" s="160"/>
      <c r="H77" s="161"/>
      <c r="I77" s="162"/>
    </row>
    <row r="78" spans="2:9" ht="14.25" customHeight="1">
      <c r="B78" s="163"/>
      <c r="C78" s="157"/>
      <c r="D78" s="158"/>
      <c r="E78" s="159"/>
      <c r="F78" s="157"/>
      <c r="G78" s="160"/>
      <c r="H78" s="161"/>
      <c r="I78" s="162"/>
    </row>
    <row r="79" spans="2:9" ht="25.5" customHeight="1">
      <c r="B79" s="164" t="s">
        <v>11186</v>
      </c>
      <c r="C79" s="177"/>
      <c r="D79" s="177"/>
      <c r="E79" s="178" t="s">
        <v>11787</v>
      </c>
      <c r="F79" s="179" t="s">
        <v>3520</v>
      </c>
      <c r="G79" s="165"/>
      <c r="H79" s="166"/>
      <c r="I79" s="167">
        <f>TRUNC(SUM(I80:I86),2)</f>
        <v>482.9</v>
      </c>
    </row>
    <row r="80" spans="2:9" ht="25.5">
      <c r="B80" s="156" t="s">
        <v>3576</v>
      </c>
      <c r="C80" s="157" t="s">
        <v>3565</v>
      </c>
      <c r="D80" s="56">
        <v>4417</v>
      </c>
      <c r="E80" s="168" t="str">
        <f>IF($D80&lt;&gt;"",VLOOKUP($D80,'SINAPI JANEIRO-2022'!$A$1:G112551,2,FALSE),"")</f>
        <v>SARRAFO NAO APARELHADO *2,5 X 7* CM, EM MACARANDUBA, ANGELIM OU EQUIVALENTE DA REGIAO -  BRUTA</v>
      </c>
      <c r="F80" s="169" t="str">
        <f>IF($D80&lt;&gt;"",VLOOKUP($D80,'SINAPI JANEIRO-2022'!$1:$1048576,3,FALSE),"")</f>
        <v xml:space="preserve">M     </v>
      </c>
      <c r="G80" s="170">
        <v>1</v>
      </c>
      <c r="H80" s="171">
        <f>IF($D80&lt;&gt;"",VLOOKUP($D80,'SINAPI JANEIRO-2022'!$1:$1048576,4,FALSE),"")</f>
        <v>5.66</v>
      </c>
      <c r="I80" s="172">
        <f t="shared" ref="I80:I86" si="6">TRUNC(G80*H80,2)</f>
        <v>5.66</v>
      </c>
    </row>
    <row r="81" spans="2:9" ht="25.5">
      <c r="B81" s="156" t="s">
        <v>3576</v>
      </c>
      <c r="C81" s="157" t="s">
        <v>3565</v>
      </c>
      <c r="D81" s="56">
        <v>4491</v>
      </c>
      <c r="E81" s="168" t="str">
        <f>IF($D81&lt;&gt;"",VLOOKUP($D81,'SINAPI JANEIRO-2022'!$A$1:G112552,2,FALSE),"")</f>
        <v>PONTALETE *7,5 X 7,5* CM EM PINUS, MISTA OU EQUIVALENTE DA REGIAO - BRUTA</v>
      </c>
      <c r="F81" s="169" t="str">
        <f>IF($D81&lt;&gt;"",VLOOKUP($D81,'SINAPI JANEIRO-2022'!$1:$1048576,3,FALSE),"")</f>
        <v xml:space="preserve">M     </v>
      </c>
      <c r="G81" s="170">
        <v>4</v>
      </c>
      <c r="H81" s="171">
        <f>IF($D81&lt;&gt;"",VLOOKUP($D81,'SINAPI JANEIRO-2022'!$1:$1048576,4,FALSE),"")</f>
        <v>9.0399999999999991</v>
      </c>
      <c r="I81" s="172">
        <f t="shared" si="6"/>
        <v>36.159999999999997</v>
      </c>
    </row>
    <row r="82" spans="2:9" ht="38.25">
      <c r="B82" s="156" t="s">
        <v>3576</v>
      </c>
      <c r="C82" s="157" t="s">
        <v>3565</v>
      </c>
      <c r="D82" s="56">
        <v>4813</v>
      </c>
      <c r="E82" s="168" t="str">
        <f>IF($D82&lt;&gt;"",VLOOKUP($D82,'SINAPI JANEIRO-2022'!$A$1:G112553,2,FALSE),"")</f>
        <v>PLACA DE OBRA (PARA CONSTRUCAO CIVIL) EM CHAPA GALVANIZADA *N. 22*, ADESIVADA, DE *2,4 X 1,2* M (SEM POSTES PARA FIXACAO)</v>
      </c>
      <c r="F82" s="169" t="str">
        <f>IF($D82&lt;&gt;"",VLOOKUP($D82,'SINAPI JANEIRO-2022'!$1:$1048576,3,FALSE),"")</f>
        <v xml:space="preserve">M2    </v>
      </c>
      <c r="G82" s="170">
        <v>1</v>
      </c>
      <c r="H82" s="171">
        <f>IF($D82&lt;&gt;"",VLOOKUP($D82,'SINAPI JANEIRO-2022'!$1:$1048576,4,FALSE),"")</f>
        <v>225</v>
      </c>
      <c r="I82" s="172">
        <f t="shared" si="6"/>
        <v>225</v>
      </c>
    </row>
    <row r="83" spans="2:9">
      <c r="B83" s="156" t="s">
        <v>3576</v>
      </c>
      <c r="C83" s="157" t="s">
        <v>3565</v>
      </c>
      <c r="D83" s="56">
        <v>5075</v>
      </c>
      <c r="E83" s="168" t="str">
        <f>IF($D83&lt;&gt;"",VLOOKUP($D83,'SINAPI JANEIRO-2022'!$A$1:G112554,2,FALSE),"")</f>
        <v>PREGO DE ACO POLIDO COM CABECA 18 X 30 (2 3/4 X 10)</v>
      </c>
      <c r="F83" s="169" t="str">
        <f>IF($D83&lt;&gt;"",VLOOKUP($D83,'SINAPI JANEIRO-2022'!$1:$1048576,3,FALSE),"")</f>
        <v xml:space="preserve">KG    </v>
      </c>
      <c r="G83" s="170">
        <v>0.11</v>
      </c>
      <c r="H83" s="171">
        <f>IF($D83&lt;&gt;"",VLOOKUP($D83,'SINAPI JANEIRO-2022'!$1:$1048576,4,FALSE),"")</f>
        <v>24.04</v>
      </c>
      <c r="I83" s="172">
        <f t="shared" si="6"/>
        <v>2.64</v>
      </c>
    </row>
    <row r="84" spans="2:9">
      <c r="B84" s="156" t="s">
        <v>3573</v>
      </c>
      <c r="C84" s="157" t="s">
        <v>3565</v>
      </c>
      <c r="D84" s="56">
        <v>88262</v>
      </c>
      <c r="E84" s="168" t="str">
        <f>IF($D84&lt;&gt;"",VLOOKUP($D84,'SINAPI JANEIRO-2022'!$A$1:G112555,2,FALSE),"")</f>
        <v>CARPINTEIRO DE FORMAS COM ENCARGOS COMPLEMENTARES</v>
      </c>
      <c r="F84" s="169" t="str">
        <f>IF($D84&lt;&gt;"",VLOOKUP($D84,'SINAPI JANEIRO-2022'!$1:$1048576,3,FALSE),"")</f>
        <v>H</v>
      </c>
      <c r="G84" s="170">
        <v>4</v>
      </c>
      <c r="H84" s="171">
        <f>IF($D84&lt;&gt;"",VLOOKUP($D84,'SINAPI JANEIRO-2022'!$1:$1048576,4,FALSE),"")</f>
        <v>18.63</v>
      </c>
      <c r="I84" s="172">
        <f t="shared" si="6"/>
        <v>74.52</v>
      </c>
    </row>
    <row r="85" spans="2:9">
      <c r="B85" s="156" t="s">
        <v>3573</v>
      </c>
      <c r="C85" s="157" t="s">
        <v>3565</v>
      </c>
      <c r="D85" s="56">
        <v>88316</v>
      </c>
      <c r="E85" s="168" t="str">
        <f>IF($D85&lt;&gt;"",VLOOKUP($D85,'SINAPI JANEIRO-2022'!$A$1:G112556,2,FALSE),"")</f>
        <v>SERVENTE COM ENCARGOS COMPLEMENTARES</v>
      </c>
      <c r="F85" s="169" t="str">
        <f>IF($D85&lt;&gt;"",VLOOKUP($D85,'SINAPI JANEIRO-2022'!$1:$1048576,3,FALSE),"")</f>
        <v>H</v>
      </c>
      <c r="G85" s="170">
        <v>4</v>
      </c>
      <c r="H85" s="171">
        <f>IF($D85&lt;&gt;"",VLOOKUP($D85,'SINAPI JANEIRO-2022'!$1:$1048576,4,FALSE),"")</f>
        <v>15.16</v>
      </c>
      <c r="I85" s="172">
        <f t="shared" si="6"/>
        <v>60.64</v>
      </c>
    </row>
    <row r="86" spans="2:9">
      <c r="B86" s="156" t="s">
        <v>3573</v>
      </c>
      <c r="C86" s="157" t="s">
        <v>3565</v>
      </c>
      <c r="D86" s="56">
        <v>88317</v>
      </c>
      <c r="E86" s="168" t="str">
        <f>IF($D86&lt;&gt;"",VLOOKUP($D86,'SINAPI JANEIRO-2022'!$A$1:G112557,2,FALSE),"")</f>
        <v>SOLDADOR COM ENCARGOS COMPLEMENTARES</v>
      </c>
      <c r="F86" s="169" t="str">
        <f>IF($D86&lt;&gt;"",VLOOKUP($D86,'SINAPI JANEIRO-2022'!$1:$1048576,3,FALSE),"")</f>
        <v>H</v>
      </c>
      <c r="G86" s="170">
        <v>4</v>
      </c>
      <c r="H86" s="171">
        <f>IF($D86&lt;&gt;"",VLOOKUP($D86,'SINAPI JANEIRO-2022'!$1:$1048576,4,FALSE),"")</f>
        <v>19.57</v>
      </c>
      <c r="I86" s="172">
        <f t="shared" si="6"/>
        <v>78.28</v>
      </c>
    </row>
    <row r="87" spans="2:9" ht="14.25" customHeight="1">
      <c r="B87" s="163"/>
      <c r="C87" s="157"/>
      <c r="D87" s="158"/>
      <c r="E87" s="159"/>
      <c r="F87" s="157"/>
      <c r="G87" s="160"/>
      <c r="H87" s="161"/>
      <c r="I87" s="162"/>
    </row>
    <row r="88" spans="2:9" ht="18" customHeight="1">
      <c r="B88" s="254" t="s">
        <v>3579</v>
      </c>
      <c r="C88" s="255"/>
      <c r="D88" s="255"/>
      <c r="E88" s="255"/>
      <c r="F88" s="255"/>
      <c r="G88" s="255"/>
      <c r="H88" s="257"/>
      <c r="I88" s="256"/>
    </row>
    <row r="89" spans="2:9" ht="14.25" customHeight="1">
      <c r="B89" s="163"/>
      <c r="C89" s="157"/>
      <c r="D89" s="158"/>
      <c r="E89" s="159"/>
      <c r="F89" s="157"/>
      <c r="G89" s="160"/>
      <c r="H89" s="161"/>
      <c r="I89" s="162"/>
    </row>
    <row r="90" spans="2:9" ht="14.25" customHeight="1">
      <c r="B90" s="163"/>
      <c r="C90" s="157"/>
      <c r="D90" s="158"/>
      <c r="E90" s="159"/>
      <c r="F90" s="157"/>
      <c r="G90" s="160"/>
      <c r="H90" s="161"/>
      <c r="I90" s="162"/>
    </row>
    <row r="91" spans="2:9" ht="25.5" customHeight="1">
      <c r="B91" s="189" t="s">
        <v>3580</v>
      </c>
      <c r="C91" s="190"/>
      <c r="D91" s="190"/>
      <c r="E91" s="46" t="s">
        <v>3954</v>
      </c>
      <c r="F91" s="191" t="s">
        <v>149</v>
      </c>
      <c r="G91" s="192">
        <v>1</v>
      </c>
      <c r="H91" s="193"/>
      <c r="I91" s="186">
        <f>TRUNC(SUM(I92:I96),2)</f>
        <v>775.52</v>
      </c>
    </row>
    <row r="92" spans="2:9">
      <c r="B92" s="194" t="s">
        <v>3564</v>
      </c>
      <c r="C92" s="157" t="s">
        <v>3565</v>
      </c>
      <c r="D92" s="195">
        <v>1380</v>
      </c>
      <c r="E92" s="168" t="str">
        <f>IF($D92&lt;&gt;"",VLOOKUP($D92,'SINAPI JANEIRO-2022'!$A$1:G112602,2,FALSE),"")</f>
        <v>CIMENTO BRANCO</v>
      </c>
      <c r="F92" s="169" t="str">
        <f>IF($D92&lt;&gt;"",VLOOKUP($D92,'SINAPI JANEIRO-2022'!$1:$1048576,3,FALSE),"")</f>
        <v xml:space="preserve">KG    </v>
      </c>
      <c r="G92" s="170">
        <v>0.7</v>
      </c>
      <c r="H92" s="171">
        <f>IF($D92&lt;&gt;"",VLOOKUP($D92,'SINAPI JANEIRO-2022'!$1:$1048576,4,FALSE),"")</f>
        <v>2.17</v>
      </c>
      <c r="I92" s="172">
        <f t="shared" ref="I92:I96" si="7">TRUNC(G92*H92,2)</f>
        <v>1.51</v>
      </c>
    </row>
    <row r="93" spans="2:9" ht="38.25">
      <c r="B93" s="194" t="s">
        <v>3564</v>
      </c>
      <c r="C93" s="157" t="s">
        <v>3565</v>
      </c>
      <c r="D93" s="195">
        <v>44476</v>
      </c>
      <c r="E93" s="168" t="str">
        <f>IF($D93&lt;&gt;"",VLOOKUP($D93,'SINAPI JANEIRO-2022'!$A$1:G112603,2,FALSE),"")</f>
        <v>DIVISORIA EM GRANITO, COM DUAS FACES POLIDAS, TIPO ANDORINHA/ QUARTZ/ CASTELO/ CORUMBA OU OUTROS EQUIVALENTES DA REGIAO, E=  *3,0*  CM</v>
      </c>
      <c r="F93" s="169" t="str">
        <f>IF($D93&lt;&gt;"",VLOOKUP($D93,'SINAPI JANEIRO-2022'!$1:$1048576,3,FALSE),"")</f>
        <v xml:space="preserve">M2    </v>
      </c>
      <c r="G93" s="170">
        <v>1</v>
      </c>
      <c r="H93" s="171">
        <f>IF($D93&lt;&gt;"",VLOOKUP($D93,'SINAPI JANEIRO-2022'!$1:$1048576,4,FALSE),"")</f>
        <v>644.08000000000004</v>
      </c>
      <c r="I93" s="172">
        <f t="shared" si="7"/>
        <v>644.08000000000004</v>
      </c>
    </row>
    <row r="94" spans="2:9">
      <c r="B94" s="194" t="s">
        <v>3564</v>
      </c>
      <c r="C94" s="157" t="s">
        <v>3565</v>
      </c>
      <c r="D94" s="195">
        <v>88274</v>
      </c>
      <c r="E94" s="168" t="str">
        <f>IF($D94&lt;&gt;"",VLOOKUP($D94,'SINAPI JANEIRO-2022'!$A$1:G112604,2,FALSE),"")</f>
        <v>MARMORISTA/GRANITEIRO COM ENCARGOS COMPLEMENTARES</v>
      </c>
      <c r="F94" s="169" t="str">
        <f>IF($D94&lt;&gt;"",VLOOKUP($D94,'SINAPI JANEIRO-2022'!$1:$1048576,3,FALSE),"")</f>
        <v>H</v>
      </c>
      <c r="G94" s="170">
        <v>4.8</v>
      </c>
      <c r="H94" s="171">
        <f>IF($D94&lt;&gt;"",VLOOKUP($D94,'SINAPI JANEIRO-2022'!$1:$1048576,4,FALSE),"")</f>
        <v>18.79</v>
      </c>
      <c r="I94" s="172">
        <f t="shared" si="7"/>
        <v>90.19</v>
      </c>
    </row>
    <row r="95" spans="2:9">
      <c r="B95" s="194" t="s">
        <v>3576</v>
      </c>
      <c r="C95" s="157" t="s">
        <v>3565</v>
      </c>
      <c r="D95" s="195">
        <v>88316</v>
      </c>
      <c r="E95" s="168" t="str">
        <f>IF($D95&lt;&gt;"",VLOOKUP($D95,'SINAPI JANEIRO-2022'!$A$1:G112605,2,FALSE),"")</f>
        <v>SERVENTE COM ENCARGOS COMPLEMENTARES</v>
      </c>
      <c r="F95" s="169" t="str">
        <f>IF($D95&lt;&gt;"",VLOOKUP($D95,'SINAPI JANEIRO-2022'!$1:$1048576,3,FALSE),"")</f>
        <v>H</v>
      </c>
      <c r="G95" s="170">
        <v>2.2999999999999998</v>
      </c>
      <c r="H95" s="171">
        <f>IF($D95&lt;&gt;"",VLOOKUP($D95,'SINAPI JANEIRO-2022'!$1:$1048576,4,FALSE),"")</f>
        <v>15.16</v>
      </c>
      <c r="I95" s="172">
        <f t="shared" si="7"/>
        <v>34.86</v>
      </c>
    </row>
    <row r="96" spans="2:9" ht="25.5">
      <c r="B96" s="194" t="s">
        <v>3576</v>
      </c>
      <c r="C96" s="157" t="s">
        <v>3565</v>
      </c>
      <c r="D96" s="195">
        <v>88631</v>
      </c>
      <c r="E96" s="168" t="str">
        <f>IF($D96&lt;&gt;"",VLOOKUP($D96,'SINAPI JANEIRO-2022'!$A$1:G112606,2,FALSE),"")</f>
        <v>ARGAMASSA TRAÇO 1:4 (EM VOLUME DE CIMENTO E AREIA MÉDIA ÚMIDA), PREPARO MANUAL. AF_08/2019</v>
      </c>
      <c r="F96" s="169" t="str">
        <f>IF($D96&lt;&gt;"",VLOOKUP($D96,'SINAPI JANEIRO-2022'!$1:$1048576,3,FALSE),"")</f>
        <v>M3</v>
      </c>
      <c r="G96" s="170">
        <v>0.01</v>
      </c>
      <c r="H96" s="171">
        <f>IF($D96&lt;&gt;"",VLOOKUP($D96,'SINAPI JANEIRO-2022'!$1:$1048576,4,FALSE),"")</f>
        <v>488.75</v>
      </c>
      <c r="I96" s="172">
        <f t="shared" si="7"/>
        <v>4.88</v>
      </c>
    </row>
    <row r="97" spans="2:9" ht="14.25" customHeight="1">
      <c r="B97" s="163"/>
      <c r="C97" s="157"/>
      <c r="D97" s="158"/>
      <c r="E97" s="159"/>
      <c r="F97" s="157"/>
      <c r="G97" s="160"/>
      <c r="H97" s="161"/>
      <c r="I97" s="162"/>
    </row>
    <row r="98" spans="2:9" ht="18" customHeight="1">
      <c r="B98" s="254" t="s">
        <v>3581</v>
      </c>
      <c r="C98" s="255"/>
      <c r="D98" s="255"/>
      <c r="E98" s="255"/>
      <c r="F98" s="255"/>
      <c r="G98" s="255"/>
      <c r="H98" s="255"/>
      <c r="I98" s="256"/>
    </row>
    <row r="99" spans="2:9" ht="14.25" customHeight="1">
      <c r="B99" s="180"/>
      <c r="C99" s="181"/>
      <c r="D99" s="181"/>
      <c r="E99" s="182"/>
      <c r="F99" s="181"/>
      <c r="G99" s="183"/>
      <c r="H99" s="184"/>
      <c r="I99" s="185"/>
    </row>
    <row r="100" spans="2:9" ht="30" customHeight="1">
      <c r="B100" s="164" t="s">
        <v>3583</v>
      </c>
      <c r="C100" s="59"/>
      <c r="D100" s="59"/>
      <c r="E100" s="46" t="s">
        <v>3584</v>
      </c>
      <c r="F100" s="47" t="s">
        <v>53</v>
      </c>
      <c r="G100" s="165">
        <v>1</v>
      </c>
      <c r="H100" s="166"/>
      <c r="I100" s="167">
        <f>TRUNC(SUM(I101:I111),2)</f>
        <v>480.18</v>
      </c>
    </row>
    <row r="101" spans="2:9">
      <c r="B101" s="49" t="s">
        <v>3564</v>
      </c>
      <c r="C101" s="50" t="s">
        <v>3565</v>
      </c>
      <c r="D101" s="54">
        <v>88261</v>
      </c>
      <c r="E101" s="168" t="str">
        <f>IF($D101&lt;&gt;"",VLOOKUP($D101,'SINAPI JANEIRO-2022'!$A$1:G112611,2,FALSE),"")</f>
        <v>CARPINTEIRO DE ESQUADRIA COM ENCARGOS COMPLEMENTARES</v>
      </c>
      <c r="F101" s="169" t="str">
        <f>IF($D101&lt;&gt;"",VLOOKUP($D101,'SINAPI JANEIRO-2022'!$1:$1048576,3,FALSE),"")</f>
        <v>H</v>
      </c>
      <c r="G101" s="170">
        <v>2.0150000000000001</v>
      </c>
      <c r="H101" s="171">
        <f>IF($D101&lt;&gt;"",VLOOKUP($D101,'SINAPI JANEIRO-2022'!$1:$1048576,4,FALSE),"")</f>
        <v>19.93</v>
      </c>
      <c r="I101" s="172">
        <f t="shared" ref="I101:I111" si="8">TRUNC(G101*H101,2)</f>
        <v>40.15</v>
      </c>
    </row>
    <row r="102" spans="2:9">
      <c r="B102" s="49" t="s">
        <v>3564</v>
      </c>
      <c r="C102" s="50" t="s">
        <v>3565</v>
      </c>
      <c r="D102" s="54">
        <v>88309</v>
      </c>
      <c r="E102" s="168" t="str">
        <f>IF($D102&lt;&gt;"",VLOOKUP($D102,'SINAPI JANEIRO-2022'!$A$1:G112612,2,FALSE),"")</f>
        <v>PEDREIRO COM ENCARGOS COMPLEMENTARES</v>
      </c>
      <c r="F102" s="169" t="str">
        <f>IF($D102&lt;&gt;"",VLOOKUP($D102,'SINAPI JANEIRO-2022'!$1:$1048576,3,FALSE),"")</f>
        <v>H</v>
      </c>
      <c r="G102" s="170">
        <v>1.3720000000000001</v>
      </c>
      <c r="H102" s="171">
        <f>IF($D102&lt;&gt;"",VLOOKUP($D102,'SINAPI JANEIRO-2022'!$1:$1048576,4,FALSE),"")</f>
        <v>18.86</v>
      </c>
      <c r="I102" s="172">
        <f t="shared" si="8"/>
        <v>25.87</v>
      </c>
    </row>
    <row r="103" spans="2:9">
      <c r="B103" s="49" t="s">
        <v>3564</v>
      </c>
      <c r="C103" s="50" t="s">
        <v>3565</v>
      </c>
      <c r="D103" s="54">
        <v>88316</v>
      </c>
      <c r="E103" s="168" t="str">
        <f>IF($D103&lt;&gt;"",VLOOKUP($D103,'SINAPI JANEIRO-2022'!$A$1:G112613,2,FALSE),"")</f>
        <v>SERVENTE COM ENCARGOS COMPLEMENTARES</v>
      </c>
      <c r="F103" s="169" t="str">
        <f>IF($D103&lt;&gt;"",VLOOKUP($D103,'SINAPI JANEIRO-2022'!$1:$1048576,3,FALSE),"")</f>
        <v>H</v>
      </c>
      <c r="G103" s="196">
        <v>3.387</v>
      </c>
      <c r="H103" s="171">
        <f>IF($D103&lt;&gt;"",VLOOKUP($D103,'SINAPI JANEIRO-2022'!$1:$1048576,4,FALSE),"")</f>
        <v>15.16</v>
      </c>
      <c r="I103" s="172">
        <f t="shared" si="8"/>
        <v>51.34</v>
      </c>
    </row>
    <row r="104" spans="2:9" ht="38.25">
      <c r="B104" s="49" t="s">
        <v>3564</v>
      </c>
      <c r="C104" s="50" t="s">
        <v>3565</v>
      </c>
      <c r="D104" s="54">
        <v>88627</v>
      </c>
      <c r="E104" s="168" t="str">
        <f>IF($D104&lt;&gt;"",VLOOKUP($D104,'SINAPI JANEIRO-2022'!$A$1:G112614,2,FALSE),"")</f>
        <v>ARGAMASSA TRAÇO 1:0,5:4,5 (EM VOLUME DE CIMENTO, CAL E AREIA MÉDIA ÚMIDA) PARA ASSENTAMENTO DE ALVENARIA, PREPARO MANUAL. AF_08/2019</v>
      </c>
      <c r="F104" s="169" t="str">
        <f>IF($D104&lt;&gt;"",VLOOKUP($D104,'SINAPI JANEIRO-2022'!$1:$1048576,3,FALSE),"")</f>
        <v>M3</v>
      </c>
      <c r="G104" s="170">
        <v>9.7999999999999997E-3</v>
      </c>
      <c r="H104" s="171">
        <f>IF($D104&lt;&gt;"",VLOOKUP($D104,'SINAPI JANEIRO-2022'!$1:$1048576,4,FALSE),"")</f>
        <v>516.69000000000005</v>
      </c>
      <c r="I104" s="172">
        <f t="shared" si="8"/>
        <v>5.0599999999999996</v>
      </c>
    </row>
    <row r="105" spans="2:9" ht="51">
      <c r="B105" s="49" t="s">
        <v>3576</v>
      </c>
      <c r="C105" s="50" t="s">
        <v>3565</v>
      </c>
      <c r="D105" s="54">
        <v>184</v>
      </c>
      <c r="E105" s="168" t="str">
        <f>IF($D105&lt;&gt;"",VLOOKUP($D105,'SINAPI JANEIRO-2022'!$A$1:G112615,2,FALSE),"")</f>
        <v>BATENTE / PORTAL / ADUELA / MARCO EM MADEIRA MACICA COM REBAIXO, E = *3* CM, L = *14* CM, PARA PORTAS DE  GIRO DE *60 CM A 120* CM  X *210* CM, PINUS / EUCALIPTO / VIROLA OU EQUIVALENTE DA REGIAO (NAO INCLUI ALIZARES)</v>
      </c>
      <c r="F105" s="169" t="str">
        <f>IF($D105&lt;&gt;"",VLOOKUP($D105,'SINAPI JANEIRO-2022'!$1:$1048576,3,FALSE),"")</f>
        <v xml:space="preserve">JG    </v>
      </c>
      <c r="G105" s="170">
        <v>1</v>
      </c>
      <c r="H105" s="171">
        <f>IF($D105&lt;&gt;"",VLOOKUP($D105,'SINAPI JANEIRO-2022'!$1:$1048576,4,FALSE),"")</f>
        <v>75.56</v>
      </c>
      <c r="I105" s="172">
        <f t="shared" si="8"/>
        <v>75.56</v>
      </c>
    </row>
    <row r="106" spans="2:9" ht="25.5">
      <c r="B106" s="49" t="s">
        <v>3576</v>
      </c>
      <c r="C106" s="50" t="s">
        <v>3565</v>
      </c>
      <c r="D106" s="54">
        <v>2433</v>
      </c>
      <c r="E106" s="168" t="str">
        <f>IF($D106&lt;&gt;"",VLOOKUP($D106,'SINAPI JANEIRO-2022'!$A$1:G112616,2,FALSE),"")</f>
        <v>DOBRADICA EM ACO/FERRO, 3" X 2 1/2", E= 1,2 A 1,8 MM, SEM ANEL,  CROMADO OU ZINCADO, TAMPA CHATA, COM PARAFUSOS</v>
      </c>
      <c r="F106" s="169" t="str">
        <f>IF($D106&lt;&gt;"",VLOOKUP($D106,'SINAPI JANEIRO-2022'!$1:$1048576,3,FALSE),"")</f>
        <v xml:space="preserve">UN    </v>
      </c>
      <c r="G106" s="170">
        <v>3</v>
      </c>
      <c r="H106" s="171">
        <f>IF($D106&lt;&gt;"",VLOOKUP($D106,'SINAPI JANEIRO-2022'!$1:$1048576,4,FALSE),"")</f>
        <v>7.15</v>
      </c>
      <c r="I106" s="172">
        <f t="shared" si="8"/>
        <v>21.45</v>
      </c>
    </row>
    <row r="107" spans="2:9" ht="25.5">
      <c r="B107" s="49" t="s">
        <v>3576</v>
      </c>
      <c r="C107" s="50" t="s">
        <v>3565</v>
      </c>
      <c r="D107" s="54">
        <v>11058</v>
      </c>
      <c r="E107" s="168" t="str">
        <f>IF($D107&lt;&gt;"",VLOOKUP($D107,'SINAPI JANEIRO-2022'!$A$1:G112617,2,FALSE),"")</f>
        <v>PARAFUSO ROSCA SOBERBA ZINCADO CABECA CHATA FENDA SIMPLES 5,5 X 65 MM (2.1/2 ")</v>
      </c>
      <c r="F107" s="169" t="str">
        <f>IF($D107&lt;&gt;"",VLOOKUP($D107,'SINAPI JANEIRO-2022'!$1:$1048576,3,FALSE),"")</f>
        <v xml:space="preserve">UN    </v>
      </c>
      <c r="G107" s="170">
        <v>6</v>
      </c>
      <c r="H107" s="171">
        <f>IF($D107&lt;&gt;"",VLOOKUP($D107,'SINAPI JANEIRO-2022'!$1:$1048576,4,FALSE),"")</f>
        <v>0.42</v>
      </c>
      <c r="I107" s="172">
        <f t="shared" si="8"/>
        <v>2.52</v>
      </c>
    </row>
    <row r="108" spans="2:9" ht="25.5">
      <c r="B108" s="49" t="s">
        <v>3576</v>
      </c>
      <c r="C108" s="50" t="s">
        <v>3565</v>
      </c>
      <c r="D108" s="54">
        <v>4509</v>
      </c>
      <c r="E108" s="168" t="str">
        <f>IF($D108&lt;&gt;"",VLOOKUP($D108,'SINAPI JANEIRO-2022'!$A$1:G112618,2,FALSE),"")</f>
        <v>SARRAFO *2,5 X 10* CM EM PINUS, MISTA OU EQUIVALENTE DA REGIAO - BRUTA</v>
      </c>
      <c r="F108" s="169" t="str">
        <f>IF($D108&lt;&gt;"",VLOOKUP($D108,'SINAPI JANEIRO-2022'!$1:$1048576,3,FALSE),"")</f>
        <v xml:space="preserve">M     </v>
      </c>
      <c r="G108" s="170">
        <v>6</v>
      </c>
      <c r="H108" s="171">
        <f>IF($D108&lt;&gt;"",VLOOKUP($D108,'SINAPI JANEIRO-2022'!$1:$1048576,4,FALSE),"")</f>
        <v>4.58</v>
      </c>
      <c r="I108" s="172">
        <f t="shared" si="8"/>
        <v>27.48</v>
      </c>
    </row>
    <row r="109" spans="2:9" ht="51">
      <c r="B109" s="49" t="s">
        <v>3576</v>
      </c>
      <c r="C109" s="50" t="s">
        <v>3565</v>
      </c>
      <c r="D109" s="54">
        <v>10554</v>
      </c>
      <c r="E109" s="168" t="str">
        <f>IF($D109&lt;&gt;"",VLOOKUP($D109,'SINAPI JANEIRO-2022'!$A$1:G112619,2,FALSE),"")</f>
        <v>PORTA DE MADEIRA, FOLHA MEDIA (NBR 15930) DE 700 X 2100 MM, DE 35 MM A 40 MM DE ESPESSURA, NUCLEO SEMI-SOLIDO (SARRAFEADO), CAPA LISA EM HDF, ACABAMENTO EM PRIMER PARA PINTURA</v>
      </c>
      <c r="F109" s="169" t="str">
        <f>IF($D109&lt;&gt;"",VLOOKUP($D109,'SINAPI JANEIRO-2022'!$1:$1048576,3,FALSE),"")</f>
        <v xml:space="preserve">UN    </v>
      </c>
      <c r="G109" s="170">
        <v>1</v>
      </c>
      <c r="H109" s="171">
        <f>IF($D109&lt;&gt;"",VLOOKUP($D109,'SINAPI JANEIRO-2022'!$1:$1048576,4,FALSE),"")</f>
        <v>189.23</v>
      </c>
      <c r="I109" s="172">
        <f t="shared" si="8"/>
        <v>189.23</v>
      </c>
    </row>
    <row r="110" spans="2:9" ht="38.25">
      <c r="B110" s="49" t="s">
        <v>3576</v>
      </c>
      <c r="C110" s="50" t="s">
        <v>3565</v>
      </c>
      <c r="D110" s="54">
        <v>20007</v>
      </c>
      <c r="E110" s="168" t="str">
        <f>IF($D110&lt;&gt;"",VLOOKUP($D110,'SINAPI JANEIRO-2022'!$A$1:G112620,2,FALSE),"")</f>
        <v>GUARNICAO / ALIZAR / VISTA LISA EM MADEIRA MACICA, PARA PORTA , E = *1* CM, L = *5* CM,  PINUS /EUCALIPTO / VIROLA OU EQUIVALENTE DA REGIAO</v>
      </c>
      <c r="F110" s="169" t="str">
        <f>IF($D110&lt;&gt;"",VLOOKUP($D110,'SINAPI JANEIRO-2022'!$1:$1048576,3,FALSE),"")</f>
        <v xml:space="preserve">M     </v>
      </c>
      <c r="G110" s="170">
        <v>9.8000000000000007</v>
      </c>
      <c r="H110" s="171">
        <f>IF($D110&lt;&gt;"",VLOOKUP($D110,'SINAPI JANEIRO-2022'!$1:$1048576,4,FALSE),"")</f>
        <v>2.64</v>
      </c>
      <c r="I110" s="172">
        <f t="shared" si="8"/>
        <v>25.87</v>
      </c>
    </row>
    <row r="111" spans="2:9" ht="22.5" customHeight="1">
      <c r="B111" s="49" t="s">
        <v>3576</v>
      </c>
      <c r="C111" s="50" t="s">
        <v>3565</v>
      </c>
      <c r="D111" s="54">
        <v>20247</v>
      </c>
      <c r="E111" s="168" t="str">
        <f>IF($D111&lt;&gt;"",VLOOKUP($D111,'SINAPI JANEIRO-2022'!$A$1:G112621,2,FALSE),"")</f>
        <v>PREGO DE ACO POLIDO COM CABECA 15 X 15 (1 1/4 X 13)</v>
      </c>
      <c r="F111" s="169" t="str">
        <f>IF($D111&lt;&gt;"",VLOOKUP($D111,'SINAPI JANEIRO-2022'!$1:$1048576,3,FALSE),"")</f>
        <v xml:space="preserve">KG    </v>
      </c>
      <c r="G111" s="170">
        <v>0.58799999999999997</v>
      </c>
      <c r="H111" s="171">
        <f>IF($D111&lt;&gt;"",VLOOKUP($D111,'SINAPI JANEIRO-2022'!$1:$1048576,4,FALSE),"")</f>
        <v>26.62</v>
      </c>
      <c r="I111" s="172">
        <f t="shared" si="8"/>
        <v>15.65</v>
      </c>
    </row>
    <row r="112" spans="2:9" ht="14.25" customHeight="1">
      <c r="B112" s="180"/>
      <c r="C112" s="181"/>
      <c r="D112" s="181"/>
      <c r="E112" s="182"/>
      <c r="F112" s="181"/>
      <c r="G112" s="183"/>
      <c r="H112" s="184"/>
      <c r="I112" s="185"/>
    </row>
    <row r="113" spans="2:9" ht="25.5" customHeight="1">
      <c r="B113" s="164" t="s">
        <v>3586</v>
      </c>
      <c r="C113" s="59"/>
      <c r="D113" s="59"/>
      <c r="E113" s="46" t="s">
        <v>3587</v>
      </c>
      <c r="F113" s="47" t="s">
        <v>53</v>
      </c>
      <c r="G113" s="165">
        <v>1</v>
      </c>
      <c r="H113" s="166"/>
      <c r="I113" s="167">
        <f>TRUNC(SUM(I114:I124),2)</f>
        <v>1291.99</v>
      </c>
    </row>
    <row r="114" spans="2:9">
      <c r="B114" s="49" t="s">
        <v>3564</v>
      </c>
      <c r="C114" s="50" t="s">
        <v>3565</v>
      </c>
      <c r="D114" s="54">
        <v>88261</v>
      </c>
      <c r="E114" s="168" t="str">
        <f>IF($D114&lt;&gt;"",VLOOKUP($D114,'SINAPI JANEIRO-2022'!$A$1:G112624,2,FALSE),"")</f>
        <v>CARPINTEIRO DE ESQUADRIA COM ENCARGOS COMPLEMENTARES</v>
      </c>
      <c r="F114" s="169" t="str">
        <f>IF($D114&lt;&gt;"",VLOOKUP($D114,'SINAPI JANEIRO-2022'!$1:$1048576,3,FALSE),"")</f>
        <v>H</v>
      </c>
      <c r="G114" s="170">
        <v>3.5</v>
      </c>
      <c r="H114" s="171">
        <f>IF($D114&lt;&gt;"",VLOOKUP($D114,'SINAPI JANEIRO-2022'!$1:$1048576,4,FALSE),"")</f>
        <v>19.93</v>
      </c>
      <c r="I114" s="172">
        <f t="shared" ref="I114:I124" si="9">TRUNC(G114*H114,2)</f>
        <v>69.75</v>
      </c>
    </row>
    <row r="115" spans="2:9">
      <c r="B115" s="49" t="s">
        <v>3564</v>
      </c>
      <c r="C115" s="50" t="s">
        <v>3565</v>
      </c>
      <c r="D115" s="54">
        <v>88309</v>
      </c>
      <c r="E115" s="168" t="str">
        <f>IF($D115&lt;&gt;"",VLOOKUP($D115,'SINAPI JANEIRO-2022'!$A$1:G112625,2,FALSE),"")</f>
        <v>PEDREIRO COM ENCARGOS COMPLEMENTARES</v>
      </c>
      <c r="F115" s="169" t="str">
        <f>IF($D115&lt;&gt;"",VLOOKUP($D115,'SINAPI JANEIRO-2022'!$1:$1048576,3,FALSE),"")</f>
        <v>H</v>
      </c>
      <c r="G115" s="170">
        <v>1.85</v>
      </c>
      <c r="H115" s="171">
        <f>IF($D115&lt;&gt;"",VLOOKUP($D115,'SINAPI JANEIRO-2022'!$1:$1048576,4,FALSE),"")</f>
        <v>18.86</v>
      </c>
      <c r="I115" s="172">
        <f t="shared" si="9"/>
        <v>34.89</v>
      </c>
    </row>
    <row r="116" spans="2:9">
      <c r="B116" s="49" t="s">
        <v>3564</v>
      </c>
      <c r="C116" s="50" t="s">
        <v>3565</v>
      </c>
      <c r="D116" s="54">
        <v>88316</v>
      </c>
      <c r="E116" s="168" t="str">
        <f>IF($D116&lt;&gt;"",VLOOKUP($D116,'SINAPI JANEIRO-2022'!$A$1:G112626,2,FALSE),"")</f>
        <v>SERVENTE COM ENCARGOS COMPLEMENTARES</v>
      </c>
      <c r="F116" s="169" t="str">
        <f>IF($D116&lt;&gt;"",VLOOKUP($D116,'SINAPI JANEIRO-2022'!$1:$1048576,3,FALSE),"")</f>
        <v>H</v>
      </c>
      <c r="G116" s="196">
        <v>4</v>
      </c>
      <c r="H116" s="171">
        <f>IF($D116&lt;&gt;"",VLOOKUP($D116,'SINAPI JANEIRO-2022'!$1:$1048576,4,FALSE),"")</f>
        <v>15.16</v>
      </c>
      <c r="I116" s="172">
        <f t="shared" si="9"/>
        <v>60.64</v>
      </c>
    </row>
    <row r="117" spans="2:9" ht="38.25">
      <c r="B117" s="49" t="s">
        <v>3564</v>
      </c>
      <c r="C117" s="50" t="s">
        <v>3565</v>
      </c>
      <c r="D117" s="54">
        <v>88627</v>
      </c>
      <c r="E117" s="168" t="str">
        <f>IF($D117&lt;&gt;"",VLOOKUP($D117,'SINAPI JANEIRO-2022'!$A$1:G112627,2,FALSE),"")</f>
        <v>ARGAMASSA TRAÇO 1:0,5:4,5 (EM VOLUME DE CIMENTO, CAL E AREIA MÉDIA ÚMIDA) PARA ASSENTAMENTO DE ALVENARIA, PREPARO MANUAL. AF_08/2019</v>
      </c>
      <c r="F117" s="169" t="str">
        <f>IF($D117&lt;&gt;"",VLOOKUP($D117,'SINAPI JANEIRO-2022'!$1:$1048576,3,FALSE),"")</f>
        <v>M3</v>
      </c>
      <c r="G117" s="170">
        <v>0.01</v>
      </c>
      <c r="H117" s="171">
        <f>IF($D117&lt;&gt;"",VLOOKUP($D117,'SINAPI JANEIRO-2022'!$1:$1048576,4,FALSE),"")</f>
        <v>516.69000000000005</v>
      </c>
      <c r="I117" s="172">
        <f t="shared" si="9"/>
        <v>5.16</v>
      </c>
    </row>
    <row r="118" spans="2:9" ht="63.75">
      <c r="B118" s="49" t="s">
        <v>3576</v>
      </c>
      <c r="C118" s="50" t="s">
        <v>3565</v>
      </c>
      <c r="D118" s="54">
        <v>183</v>
      </c>
      <c r="E118" s="168" t="str">
        <f>IF($D118&lt;&gt;"",VLOOKUP($D118,'SINAPI JANEIRO-2022'!$A$1:G112628,2,FALSE),"")</f>
        <v>BATENTE / PORTAL / ADUELA / MARCO EM MADEIRA MACICA COM REBAIXO, E = *3* CM, L = *14* CM, PARA PORTAS DE  GIRO DE *60 CM A 120* CM  X *210* CM, CEDRINHO / ANGELIM COMERCIAL / TAURI / CURUPIXA / PEROBA / CUMARU OU EQUIVALENTE DA REGIAO (NAO INCLUI ALIZARES)</v>
      </c>
      <c r="F118" s="169" t="str">
        <f>IF($D118&lt;&gt;"",VLOOKUP($D118,'SINAPI JANEIRO-2022'!$1:$1048576,3,FALSE),"")</f>
        <v xml:space="preserve">JG    </v>
      </c>
      <c r="G118" s="170">
        <v>1</v>
      </c>
      <c r="H118" s="171">
        <f>IF($D118&lt;&gt;"",VLOOKUP($D118,'SINAPI JANEIRO-2022'!$1:$1048576,4,FALSE),"")</f>
        <v>122</v>
      </c>
      <c r="I118" s="172">
        <f t="shared" si="9"/>
        <v>122</v>
      </c>
    </row>
    <row r="119" spans="2:9" ht="38.25">
      <c r="B119" s="49" t="s">
        <v>3576</v>
      </c>
      <c r="C119" s="50" t="s">
        <v>3565</v>
      </c>
      <c r="D119" s="54">
        <v>20007</v>
      </c>
      <c r="E119" s="168" t="str">
        <f>IF($D119&lt;&gt;"",VLOOKUP($D119,'SINAPI JANEIRO-2022'!$A$1:G112629,2,FALSE),"")</f>
        <v>GUARNICAO / ALIZAR / VISTA LISA EM MADEIRA MACICA, PARA PORTA , E = *1* CM, L = *5* CM,  PINUS /EUCALIPTO / VIROLA OU EQUIVALENTE DA REGIAO</v>
      </c>
      <c r="F119" s="169" t="str">
        <f>IF($D119&lt;&gt;"",VLOOKUP($D119,'SINAPI JANEIRO-2022'!$1:$1048576,3,FALSE),"")</f>
        <v xml:space="preserve">M     </v>
      </c>
      <c r="G119" s="170">
        <v>10</v>
      </c>
      <c r="H119" s="171">
        <f>IF($D119&lt;&gt;"",VLOOKUP($D119,'SINAPI JANEIRO-2022'!$1:$1048576,4,FALSE),"")</f>
        <v>2.64</v>
      </c>
      <c r="I119" s="172">
        <f t="shared" si="9"/>
        <v>26.4</v>
      </c>
    </row>
    <row r="120" spans="2:9" ht="25.5">
      <c r="B120" s="49" t="s">
        <v>3576</v>
      </c>
      <c r="C120" s="50" t="s">
        <v>3565</v>
      </c>
      <c r="D120" s="54">
        <v>11058</v>
      </c>
      <c r="E120" s="168" t="str">
        <f>IF($D120&lt;&gt;"",VLOOKUP($D120,'SINAPI JANEIRO-2022'!$A$1:G112630,2,FALSE),"")</f>
        <v>PARAFUSO ROSCA SOBERBA ZINCADO CABECA CHATA FENDA SIMPLES 5,5 X 65 MM (2.1/2 ")</v>
      </c>
      <c r="F120" s="169" t="str">
        <f>IF($D120&lt;&gt;"",VLOOKUP($D120,'SINAPI JANEIRO-2022'!$1:$1048576,3,FALSE),"")</f>
        <v xml:space="preserve">UN    </v>
      </c>
      <c r="G120" s="170">
        <v>6</v>
      </c>
      <c r="H120" s="171">
        <f>IF($D120&lt;&gt;"",VLOOKUP($D120,'SINAPI JANEIRO-2022'!$1:$1048576,4,FALSE),"")</f>
        <v>0.42</v>
      </c>
      <c r="I120" s="172">
        <f t="shared" si="9"/>
        <v>2.52</v>
      </c>
    </row>
    <row r="121" spans="2:9" ht="25.5">
      <c r="B121" s="49" t="s">
        <v>3576</v>
      </c>
      <c r="C121" s="50" t="s">
        <v>3565</v>
      </c>
      <c r="D121" s="54">
        <v>4509</v>
      </c>
      <c r="E121" s="168" t="str">
        <f>IF($D121&lt;&gt;"",VLOOKUP($D121,'SINAPI JANEIRO-2022'!$A$1:G112631,2,FALSE),"")</f>
        <v>SARRAFO *2,5 X 10* CM EM PINUS, MISTA OU EQUIVALENTE DA REGIAO - BRUTA</v>
      </c>
      <c r="F121" s="169" t="str">
        <f>IF($D121&lt;&gt;"",VLOOKUP($D121,'SINAPI JANEIRO-2022'!$1:$1048576,3,FALSE),"")</f>
        <v xml:space="preserve">M     </v>
      </c>
      <c r="G121" s="170">
        <v>6</v>
      </c>
      <c r="H121" s="171">
        <f>IF($D121&lt;&gt;"",VLOOKUP($D121,'SINAPI JANEIRO-2022'!$1:$1048576,4,FALSE),"")</f>
        <v>4.58</v>
      </c>
      <c r="I121" s="172">
        <f t="shared" si="9"/>
        <v>27.48</v>
      </c>
    </row>
    <row r="122" spans="2:9" ht="25.5">
      <c r="B122" s="49" t="s">
        <v>3576</v>
      </c>
      <c r="C122" s="50" t="s">
        <v>3565</v>
      </c>
      <c r="D122" s="54">
        <v>4969</v>
      </c>
      <c r="E122" s="168" t="str">
        <f>IF($D122&lt;&gt;"",VLOOKUP($D122,'SINAPI JANEIRO-2022'!$A$1:G112632,2,FALSE),"")</f>
        <v>PORTA DE MADEIRA-DE-LEI TIPO VENEZIANA (ANGELIM OU EQUIVALENTE REGIONAL), E = *3,5* CM</v>
      </c>
      <c r="F122" s="169" t="str">
        <f>IF($D122&lt;&gt;"",VLOOKUP($D122,'SINAPI JANEIRO-2022'!$1:$1048576,3,FALSE),"")</f>
        <v xml:space="preserve">M2    </v>
      </c>
      <c r="G122" s="170">
        <f>2.1*0.8*1.3</f>
        <v>2.1840000000000002</v>
      </c>
      <c r="H122" s="171">
        <f>IF($D122&lt;&gt;"",VLOOKUP($D122,'SINAPI JANEIRO-2022'!$1:$1048576,4,FALSE),"")</f>
        <v>391.17</v>
      </c>
      <c r="I122" s="172">
        <f t="shared" si="9"/>
        <v>854.31</v>
      </c>
    </row>
    <row r="123" spans="2:9" ht="25.5">
      <c r="B123" s="49" t="s">
        <v>3576</v>
      </c>
      <c r="C123" s="50" t="s">
        <v>3565</v>
      </c>
      <c r="D123" s="54">
        <v>11447</v>
      </c>
      <c r="E123" s="168" t="str">
        <f>IF($D123&lt;&gt;"",VLOOKUP($D123,'SINAPI JANEIRO-2022'!$A$1:G112633,2,FALSE),"")</f>
        <v>DOBRADICA EM LATAO, 3 " X 2 1/2 ", E= 1,9 A 2 MM, COM ANEL, CROMADO, TAMPA BOLA, COM PARAFUSOS</v>
      </c>
      <c r="F123" s="169" t="str">
        <f>IF($D123&lt;&gt;"",VLOOKUP($D123,'SINAPI JANEIRO-2022'!$1:$1048576,3,FALSE),"")</f>
        <v xml:space="preserve">UN    </v>
      </c>
      <c r="G123" s="170">
        <v>3</v>
      </c>
      <c r="H123" s="171">
        <f>IF($D123&lt;&gt;"",VLOOKUP($D123,'SINAPI JANEIRO-2022'!$1:$1048576,4,FALSE),"")</f>
        <v>24.29</v>
      </c>
      <c r="I123" s="172">
        <f t="shared" si="9"/>
        <v>72.87</v>
      </c>
    </row>
    <row r="124" spans="2:9">
      <c r="B124" s="49" t="s">
        <v>3576</v>
      </c>
      <c r="C124" s="50" t="s">
        <v>3565</v>
      </c>
      <c r="D124" s="54">
        <v>20247</v>
      </c>
      <c r="E124" s="168" t="str">
        <f>IF($D124&lt;&gt;"",VLOOKUP($D124,'SINAPI JANEIRO-2022'!$A$1:G112634,2,FALSE),"")</f>
        <v>PREGO DE ACO POLIDO COM CABECA 15 X 15 (1 1/4 X 13)</v>
      </c>
      <c r="F124" s="169" t="str">
        <f>IF($D124&lt;&gt;"",VLOOKUP($D124,'SINAPI JANEIRO-2022'!$1:$1048576,3,FALSE),"")</f>
        <v xml:space="preserve">KG    </v>
      </c>
      <c r="G124" s="170">
        <v>0.6</v>
      </c>
      <c r="H124" s="171">
        <f>IF($D124&lt;&gt;"",VLOOKUP($D124,'SINAPI JANEIRO-2022'!$1:$1048576,4,FALSE),"")</f>
        <v>26.62</v>
      </c>
      <c r="I124" s="172">
        <f t="shared" si="9"/>
        <v>15.97</v>
      </c>
    </row>
    <row r="125" spans="2:9" ht="14.25" customHeight="1">
      <c r="B125" s="180"/>
      <c r="C125" s="181"/>
      <c r="D125" s="181"/>
      <c r="E125" s="182"/>
      <c r="F125" s="181"/>
      <c r="G125" s="183"/>
      <c r="H125" s="184"/>
      <c r="I125" s="185"/>
    </row>
    <row r="126" spans="2:9" ht="25.5" customHeight="1">
      <c r="B126" s="164" t="s">
        <v>3589</v>
      </c>
      <c r="C126" s="59"/>
      <c r="D126" s="59"/>
      <c r="E126" s="46" t="s">
        <v>3590</v>
      </c>
      <c r="F126" s="47" t="s">
        <v>53</v>
      </c>
      <c r="G126" s="165">
        <v>1</v>
      </c>
      <c r="H126" s="166"/>
      <c r="I126" s="167">
        <f>TRUNC(SUM(I127:I137),2)</f>
        <v>500.45</v>
      </c>
    </row>
    <row r="127" spans="2:9">
      <c r="B127" s="49" t="s">
        <v>3564</v>
      </c>
      <c r="C127" s="50" t="s">
        <v>3565</v>
      </c>
      <c r="D127" s="54">
        <v>88261</v>
      </c>
      <c r="E127" s="168" t="str">
        <f>IF($D127&lt;&gt;"",VLOOKUP($D127,'SINAPI JANEIRO-2022'!$A$1:G112637,2,FALSE),"")</f>
        <v>CARPINTEIRO DE ESQUADRIA COM ENCARGOS COMPLEMENTARES</v>
      </c>
      <c r="F127" s="169" t="str">
        <f>IF($D127&lt;&gt;"",VLOOKUP($D127,'SINAPI JANEIRO-2022'!$1:$1048576,3,FALSE),"")</f>
        <v>H</v>
      </c>
      <c r="G127" s="170">
        <v>2.0499999999999998</v>
      </c>
      <c r="H127" s="171">
        <f>IF($D127&lt;&gt;"",VLOOKUP($D127,'SINAPI JANEIRO-2022'!$1:$1048576,4,FALSE),"")</f>
        <v>19.93</v>
      </c>
      <c r="I127" s="172">
        <f t="shared" ref="I127:I137" si="10">TRUNC(G127*H127,2)</f>
        <v>40.85</v>
      </c>
    </row>
    <row r="128" spans="2:9">
      <c r="B128" s="49" t="s">
        <v>3564</v>
      </c>
      <c r="C128" s="50" t="s">
        <v>3565</v>
      </c>
      <c r="D128" s="54">
        <v>88309</v>
      </c>
      <c r="E128" s="168" t="str">
        <f>IF($D128&lt;&gt;"",VLOOKUP($D128,'SINAPI JANEIRO-2022'!$A$1:G112638,2,FALSE),"")</f>
        <v>PEDREIRO COM ENCARGOS COMPLEMENTARES</v>
      </c>
      <c r="F128" s="169" t="str">
        <f>IF($D128&lt;&gt;"",VLOOKUP($D128,'SINAPI JANEIRO-2022'!$1:$1048576,3,FALSE),"")</f>
        <v>H</v>
      </c>
      <c r="G128" s="170">
        <v>1.4</v>
      </c>
      <c r="H128" s="171">
        <f>IF($D128&lt;&gt;"",VLOOKUP($D128,'SINAPI JANEIRO-2022'!$1:$1048576,4,FALSE),"")</f>
        <v>18.86</v>
      </c>
      <c r="I128" s="172">
        <f t="shared" si="10"/>
        <v>26.4</v>
      </c>
    </row>
    <row r="129" spans="2:9">
      <c r="B129" s="49" t="s">
        <v>3564</v>
      </c>
      <c r="C129" s="50" t="s">
        <v>3565</v>
      </c>
      <c r="D129" s="54">
        <v>88316</v>
      </c>
      <c r="E129" s="168" t="str">
        <f>IF($D129&lt;&gt;"",VLOOKUP($D129,'SINAPI JANEIRO-2022'!$A$1:G112639,2,FALSE),"")</f>
        <v>SERVENTE COM ENCARGOS COMPLEMENTARES</v>
      </c>
      <c r="F129" s="169" t="str">
        <f>IF($D129&lt;&gt;"",VLOOKUP($D129,'SINAPI JANEIRO-2022'!$1:$1048576,3,FALSE),"")</f>
        <v>H</v>
      </c>
      <c r="G129" s="170">
        <v>3.45</v>
      </c>
      <c r="H129" s="171">
        <f>IF($D129&lt;&gt;"",VLOOKUP($D129,'SINAPI JANEIRO-2022'!$1:$1048576,4,FALSE),"")</f>
        <v>15.16</v>
      </c>
      <c r="I129" s="172">
        <f t="shared" si="10"/>
        <v>52.3</v>
      </c>
    </row>
    <row r="130" spans="2:9" ht="38.25">
      <c r="B130" s="49" t="s">
        <v>3564</v>
      </c>
      <c r="C130" s="50" t="s">
        <v>3565</v>
      </c>
      <c r="D130" s="54">
        <v>88627</v>
      </c>
      <c r="E130" s="168" t="str">
        <f>IF($D130&lt;&gt;"",VLOOKUP($D130,'SINAPI JANEIRO-2022'!$A$1:G112640,2,FALSE),"")</f>
        <v>ARGAMASSA TRAÇO 1:0,5:4,5 (EM VOLUME DE CIMENTO, CAL E AREIA MÉDIA ÚMIDA) PARA ASSENTAMENTO DE ALVENARIA, PREPARO MANUAL. AF_08/2019</v>
      </c>
      <c r="F130" s="169" t="str">
        <f>IF($D130&lt;&gt;"",VLOOKUP($D130,'SINAPI JANEIRO-2022'!$1:$1048576,3,FALSE),"")</f>
        <v>M3</v>
      </c>
      <c r="G130" s="170">
        <v>0.01</v>
      </c>
      <c r="H130" s="171">
        <f>IF($D130&lt;&gt;"",VLOOKUP($D130,'SINAPI JANEIRO-2022'!$1:$1048576,4,FALSE),"")</f>
        <v>516.69000000000005</v>
      </c>
      <c r="I130" s="172">
        <f t="shared" si="10"/>
        <v>5.16</v>
      </c>
    </row>
    <row r="131" spans="2:9" ht="51">
      <c r="B131" s="49" t="s">
        <v>3576</v>
      </c>
      <c r="C131" s="50" t="s">
        <v>3565</v>
      </c>
      <c r="D131" s="54">
        <v>184</v>
      </c>
      <c r="E131" s="168" t="str">
        <f>IF($D131&lt;&gt;"",VLOOKUP($D131,'SINAPI JANEIRO-2022'!$A$1:G112641,2,FALSE),"")</f>
        <v>BATENTE / PORTAL / ADUELA / MARCO EM MADEIRA MACICA COM REBAIXO, E = *3* CM, L = *14* CM, PARA PORTAS DE  GIRO DE *60 CM A 120* CM  X *210* CM, PINUS / EUCALIPTO / VIROLA OU EQUIVALENTE DA REGIAO (NAO INCLUI ALIZARES)</v>
      </c>
      <c r="F131" s="169" t="str">
        <f>IF($D131&lt;&gt;"",VLOOKUP($D131,'SINAPI JANEIRO-2022'!$1:$1048576,3,FALSE),"")</f>
        <v xml:space="preserve">JG    </v>
      </c>
      <c r="G131" s="170">
        <v>1</v>
      </c>
      <c r="H131" s="171">
        <f>IF($D131&lt;&gt;"",VLOOKUP($D131,'SINAPI JANEIRO-2022'!$1:$1048576,4,FALSE),"")</f>
        <v>75.56</v>
      </c>
      <c r="I131" s="172">
        <f t="shared" si="10"/>
        <v>75.56</v>
      </c>
    </row>
    <row r="132" spans="2:9" ht="25.5">
      <c r="B132" s="49" t="s">
        <v>3576</v>
      </c>
      <c r="C132" s="50" t="s">
        <v>3565</v>
      </c>
      <c r="D132" s="54">
        <v>2433</v>
      </c>
      <c r="E132" s="168" t="str">
        <f>IF($D132&lt;&gt;"",VLOOKUP($D132,'SINAPI JANEIRO-2022'!$A$1:G112642,2,FALSE),"")</f>
        <v>DOBRADICA EM ACO/FERRO, 3" X 2 1/2", E= 1,2 A 1,8 MM, SEM ANEL,  CROMADO OU ZINCADO, TAMPA CHATA, COM PARAFUSOS</v>
      </c>
      <c r="F132" s="169" t="str">
        <f>IF($D132&lt;&gt;"",VLOOKUP($D132,'SINAPI JANEIRO-2022'!$1:$1048576,3,FALSE),"")</f>
        <v xml:space="preserve">UN    </v>
      </c>
      <c r="G132" s="170">
        <v>3</v>
      </c>
      <c r="H132" s="171">
        <f>IF($D132&lt;&gt;"",VLOOKUP($D132,'SINAPI JANEIRO-2022'!$1:$1048576,4,FALSE),"")</f>
        <v>7.15</v>
      </c>
      <c r="I132" s="172">
        <f t="shared" si="10"/>
        <v>21.45</v>
      </c>
    </row>
    <row r="133" spans="2:9" ht="25.5">
      <c r="B133" s="49" t="s">
        <v>3576</v>
      </c>
      <c r="C133" s="50" t="s">
        <v>3565</v>
      </c>
      <c r="D133" s="54">
        <v>11058</v>
      </c>
      <c r="E133" s="168" t="str">
        <f>IF($D133&lt;&gt;"",VLOOKUP($D133,'SINAPI JANEIRO-2022'!$A$1:G112643,2,FALSE),"")</f>
        <v>PARAFUSO ROSCA SOBERBA ZINCADO CABECA CHATA FENDA SIMPLES 5,5 X 65 MM (2.1/2 ")</v>
      </c>
      <c r="F133" s="169" t="str">
        <f>IF($D133&lt;&gt;"",VLOOKUP($D133,'SINAPI JANEIRO-2022'!$1:$1048576,3,FALSE),"")</f>
        <v xml:space="preserve">UN    </v>
      </c>
      <c r="G133" s="170">
        <v>6</v>
      </c>
      <c r="H133" s="171">
        <f>IF($D133&lt;&gt;"",VLOOKUP($D133,'SINAPI JANEIRO-2022'!$1:$1048576,4,FALSE),"")</f>
        <v>0.42</v>
      </c>
      <c r="I133" s="172">
        <f t="shared" si="10"/>
        <v>2.52</v>
      </c>
    </row>
    <row r="134" spans="2:9" ht="25.5">
      <c r="B134" s="49" t="s">
        <v>3576</v>
      </c>
      <c r="C134" s="50" t="s">
        <v>3565</v>
      </c>
      <c r="D134" s="54">
        <v>4509</v>
      </c>
      <c r="E134" s="168" t="str">
        <f>IF($D134&lt;&gt;"",VLOOKUP($D134,'SINAPI JANEIRO-2022'!$A$1:G112644,2,FALSE),"")</f>
        <v>SARRAFO *2,5 X 10* CM EM PINUS, MISTA OU EQUIVALENTE DA REGIAO - BRUTA</v>
      </c>
      <c r="F134" s="169" t="str">
        <f>IF($D134&lt;&gt;"",VLOOKUP($D134,'SINAPI JANEIRO-2022'!$1:$1048576,3,FALSE),"")</f>
        <v xml:space="preserve">M     </v>
      </c>
      <c r="G134" s="170">
        <v>6</v>
      </c>
      <c r="H134" s="171">
        <f>IF($D134&lt;&gt;"",VLOOKUP($D134,'SINAPI JANEIRO-2022'!$1:$1048576,4,FALSE),"")</f>
        <v>4.58</v>
      </c>
      <c r="I134" s="172">
        <f t="shared" si="10"/>
        <v>27.48</v>
      </c>
    </row>
    <row r="135" spans="2:9" ht="51">
      <c r="B135" s="49" t="s">
        <v>3576</v>
      </c>
      <c r="C135" s="50" t="s">
        <v>3565</v>
      </c>
      <c r="D135" s="54">
        <v>10555</v>
      </c>
      <c r="E135" s="168" t="str">
        <f>IF($D135&lt;&gt;"",VLOOKUP($D135,'SINAPI JANEIRO-2022'!$A$1:G112645,2,FALSE),"")</f>
        <v>PORTA DE MADEIRA, FOLHA MEDIA (NBR 15930) DE 800 X 2100 MM, DE 35 MM A 40 MM DE ESPESSURA, NUCLEO SEMI-SOLIDO (SARRAFEADO), CAPA LISA EM HDF, ACABAMENTO EM PRIMER PARA PINTURA</v>
      </c>
      <c r="F135" s="169" t="str">
        <f>IF($D135&lt;&gt;"",VLOOKUP($D135,'SINAPI JANEIRO-2022'!$1:$1048576,3,FALSE),"")</f>
        <v xml:space="preserve">UN    </v>
      </c>
      <c r="G135" s="170">
        <v>1</v>
      </c>
      <c r="H135" s="171">
        <f>IF($D135&lt;&gt;"",VLOOKUP($D135,'SINAPI JANEIRO-2022'!$1:$1048576,4,FALSE),"")</f>
        <v>206.36</v>
      </c>
      <c r="I135" s="172">
        <f t="shared" si="10"/>
        <v>206.36</v>
      </c>
    </row>
    <row r="136" spans="2:9" ht="38.25">
      <c r="B136" s="49" t="s">
        <v>3576</v>
      </c>
      <c r="C136" s="50" t="s">
        <v>3565</v>
      </c>
      <c r="D136" s="54">
        <v>20007</v>
      </c>
      <c r="E136" s="168" t="str">
        <f>IF($D136&lt;&gt;"",VLOOKUP($D136,'SINAPI JANEIRO-2022'!$A$1:G112646,2,FALSE),"")</f>
        <v>GUARNICAO / ALIZAR / VISTA LISA EM MADEIRA MACICA, PARA PORTA , E = *1* CM, L = *5* CM,  PINUS /EUCALIPTO / VIROLA OU EQUIVALENTE DA REGIAO</v>
      </c>
      <c r="F136" s="169" t="str">
        <f>IF($D136&lt;&gt;"",VLOOKUP($D136,'SINAPI JANEIRO-2022'!$1:$1048576,3,FALSE),"")</f>
        <v xml:space="preserve">M     </v>
      </c>
      <c r="G136" s="170">
        <v>10</v>
      </c>
      <c r="H136" s="171">
        <f>IF($D136&lt;&gt;"",VLOOKUP($D136,'SINAPI JANEIRO-2022'!$1:$1048576,4,FALSE),"")</f>
        <v>2.64</v>
      </c>
      <c r="I136" s="172">
        <f t="shared" si="10"/>
        <v>26.4</v>
      </c>
    </row>
    <row r="137" spans="2:9">
      <c r="B137" s="49" t="s">
        <v>3576</v>
      </c>
      <c r="C137" s="50" t="s">
        <v>3565</v>
      </c>
      <c r="D137" s="54">
        <v>20247</v>
      </c>
      <c r="E137" s="168" t="str">
        <f>IF($D137&lt;&gt;"",VLOOKUP($D137,'SINAPI JANEIRO-2022'!$A$1:G112647,2,FALSE),"")</f>
        <v>PREGO DE ACO POLIDO COM CABECA 15 X 15 (1 1/4 X 13)</v>
      </c>
      <c r="F137" s="169" t="str">
        <f>IF($D137&lt;&gt;"",VLOOKUP($D137,'SINAPI JANEIRO-2022'!$1:$1048576,3,FALSE),"")</f>
        <v xml:space="preserve">KG    </v>
      </c>
      <c r="G137" s="170">
        <v>0.6</v>
      </c>
      <c r="H137" s="171">
        <f>IF($D137&lt;&gt;"",VLOOKUP($D137,'SINAPI JANEIRO-2022'!$1:$1048576,4,FALSE),"")</f>
        <v>26.62</v>
      </c>
      <c r="I137" s="172">
        <f t="shared" si="10"/>
        <v>15.97</v>
      </c>
    </row>
    <row r="138" spans="2:9" ht="14.25" customHeight="1">
      <c r="B138" s="180"/>
      <c r="C138" s="181"/>
      <c r="D138" s="181"/>
      <c r="E138" s="182"/>
      <c r="F138" s="181"/>
      <c r="G138" s="183"/>
      <c r="H138" s="184"/>
      <c r="I138" s="185"/>
    </row>
    <row r="139" spans="2:9" ht="25.5" customHeight="1">
      <c r="B139" s="164" t="s">
        <v>3592</v>
      </c>
      <c r="C139" s="59"/>
      <c r="D139" s="59"/>
      <c r="E139" s="46" t="s">
        <v>3593</v>
      </c>
      <c r="F139" s="47" t="s">
        <v>53</v>
      </c>
      <c r="G139" s="165">
        <v>1</v>
      </c>
      <c r="H139" s="166"/>
      <c r="I139" s="167">
        <f>TRUNC(SUM(I140:I150),2)</f>
        <v>500.45</v>
      </c>
    </row>
    <row r="140" spans="2:9">
      <c r="B140" s="49" t="s">
        <v>3564</v>
      </c>
      <c r="C140" s="50" t="s">
        <v>3565</v>
      </c>
      <c r="D140" s="54">
        <v>88261</v>
      </c>
      <c r="E140" s="168" t="str">
        <f>IF($D140&lt;&gt;"",VLOOKUP($D140,'SINAPI JANEIRO-2022'!$A$1:G112650,2,FALSE),"")</f>
        <v>CARPINTEIRO DE ESQUADRIA COM ENCARGOS COMPLEMENTARES</v>
      </c>
      <c r="F140" s="169" t="str">
        <f>IF($D140&lt;&gt;"",VLOOKUP($D140,'SINAPI JANEIRO-2022'!$1:$1048576,3,FALSE),"")</f>
        <v>H</v>
      </c>
      <c r="G140" s="170">
        <v>2.0499999999999998</v>
      </c>
      <c r="H140" s="171">
        <f>IF($D140&lt;&gt;"",VLOOKUP($D140,'SINAPI JANEIRO-2022'!$1:$1048576,4,FALSE),"")</f>
        <v>19.93</v>
      </c>
      <c r="I140" s="172">
        <f t="shared" ref="I140:I150" si="11">TRUNC(G140*H140,2)</f>
        <v>40.85</v>
      </c>
    </row>
    <row r="141" spans="2:9">
      <c r="B141" s="49" t="s">
        <v>3564</v>
      </c>
      <c r="C141" s="50" t="s">
        <v>3565</v>
      </c>
      <c r="D141" s="54">
        <v>88309</v>
      </c>
      <c r="E141" s="168" t="str">
        <f>IF($D141&lt;&gt;"",VLOOKUP($D141,'SINAPI JANEIRO-2022'!$A$1:G112651,2,FALSE),"")</f>
        <v>PEDREIRO COM ENCARGOS COMPLEMENTARES</v>
      </c>
      <c r="F141" s="169" t="str">
        <f>IF($D141&lt;&gt;"",VLOOKUP($D141,'SINAPI JANEIRO-2022'!$1:$1048576,3,FALSE),"")</f>
        <v>H</v>
      </c>
      <c r="G141" s="170">
        <v>1.4</v>
      </c>
      <c r="H141" s="171">
        <f>IF($D141&lt;&gt;"",VLOOKUP($D141,'SINAPI JANEIRO-2022'!$1:$1048576,4,FALSE),"")</f>
        <v>18.86</v>
      </c>
      <c r="I141" s="172">
        <f t="shared" si="11"/>
        <v>26.4</v>
      </c>
    </row>
    <row r="142" spans="2:9">
      <c r="B142" s="49" t="s">
        <v>3564</v>
      </c>
      <c r="C142" s="50" t="s">
        <v>3565</v>
      </c>
      <c r="D142" s="54">
        <v>88316</v>
      </c>
      <c r="E142" s="168" t="str">
        <f>IF($D142&lt;&gt;"",VLOOKUP($D142,'SINAPI JANEIRO-2022'!$A$1:G112652,2,FALSE),"")</f>
        <v>SERVENTE COM ENCARGOS COMPLEMENTARES</v>
      </c>
      <c r="F142" s="169" t="str">
        <f>IF($D142&lt;&gt;"",VLOOKUP($D142,'SINAPI JANEIRO-2022'!$1:$1048576,3,FALSE),"")</f>
        <v>H</v>
      </c>
      <c r="G142" s="170">
        <v>3.45</v>
      </c>
      <c r="H142" s="171">
        <f>IF($D142&lt;&gt;"",VLOOKUP($D142,'SINAPI JANEIRO-2022'!$1:$1048576,4,FALSE),"")</f>
        <v>15.16</v>
      </c>
      <c r="I142" s="172">
        <f t="shared" si="11"/>
        <v>52.3</v>
      </c>
    </row>
    <row r="143" spans="2:9" ht="38.25">
      <c r="B143" s="49" t="s">
        <v>3564</v>
      </c>
      <c r="C143" s="50" t="s">
        <v>3565</v>
      </c>
      <c r="D143" s="54">
        <v>88627</v>
      </c>
      <c r="E143" s="168" t="str">
        <f>IF($D143&lt;&gt;"",VLOOKUP($D143,'SINAPI JANEIRO-2022'!$A$1:G112653,2,FALSE),"")</f>
        <v>ARGAMASSA TRAÇO 1:0,5:4,5 (EM VOLUME DE CIMENTO, CAL E AREIA MÉDIA ÚMIDA) PARA ASSENTAMENTO DE ALVENARIA, PREPARO MANUAL. AF_08/2019</v>
      </c>
      <c r="F143" s="169" t="str">
        <f>IF($D143&lt;&gt;"",VLOOKUP($D143,'SINAPI JANEIRO-2022'!$1:$1048576,3,FALSE),"")</f>
        <v>M3</v>
      </c>
      <c r="G143" s="170">
        <v>0.01</v>
      </c>
      <c r="H143" s="171">
        <f>IF($D143&lt;&gt;"",VLOOKUP($D143,'SINAPI JANEIRO-2022'!$1:$1048576,4,FALSE),"")</f>
        <v>516.69000000000005</v>
      </c>
      <c r="I143" s="172">
        <f t="shared" si="11"/>
        <v>5.16</v>
      </c>
    </row>
    <row r="144" spans="2:9" ht="51">
      <c r="B144" s="49" t="s">
        <v>3576</v>
      </c>
      <c r="C144" s="50" t="s">
        <v>3565</v>
      </c>
      <c r="D144" s="54">
        <v>184</v>
      </c>
      <c r="E144" s="168" t="str">
        <f>IF($D144&lt;&gt;"",VLOOKUP($D144,'SINAPI JANEIRO-2022'!$A$1:G112654,2,FALSE),"")</f>
        <v>BATENTE / PORTAL / ADUELA / MARCO EM MADEIRA MACICA COM REBAIXO, E = *3* CM, L = *14* CM, PARA PORTAS DE  GIRO DE *60 CM A 120* CM  X *210* CM, PINUS / EUCALIPTO / VIROLA OU EQUIVALENTE DA REGIAO (NAO INCLUI ALIZARES)</v>
      </c>
      <c r="F144" s="169" t="str">
        <f>IF($D144&lt;&gt;"",VLOOKUP($D144,'SINAPI JANEIRO-2022'!$1:$1048576,3,FALSE),"")</f>
        <v xml:space="preserve">JG    </v>
      </c>
      <c r="G144" s="170">
        <v>1</v>
      </c>
      <c r="H144" s="171">
        <f>IF($D144&lt;&gt;"",VLOOKUP($D144,'SINAPI JANEIRO-2022'!$1:$1048576,4,FALSE),"")</f>
        <v>75.56</v>
      </c>
      <c r="I144" s="172">
        <f t="shared" si="11"/>
        <v>75.56</v>
      </c>
    </row>
    <row r="145" spans="2:9" ht="25.5">
      <c r="B145" s="49" t="s">
        <v>3576</v>
      </c>
      <c r="C145" s="50" t="s">
        <v>3565</v>
      </c>
      <c r="D145" s="54">
        <v>2433</v>
      </c>
      <c r="E145" s="168" t="str">
        <f>IF($D145&lt;&gt;"",VLOOKUP($D145,'SINAPI JANEIRO-2022'!$A$1:G112655,2,FALSE),"")</f>
        <v>DOBRADICA EM ACO/FERRO, 3" X 2 1/2", E= 1,2 A 1,8 MM, SEM ANEL,  CROMADO OU ZINCADO, TAMPA CHATA, COM PARAFUSOS</v>
      </c>
      <c r="F145" s="169" t="str">
        <f>IF($D145&lt;&gt;"",VLOOKUP($D145,'SINAPI JANEIRO-2022'!$1:$1048576,3,FALSE),"")</f>
        <v xml:space="preserve">UN    </v>
      </c>
      <c r="G145" s="170">
        <v>3</v>
      </c>
      <c r="H145" s="171">
        <f>IF($D145&lt;&gt;"",VLOOKUP($D145,'SINAPI JANEIRO-2022'!$1:$1048576,4,FALSE),"")</f>
        <v>7.15</v>
      </c>
      <c r="I145" s="172">
        <f t="shared" si="11"/>
        <v>21.45</v>
      </c>
    </row>
    <row r="146" spans="2:9" ht="25.5">
      <c r="B146" s="49" t="s">
        <v>3576</v>
      </c>
      <c r="C146" s="50" t="s">
        <v>3565</v>
      </c>
      <c r="D146" s="54">
        <v>11058</v>
      </c>
      <c r="E146" s="168" t="str">
        <f>IF($D146&lt;&gt;"",VLOOKUP($D146,'SINAPI JANEIRO-2022'!$A$1:G112656,2,FALSE),"")</f>
        <v>PARAFUSO ROSCA SOBERBA ZINCADO CABECA CHATA FENDA SIMPLES 5,5 X 65 MM (2.1/2 ")</v>
      </c>
      <c r="F146" s="169" t="str">
        <f>IF($D146&lt;&gt;"",VLOOKUP($D146,'SINAPI JANEIRO-2022'!$1:$1048576,3,FALSE),"")</f>
        <v xml:space="preserve">UN    </v>
      </c>
      <c r="G146" s="170">
        <v>6</v>
      </c>
      <c r="H146" s="171">
        <f>IF($D146&lt;&gt;"",VLOOKUP($D146,'SINAPI JANEIRO-2022'!$1:$1048576,4,FALSE),"")</f>
        <v>0.42</v>
      </c>
      <c r="I146" s="172">
        <f t="shared" si="11"/>
        <v>2.52</v>
      </c>
    </row>
    <row r="147" spans="2:9" ht="25.5">
      <c r="B147" s="49" t="s">
        <v>3576</v>
      </c>
      <c r="C147" s="50" t="s">
        <v>3565</v>
      </c>
      <c r="D147" s="54">
        <v>4509</v>
      </c>
      <c r="E147" s="168" t="str">
        <f>IF($D147&lt;&gt;"",VLOOKUP($D147,'SINAPI JANEIRO-2022'!$A$1:G112657,2,FALSE),"")</f>
        <v>SARRAFO *2,5 X 10* CM EM PINUS, MISTA OU EQUIVALENTE DA REGIAO - BRUTA</v>
      </c>
      <c r="F147" s="169" t="str">
        <f>IF($D147&lt;&gt;"",VLOOKUP($D147,'SINAPI JANEIRO-2022'!$1:$1048576,3,FALSE),"")</f>
        <v xml:space="preserve">M     </v>
      </c>
      <c r="G147" s="170">
        <v>6</v>
      </c>
      <c r="H147" s="171">
        <f>IF($D147&lt;&gt;"",VLOOKUP($D147,'SINAPI JANEIRO-2022'!$1:$1048576,4,FALSE),"")</f>
        <v>4.58</v>
      </c>
      <c r="I147" s="172">
        <f t="shared" si="11"/>
        <v>27.48</v>
      </c>
    </row>
    <row r="148" spans="2:9" ht="51">
      <c r="B148" s="49" t="s">
        <v>3576</v>
      </c>
      <c r="C148" s="50" t="s">
        <v>3565</v>
      </c>
      <c r="D148" s="54">
        <v>10555</v>
      </c>
      <c r="E148" s="168" t="str">
        <f>IF($D148&lt;&gt;"",VLOOKUP($D148,'SINAPI JANEIRO-2022'!$A$1:G112658,2,FALSE),"")</f>
        <v>PORTA DE MADEIRA, FOLHA MEDIA (NBR 15930) DE 800 X 2100 MM, DE 35 MM A 40 MM DE ESPESSURA, NUCLEO SEMI-SOLIDO (SARRAFEADO), CAPA LISA EM HDF, ACABAMENTO EM PRIMER PARA PINTURA</v>
      </c>
      <c r="F148" s="169" t="str">
        <f>IF($D148&lt;&gt;"",VLOOKUP($D148,'SINAPI JANEIRO-2022'!$1:$1048576,3,FALSE),"")</f>
        <v xml:space="preserve">UN    </v>
      </c>
      <c r="G148" s="170">
        <v>1</v>
      </c>
      <c r="H148" s="171">
        <f>IF($D148&lt;&gt;"",VLOOKUP($D148,'SINAPI JANEIRO-2022'!$1:$1048576,4,FALSE),"")</f>
        <v>206.36</v>
      </c>
      <c r="I148" s="172">
        <f t="shared" si="11"/>
        <v>206.36</v>
      </c>
    </row>
    <row r="149" spans="2:9" ht="38.25">
      <c r="B149" s="49" t="s">
        <v>3576</v>
      </c>
      <c r="C149" s="50" t="s">
        <v>3565</v>
      </c>
      <c r="D149" s="54">
        <v>20007</v>
      </c>
      <c r="E149" s="168" t="str">
        <f>IF($D149&lt;&gt;"",VLOOKUP($D149,'SINAPI JANEIRO-2022'!$A$1:G112659,2,FALSE),"")</f>
        <v>GUARNICAO / ALIZAR / VISTA LISA EM MADEIRA MACICA, PARA PORTA , E = *1* CM, L = *5* CM,  PINUS /EUCALIPTO / VIROLA OU EQUIVALENTE DA REGIAO</v>
      </c>
      <c r="F149" s="169" t="str">
        <f>IF($D149&lt;&gt;"",VLOOKUP($D149,'SINAPI JANEIRO-2022'!$1:$1048576,3,FALSE),"")</f>
        <v xml:space="preserve">M     </v>
      </c>
      <c r="G149" s="170">
        <v>10</v>
      </c>
      <c r="H149" s="171">
        <f>IF($D149&lt;&gt;"",VLOOKUP($D149,'SINAPI JANEIRO-2022'!$1:$1048576,4,FALSE),"")</f>
        <v>2.64</v>
      </c>
      <c r="I149" s="172">
        <f t="shared" si="11"/>
        <v>26.4</v>
      </c>
    </row>
    <row r="150" spans="2:9">
      <c r="B150" s="49" t="s">
        <v>3576</v>
      </c>
      <c r="C150" s="50" t="s">
        <v>3565</v>
      </c>
      <c r="D150" s="54">
        <v>20247</v>
      </c>
      <c r="E150" s="168" t="str">
        <f>IF($D150&lt;&gt;"",VLOOKUP($D150,'SINAPI JANEIRO-2022'!$A$1:G112660,2,FALSE),"")</f>
        <v>PREGO DE ACO POLIDO COM CABECA 15 X 15 (1 1/4 X 13)</v>
      </c>
      <c r="F150" s="169" t="str">
        <f>IF($D150&lt;&gt;"",VLOOKUP($D150,'SINAPI JANEIRO-2022'!$1:$1048576,3,FALSE),"")</f>
        <v xml:space="preserve">KG    </v>
      </c>
      <c r="G150" s="170">
        <v>0.6</v>
      </c>
      <c r="H150" s="171">
        <f>IF($D150&lt;&gt;"",VLOOKUP($D150,'SINAPI JANEIRO-2022'!$1:$1048576,4,FALSE),"")</f>
        <v>26.62</v>
      </c>
      <c r="I150" s="172">
        <f t="shared" si="11"/>
        <v>15.97</v>
      </c>
    </row>
    <row r="151" spans="2:9" ht="14.25" customHeight="1">
      <c r="B151" s="180"/>
      <c r="C151" s="181"/>
      <c r="D151" s="181"/>
      <c r="E151" s="182"/>
      <c r="F151" s="181"/>
      <c r="G151" s="183"/>
      <c r="H151" s="184"/>
      <c r="I151" s="185"/>
    </row>
    <row r="152" spans="2:9" ht="25.5" customHeight="1">
      <c r="B152" s="164" t="s">
        <v>3595</v>
      </c>
      <c r="C152" s="59"/>
      <c r="D152" s="59"/>
      <c r="E152" s="46" t="s">
        <v>3596</v>
      </c>
      <c r="F152" s="47" t="s">
        <v>53</v>
      </c>
      <c r="G152" s="165">
        <v>1</v>
      </c>
      <c r="H152" s="166"/>
      <c r="I152" s="167">
        <f>TRUNC(SUM(I153:I163),2)</f>
        <v>500.45</v>
      </c>
    </row>
    <row r="153" spans="2:9">
      <c r="B153" s="49" t="s">
        <v>3564</v>
      </c>
      <c r="C153" s="50" t="s">
        <v>3565</v>
      </c>
      <c r="D153" s="54">
        <v>88261</v>
      </c>
      <c r="E153" s="168" t="str">
        <f>IF($D153&lt;&gt;"",VLOOKUP($D153,'SINAPI JANEIRO-2022'!$A$1:G112663,2,FALSE),"")</f>
        <v>CARPINTEIRO DE ESQUADRIA COM ENCARGOS COMPLEMENTARES</v>
      </c>
      <c r="F153" s="169" t="str">
        <f>IF($D153&lt;&gt;"",VLOOKUP($D153,'SINAPI JANEIRO-2022'!$1:$1048576,3,FALSE),"")</f>
        <v>H</v>
      </c>
      <c r="G153" s="170">
        <v>2.0499999999999998</v>
      </c>
      <c r="H153" s="171">
        <f>IF($D153&lt;&gt;"",VLOOKUP($D153,'SINAPI JANEIRO-2022'!$1:$1048576,4,FALSE),"")</f>
        <v>19.93</v>
      </c>
      <c r="I153" s="172">
        <f t="shared" ref="I153:I163" si="12">TRUNC(G153*H153,2)</f>
        <v>40.85</v>
      </c>
    </row>
    <row r="154" spans="2:9">
      <c r="B154" s="49" t="s">
        <v>3564</v>
      </c>
      <c r="C154" s="50" t="s">
        <v>3565</v>
      </c>
      <c r="D154" s="54">
        <v>88309</v>
      </c>
      <c r="E154" s="168" t="str">
        <f>IF($D154&lt;&gt;"",VLOOKUP($D154,'SINAPI JANEIRO-2022'!$A$1:G112664,2,FALSE),"")</f>
        <v>PEDREIRO COM ENCARGOS COMPLEMENTARES</v>
      </c>
      <c r="F154" s="169" t="str">
        <f>IF($D154&lt;&gt;"",VLOOKUP($D154,'SINAPI JANEIRO-2022'!$1:$1048576,3,FALSE),"")</f>
        <v>H</v>
      </c>
      <c r="G154" s="170">
        <v>1.4</v>
      </c>
      <c r="H154" s="171">
        <f>IF($D154&lt;&gt;"",VLOOKUP($D154,'SINAPI JANEIRO-2022'!$1:$1048576,4,FALSE),"")</f>
        <v>18.86</v>
      </c>
      <c r="I154" s="172">
        <f t="shared" si="12"/>
        <v>26.4</v>
      </c>
    </row>
    <row r="155" spans="2:9">
      <c r="B155" s="49" t="s">
        <v>3564</v>
      </c>
      <c r="C155" s="50" t="s">
        <v>3565</v>
      </c>
      <c r="D155" s="54">
        <v>88316</v>
      </c>
      <c r="E155" s="168" t="str">
        <f>IF($D155&lt;&gt;"",VLOOKUP($D155,'SINAPI JANEIRO-2022'!$A$1:G112665,2,FALSE),"")</f>
        <v>SERVENTE COM ENCARGOS COMPLEMENTARES</v>
      </c>
      <c r="F155" s="169" t="str">
        <f>IF($D155&lt;&gt;"",VLOOKUP($D155,'SINAPI JANEIRO-2022'!$1:$1048576,3,FALSE),"")</f>
        <v>H</v>
      </c>
      <c r="G155" s="170">
        <v>3.45</v>
      </c>
      <c r="H155" s="171">
        <f>IF($D155&lt;&gt;"",VLOOKUP($D155,'SINAPI JANEIRO-2022'!$1:$1048576,4,FALSE),"")</f>
        <v>15.16</v>
      </c>
      <c r="I155" s="172">
        <f t="shared" si="12"/>
        <v>52.3</v>
      </c>
    </row>
    <row r="156" spans="2:9" ht="38.25">
      <c r="B156" s="49" t="s">
        <v>3564</v>
      </c>
      <c r="C156" s="50" t="s">
        <v>3565</v>
      </c>
      <c r="D156" s="54">
        <v>88627</v>
      </c>
      <c r="E156" s="168" t="str">
        <f>IF($D156&lt;&gt;"",VLOOKUP($D156,'SINAPI JANEIRO-2022'!$A$1:G112666,2,FALSE),"")</f>
        <v>ARGAMASSA TRAÇO 1:0,5:4,5 (EM VOLUME DE CIMENTO, CAL E AREIA MÉDIA ÚMIDA) PARA ASSENTAMENTO DE ALVENARIA, PREPARO MANUAL. AF_08/2019</v>
      </c>
      <c r="F156" s="169" t="str">
        <f>IF($D156&lt;&gt;"",VLOOKUP($D156,'SINAPI JANEIRO-2022'!$1:$1048576,3,FALSE),"")</f>
        <v>M3</v>
      </c>
      <c r="G156" s="170">
        <v>0.01</v>
      </c>
      <c r="H156" s="171">
        <f>IF($D156&lt;&gt;"",VLOOKUP($D156,'SINAPI JANEIRO-2022'!$1:$1048576,4,FALSE),"")</f>
        <v>516.69000000000005</v>
      </c>
      <c r="I156" s="172">
        <f t="shared" si="12"/>
        <v>5.16</v>
      </c>
    </row>
    <row r="157" spans="2:9" ht="51">
      <c r="B157" s="49" t="s">
        <v>3576</v>
      </c>
      <c r="C157" s="50" t="s">
        <v>3565</v>
      </c>
      <c r="D157" s="54">
        <v>184</v>
      </c>
      <c r="E157" s="168" t="str">
        <f>IF($D157&lt;&gt;"",VLOOKUP($D157,'SINAPI JANEIRO-2022'!$A$1:G112667,2,FALSE),"")</f>
        <v>BATENTE / PORTAL / ADUELA / MARCO EM MADEIRA MACICA COM REBAIXO, E = *3* CM, L = *14* CM, PARA PORTAS DE  GIRO DE *60 CM A 120* CM  X *210* CM, PINUS / EUCALIPTO / VIROLA OU EQUIVALENTE DA REGIAO (NAO INCLUI ALIZARES)</v>
      </c>
      <c r="F157" s="169" t="str">
        <f>IF($D157&lt;&gt;"",VLOOKUP($D157,'SINAPI JANEIRO-2022'!$1:$1048576,3,FALSE),"")</f>
        <v xml:space="preserve">JG    </v>
      </c>
      <c r="G157" s="170">
        <v>1</v>
      </c>
      <c r="H157" s="171">
        <f>IF($D157&lt;&gt;"",VLOOKUP($D157,'SINAPI JANEIRO-2022'!$1:$1048576,4,FALSE),"")</f>
        <v>75.56</v>
      </c>
      <c r="I157" s="172">
        <f t="shared" si="12"/>
        <v>75.56</v>
      </c>
    </row>
    <row r="158" spans="2:9" ht="25.5">
      <c r="B158" s="49" t="s">
        <v>3576</v>
      </c>
      <c r="C158" s="50" t="s">
        <v>3565</v>
      </c>
      <c r="D158" s="54">
        <v>2433</v>
      </c>
      <c r="E158" s="168" t="str">
        <f>IF($D158&lt;&gt;"",VLOOKUP($D158,'SINAPI JANEIRO-2022'!$A$1:G112668,2,FALSE),"")</f>
        <v>DOBRADICA EM ACO/FERRO, 3" X 2 1/2", E= 1,2 A 1,8 MM, SEM ANEL,  CROMADO OU ZINCADO, TAMPA CHATA, COM PARAFUSOS</v>
      </c>
      <c r="F158" s="169" t="str">
        <f>IF($D158&lt;&gt;"",VLOOKUP($D158,'SINAPI JANEIRO-2022'!$1:$1048576,3,FALSE),"")</f>
        <v xml:space="preserve">UN    </v>
      </c>
      <c r="G158" s="170">
        <v>3</v>
      </c>
      <c r="H158" s="171">
        <f>IF($D158&lt;&gt;"",VLOOKUP($D158,'SINAPI JANEIRO-2022'!$1:$1048576,4,FALSE),"")</f>
        <v>7.15</v>
      </c>
      <c r="I158" s="172">
        <f t="shared" si="12"/>
        <v>21.45</v>
      </c>
    </row>
    <row r="159" spans="2:9" ht="25.5">
      <c r="B159" s="49" t="s">
        <v>3576</v>
      </c>
      <c r="C159" s="50" t="s">
        <v>3565</v>
      </c>
      <c r="D159" s="54">
        <v>11058</v>
      </c>
      <c r="E159" s="168" t="str">
        <f>IF($D159&lt;&gt;"",VLOOKUP($D159,'SINAPI JANEIRO-2022'!$A$1:G112669,2,FALSE),"")</f>
        <v>PARAFUSO ROSCA SOBERBA ZINCADO CABECA CHATA FENDA SIMPLES 5,5 X 65 MM (2.1/2 ")</v>
      </c>
      <c r="F159" s="169" t="str">
        <f>IF($D159&lt;&gt;"",VLOOKUP($D159,'SINAPI JANEIRO-2022'!$1:$1048576,3,FALSE),"")</f>
        <v xml:space="preserve">UN    </v>
      </c>
      <c r="G159" s="170">
        <v>6</v>
      </c>
      <c r="H159" s="171">
        <f>IF($D159&lt;&gt;"",VLOOKUP($D159,'SINAPI JANEIRO-2022'!$1:$1048576,4,FALSE),"")</f>
        <v>0.42</v>
      </c>
      <c r="I159" s="172">
        <f t="shared" si="12"/>
        <v>2.52</v>
      </c>
    </row>
    <row r="160" spans="2:9" ht="25.5">
      <c r="B160" s="49" t="s">
        <v>3576</v>
      </c>
      <c r="C160" s="50" t="s">
        <v>3565</v>
      </c>
      <c r="D160" s="54">
        <v>4509</v>
      </c>
      <c r="E160" s="168" t="str">
        <f>IF($D160&lt;&gt;"",VLOOKUP($D160,'SINAPI JANEIRO-2022'!$A$1:G112670,2,FALSE),"")</f>
        <v>SARRAFO *2,5 X 10* CM EM PINUS, MISTA OU EQUIVALENTE DA REGIAO - BRUTA</v>
      </c>
      <c r="F160" s="169" t="str">
        <f>IF($D160&lt;&gt;"",VLOOKUP($D160,'SINAPI JANEIRO-2022'!$1:$1048576,3,FALSE),"")</f>
        <v xml:space="preserve">M     </v>
      </c>
      <c r="G160" s="170">
        <v>6</v>
      </c>
      <c r="H160" s="171">
        <f>IF($D160&lt;&gt;"",VLOOKUP($D160,'SINAPI JANEIRO-2022'!$1:$1048576,4,FALSE),"")</f>
        <v>4.58</v>
      </c>
      <c r="I160" s="172">
        <f t="shared" si="12"/>
        <v>27.48</v>
      </c>
    </row>
    <row r="161" spans="2:9" ht="51">
      <c r="B161" s="49" t="s">
        <v>3576</v>
      </c>
      <c r="C161" s="50" t="s">
        <v>3565</v>
      </c>
      <c r="D161" s="54">
        <v>10555</v>
      </c>
      <c r="E161" s="168" t="str">
        <f>IF($D161&lt;&gt;"",VLOOKUP($D161,'SINAPI JANEIRO-2022'!$A$1:G112671,2,FALSE),"")</f>
        <v>PORTA DE MADEIRA, FOLHA MEDIA (NBR 15930) DE 800 X 2100 MM, DE 35 MM A 40 MM DE ESPESSURA, NUCLEO SEMI-SOLIDO (SARRAFEADO), CAPA LISA EM HDF, ACABAMENTO EM PRIMER PARA PINTURA</v>
      </c>
      <c r="F161" s="169" t="str">
        <f>IF($D161&lt;&gt;"",VLOOKUP($D161,'SINAPI JANEIRO-2022'!$1:$1048576,3,FALSE),"")</f>
        <v xml:space="preserve">UN    </v>
      </c>
      <c r="G161" s="170">
        <v>1</v>
      </c>
      <c r="H161" s="171">
        <f>IF($D161&lt;&gt;"",VLOOKUP($D161,'SINAPI JANEIRO-2022'!$1:$1048576,4,FALSE),"")</f>
        <v>206.36</v>
      </c>
      <c r="I161" s="172">
        <f t="shared" si="12"/>
        <v>206.36</v>
      </c>
    </row>
    <row r="162" spans="2:9" ht="38.25">
      <c r="B162" s="49" t="s">
        <v>3576</v>
      </c>
      <c r="C162" s="50" t="s">
        <v>3565</v>
      </c>
      <c r="D162" s="54">
        <v>20007</v>
      </c>
      <c r="E162" s="168" t="str">
        <f>IF($D162&lt;&gt;"",VLOOKUP($D162,'SINAPI JANEIRO-2022'!$A$1:G112672,2,FALSE),"")</f>
        <v>GUARNICAO / ALIZAR / VISTA LISA EM MADEIRA MACICA, PARA PORTA , E = *1* CM, L = *5* CM,  PINUS /EUCALIPTO / VIROLA OU EQUIVALENTE DA REGIAO</v>
      </c>
      <c r="F162" s="169" t="str">
        <f>IF($D162&lt;&gt;"",VLOOKUP($D162,'SINAPI JANEIRO-2022'!$1:$1048576,3,FALSE),"")</f>
        <v xml:space="preserve">M     </v>
      </c>
      <c r="G162" s="170">
        <v>10</v>
      </c>
      <c r="H162" s="171">
        <f>IF($D162&lt;&gt;"",VLOOKUP($D162,'SINAPI JANEIRO-2022'!$1:$1048576,4,FALSE),"")</f>
        <v>2.64</v>
      </c>
      <c r="I162" s="172">
        <f t="shared" si="12"/>
        <v>26.4</v>
      </c>
    </row>
    <row r="163" spans="2:9">
      <c r="B163" s="49" t="s">
        <v>3576</v>
      </c>
      <c r="C163" s="50" t="s">
        <v>3565</v>
      </c>
      <c r="D163" s="54">
        <v>20247</v>
      </c>
      <c r="E163" s="168" t="str">
        <f>IF($D163&lt;&gt;"",VLOOKUP($D163,'SINAPI JANEIRO-2022'!$A$1:G112673,2,FALSE),"")</f>
        <v>PREGO DE ACO POLIDO COM CABECA 15 X 15 (1 1/4 X 13)</v>
      </c>
      <c r="F163" s="169" t="str">
        <f>IF($D163&lt;&gt;"",VLOOKUP($D163,'SINAPI JANEIRO-2022'!$1:$1048576,3,FALSE),"")</f>
        <v xml:space="preserve">KG    </v>
      </c>
      <c r="G163" s="170">
        <v>0.6</v>
      </c>
      <c r="H163" s="171">
        <f>IF($D163&lt;&gt;"",VLOOKUP($D163,'SINAPI JANEIRO-2022'!$1:$1048576,4,FALSE),"")</f>
        <v>26.62</v>
      </c>
      <c r="I163" s="172">
        <f t="shared" si="12"/>
        <v>15.97</v>
      </c>
    </row>
    <row r="164" spans="2:9" ht="14.25" customHeight="1">
      <c r="B164" s="49"/>
      <c r="C164" s="50"/>
      <c r="D164" s="54"/>
      <c r="E164" s="168"/>
      <c r="F164" s="169"/>
      <c r="G164" s="170"/>
      <c r="H164" s="197"/>
      <c r="I164" s="172"/>
    </row>
    <row r="165" spans="2:9" ht="38.25" customHeight="1">
      <c r="B165" s="164" t="s">
        <v>4137</v>
      </c>
      <c r="C165" s="59"/>
      <c r="D165" s="59"/>
      <c r="E165" s="46" t="s">
        <v>3958</v>
      </c>
      <c r="F165" s="47" t="s">
        <v>53</v>
      </c>
      <c r="G165" s="165">
        <v>1</v>
      </c>
      <c r="H165" s="166"/>
      <c r="I165" s="167">
        <f>TRUNC(SUM(I166:I170),2)</f>
        <v>379.61</v>
      </c>
    </row>
    <row r="166" spans="2:9">
      <c r="B166" s="156" t="s">
        <v>3564</v>
      </c>
      <c r="C166" s="157" t="s">
        <v>3565</v>
      </c>
      <c r="D166" s="56">
        <v>88261</v>
      </c>
      <c r="E166" s="168" t="str">
        <f>IF($D166&lt;&gt;"",VLOOKUP($D166,'SINAPI JANEIRO-2022'!$A$1:G112676,2,FALSE),"")</f>
        <v>CARPINTEIRO DE ESQUADRIA COM ENCARGOS COMPLEMENTARES</v>
      </c>
      <c r="F166" s="169" t="str">
        <f>IF($D166&lt;&gt;"",VLOOKUP($D166,'SINAPI JANEIRO-2022'!$1:$1048576,3,FALSE),"")</f>
        <v>H</v>
      </c>
      <c r="G166" s="198">
        <v>1.2</v>
      </c>
      <c r="H166" s="171">
        <f>IF($D166&lt;&gt;"",VLOOKUP($D166,'SINAPI JANEIRO-2022'!$1:$1048576,4,FALSE),"")</f>
        <v>19.93</v>
      </c>
      <c r="I166" s="172">
        <f t="shared" ref="I166:I169" si="13">TRUNC(G166*H166,2)</f>
        <v>23.91</v>
      </c>
    </row>
    <row r="167" spans="2:9">
      <c r="B167" s="156" t="s">
        <v>3564</v>
      </c>
      <c r="C167" s="157" t="s">
        <v>3565</v>
      </c>
      <c r="D167" s="56">
        <v>88309</v>
      </c>
      <c r="E167" s="168" t="str">
        <f>IF($D167&lt;&gt;"",VLOOKUP($D167,'SINAPI JANEIRO-2022'!$A$1:G112677,2,FALSE),"")</f>
        <v>PEDREIRO COM ENCARGOS COMPLEMENTARES</v>
      </c>
      <c r="F167" s="169" t="str">
        <f>IF($D167&lt;&gt;"",VLOOKUP($D167,'SINAPI JANEIRO-2022'!$1:$1048576,3,FALSE),"")</f>
        <v>H</v>
      </c>
      <c r="G167" s="198">
        <v>2</v>
      </c>
      <c r="H167" s="171">
        <f>IF($D167&lt;&gt;"",VLOOKUP($D167,'SINAPI JANEIRO-2022'!$1:$1048576,4,FALSE),"")</f>
        <v>18.86</v>
      </c>
      <c r="I167" s="172">
        <f t="shared" si="13"/>
        <v>37.72</v>
      </c>
    </row>
    <row r="168" spans="2:9" ht="38.25">
      <c r="B168" s="156" t="s">
        <v>3564</v>
      </c>
      <c r="C168" s="157" t="s">
        <v>3565</v>
      </c>
      <c r="D168" s="56">
        <v>88627</v>
      </c>
      <c r="E168" s="168" t="str">
        <f>IF($D168&lt;&gt;"",VLOOKUP($D168,'SINAPI JANEIRO-2022'!$A$1:G112678,2,FALSE),"")</f>
        <v>ARGAMASSA TRAÇO 1:0,5:4,5 (EM VOLUME DE CIMENTO, CAL E AREIA MÉDIA ÚMIDA) PARA ASSENTAMENTO DE ALVENARIA, PREPARO MANUAL. AF_08/2019</v>
      </c>
      <c r="F168" s="169" t="str">
        <f>IF($D168&lt;&gt;"",VLOOKUP($D168,'SINAPI JANEIRO-2022'!$1:$1048576,3,FALSE),"")</f>
        <v>M3</v>
      </c>
      <c r="G168" s="198">
        <v>0.01</v>
      </c>
      <c r="H168" s="171">
        <f>IF($D168&lt;&gt;"",VLOOKUP($D168,'SINAPI JANEIRO-2022'!$1:$1048576,4,FALSE),"")</f>
        <v>516.69000000000005</v>
      </c>
      <c r="I168" s="172">
        <f t="shared" si="13"/>
        <v>5.16</v>
      </c>
    </row>
    <row r="169" spans="2:9" ht="25.5">
      <c r="B169" s="156" t="s">
        <v>3576</v>
      </c>
      <c r="C169" s="157" t="s">
        <v>3565</v>
      </c>
      <c r="D169" s="56">
        <v>2433</v>
      </c>
      <c r="E169" s="168" t="str">
        <f>IF($D169&lt;&gt;"",VLOOKUP($D169,'SINAPI JANEIRO-2022'!$A$1:G112679,2,FALSE),"")</f>
        <v>DOBRADICA EM ACO/FERRO, 3" X 2 1/2", E= 1,2 A 1,8 MM, SEM ANEL,  CROMADO OU ZINCADO, TAMPA CHATA, COM PARAFUSOS</v>
      </c>
      <c r="F169" s="169" t="str">
        <f>IF($D169&lt;&gt;"",VLOOKUP($D169,'SINAPI JANEIRO-2022'!$1:$1048576,3,FALSE),"")</f>
        <v xml:space="preserve">UN    </v>
      </c>
      <c r="G169" s="198">
        <v>2</v>
      </c>
      <c r="H169" s="171">
        <f>IF($D169&lt;&gt;"",VLOOKUP($D169,'SINAPI JANEIRO-2022'!$1:$1048576,4,FALSE),"")</f>
        <v>7.15</v>
      </c>
      <c r="I169" s="172">
        <f t="shared" si="13"/>
        <v>14.3</v>
      </c>
    </row>
    <row r="170" spans="2:9" ht="63.75" customHeight="1">
      <c r="B170" s="156" t="s">
        <v>3576</v>
      </c>
      <c r="C170" s="56" t="s">
        <v>3577</v>
      </c>
      <c r="D170" s="56"/>
      <c r="E170" s="52" t="s">
        <v>4155</v>
      </c>
      <c r="F170" s="199" t="s">
        <v>3519</v>
      </c>
      <c r="G170" s="198">
        <v>1</v>
      </c>
      <c r="H170" s="200">
        <v>298.52</v>
      </c>
      <c r="I170" s="172">
        <f>TRUNC(G170*H170,2)</f>
        <v>298.52</v>
      </c>
    </row>
    <row r="171" spans="2:9" ht="14.25" customHeight="1">
      <c r="B171" s="180"/>
      <c r="C171" s="181"/>
      <c r="D171" s="181"/>
      <c r="E171" s="182"/>
      <c r="F171" s="181"/>
      <c r="G171" s="183"/>
      <c r="H171" s="184"/>
      <c r="I171" s="185"/>
    </row>
    <row r="172" spans="2:9" ht="25.5" customHeight="1">
      <c r="B172" s="164" t="s">
        <v>4138</v>
      </c>
      <c r="C172" s="59"/>
      <c r="D172" s="59"/>
      <c r="E172" s="46" t="s">
        <v>3960</v>
      </c>
      <c r="F172" s="47" t="s">
        <v>149</v>
      </c>
      <c r="G172" s="165">
        <v>1</v>
      </c>
      <c r="H172" s="166"/>
      <c r="I172" s="167">
        <f>TRUNC(SUM(I173:I175),2)</f>
        <v>81.83</v>
      </c>
    </row>
    <row r="173" spans="2:9">
      <c r="B173" s="156" t="s">
        <v>3564</v>
      </c>
      <c r="C173" s="157" t="s">
        <v>3565</v>
      </c>
      <c r="D173" s="56">
        <v>88309</v>
      </c>
      <c r="E173" s="168" t="str">
        <f>IF($D173&lt;&gt;"",VLOOKUP($D173,'SINAPI JANEIRO-2022'!$A$1:G112683,2,FALSE),"")</f>
        <v>PEDREIRO COM ENCARGOS COMPLEMENTARES</v>
      </c>
      <c r="F173" s="169" t="str">
        <f>IF($D173&lt;&gt;"",VLOOKUP($D173,'SINAPI JANEIRO-2022'!$1:$1048576,3,FALSE),"")</f>
        <v>H</v>
      </c>
      <c r="G173" s="198">
        <v>0.6</v>
      </c>
      <c r="H173" s="171">
        <f>IF($D173&lt;&gt;"",VLOOKUP($D173,'SINAPI JANEIRO-2022'!$1:$1048576,4,FALSE),"")</f>
        <v>18.86</v>
      </c>
      <c r="I173" s="172">
        <f t="shared" ref="I173:I175" si="14">TRUNC(G173*H173,2)</f>
        <v>11.31</v>
      </c>
    </row>
    <row r="174" spans="2:9">
      <c r="B174" s="156" t="s">
        <v>3564</v>
      </c>
      <c r="C174" s="157" t="s">
        <v>3565</v>
      </c>
      <c r="D174" s="56">
        <v>88316</v>
      </c>
      <c r="E174" s="168" t="str">
        <f>IF($D174&lt;&gt;"",VLOOKUP($D174,'SINAPI JANEIRO-2022'!$A$1:G112684,2,FALSE),"")</f>
        <v>SERVENTE COM ENCARGOS COMPLEMENTARES</v>
      </c>
      <c r="F174" s="169" t="str">
        <f>IF($D174&lt;&gt;"",VLOOKUP($D174,'SINAPI JANEIRO-2022'!$1:$1048576,3,FALSE),"")</f>
        <v>H</v>
      </c>
      <c r="G174" s="198">
        <v>1</v>
      </c>
      <c r="H174" s="171">
        <f>IF($D174&lt;&gt;"",VLOOKUP($D174,'SINAPI JANEIRO-2022'!$1:$1048576,4,FALSE),"")</f>
        <v>15.16</v>
      </c>
      <c r="I174" s="172">
        <f t="shared" si="14"/>
        <v>15.16</v>
      </c>
    </row>
    <row r="175" spans="2:9" ht="27" customHeight="1">
      <c r="B175" s="156" t="s">
        <v>3576</v>
      </c>
      <c r="C175" s="157" t="s">
        <v>3565</v>
      </c>
      <c r="D175" s="56">
        <v>43701</v>
      </c>
      <c r="E175" s="168" t="str">
        <f>IF($D175&lt;&gt;"",VLOOKUP($D175,'SINAPI JANEIRO-2022'!$A$1:G112685,2,FALSE),"")</f>
        <v>CHAPA/BOBINA LISA EM ALUMINIO, LIGA 1.200 - H14, QUALQUER ESPESSURA, QUALQUER LARGURA</v>
      </c>
      <c r="F175" s="169" t="str">
        <f>IF($D175&lt;&gt;"",VLOOKUP($D175,'SINAPI JANEIRO-2022'!$1:$1048576,3,FALSE),"")</f>
        <v xml:space="preserve">KG    </v>
      </c>
      <c r="G175" s="198">
        <v>1.2</v>
      </c>
      <c r="H175" s="171">
        <f>IF($D175&lt;&gt;"",VLOOKUP($D175,'SINAPI JANEIRO-2022'!$1:$1048576,4,FALSE),"")</f>
        <v>46.14</v>
      </c>
      <c r="I175" s="172">
        <f t="shared" si="14"/>
        <v>55.36</v>
      </c>
    </row>
    <row r="176" spans="2:9" ht="14.25" customHeight="1">
      <c r="B176" s="49"/>
      <c r="C176" s="50"/>
      <c r="D176" s="54"/>
      <c r="E176" s="168"/>
      <c r="F176" s="169"/>
      <c r="G176" s="170"/>
      <c r="H176" s="197"/>
      <c r="I176" s="172"/>
    </row>
    <row r="177" spans="2:9" ht="23.25" customHeight="1">
      <c r="B177" s="164" t="s">
        <v>3598</v>
      </c>
      <c r="C177" s="59"/>
      <c r="D177" s="59"/>
      <c r="E177" s="46" t="s">
        <v>3599</v>
      </c>
      <c r="F177" s="47" t="s">
        <v>53</v>
      </c>
      <c r="G177" s="165">
        <v>1</v>
      </c>
      <c r="H177" s="166"/>
      <c r="I177" s="167">
        <f>TRUNC(SUM(I178:I180),2)</f>
        <v>99.86</v>
      </c>
    </row>
    <row r="178" spans="2:9">
      <c r="B178" s="49" t="s">
        <v>3564</v>
      </c>
      <c r="C178" s="50" t="s">
        <v>3565</v>
      </c>
      <c r="D178" s="54">
        <v>88239</v>
      </c>
      <c r="E178" s="168" t="str">
        <f>IF($D178&lt;&gt;"",VLOOKUP($D178,'SINAPI JANEIRO-2022'!$A$1:G112688,2,FALSE),"")</f>
        <v>AJUDANTE DE CARPINTEIRO COM ENCARGOS COMPLEMENTARES</v>
      </c>
      <c r="F178" s="169" t="str">
        <f>IF($D178&lt;&gt;"",VLOOKUP($D178,'SINAPI JANEIRO-2022'!$1:$1048576,3,FALSE),"")</f>
        <v>H</v>
      </c>
      <c r="G178" s="170">
        <v>1.3</v>
      </c>
      <c r="H178" s="171">
        <f>IF($D178&lt;&gt;"",VLOOKUP($D178,'SINAPI JANEIRO-2022'!$1:$1048576,4,FALSE),"")</f>
        <v>15.71</v>
      </c>
      <c r="I178" s="172">
        <f t="shared" ref="I178:I180" si="15">TRUNC(G178*H178,2)</f>
        <v>20.420000000000002</v>
      </c>
    </row>
    <row r="179" spans="2:9">
      <c r="B179" s="49" t="s">
        <v>3564</v>
      </c>
      <c r="C179" s="50" t="s">
        <v>3565</v>
      </c>
      <c r="D179" s="54">
        <v>88261</v>
      </c>
      <c r="E179" s="168" t="str">
        <f>IF($D179&lt;&gt;"",VLOOKUP($D179,'SINAPI JANEIRO-2022'!$A$1:G112689,2,FALSE),"")</f>
        <v>CARPINTEIRO DE ESQUADRIA COM ENCARGOS COMPLEMENTARES</v>
      </c>
      <c r="F179" s="169" t="str">
        <f>IF($D179&lt;&gt;"",VLOOKUP($D179,'SINAPI JANEIRO-2022'!$1:$1048576,3,FALSE),"")</f>
        <v>H</v>
      </c>
      <c r="G179" s="170">
        <v>1.3</v>
      </c>
      <c r="H179" s="171">
        <f>IF($D179&lt;&gt;"",VLOOKUP($D179,'SINAPI JANEIRO-2022'!$1:$1048576,4,FALSE),"")</f>
        <v>19.93</v>
      </c>
      <c r="I179" s="172">
        <f t="shared" si="15"/>
        <v>25.9</v>
      </c>
    </row>
    <row r="180" spans="2:9" ht="51">
      <c r="B180" s="49" t="s">
        <v>3576</v>
      </c>
      <c r="C180" s="50" t="s">
        <v>3565</v>
      </c>
      <c r="D180" s="54">
        <v>3090</v>
      </c>
      <c r="E180" s="168" t="str">
        <f>IF($D180&lt;&gt;"",VLOOKUP($D180,'SINAPI JANEIRO-2022'!$A$1:G112690,2,FALSE),"")</f>
        <v>FECHADURA ESPELHO PARA PORTA INTERNA, EM ACO INOX (MAQUINA, TESTA E CONTRA-TESTA) E EM ZAMAC (MACANETA, LINGUETA E TRINCOS) COM ACABAMENTO CROMADO, MAQUINA DE 40 MM, INCLUINDO CHAVE TIPO INTERNA</v>
      </c>
      <c r="F180" s="169" t="str">
        <f>IF($D180&lt;&gt;"",VLOOKUP($D180,'SINAPI JANEIRO-2022'!$1:$1048576,3,FALSE),"")</f>
        <v xml:space="preserve">CJ    </v>
      </c>
      <c r="G180" s="170">
        <v>1</v>
      </c>
      <c r="H180" s="171">
        <f>IF($D180&lt;&gt;"",VLOOKUP($D180,'SINAPI JANEIRO-2022'!$1:$1048576,4,FALSE),"")</f>
        <v>53.54</v>
      </c>
      <c r="I180" s="172">
        <f t="shared" si="15"/>
        <v>53.54</v>
      </c>
    </row>
    <row r="181" spans="2:9" ht="14.25" customHeight="1">
      <c r="B181" s="180"/>
      <c r="C181" s="181"/>
      <c r="D181" s="181"/>
      <c r="E181" s="182"/>
      <c r="F181" s="181"/>
      <c r="G181" s="183"/>
      <c r="H181" s="184"/>
      <c r="I181" s="185"/>
    </row>
    <row r="182" spans="2:9" ht="42.75" customHeight="1">
      <c r="B182" s="164" t="s">
        <v>3600</v>
      </c>
      <c r="C182" s="59"/>
      <c r="D182" s="59"/>
      <c r="E182" s="46" t="s">
        <v>3601</v>
      </c>
      <c r="F182" s="47" t="s">
        <v>149</v>
      </c>
      <c r="G182" s="165">
        <v>1</v>
      </c>
      <c r="H182" s="166"/>
      <c r="I182" s="167">
        <f>TRUNC(SUM(I183:I188),2)</f>
        <v>684.97</v>
      </c>
    </row>
    <row r="183" spans="2:9">
      <c r="B183" s="49" t="s">
        <v>3564</v>
      </c>
      <c r="C183" s="50" t="s">
        <v>3565</v>
      </c>
      <c r="D183" s="54">
        <v>88309</v>
      </c>
      <c r="E183" s="168" t="str">
        <f>IF($D183&lt;&gt;"",VLOOKUP($D183,'SINAPI JANEIRO-2022'!$A$1:G112693,2,FALSE),"")</f>
        <v>PEDREIRO COM ENCARGOS COMPLEMENTARES</v>
      </c>
      <c r="F183" s="169" t="str">
        <f>IF($D183&lt;&gt;"",VLOOKUP($D183,'SINAPI JANEIRO-2022'!$1:$1048576,3,FALSE),"")</f>
        <v>H</v>
      </c>
      <c r="G183" s="170">
        <v>0.41499999999999998</v>
      </c>
      <c r="H183" s="171">
        <f>IF($D183&lt;&gt;"",VLOOKUP($D183,'SINAPI JANEIRO-2022'!$1:$1048576,4,FALSE),"")</f>
        <v>18.86</v>
      </c>
      <c r="I183" s="172">
        <f t="shared" ref="I183:I188" si="16">TRUNC(G183*H183,2)</f>
        <v>7.82</v>
      </c>
    </row>
    <row r="184" spans="2:9">
      <c r="B184" s="49" t="s">
        <v>3564</v>
      </c>
      <c r="C184" s="50" t="s">
        <v>3565</v>
      </c>
      <c r="D184" s="54">
        <v>88316</v>
      </c>
      <c r="E184" s="168" t="str">
        <f>IF($D184&lt;&gt;"",VLOOKUP($D184,'SINAPI JANEIRO-2022'!$A$1:G112694,2,FALSE),"")</f>
        <v>SERVENTE COM ENCARGOS COMPLEMENTARES</v>
      </c>
      <c r="F184" s="169" t="str">
        <f>IF($D184&lt;&gt;"",VLOOKUP($D184,'SINAPI JANEIRO-2022'!$1:$1048576,3,FALSE),"")</f>
        <v>H</v>
      </c>
      <c r="G184" s="170">
        <v>0.22500000000000001</v>
      </c>
      <c r="H184" s="171">
        <f>IF($D184&lt;&gt;"",VLOOKUP($D184,'SINAPI JANEIRO-2022'!$1:$1048576,4,FALSE),"")</f>
        <v>15.16</v>
      </c>
      <c r="I184" s="172">
        <f t="shared" si="16"/>
        <v>3.41</v>
      </c>
    </row>
    <row r="185" spans="2:9" ht="28.5" customHeight="1">
      <c r="B185" s="49" t="s">
        <v>3564</v>
      </c>
      <c r="C185" s="50" t="s">
        <v>3565</v>
      </c>
      <c r="D185" s="54">
        <v>36888</v>
      </c>
      <c r="E185" s="168" t="str">
        <f>IF($D185&lt;&gt;"",VLOOKUP($D185,'SINAPI JANEIRO-2022'!$A$1:G112695,2,FALSE),"")</f>
        <v>GUARNICAO / MOLDURA / ARREMATE DE ACABAMENTO PARA ESQUADRIA, EM ALUMINIO PERFIL 25, ACABAMENTO ANODIZADO BRANCO OU BRILHANTE, PARA 1 FACE</v>
      </c>
      <c r="F185" s="169" t="str">
        <f>IF($D185&lt;&gt;"",VLOOKUP($D185,'SINAPI JANEIRO-2022'!$1:$1048576,3,FALSE),"")</f>
        <v xml:space="preserve">M     </v>
      </c>
      <c r="G185" s="170">
        <v>6.85</v>
      </c>
      <c r="H185" s="171">
        <f>IF($D185&lt;&gt;"",VLOOKUP($D185,'SINAPI JANEIRO-2022'!$1:$1048576,4,FALSE),"")</f>
        <v>39.229999999999997</v>
      </c>
      <c r="I185" s="172">
        <f t="shared" si="16"/>
        <v>268.72000000000003</v>
      </c>
    </row>
    <row r="186" spans="2:9" ht="42.75" customHeight="1">
      <c r="B186" s="49" t="s">
        <v>3564</v>
      </c>
      <c r="C186" s="50" t="s">
        <v>3565</v>
      </c>
      <c r="D186" s="54">
        <v>7568</v>
      </c>
      <c r="E186" s="168" t="str">
        <f>IF($D186&lt;&gt;"",VLOOKUP($D186,'SINAPI JANEIRO-2022'!$A$1:G112696,2,FALSE),"")</f>
        <v>BUCHA DE NYLON SEM ABA S10, COM PARAFUSO DE 6,10 X 65 MM EM ACO ZINCADO COM ROSCA SOBERBA, CABECA CHATA E FENDA PHILLIPS</v>
      </c>
      <c r="F186" s="169" t="str">
        <f>IF($D186&lt;&gt;"",VLOOKUP($D186,'SINAPI JANEIRO-2022'!$1:$1048576,3,FALSE),"")</f>
        <v xml:space="preserve">UN    </v>
      </c>
      <c r="G186" s="170">
        <v>4.8166000000000002</v>
      </c>
      <c r="H186" s="171">
        <f>IF($D186&lt;&gt;"",VLOOKUP($D186,'SINAPI JANEIRO-2022'!$1:$1048576,4,FALSE),"")</f>
        <v>0.61</v>
      </c>
      <c r="I186" s="172">
        <f t="shared" si="16"/>
        <v>2.93</v>
      </c>
    </row>
    <row r="187" spans="2:9" ht="38.25">
      <c r="B187" s="49" t="s">
        <v>3564</v>
      </c>
      <c r="C187" s="50" t="s">
        <v>3565</v>
      </c>
      <c r="D187" s="54">
        <v>88627</v>
      </c>
      <c r="E187" s="168" t="str">
        <f>IF($D187&lt;&gt;"",VLOOKUP($D187,'SINAPI JANEIRO-2022'!$A$1:G112697,2,FALSE),"")</f>
        <v>ARGAMASSA TRAÇO 1:0,5:4,5 (EM VOLUME DE CIMENTO, CAL E AREIA MÉDIA ÚMIDA) PARA ASSENTAMENTO DE ALVENARIA, PREPARO MANUAL. AF_08/2019</v>
      </c>
      <c r="F187" s="169" t="str">
        <f>IF($D187&lt;&gt;"",VLOOKUP($D187,'SINAPI JANEIRO-2022'!$1:$1048576,3,FALSE),"")</f>
        <v>M3</v>
      </c>
      <c r="G187" s="170">
        <v>6.0000000000000001E-3</v>
      </c>
      <c r="H187" s="171">
        <f>IF($D187&lt;&gt;"",VLOOKUP($D187,'SINAPI JANEIRO-2022'!$1:$1048576,4,FALSE),"")</f>
        <v>516.69000000000005</v>
      </c>
      <c r="I187" s="172">
        <f t="shared" si="16"/>
        <v>3.1</v>
      </c>
    </row>
    <row r="188" spans="2:9" ht="25.5">
      <c r="B188" s="49" t="s">
        <v>3576</v>
      </c>
      <c r="C188" s="157" t="s">
        <v>3565</v>
      </c>
      <c r="D188" s="54">
        <v>4917</v>
      </c>
      <c r="E188" s="168" t="str">
        <f>IF($D188&lt;&gt;"",VLOOKUP($D188,'SINAPI JANEIRO-2022'!$A$1:G112698,2,FALSE),"")</f>
        <v>PORTA DE ABRIR EM ALUMINIO TIPO VENEZIANA, ACABAMENTO ANODIZADO NATURAL, SEM GUARNICAO/ALIZAR/VISTA</v>
      </c>
      <c r="F188" s="169" t="str">
        <f>IF($D188&lt;&gt;"",VLOOKUP($D188,'SINAPI JANEIRO-2022'!$1:$1048576,3,FALSE),"")</f>
        <v xml:space="preserve">M2    </v>
      </c>
      <c r="G188" s="170">
        <v>1</v>
      </c>
      <c r="H188" s="171">
        <f>IF($D188&lt;&gt;"",VLOOKUP($D188,'SINAPI JANEIRO-2022'!$1:$1048576,4,FALSE),"")</f>
        <v>398.99</v>
      </c>
      <c r="I188" s="172">
        <f t="shared" si="16"/>
        <v>398.99</v>
      </c>
    </row>
    <row r="189" spans="2:9" ht="14.25" customHeight="1">
      <c r="B189" s="180"/>
      <c r="C189" s="181"/>
      <c r="D189" s="181"/>
      <c r="E189" s="182"/>
      <c r="F189" s="181"/>
      <c r="G189" s="183"/>
      <c r="H189" s="184"/>
      <c r="I189" s="185"/>
    </row>
    <row r="190" spans="2:9" ht="42" customHeight="1">
      <c r="B190" s="164" t="s">
        <v>3603</v>
      </c>
      <c r="C190" s="59"/>
      <c r="D190" s="59"/>
      <c r="E190" s="46" t="s">
        <v>3604</v>
      </c>
      <c r="F190" s="47" t="s">
        <v>149</v>
      </c>
      <c r="G190" s="165">
        <v>1</v>
      </c>
      <c r="H190" s="166"/>
      <c r="I190" s="167">
        <f>TRUNC(SUM(I191:I196),2)</f>
        <v>683.83</v>
      </c>
    </row>
    <row r="191" spans="2:9">
      <c r="B191" s="49" t="s">
        <v>3564</v>
      </c>
      <c r="C191" s="50" t="s">
        <v>3565</v>
      </c>
      <c r="D191" s="54">
        <v>88309</v>
      </c>
      <c r="E191" s="168" t="str">
        <f>IF($D191&lt;&gt;"",VLOOKUP($D191,'SINAPI JANEIRO-2022'!$A$1:G112701,2,FALSE),"")</f>
        <v>PEDREIRO COM ENCARGOS COMPLEMENTARES</v>
      </c>
      <c r="F191" s="169" t="str">
        <f>IF($D191&lt;&gt;"",VLOOKUP($D191,'SINAPI JANEIRO-2022'!$1:$1048576,3,FALSE),"")</f>
        <v>H</v>
      </c>
      <c r="G191" s="170">
        <v>0.38200000000000001</v>
      </c>
      <c r="H191" s="171">
        <f>IF($D191&lt;&gt;"",VLOOKUP($D191,'SINAPI JANEIRO-2022'!$1:$1048576,4,FALSE),"")</f>
        <v>18.86</v>
      </c>
      <c r="I191" s="172">
        <f t="shared" ref="I191:I196" si="17">TRUNC(G191*H191,2)</f>
        <v>7.2</v>
      </c>
    </row>
    <row r="192" spans="2:9">
      <c r="B192" s="49" t="s">
        <v>3564</v>
      </c>
      <c r="C192" s="50" t="s">
        <v>3565</v>
      </c>
      <c r="D192" s="54">
        <v>88316</v>
      </c>
      <c r="E192" s="168" t="str">
        <f>IF($D192&lt;&gt;"",VLOOKUP($D192,'SINAPI JANEIRO-2022'!$A$1:G112702,2,FALSE),"")</f>
        <v>SERVENTE COM ENCARGOS COMPLEMENTARES</v>
      </c>
      <c r="F192" s="169" t="str">
        <f>IF($D192&lt;&gt;"",VLOOKUP($D192,'SINAPI JANEIRO-2022'!$1:$1048576,3,FALSE),"")</f>
        <v>H</v>
      </c>
      <c r="G192" s="170">
        <v>0.191</v>
      </c>
      <c r="H192" s="171">
        <f>IF($D192&lt;&gt;"",VLOOKUP($D192,'SINAPI JANEIRO-2022'!$1:$1048576,4,FALSE),"")</f>
        <v>15.16</v>
      </c>
      <c r="I192" s="172">
        <f t="shared" si="17"/>
        <v>2.89</v>
      </c>
    </row>
    <row r="193" spans="2:9" ht="38.25">
      <c r="B193" s="49" t="s">
        <v>3564</v>
      </c>
      <c r="C193" s="50" t="s">
        <v>3565</v>
      </c>
      <c r="D193" s="54">
        <v>36888</v>
      </c>
      <c r="E193" s="168" t="str">
        <f>IF($D193&lt;&gt;"",VLOOKUP($D193,'SINAPI JANEIRO-2022'!$A$1:G112703,2,FALSE),"")</f>
        <v>GUARNICAO / MOLDURA / ARREMATE DE ACABAMENTO PARA ESQUADRIA, EM ALUMINIO PERFIL 25, ACABAMENTO ANODIZADO BRANCO OU BRILHANTE, PARA 1 FACE</v>
      </c>
      <c r="F193" s="169" t="str">
        <f>IF($D193&lt;&gt;"",VLOOKUP($D193,'SINAPI JANEIRO-2022'!$1:$1048576,3,FALSE),"")</f>
        <v xml:space="preserve">M     </v>
      </c>
      <c r="G193" s="170">
        <v>6.85</v>
      </c>
      <c r="H193" s="171">
        <f>IF($D193&lt;&gt;"",VLOOKUP($D193,'SINAPI JANEIRO-2022'!$1:$1048576,4,FALSE),"")</f>
        <v>39.229999999999997</v>
      </c>
      <c r="I193" s="172">
        <f t="shared" si="17"/>
        <v>268.72000000000003</v>
      </c>
    </row>
    <row r="194" spans="2:9" ht="38.25">
      <c r="B194" s="49" t="s">
        <v>3564</v>
      </c>
      <c r="C194" s="50" t="s">
        <v>3565</v>
      </c>
      <c r="D194" s="54">
        <v>7568</v>
      </c>
      <c r="E194" s="168" t="str">
        <f>IF($D194&lt;&gt;"",VLOOKUP($D194,'SINAPI JANEIRO-2022'!$A$1:G112704,2,FALSE),"")</f>
        <v>BUCHA DE NYLON SEM ABA S10, COM PARAFUSO DE 6,10 X 65 MM EM ACO ZINCADO COM ROSCA SOBERBA, CABECA CHATA E FENDA PHILLIPS</v>
      </c>
      <c r="F194" s="169" t="str">
        <f>IF($D194&lt;&gt;"",VLOOKUP($D194,'SINAPI JANEIRO-2022'!$1:$1048576,3,FALSE),"")</f>
        <v xml:space="preserve">UN    </v>
      </c>
      <c r="G194" s="170">
        <v>4.8166000000000002</v>
      </c>
      <c r="H194" s="171">
        <f>IF($D194&lt;&gt;"",VLOOKUP($D194,'SINAPI JANEIRO-2022'!$1:$1048576,4,FALSE),"")</f>
        <v>0.61</v>
      </c>
      <c r="I194" s="172">
        <f t="shared" si="17"/>
        <v>2.93</v>
      </c>
    </row>
    <row r="195" spans="2:9" ht="38.25">
      <c r="B195" s="49" t="s">
        <v>3564</v>
      </c>
      <c r="C195" s="50" t="s">
        <v>3565</v>
      </c>
      <c r="D195" s="54">
        <v>88627</v>
      </c>
      <c r="E195" s="168" t="str">
        <f>IF($D195&lt;&gt;"",VLOOKUP($D195,'SINAPI JANEIRO-2022'!$A$1:G112705,2,FALSE),"")</f>
        <v>ARGAMASSA TRAÇO 1:0,5:4,5 (EM VOLUME DE CIMENTO, CAL E AREIA MÉDIA ÚMIDA) PARA ASSENTAMENTO DE ALVENARIA, PREPARO MANUAL. AF_08/2019</v>
      </c>
      <c r="F195" s="169" t="str">
        <f>IF($D195&lt;&gt;"",VLOOKUP($D195,'SINAPI JANEIRO-2022'!$1:$1048576,3,FALSE),"")</f>
        <v>M3</v>
      </c>
      <c r="G195" s="170">
        <v>6.0000000000000001E-3</v>
      </c>
      <c r="H195" s="171">
        <f>IF($D195&lt;&gt;"",VLOOKUP($D195,'SINAPI JANEIRO-2022'!$1:$1048576,4,FALSE),"")</f>
        <v>516.69000000000005</v>
      </c>
      <c r="I195" s="172">
        <f t="shared" si="17"/>
        <v>3.1</v>
      </c>
    </row>
    <row r="196" spans="2:9" ht="25.5">
      <c r="B196" s="49" t="s">
        <v>3576</v>
      </c>
      <c r="C196" s="157" t="s">
        <v>3565</v>
      </c>
      <c r="D196" s="54">
        <v>4917</v>
      </c>
      <c r="E196" s="168" t="str">
        <f>IF($D196&lt;&gt;"",VLOOKUP($D196,'SINAPI JANEIRO-2022'!$A$1:G112706,2,FALSE),"")</f>
        <v>PORTA DE ABRIR EM ALUMINIO TIPO VENEZIANA, ACABAMENTO ANODIZADO NATURAL, SEM GUARNICAO/ALIZAR/VISTA</v>
      </c>
      <c r="F196" s="169" t="str">
        <f>IF($D196&lt;&gt;"",VLOOKUP($D196,'SINAPI JANEIRO-2022'!$1:$1048576,3,FALSE),"")</f>
        <v xml:space="preserve">M2    </v>
      </c>
      <c r="G196" s="170">
        <v>1</v>
      </c>
      <c r="H196" s="171">
        <f>IF($D196&lt;&gt;"",VLOOKUP($D196,'SINAPI JANEIRO-2022'!$1:$1048576,4,FALSE),"")</f>
        <v>398.99</v>
      </c>
      <c r="I196" s="172">
        <f t="shared" si="17"/>
        <v>398.99</v>
      </c>
    </row>
    <row r="197" spans="2:9" ht="14.25" customHeight="1">
      <c r="B197" s="180"/>
      <c r="C197" s="181"/>
      <c r="D197" s="181"/>
      <c r="E197" s="182"/>
      <c r="F197" s="181"/>
      <c r="G197" s="183"/>
      <c r="H197" s="184"/>
      <c r="I197" s="185"/>
    </row>
    <row r="198" spans="2:9" ht="25.5" customHeight="1">
      <c r="B198" s="164" t="s">
        <v>3605</v>
      </c>
      <c r="C198" s="59"/>
      <c r="D198" s="59"/>
      <c r="E198" s="46" t="s">
        <v>3606</v>
      </c>
      <c r="F198" s="47" t="s">
        <v>149</v>
      </c>
      <c r="G198" s="165">
        <v>1</v>
      </c>
      <c r="H198" s="166"/>
      <c r="I198" s="167">
        <f>TRUNC(SUM(I199:I204),2)</f>
        <v>683.83</v>
      </c>
    </row>
    <row r="199" spans="2:9">
      <c r="B199" s="49" t="s">
        <v>3564</v>
      </c>
      <c r="C199" s="50" t="s">
        <v>3565</v>
      </c>
      <c r="D199" s="54">
        <v>88309</v>
      </c>
      <c r="E199" s="168" t="str">
        <f>IF($D199&lt;&gt;"",VLOOKUP($D199,'SINAPI JANEIRO-2022'!$A$1:G112709,2,FALSE),"")</f>
        <v>PEDREIRO COM ENCARGOS COMPLEMENTARES</v>
      </c>
      <c r="F199" s="169" t="str">
        <f>IF($D199&lt;&gt;"",VLOOKUP($D199,'SINAPI JANEIRO-2022'!$1:$1048576,3,FALSE),"")</f>
        <v>H</v>
      </c>
      <c r="G199" s="170">
        <v>0.38200000000000001</v>
      </c>
      <c r="H199" s="171">
        <f>IF($D199&lt;&gt;"",VLOOKUP($D199,'SINAPI JANEIRO-2022'!$1:$1048576,4,FALSE),"")</f>
        <v>18.86</v>
      </c>
      <c r="I199" s="172">
        <f t="shared" ref="I199:I204" si="18">TRUNC(G199*H199,2)</f>
        <v>7.2</v>
      </c>
    </row>
    <row r="200" spans="2:9">
      <c r="B200" s="49" t="s">
        <v>3564</v>
      </c>
      <c r="C200" s="50" t="s">
        <v>3565</v>
      </c>
      <c r="D200" s="54">
        <v>88316</v>
      </c>
      <c r="E200" s="168" t="str">
        <f>IF($D200&lt;&gt;"",VLOOKUP($D200,'SINAPI JANEIRO-2022'!$A$1:G112710,2,FALSE),"")</f>
        <v>SERVENTE COM ENCARGOS COMPLEMENTARES</v>
      </c>
      <c r="F200" s="169" t="str">
        <f>IF($D200&lt;&gt;"",VLOOKUP($D200,'SINAPI JANEIRO-2022'!$1:$1048576,3,FALSE),"")</f>
        <v>H</v>
      </c>
      <c r="G200" s="170">
        <v>0.191</v>
      </c>
      <c r="H200" s="171">
        <f>IF($D200&lt;&gt;"",VLOOKUP($D200,'SINAPI JANEIRO-2022'!$1:$1048576,4,FALSE),"")</f>
        <v>15.16</v>
      </c>
      <c r="I200" s="172">
        <f t="shared" si="18"/>
        <v>2.89</v>
      </c>
    </row>
    <row r="201" spans="2:9" ht="38.25">
      <c r="B201" s="49" t="s">
        <v>3564</v>
      </c>
      <c r="C201" s="50" t="s">
        <v>3565</v>
      </c>
      <c r="D201" s="54">
        <v>36888</v>
      </c>
      <c r="E201" s="168" t="str">
        <f>IF($D201&lt;&gt;"",VLOOKUP($D201,'SINAPI JANEIRO-2022'!$A$1:G112711,2,FALSE),"")</f>
        <v>GUARNICAO / MOLDURA / ARREMATE DE ACABAMENTO PARA ESQUADRIA, EM ALUMINIO PERFIL 25, ACABAMENTO ANODIZADO BRANCO OU BRILHANTE, PARA 1 FACE</v>
      </c>
      <c r="F201" s="169" t="str">
        <f>IF($D201&lt;&gt;"",VLOOKUP($D201,'SINAPI JANEIRO-2022'!$1:$1048576,3,FALSE),"")</f>
        <v xml:space="preserve">M     </v>
      </c>
      <c r="G201" s="170">
        <v>6.85</v>
      </c>
      <c r="H201" s="171">
        <f>IF($D201&lt;&gt;"",VLOOKUP($D201,'SINAPI JANEIRO-2022'!$1:$1048576,4,FALSE),"")</f>
        <v>39.229999999999997</v>
      </c>
      <c r="I201" s="172">
        <f t="shared" si="18"/>
        <v>268.72000000000003</v>
      </c>
    </row>
    <row r="202" spans="2:9" ht="38.25">
      <c r="B202" s="49" t="s">
        <v>3564</v>
      </c>
      <c r="C202" s="50" t="s">
        <v>3565</v>
      </c>
      <c r="D202" s="54">
        <v>7568</v>
      </c>
      <c r="E202" s="168" t="str">
        <f>IF($D202&lt;&gt;"",VLOOKUP($D202,'SINAPI JANEIRO-2022'!$A$1:G112712,2,FALSE),"")</f>
        <v>BUCHA DE NYLON SEM ABA S10, COM PARAFUSO DE 6,10 X 65 MM EM ACO ZINCADO COM ROSCA SOBERBA, CABECA CHATA E FENDA PHILLIPS</v>
      </c>
      <c r="F202" s="169" t="str">
        <f>IF($D202&lt;&gt;"",VLOOKUP($D202,'SINAPI JANEIRO-2022'!$1:$1048576,3,FALSE),"")</f>
        <v xml:space="preserve">UN    </v>
      </c>
      <c r="G202" s="170">
        <v>4.8166000000000002</v>
      </c>
      <c r="H202" s="171">
        <f>IF($D202&lt;&gt;"",VLOOKUP($D202,'SINAPI JANEIRO-2022'!$1:$1048576,4,FALSE),"")</f>
        <v>0.61</v>
      </c>
      <c r="I202" s="172">
        <f t="shared" si="18"/>
        <v>2.93</v>
      </c>
    </row>
    <row r="203" spans="2:9" ht="38.25">
      <c r="B203" s="49" t="s">
        <v>3564</v>
      </c>
      <c r="C203" s="50" t="s">
        <v>3565</v>
      </c>
      <c r="D203" s="54">
        <v>88627</v>
      </c>
      <c r="E203" s="168" t="str">
        <f>IF($D203&lt;&gt;"",VLOOKUP($D203,'SINAPI JANEIRO-2022'!$A$1:G112713,2,FALSE),"")</f>
        <v>ARGAMASSA TRAÇO 1:0,5:4,5 (EM VOLUME DE CIMENTO, CAL E AREIA MÉDIA ÚMIDA) PARA ASSENTAMENTO DE ALVENARIA, PREPARO MANUAL. AF_08/2019</v>
      </c>
      <c r="F203" s="169" t="str">
        <f>IF($D203&lt;&gt;"",VLOOKUP($D203,'SINAPI JANEIRO-2022'!$1:$1048576,3,FALSE),"")</f>
        <v>M3</v>
      </c>
      <c r="G203" s="170">
        <v>6.0000000000000001E-3</v>
      </c>
      <c r="H203" s="171">
        <f>IF($D203&lt;&gt;"",VLOOKUP($D203,'SINAPI JANEIRO-2022'!$1:$1048576,4,FALSE),"")</f>
        <v>516.69000000000005</v>
      </c>
      <c r="I203" s="172">
        <f t="shared" si="18"/>
        <v>3.1</v>
      </c>
    </row>
    <row r="204" spans="2:9" ht="25.5">
      <c r="B204" s="49" t="s">
        <v>3576</v>
      </c>
      <c r="C204" s="157" t="s">
        <v>3565</v>
      </c>
      <c r="D204" s="54">
        <v>4917</v>
      </c>
      <c r="E204" s="168" t="str">
        <f>IF($D204&lt;&gt;"",VLOOKUP($D204,'SINAPI JANEIRO-2022'!$A$1:G112714,2,FALSE),"")</f>
        <v>PORTA DE ABRIR EM ALUMINIO TIPO VENEZIANA, ACABAMENTO ANODIZADO NATURAL, SEM GUARNICAO/ALIZAR/VISTA</v>
      </c>
      <c r="F204" s="169" t="str">
        <f>IF($D204&lt;&gt;"",VLOOKUP($D204,'SINAPI JANEIRO-2022'!$1:$1048576,3,FALSE),"")</f>
        <v xml:space="preserve">M2    </v>
      </c>
      <c r="G204" s="170">
        <v>1</v>
      </c>
      <c r="H204" s="171">
        <f>IF($D204&lt;&gt;"",VLOOKUP($D204,'SINAPI JANEIRO-2022'!$1:$1048576,4,FALSE),"")</f>
        <v>398.99</v>
      </c>
      <c r="I204" s="172">
        <f t="shared" si="18"/>
        <v>398.99</v>
      </c>
    </row>
    <row r="205" spans="2:9" ht="14.25" customHeight="1">
      <c r="B205" s="180"/>
      <c r="C205" s="181"/>
      <c r="D205" s="181"/>
      <c r="E205" s="182"/>
      <c r="F205" s="181"/>
      <c r="G205" s="183"/>
      <c r="H205" s="184"/>
      <c r="I205" s="185"/>
    </row>
    <row r="206" spans="2:9" ht="37.5" customHeight="1">
      <c r="B206" s="164" t="s">
        <v>3607</v>
      </c>
      <c r="C206" s="59"/>
      <c r="D206" s="59"/>
      <c r="E206" s="46" t="s">
        <v>3608</v>
      </c>
      <c r="F206" s="47" t="s">
        <v>149</v>
      </c>
      <c r="G206" s="165">
        <v>1</v>
      </c>
      <c r="H206" s="166"/>
      <c r="I206" s="167">
        <f>TRUNC(SUM(I207:I212),2)</f>
        <v>846.97</v>
      </c>
    </row>
    <row r="207" spans="2:9">
      <c r="B207" s="49" t="s">
        <v>3564</v>
      </c>
      <c r="C207" s="50" t="s">
        <v>3565</v>
      </c>
      <c r="D207" s="54">
        <v>88309</v>
      </c>
      <c r="E207" s="168" t="str">
        <f>IF($D207&lt;&gt;"",VLOOKUP($D207,'SINAPI JANEIRO-2022'!$A$1:G112717,2,FALSE),"")</f>
        <v>PEDREIRO COM ENCARGOS COMPLEMENTARES</v>
      </c>
      <c r="F207" s="169" t="str">
        <f>IF($D207&lt;&gt;"",VLOOKUP($D207,'SINAPI JANEIRO-2022'!$1:$1048576,3,FALSE),"")</f>
        <v>H</v>
      </c>
      <c r="G207" s="170">
        <v>2.5</v>
      </c>
      <c r="H207" s="171">
        <f>IF($D207&lt;&gt;"",VLOOKUP($D207,'SINAPI JANEIRO-2022'!$1:$1048576,4,FALSE),"")</f>
        <v>18.86</v>
      </c>
      <c r="I207" s="172">
        <f t="shared" ref="I207:I212" si="19">TRUNC(G207*H207,2)</f>
        <v>47.15</v>
      </c>
    </row>
    <row r="208" spans="2:9">
      <c r="B208" s="49" t="s">
        <v>3564</v>
      </c>
      <c r="C208" s="50" t="s">
        <v>3565</v>
      </c>
      <c r="D208" s="54">
        <v>88316</v>
      </c>
      <c r="E208" s="168" t="str">
        <f>IF($D208&lt;&gt;"",VLOOKUP($D208,'SINAPI JANEIRO-2022'!$A$1:G112718,2,FALSE),"")</f>
        <v>SERVENTE COM ENCARGOS COMPLEMENTARES</v>
      </c>
      <c r="F208" s="169" t="str">
        <f>IF($D208&lt;&gt;"",VLOOKUP($D208,'SINAPI JANEIRO-2022'!$1:$1048576,3,FALSE),"")</f>
        <v>H</v>
      </c>
      <c r="G208" s="170">
        <v>2.5</v>
      </c>
      <c r="H208" s="171">
        <f>IF($D208&lt;&gt;"",VLOOKUP($D208,'SINAPI JANEIRO-2022'!$1:$1048576,4,FALSE),"")</f>
        <v>15.16</v>
      </c>
      <c r="I208" s="172">
        <f t="shared" si="19"/>
        <v>37.9</v>
      </c>
    </row>
    <row r="209" spans="2:9" ht="38.25">
      <c r="B209" s="49" t="s">
        <v>3564</v>
      </c>
      <c r="C209" s="50" t="s">
        <v>3565</v>
      </c>
      <c r="D209" s="54">
        <v>36888</v>
      </c>
      <c r="E209" s="168" t="str">
        <f>IF($D209&lt;&gt;"",VLOOKUP($D209,'SINAPI JANEIRO-2022'!$A$1:G112719,2,FALSE),"")</f>
        <v>GUARNICAO / MOLDURA / ARREMATE DE ACABAMENTO PARA ESQUADRIA, EM ALUMINIO PERFIL 25, ACABAMENTO ANODIZADO BRANCO OU BRILHANTE, PARA 1 FACE</v>
      </c>
      <c r="F209" s="169" t="str">
        <f>IF($D209&lt;&gt;"",VLOOKUP($D209,'SINAPI JANEIRO-2022'!$1:$1048576,3,FALSE),"")</f>
        <v xml:space="preserve">M     </v>
      </c>
      <c r="G209" s="170">
        <v>9.65</v>
      </c>
      <c r="H209" s="171">
        <f>IF($D209&lt;&gt;"",VLOOKUP($D209,'SINAPI JANEIRO-2022'!$1:$1048576,4,FALSE),"")</f>
        <v>39.229999999999997</v>
      </c>
      <c r="I209" s="172">
        <f t="shared" si="19"/>
        <v>378.56</v>
      </c>
    </row>
    <row r="210" spans="2:9" ht="38.25">
      <c r="B210" s="49" t="s">
        <v>3564</v>
      </c>
      <c r="C210" s="50" t="s">
        <v>3565</v>
      </c>
      <c r="D210" s="54">
        <v>7568</v>
      </c>
      <c r="E210" s="168" t="str">
        <f>IF($D210&lt;&gt;"",VLOOKUP($D210,'SINAPI JANEIRO-2022'!$A$1:G112720,2,FALSE),"")</f>
        <v>BUCHA DE NYLON SEM ABA S10, COM PARAFUSO DE 6,10 X 65 MM EM ACO ZINCADO COM ROSCA SOBERBA, CABECA CHATA E FENDA PHILLIPS</v>
      </c>
      <c r="F210" s="169" t="str">
        <f>IF($D210&lt;&gt;"",VLOOKUP($D210,'SINAPI JANEIRO-2022'!$1:$1048576,3,FALSE),"")</f>
        <v xml:space="preserve">UN    </v>
      </c>
      <c r="G210" s="170">
        <v>4.8166000000000002</v>
      </c>
      <c r="H210" s="171">
        <f>IF($D210&lt;&gt;"",VLOOKUP($D210,'SINAPI JANEIRO-2022'!$1:$1048576,4,FALSE),"")</f>
        <v>0.61</v>
      </c>
      <c r="I210" s="172">
        <f t="shared" si="19"/>
        <v>2.93</v>
      </c>
    </row>
    <row r="211" spans="2:9" ht="38.25">
      <c r="B211" s="49" t="s">
        <v>3564</v>
      </c>
      <c r="C211" s="50" t="s">
        <v>3565</v>
      </c>
      <c r="D211" s="54">
        <v>88627</v>
      </c>
      <c r="E211" s="168" t="str">
        <f>IF($D211&lt;&gt;"",VLOOKUP($D211,'SINAPI JANEIRO-2022'!$A$1:G112721,2,FALSE),"")</f>
        <v>ARGAMASSA TRAÇO 1:0,5:4,5 (EM VOLUME DE CIMENTO, CAL E AREIA MÉDIA ÚMIDA) PARA ASSENTAMENTO DE ALVENARIA, PREPARO MANUAL. AF_08/2019</v>
      </c>
      <c r="F211" s="169" t="str">
        <f>IF($D211&lt;&gt;"",VLOOKUP($D211,'SINAPI JANEIRO-2022'!$1:$1048576,3,FALSE),"")</f>
        <v>M3</v>
      </c>
      <c r="G211" s="170">
        <v>0.02</v>
      </c>
      <c r="H211" s="171">
        <f>IF($D211&lt;&gt;"",VLOOKUP($D211,'SINAPI JANEIRO-2022'!$1:$1048576,4,FALSE),"")</f>
        <v>516.69000000000005</v>
      </c>
      <c r="I211" s="172">
        <f t="shared" si="19"/>
        <v>10.33</v>
      </c>
    </row>
    <row r="212" spans="2:9" ht="45.75" customHeight="1">
      <c r="B212" s="49" t="s">
        <v>3576</v>
      </c>
      <c r="C212" s="157" t="s">
        <v>3565</v>
      </c>
      <c r="D212" s="54">
        <v>4922</v>
      </c>
      <c r="E212" s="168" t="str">
        <f>IF($D212&lt;&gt;"",VLOOKUP($D212,'SINAPI JANEIRO-2022'!$A$1:G112722,2,FALSE),"")</f>
        <v>PORTA DE CORRER EM ALUMINIO, DUAS FOLHAS MOVEIS COM VIDRO, FECHADURA E PUXADOR EMBUTIDO, ACABAMENTO ANODIZADO NATURAL, SEM GUARNICAO/ALIZAR/VISTA</v>
      </c>
      <c r="F212" s="169" t="str">
        <f>IF($D212&lt;&gt;"",VLOOKUP($D212,'SINAPI JANEIRO-2022'!$1:$1048576,3,FALSE),"")</f>
        <v xml:space="preserve">M2    </v>
      </c>
      <c r="G212" s="170">
        <v>1</v>
      </c>
      <c r="H212" s="171">
        <f>IF($D212&lt;&gt;"",VLOOKUP($D212,'SINAPI JANEIRO-2022'!$1:$1048576,4,FALSE),"")</f>
        <v>370.1</v>
      </c>
      <c r="I212" s="172">
        <f t="shared" si="19"/>
        <v>370.1</v>
      </c>
    </row>
    <row r="213" spans="2:9" ht="14.25" customHeight="1">
      <c r="B213" s="163"/>
      <c r="C213" s="157"/>
      <c r="D213" s="158"/>
      <c r="E213" s="159"/>
      <c r="F213" s="157"/>
      <c r="G213" s="160"/>
      <c r="H213" s="161"/>
      <c r="I213" s="162"/>
    </row>
    <row r="214" spans="2:9" ht="25.5" customHeight="1">
      <c r="B214" s="164" t="s">
        <v>3609</v>
      </c>
      <c r="C214" s="59"/>
      <c r="D214" s="59"/>
      <c r="E214" s="46" t="s">
        <v>3610</v>
      </c>
      <c r="F214" s="47" t="s">
        <v>149</v>
      </c>
      <c r="G214" s="165">
        <v>1</v>
      </c>
      <c r="H214" s="166"/>
      <c r="I214" s="167">
        <f>TRUNC(SUM(I215:I220),2)</f>
        <v>846.97</v>
      </c>
    </row>
    <row r="215" spans="2:9">
      <c r="B215" s="49" t="s">
        <v>3564</v>
      </c>
      <c r="C215" s="50" t="s">
        <v>3565</v>
      </c>
      <c r="D215" s="54">
        <v>88309</v>
      </c>
      <c r="E215" s="168" t="str">
        <f>IF($D215&lt;&gt;"",VLOOKUP($D215,'SINAPI JANEIRO-2022'!$A$1:G112725,2,FALSE),"")</f>
        <v>PEDREIRO COM ENCARGOS COMPLEMENTARES</v>
      </c>
      <c r="F215" s="169" t="str">
        <f>IF($D215&lt;&gt;"",VLOOKUP($D215,'SINAPI JANEIRO-2022'!$1:$1048576,3,FALSE),"")</f>
        <v>H</v>
      </c>
      <c r="G215" s="170">
        <v>2.5</v>
      </c>
      <c r="H215" s="171">
        <f>IF($D215&lt;&gt;"",VLOOKUP($D215,'SINAPI JANEIRO-2022'!$1:$1048576,4,FALSE),"")</f>
        <v>18.86</v>
      </c>
      <c r="I215" s="172">
        <f t="shared" ref="I215:I220" si="20">TRUNC(G215*H215,2)</f>
        <v>47.15</v>
      </c>
    </row>
    <row r="216" spans="2:9">
      <c r="B216" s="49" t="s">
        <v>3564</v>
      </c>
      <c r="C216" s="50" t="s">
        <v>3565</v>
      </c>
      <c r="D216" s="54">
        <v>88316</v>
      </c>
      <c r="E216" s="168" t="str">
        <f>IF($D216&lt;&gt;"",VLOOKUP($D216,'SINAPI JANEIRO-2022'!$A$1:G112726,2,FALSE),"")</f>
        <v>SERVENTE COM ENCARGOS COMPLEMENTARES</v>
      </c>
      <c r="F216" s="169" t="str">
        <f>IF($D216&lt;&gt;"",VLOOKUP($D216,'SINAPI JANEIRO-2022'!$1:$1048576,3,FALSE),"")</f>
        <v>H</v>
      </c>
      <c r="G216" s="170">
        <v>2.5</v>
      </c>
      <c r="H216" s="171">
        <f>IF($D216&lt;&gt;"",VLOOKUP($D216,'SINAPI JANEIRO-2022'!$1:$1048576,4,FALSE),"")</f>
        <v>15.16</v>
      </c>
      <c r="I216" s="172">
        <f t="shared" si="20"/>
        <v>37.9</v>
      </c>
    </row>
    <row r="217" spans="2:9" ht="38.25">
      <c r="B217" s="49" t="s">
        <v>3564</v>
      </c>
      <c r="C217" s="50" t="s">
        <v>3565</v>
      </c>
      <c r="D217" s="54">
        <v>36888</v>
      </c>
      <c r="E217" s="168" t="str">
        <f>IF($D217&lt;&gt;"",VLOOKUP($D217,'SINAPI JANEIRO-2022'!$A$1:G112727,2,FALSE),"")</f>
        <v>GUARNICAO / MOLDURA / ARREMATE DE ACABAMENTO PARA ESQUADRIA, EM ALUMINIO PERFIL 25, ACABAMENTO ANODIZADO BRANCO OU BRILHANTE, PARA 1 FACE</v>
      </c>
      <c r="F217" s="169" t="str">
        <f>IF($D217&lt;&gt;"",VLOOKUP($D217,'SINAPI JANEIRO-2022'!$1:$1048576,3,FALSE),"")</f>
        <v xml:space="preserve">M     </v>
      </c>
      <c r="G217" s="170">
        <v>9.65</v>
      </c>
      <c r="H217" s="171">
        <f>IF($D217&lt;&gt;"",VLOOKUP($D217,'SINAPI JANEIRO-2022'!$1:$1048576,4,FALSE),"")</f>
        <v>39.229999999999997</v>
      </c>
      <c r="I217" s="172">
        <f t="shared" si="20"/>
        <v>378.56</v>
      </c>
    </row>
    <row r="218" spans="2:9" ht="38.25">
      <c r="B218" s="49" t="s">
        <v>3564</v>
      </c>
      <c r="C218" s="50" t="s">
        <v>3565</v>
      </c>
      <c r="D218" s="54">
        <v>7568</v>
      </c>
      <c r="E218" s="168" t="str">
        <f>IF($D218&lt;&gt;"",VLOOKUP($D218,'SINAPI JANEIRO-2022'!$A$1:G112728,2,FALSE),"")</f>
        <v>BUCHA DE NYLON SEM ABA S10, COM PARAFUSO DE 6,10 X 65 MM EM ACO ZINCADO COM ROSCA SOBERBA, CABECA CHATA E FENDA PHILLIPS</v>
      </c>
      <c r="F218" s="169" t="str">
        <f>IF($D218&lt;&gt;"",VLOOKUP($D218,'SINAPI JANEIRO-2022'!$1:$1048576,3,FALSE),"")</f>
        <v xml:space="preserve">UN    </v>
      </c>
      <c r="G218" s="170">
        <v>4.8166000000000002</v>
      </c>
      <c r="H218" s="171">
        <f>IF($D218&lt;&gt;"",VLOOKUP($D218,'SINAPI JANEIRO-2022'!$1:$1048576,4,FALSE),"")</f>
        <v>0.61</v>
      </c>
      <c r="I218" s="172">
        <f t="shared" si="20"/>
        <v>2.93</v>
      </c>
    </row>
    <row r="219" spans="2:9" ht="38.25">
      <c r="B219" s="49" t="s">
        <v>3564</v>
      </c>
      <c r="C219" s="50" t="s">
        <v>3565</v>
      </c>
      <c r="D219" s="54">
        <v>88627</v>
      </c>
      <c r="E219" s="168" t="str">
        <f>IF($D219&lt;&gt;"",VLOOKUP($D219,'SINAPI JANEIRO-2022'!$A$1:G112729,2,FALSE),"")</f>
        <v>ARGAMASSA TRAÇO 1:0,5:4,5 (EM VOLUME DE CIMENTO, CAL E AREIA MÉDIA ÚMIDA) PARA ASSENTAMENTO DE ALVENARIA, PREPARO MANUAL. AF_08/2019</v>
      </c>
      <c r="F219" s="169" t="str">
        <f>IF($D219&lt;&gt;"",VLOOKUP($D219,'SINAPI JANEIRO-2022'!$1:$1048576,3,FALSE),"")</f>
        <v>M3</v>
      </c>
      <c r="G219" s="170">
        <v>0.02</v>
      </c>
      <c r="H219" s="171">
        <f>IF($D219&lt;&gt;"",VLOOKUP($D219,'SINAPI JANEIRO-2022'!$1:$1048576,4,FALSE),"")</f>
        <v>516.69000000000005</v>
      </c>
      <c r="I219" s="172">
        <f t="shared" si="20"/>
        <v>10.33</v>
      </c>
    </row>
    <row r="220" spans="2:9" ht="38.25">
      <c r="B220" s="49" t="s">
        <v>3576</v>
      </c>
      <c r="C220" s="157" t="s">
        <v>3565</v>
      </c>
      <c r="D220" s="54">
        <v>4922</v>
      </c>
      <c r="E220" s="168" t="str">
        <f>IF($D220&lt;&gt;"",VLOOKUP($D220,'SINAPI JANEIRO-2022'!$A$1:G112730,2,FALSE),"")</f>
        <v>PORTA DE CORRER EM ALUMINIO, DUAS FOLHAS MOVEIS COM VIDRO, FECHADURA E PUXADOR EMBUTIDO, ACABAMENTO ANODIZADO NATURAL, SEM GUARNICAO/ALIZAR/VISTA</v>
      </c>
      <c r="F220" s="169" t="str">
        <f>IF($D220&lt;&gt;"",VLOOKUP($D220,'SINAPI JANEIRO-2022'!$1:$1048576,3,FALSE),"")</f>
        <v xml:space="preserve">M2    </v>
      </c>
      <c r="G220" s="170">
        <v>1</v>
      </c>
      <c r="H220" s="171">
        <f>IF($D220&lt;&gt;"",VLOOKUP($D220,'SINAPI JANEIRO-2022'!$1:$1048576,4,FALSE),"")</f>
        <v>370.1</v>
      </c>
      <c r="I220" s="172">
        <f t="shared" si="20"/>
        <v>370.1</v>
      </c>
    </row>
    <row r="221" spans="2:9" ht="14.25" customHeight="1">
      <c r="B221" s="180"/>
      <c r="C221" s="181"/>
      <c r="D221" s="181"/>
      <c r="E221" s="182"/>
      <c r="F221" s="181"/>
      <c r="G221" s="183"/>
      <c r="H221" s="184"/>
      <c r="I221" s="185"/>
    </row>
    <row r="222" spans="2:9" ht="25.5" customHeight="1">
      <c r="B222" s="164" t="s">
        <v>3611</v>
      </c>
      <c r="C222" s="59"/>
      <c r="D222" s="59"/>
      <c r="E222" s="46" t="s">
        <v>3612</v>
      </c>
      <c r="F222" s="47" t="s">
        <v>149</v>
      </c>
      <c r="G222" s="165">
        <v>1</v>
      </c>
      <c r="H222" s="166"/>
      <c r="I222" s="167">
        <f>TRUNC(SUM(I223:I228),2)</f>
        <v>683.83</v>
      </c>
    </row>
    <row r="223" spans="2:9">
      <c r="B223" s="49" t="s">
        <v>3564</v>
      </c>
      <c r="C223" s="50" t="s">
        <v>3565</v>
      </c>
      <c r="D223" s="54">
        <v>88309</v>
      </c>
      <c r="E223" s="168" t="str">
        <f>IF($D223&lt;&gt;"",VLOOKUP($D223,'SINAPI JANEIRO-2022'!$A$1:G112733,2,FALSE),"")</f>
        <v>PEDREIRO COM ENCARGOS COMPLEMENTARES</v>
      </c>
      <c r="F223" s="169" t="str">
        <f>IF($D223&lt;&gt;"",VLOOKUP($D223,'SINAPI JANEIRO-2022'!$1:$1048576,3,FALSE),"")</f>
        <v>H</v>
      </c>
      <c r="G223" s="170">
        <v>0.38200000000000001</v>
      </c>
      <c r="H223" s="171">
        <f>IF($D223&lt;&gt;"",VLOOKUP($D223,'SINAPI JANEIRO-2022'!$1:$1048576,4,FALSE),"")</f>
        <v>18.86</v>
      </c>
      <c r="I223" s="172">
        <f t="shared" ref="I223:I228" si="21">TRUNC(G223*H223,2)</f>
        <v>7.2</v>
      </c>
    </row>
    <row r="224" spans="2:9">
      <c r="B224" s="49" t="s">
        <v>3564</v>
      </c>
      <c r="C224" s="50" t="s">
        <v>3565</v>
      </c>
      <c r="D224" s="54">
        <v>88316</v>
      </c>
      <c r="E224" s="168" t="str">
        <f>IF($D224&lt;&gt;"",VLOOKUP($D224,'SINAPI JANEIRO-2022'!$A$1:G112734,2,FALSE),"")</f>
        <v>SERVENTE COM ENCARGOS COMPLEMENTARES</v>
      </c>
      <c r="F224" s="169" t="str">
        <f>IF($D224&lt;&gt;"",VLOOKUP($D224,'SINAPI JANEIRO-2022'!$1:$1048576,3,FALSE),"")</f>
        <v>H</v>
      </c>
      <c r="G224" s="170">
        <v>0.191</v>
      </c>
      <c r="H224" s="171">
        <f>IF($D224&lt;&gt;"",VLOOKUP($D224,'SINAPI JANEIRO-2022'!$1:$1048576,4,FALSE),"")</f>
        <v>15.16</v>
      </c>
      <c r="I224" s="172">
        <f t="shared" si="21"/>
        <v>2.89</v>
      </c>
    </row>
    <row r="225" spans="2:9" ht="38.25">
      <c r="B225" s="49" t="s">
        <v>3564</v>
      </c>
      <c r="C225" s="50" t="s">
        <v>3565</v>
      </c>
      <c r="D225" s="54">
        <v>36888</v>
      </c>
      <c r="E225" s="168" t="str">
        <f>IF($D225&lt;&gt;"",VLOOKUP($D225,'SINAPI JANEIRO-2022'!$A$1:G112735,2,FALSE),"")</f>
        <v>GUARNICAO / MOLDURA / ARREMATE DE ACABAMENTO PARA ESQUADRIA, EM ALUMINIO PERFIL 25, ACABAMENTO ANODIZADO BRANCO OU BRILHANTE, PARA 1 FACE</v>
      </c>
      <c r="F225" s="169" t="str">
        <f>IF($D225&lt;&gt;"",VLOOKUP($D225,'SINAPI JANEIRO-2022'!$1:$1048576,3,FALSE),"")</f>
        <v xml:space="preserve">M     </v>
      </c>
      <c r="G225" s="170">
        <v>6.85</v>
      </c>
      <c r="H225" s="171">
        <f>IF($D225&lt;&gt;"",VLOOKUP($D225,'SINAPI JANEIRO-2022'!$1:$1048576,4,FALSE),"")</f>
        <v>39.229999999999997</v>
      </c>
      <c r="I225" s="172">
        <f t="shared" si="21"/>
        <v>268.72000000000003</v>
      </c>
    </row>
    <row r="226" spans="2:9" ht="38.25">
      <c r="B226" s="49" t="s">
        <v>3564</v>
      </c>
      <c r="C226" s="50" t="s">
        <v>3565</v>
      </c>
      <c r="D226" s="54">
        <v>7568</v>
      </c>
      <c r="E226" s="168" t="str">
        <f>IF($D226&lt;&gt;"",VLOOKUP($D226,'SINAPI JANEIRO-2022'!$A$1:G112736,2,FALSE),"")</f>
        <v>BUCHA DE NYLON SEM ABA S10, COM PARAFUSO DE 6,10 X 65 MM EM ACO ZINCADO COM ROSCA SOBERBA, CABECA CHATA E FENDA PHILLIPS</v>
      </c>
      <c r="F226" s="169" t="str">
        <f>IF($D226&lt;&gt;"",VLOOKUP($D226,'SINAPI JANEIRO-2022'!$1:$1048576,3,FALSE),"")</f>
        <v xml:space="preserve">UN    </v>
      </c>
      <c r="G226" s="170">
        <v>4.8166000000000002</v>
      </c>
      <c r="H226" s="171">
        <f>IF($D226&lt;&gt;"",VLOOKUP($D226,'SINAPI JANEIRO-2022'!$1:$1048576,4,FALSE),"")</f>
        <v>0.61</v>
      </c>
      <c r="I226" s="172">
        <f t="shared" si="21"/>
        <v>2.93</v>
      </c>
    </row>
    <row r="227" spans="2:9" ht="38.25">
      <c r="B227" s="49" t="s">
        <v>3564</v>
      </c>
      <c r="C227" s="50" t="s">
        <v>3565</v>
      </c>
      <c r="D227" s="54">
        <v>88627</v>
      </c>
      <c r="E227" s="168" t="str">
        <f>IF($D227&lt;&gt;"",VLOOKUP($D227,'SINAPI JANEIRO-2022'!$A$1:G112737,2,FALSE),"")</f>
        <v>ARGAMASSA TRAÇO 1:0,5:4,5 (EM VOLUME DE CIMENTO, CAL E AREIA MÉDIA ÚMIDA) PARA ASSENTAMENTO DE ALVENARIA, PREPARO MANUAL. AF_08/2019</v>
      </c>
      <c r="F227" s="169" t="str">
        <f>IF($D227&lt;&gt;"",VLOOKUP($D227,'SINAPI JANEIRO-2022'!$1:$1048576,3,FALSE),"")</f>
        <v>M3</v>
      </c>
      <c r="G227" s="170">
        <v>6.0000000000000001E-3</v>
      </c>
      <c r="H227" s="171">
        <f>IF($D227&lt;&gt;"",VLOOKUP($D227,'SINAPI JANEIRO-2022'!$1:$1048576,4,FALSE),"")</f>
        <v>516.69000000000005</v>
      </c>
      <c r="I227" s="172">
        <f t="shared" si="21"/>
        <v>3.1</v>
      </c>
    </row>
    <row r="228" spans="2:9" ht="25.5">
      <c r="B228" s="49" t="s">
        <v>3576</v>
      </c>
      <c r="C228" s="157" t="s">
        <v>3565</v>
      </c>
      <c r="D228" s="54">
        <v>4917</v>
      </c>
      <c r="E228" s="168" t="str">
        <f>IF($D228&lt;&gt;"",VLOOKUP($D228,'SINAPI JANEIRO-2022'!$A$1:G112738,2,FALSE),"")</f>
        <v>PORTA DE ABRIR EM ALUMINIO TIPO VENEZIANA, ACABAMENTO ANODIZADO NATURAL, SEM GUARNICAO/ALIZAR/VISTA</v>
      </c>
      <c r="F228" s="169" t="str">
        <f>IF($D228&lt;&gt;"",VLOOKUP($D228,'SINAPI JANEIRO-2022'!$1:$1048576,3,FALSE),"")</f>
        <v xml:space="preserve">M2    </v>
      </c>
      <c r="G228" s="170">
        <v>1</v>
      </c>
      <c r="H228" s="171">
        <f>IF($D228&lt;&gt;"",VLOOKUP($D228,'SINAPI JANEIRO-2022'!$1:$1048576,4,FALSE),"")</f>
        <v>398.99</v>
      </c>
      <c r="I228" s="172">
        <f t="shared" si="21"/>
        <v>398.99</v>
      </c>
    </row>
    <row r="229" spans="2:9" ht="14.25" customHeight="1">
      <c r="B229" s="180"/>
      <c r="C229" s="181"/>
      <c r="D229" s="181"/>
      <c r="E229" s="182"/>
      <c r="F229" s="181"/>
      <c r="G229" s="183"/>
      <c r="H229" s="184"/>
      <c r="I229" s="185"/>
    </row>
    <row r="230" spans="2:9" ht="25.5" customHeight="1">
      <c r="B230" s="164" t="s">
        <v>3613</v>
      </c>
      <c r="C230" s="59"/>
      <c r="D230" s="59"/>
      <c r="E230" s="46" t="s">
        <v>3614</v>
      </c>
      <c r="F230" s="47" t="s">
        <v>149</v>
      </c>
      <c r="G230" s="165"/>
      <c r="H230" s="166"/>
      <c r="I230" s="167">
        <f>TRUNC(SUM(I231:I236),2)</f>
        <v>711.02</v>
      </c>
    </row>
    <row r="231" spans="2:9">
      <c r="B231" s="49" t="s">
        <v>3564</v>
      </c>
      <c r="C231" s="50" t="s">
        <v>3565</v>
      </c>
      <c r="D231" s="54">
        <v>88309</v>
      </c>
      <c r="E231" s="168" t="str">
        <f>IF($D231&lt;&gt;"",VLOOKUP($D231,'SINAPI JANEIRO-2022'!$A$1:G112741,2,FALSE),"")</f>
        <v>PEDREIRO COM ENCARGOS COMPLEMENTARES</v>
      </c>
      <c r="F231" s="169" t="str">
        <f>IF($D231&lt;&gt;"",VLOOKUP($D231,'SINAPI JANEIRO-2022'!$1:$1048576,3,FALSE),"")</f>
        <v>H</v>
      </c>
      <c r="G231" s="170">
        <v>0.77</v>
      </c>
      <c r="H231" s="171">
        <f>IF($D231&lt;&gt;"",VLOOKUP($D231,'SINAPI JANEIRO-2022'!$1:$1048576,4,FALSE),"")</f>
        <v>18.86</v>
      </c>
      <c r="I231" s="172">
        <f t="shared" ref="I231:I236" si="22">TRUNC(G231*H231,2)</f>
        <v>14.52</v>
      </c>
    </row>
    <row r="232" spans="2:9">
      <c r="B232" s="49" t="s">
        <v>3564</v>
      </c>
      <c r="C232" s="50" t="s">
        <v>3565</v>
      </c>
      <c r="D232" s="54">
        <v>88316</v>
      </c>
      <c r="E232" s="168" t="str">
        <f>IF($D232&lt;&gt;"",VLOOKUP($D232,'SINAPI JANEIRO-2022'!$A$1:G112742,2,FALSE),"")</f>
        <v>SERVENTE COM ENCARGOS COMPLEMENTARES</v>
      </c>
      <c r="F232" s="169" t="str">
        <f>IF($D232&lt;&gt;"",VLOOKUP($D232,'SINAPI JANEIRO-2022'!$1:$1048576,3,FALSE),"")</f>
        <v>H</v>
      </c>
      <c r="G232" s="170">
        <v>0.38</v>
      </c>
      <c r="H232" s="171">
        <f>IF($D232&lt;&gt;"",VLOOKUP($D232,'SINAPI JANEIRO-2022'!$1:$1048576,4,FALSE),"")</f>
        <v>15.16</v>
      </c>
      <c r="I232" s="172">
        <f t="shared" si="22"/>
        <v>5.76</v>
      </c>
    </row>
    <row r="233" spans="2:9" ht="33.75" customHeight="1">
      <c r="B233" s="49" t="s">
        <v>3564</v>
      </c>
      <c r="C233" s="50" t="s">
        <v>3565</v>
      </c>
      <c r="D233" s="54">
        <v>36888</v>
      </c>
      <c r="E233" s="168" t="str">
        <f>IF($D233&lt;&gt;"",VLOOKUP($D233,'SINAPI JANEIRO-2022'!$A$1:G112743,2,FALSE),"")</f>
        <v>GUARNICAO / MOLDURA / ARREMATE DE ACABAMENTO PARA ESQUADRIA, EM ALUMINIO PERFIL 25, ACABAMENTO ANODIZADO BRANCO OU BRILHANTE, PARA 1 FACE</v>
      </c>
      <c r="F233" s="169" t="str">
        <f>IF($D233&lt;&gt;"",VLOOKUP($D233,'SINAPI JANEIRO-2022'!$1:$1048576,3,FALSE),"")</f>
        <v xml:space="preserve">M     </v>
      </c>
      <c r="G233" s="170">
        <v>7.25</v>
      </c>
      <c r="H233" s="171">
        <f>IF($D233&lt;&gt;"",VLOOKUP($D233,'SINAPI JANEIRO-2022'!$1:$1048576,4,FALSE),"")</f>
        <v>39.229999999999997</v>
      </c>
      <c r="I233" s="172">
        <f t="shared" si="22"/>
        <v>284.41000000000003</v>
      </c>
    </row>
    <row r="234" spans="2:9" ht="38.25">
      <c r="B234" s="49" t="s">
        <v>3564</v>
      </c>
      <c r="C234" s="50" t="s">
        <v>3565</v>
      </c>
      <c r="D234" s="54">
        <v>7568</v>
      </c>
      <c r="E234" s="168" t="str">
        <f>IF($D234&lt;&gt;"",VLOOKUP($D234,'SINAPI JANEIRO-2022'!$A$1:G112744,2,FALSE),"")</f>
        <v>BUCHA DE NYLON SEM ABA S10, COM PARAFUSO DE 6,10 X 65 MM EM ACO ZINCADO COM ROSCA SOBERBA, CABECA CHATA E FENDA PHILLIPS</v>
      </c>
      <c r="F234" s="169" t="str">
        <f>IF($D234&lt;&gt;"",VLOOKUP($D234,'SINAPI JANEIRO-2022'!$1:$1048576,3,FALSE),"")</f>
        <v xml:space="preserve">UN    </v>
      </c>
      <c r="G234" s="170">
        <v>6.96</v>
      </c>
      <c r="H234" s="171">
        <f>IF($D234&lt;&gt;"",VLOOKUP($D234,'SINAPI JANEIRO-2022'!$1:$1048576,4,FALSE),"")</f>
        <v>0.61</v>
      </c>
      <c r="I234" s="172">
        <f t="shared" si="22"/>
        <v>4.24</v>
      </c>
    </row>
    <row r="235" spans="2:9" ht="38.25">
      <c r="B235" s="49" t="s">
        <v>3564</v>
      </c>
      <c r="C235" s="50" t="s">
        <v>3565</v>
      </c>
      <c r="D235" s="54">
        <v>88627</v>
      </c>
      <c r="E235" s="168" t="str">
        <f>IF($D235&lt;&gt;"",VLOOKUP($D235,'SINAPI JANEIRO-2022'!$A$1:G112745,2,FALSE),"")</f>
        <v>ARGAMASSA TRAÇO 1:0,5:4,5 (EM VOLUME DE CIMENTO, CAL E AREIA MÉDIA ÚMIDA) PARA ASSENTAMENTO DE ALVENARIA, PREPARO MANUAL. AF_08/2019</v>
      </c>
      <c r="F235" s="169" t="str">
        <f>IF($D235&lt;&gt;"",VLOOKUP($D235,'SINAPI JANEIRO-2022'!$1:$1048576,3,FALSE),"")</f>
        <v>M3</v>
      </c>
      <c r="G235" s="170">
        <v>6.0000000000000001E-3</v>
      </c>
      <c r="H235" s="171">
        <f>IF($D235&lt;&gt;"",VLOOKUP($D235,'SINAPI JANEIRO-2022'!$1:$1048576,4,FALSE),"")</f>
        <v>516.69000000000005</v>
      </c>
      <c r="I235" s="172">
        <f t="shared" si="22"/>
        <v>3.1</v>
      </c>
    </row>
    <row r="236" spans="2:9" ht="25.5">
      <c r="B236" s="49" t="s">
        <v>3576</v>
      </c>
      <c r="C236" s="157" t="s">
        <v>3565</v>
      </c>
      <c r="D236" s="54">
        <v>4917</v>
      </c>
      <c r="E236" s="168" t="str">
        <f>IF($D236&lt;&gt;"",VLOOKUP($D236,'SINAPI JANEIRO-2022'!$A$1:G112746,2,FALSE),"")</f>
        <v>PORTA DE ABRIR EM ALUMINIO TIPO VENEZIANA, ACABAMENTO ANODIZADO NATURAL, SEM GUARNICAO/ALIZAR/VISTA</v>
      </c>
      <c r="F236" s="169" t="str">
        <f>IF($D236&lt;&gt;"",VLOOKUP($D236,'SINAPI JANEIRO-2022'!$1:$1048576,3,FALSE),"")</f>
        <v xml:space="preserve">M2    </v>
      </c>
      <c r="G236" s="170">
        <v>1</v>
      </c>
      <c r="H236" s="171">
        <f>IF($D236&lt;&gt;"",VLOOKUP($D236,'SINAPI JANEIRO-2022'!$1:$1048576,4,FALSE),"")</f>
        <v>398.99</v>
      </c>
      <c r="I236" s="172">
        <f t="shared" si="22"/>
        <v>398.99</v>
      </c>
    </row>
    <row r="237" spans="2:9" ht="14.25" customHeight="1">
      <c r="B237" s="49"/>
      <c r="C237" s="50"/>
      <c r="D237" s="54"/>
      <c r="E237" s="52"/>
      <c r="F237" s="199"/>
      <c r="G237" s="170"/>
      <c r="H237" s="201"/>
      <c r="I237" s="172"/>
    </row>
    <row r="238" spans="2:9" ht="25.5" customHeight="1">
      <c r="B238" s="164" t="s">
        <v>11187</v>
      </c>
      <c r="C238" s="59"/>
      <c r="D238" s="59"/>
      <c r="E238" s="46" t="s">
        <v>11757</v>
      </c>
      <c r="F238" s="47" t="s">
        <v>53</v>
      </c>
      <c r="G238" s="165">
        <v>1</v>
      </c>
      <c r="H238" s="166"/>
      <c r="I238" s="167">
        <f>TRUNC(SUM(I239:I244),2)</f>
        <v>2424.23</v>
      </c>
    </row>
    <row r="239" spans="2:9" ht="63.75" customHeight="1">
      <c r="B239" s="156" t="s">
        <v>3576</v>
      </c>
      <c r="C239" s="157" t="s">
        <v>3565</v>
      </c>
      <c r="D239" s="56">
        <v>3104</v>
      </c>
      <c r="E239" s="168" t="str">
        <f>IF($D239&lt;&gt;"",VLOOKUP($D239,'SINAPI JANEIRO-2022'!$A$1:G112749,2,FALSE),"")</f>
        <v>CONJ. DE FERRAGENS PARA PORTA DE VIDRO TEMPERADO, EM ZAMAC CROMADO, CONTEMPLANDO DOBRADICA INF., DOBRADICA SUP., PIVO PARA DOBRADICA INF., PIVO PARA DOBRADICA SUP., FECHADURA CENTRAL EM ZAMC. CROMADO, CONTRA FECHADURA DE PRESSAO</v>
      </c>
      <c r="F239" s="169" t="str">
        <f>IF($D239&lt;&gt;"",VLOOKUP($D239,'SINAPI JANEIRO-2022'!$1:$1048576,3,FALSE),"")</f>
        <v xml:space="preserve">CJ    </v>
      </c>
      <c r="G239" s="198">
        <v>2</v>
      </c>
      <c r="H239" s="171">
        <f>IF($D239&lt;&gt;"",VLOOKUP($D239,'SINAPI JANEIRO-2022'!$1:$1048576,4,FALSE),"")</f>
        <v>138.27000000000001</v>
      </c>
      <c r="I239" s="172">
        <f t="shared" ref="I239:I244" si="23">TRUNC(G239*H239,2)</f>
        <v>276.54000000000002</v>
      </c>
    </row>
    <row r="240" spans="2:9" ht="32.25" customHeight="1">
      <c r="B240" s="156" t="s">
        <v>3576</v>
      </c>
      <c r="C240" s="157" t="s">
        <v>3565</v>
      </c>
      <c r="D240" s="56">
        <v>10507</v>
      </c>
      <c r="E240" s="168" t="str">
        <f>IF($D240&lt;&gt;"",VLOOKUP($D240,'SINAPI JANEIRO-2022'!$A$1:G112750,2,FALSE),"")</f>
        <v>VIDRO TEMPERADO INCOLOR E = 10 MM, SEM COLOCACAO</v>
      </c>
      <c r="F240" s="169" t="str">
        <f>IF($D240&lt;&gt;"",VLOOKUP($D240,'SINAPI JANEIRO-2022'!$1:$1048576,3,FALSE),"")</f>
        <v xml:space="preserve">M2    </v>
      </c>
      <c r="G240" s="198">
        <f>1.75*2.3</f>
        <v>4.0249999999999995</v>
      </c>
      <c r="H240" s="171">
        <f>IF($D240&lt;&gt;"",VLOOKUP($D240,'SINAPI JANEIRO-2022'!$1:$1048576,4,FALSE),"")</f>
        <v>448.4</v>
      </c>
      <c r="I240" s="172">
        <f t="shared" si="23"/>
        <v>1804.81</v>
      </c>
    </row>
    <row r="241" spans="2:9" ht="32.25" customHeight="1">
      <c r="B241" s="156" t="s">
        <v>3573</v>
      </c>
      <c r="C241" s="331" t="s">
        <v>3565</v>
      </c>
      <c r="D241" s="56">
        <v>88316</v>
      </c>
      <c r="E241" s="168" t="str">
        <f>IF($D241&lt;&gt;"",VLOOKUP($D241,'SINAPI JANEIRO-2022'!$A$1:G112751,2,FALSE),"")</f>
        <v>SERVENTE COM ENCARGOS COMPLEMENTARES</v>
      </c>
      <c r="F241" s="169" t="str">
        <f>IF($D241&lt;&gt;"",VLOOKUP($D241,'SINAPI JANEIRO-2022'!$1:$1048576,3,FALSE),"")</f>
        <v>H</v>
      </c>
      <c r="G241" s="198">
        <v>0.5</v>
      </c>
      <c r="H241" s="171">
        <f>IF($D241&lt;&gt;"",VLOOKUP($D241,'SINAPI JANEIRO-2022'!$1:$1048576,4,FALSE),"")</f>
        <v>15.16</v>
      </c>
      <c r="I241" s="172">
        <f t="shared" ref="I241:I243" si="24">TRUNC(G241*H241,2)</f>
        <v>7.58</v>
      </c>
    </row>
    <row r="242" spans="2:9" ht="32.25" customHeight="1">
      <c r="B242" s="156" t="s">
        <v>3573</v>
      </c>
      <c r="C242" s="331" t="s">
        <v>3565</v>
      </c>
      <c r="D242" s="56">
        <v>88325</v>
      </c>
      <c r="E242" s="168" t="str">
        <f>IF($D242&lt;&gt;"",VLOOKUP($D242,'SINAPI JANEIRO-2022'!$A$1:G112752,2,FALSE),"")</f>
        <v>VIDRACEIRO COM ENCARGOS COMPLEMENTARES</v>
      </c>
      <c r="F242" s="169" t="str">
        <f>IF($D242&lt;&gt;"",VLOOKUP($D242,'SINAPI JANEIRO-2022'!$1:$1048576,3,FALSE),"")</f>
        <v>H</v>
      </c>
      <c r="G242" s="198">
        <v>0.5</v>
      </c>
      <c r="H242" s="171">
        <f>IF($D242&lt;&gt;"",VLOOKUP($D242,'SINAPI JANEIRO-2022'!$1:$1048576,4,FALSE),"")</f>
        <v>16.86</v>
      </c>
      <c r="I242" s="172">
        <f t="shared" si="24"/>
        <v>8.43</v>
      </c>
    </row>
    <row r="243" spans="2:9" ht="32.25" customHeight="1">
      <c r="B243" s="156" t="s">
        <v>3576</v>
      </c>
      <c r="C243" s="331" t="s">
        <v>3565</v>
      </c>
      <c r="D243" s="56">
        <v>10498</v>
      </c>
      <c r="E243" s="168" t="str">
        <f>IF($D243&lt;&gt;"",VLOOKUP($D243,'SINAPI JANEIRO-2022'!$A$1:G112753,2,FALSE),"")</f>
        <v>MASSA PARA VIDRO</v>
      </c>
      <c r="F243" s="169" t="str">
        <f>IF($D243&lt;&gt;"",VLOOKUP($D243,'SINAPI JANEIRO-2022'!$1:$1048576,3,FALSE),"")</f>
        <v xml:space="preserve">KG    </v>
      </c>
      <c r="G243" s="198">
        <v>1.5</v>
      </c>
      <c r="H243" s="171">
        <f>IF($D243&lt;&gt;"",VLOOKUP($D243,'SINAPI JANEIRO-2022'!$1:$1048576,4,FALSE),"")</f>
        <v>15.02</v>
      </c>
      <c r="I243" s="172">
        <f t="shared" si="24"/>
        <v>22.53</v>
      </c>
    </row>
    <row r="244" spans="2:9" ht="30" customHeight="1">
      <c r="B244" s="156" t="s">
        <v>3576</v>
      </c>
      <c r="C244" s="157" t="s">
        <v>3565</v>
      </c>
      <c r="D244" s="56">
        <v>38168</v>
      </c>
      <c r="E244" s="168" t="str">
        <f>IF($D244&lt;&gt;"",VLOOKUP($D244,'SINAPI JANEIRO-2022'!$A$1:G112751,2,FALSE),"")</f>
        <v>PUXADOR TUBULAR RETO DUPLO, EM ALUMINIO CROMADO, COMPRIMENTO DE APROX 400 MM E DIAMETRO DE 25 MM (1")</v>
      </c>
      <c r="F244" s="169" t="str">
        <f>IF($D244&lt;&gt;"",VLOOKUP($D244,'SINAPI JANEIRO-2022'!$1:$1048576,3,FALSE),"")</f>
        <v xml:space="preserve">UN    </v>
      </c>
      <c r="G244" s="198">
        <v>2</v>
      </c>
      <c r="H244" s="171">
        <f>IF($D244&lt;&gt;"",VLOOKUP($D244,'SINAPI JANEIRO-2022'!$1:$1048576,4,FALSE),"")</f>
        <v>152.16999999999999</v>
      </c>
      <c r="I244" s="172">
        <f t="shared" si="23"/>
        <v>304.33999999999997</v>
      </c>
    </row>
    <row r="245" spans="2:9" ht="30" customHeight="1">
      <c r="B245" s="164" t="s">
        <v>11756</v>
      </c>
      <c r="C245" s="59"/>
      <c r="D245" s="59"/>
      <c r="E245" s="46" t="s">
        <v>11859</v>
      </c>
      <c r="F245" s="47" t="s">
        <v>53</v>
      </c>
      <c r="G245" s="165">
        <v>1</v>
      </c>
      <c r="H245" s="166"/>
      <c r="I245" s="167">
        <f>TRUNC(SUM(I246:I251),2)</f>
        <v>2424.23</v>
      </c>
    </row>
    <row r="246" spans="2:9" ht="68.25" customHeight="1">
      <c r="B246" s="156" t="s">
        <v>3576</v>
      </c>
      <c r="C246" s="341" t="s">
        <v>3565</v>
      </c>
      <c r="D246" s="56">
        <v>3104</v>
      </c>
      <c r="E246" s="168" t="str">
        <f>IF($D246&lt;&gt;"",VLOOKUP($D246,'SINAPI JANEIRO-2022'!$A$1:G112756,2,FALSE),"")</f>
        <v>CONJ. DE FERRAGENS PARA PORTA DE VIDRO TEMPERADO, EM ZAMAC CROMADO, CONTEMPLANDO DOBRADICA INF., DOBRADICA SUP., PIVO PARA DOBRADICA INF., PIVO PARA DOBRADICA SUP., FECHADURA CENTRAL EM ZAMC. CROMADO, CONTRA FECHADURA DE PRESSAO</v>
      </c>
      <c r="F246" s="169" t="str">
        <f>IF($D246&lt;&gt;"",VLOOKUP($D246,'SINAPI JANEIRO-2022'!$1:$1048576,3,FALSE),"")</f>
        <v xml:space="preserve">CJ    </v>
      </c>
      <c r="G246" s="198">
        <v>2</v>
      </c>
      <c r="H246" s="171">
        <f>IF($D246&lt;&gt;"",VLOOKUP($D246,'SINAPI JANEIRO-2022'!$1:$1048576,4,FALSE),"")</f>
        <v>138.27000000000001</v>
      </c>
      <c r="I246" s="172">
        <f t="shared" ref="I246:I251" si="25">TRUNC(G246*H246,2)</f>
        <v>276.54000000000002</v>
      </c>
    </row>
    <row r="247" spans="2:9" ht="30" customHeight="1">
      <c r="B247" s="156" t="s">
        <v>3576</v>
      </c>
      <c r="C247" s="341" t="s">
        <v>3565</v>
      </c>
      <c r="D247" s="56">
        <v>10507</v>
      </c>
      <c r="E247" s="168" t="str">
        <f>IF($D247&lt;&gt;"",VLOOKUP($D247,'SINAPI JANEIRO-2022'!$A$1:G112757,2,FALSE),"")</f>
        <v>VIDRO TEMPERADO INCOLOR E = 10 MM, SEM COLOCACAO</v>
      </c>
      <c r="F247" s="169" t="str">
        <f>IF($D247&lt;&gt;"",VLOOKUP($D247,'SINAPI JANEIRO-2022'!$1:$1048576,3,FALSE),"")</f>
        <v xml:space="preserve">M2    </v>
      </c>
      <c r="G247" s="198">
        <f>(1.75*2.3)</f>
        <v>4.0249999999999995</v>
      </c>
      <c r="H247" s="171">
        <f>IF($D247&lt;&gt;"",VLOOKUP($D247,'SINAPI JANEIRO-2022'!$1:$1048576,4,FALSE),"")</f>
        <v>448.4</v>
      </c>
      <c r="I247" s="172">
        <f t="shared" si="25"/>
        <v>1804.81</v>
      </c>
    </row>
    <row r="248" spans="2:9" ht="30" customHeight="1">
      <c r="B248" s="156" t="s">
        <v>3573</v>
      </c>
      <c r="C248" s="341" t="s">
        <v>3565</v>
      </c>
      <c r="D248" s="56">
        <v>88316</v>
      </c>
      <c r="E248" s="168" t="str">
        <f>IF($D248&lt;&gt;"",VLOOKUP($D248,'SINAPI JANEIRO-2022'!$A$1:G112758,2,FALSE),"")</f>
        <v>SERVENTE COM ENCARGOS COMPLEMENTARES</v>
      </c>
      <c r="F248" s="169" t="str">
        <f>IF($D248&lt;&gt;"",VLOOKUP($D248,'SINAPI JANEIRO-2022'!$1:$1048576,3,FALSE),"")</f>
        <v>H</v>
      </c>
      <c r="G248" s="198">
        <v>0.5</v>
      </c>
      <c r="H248" s="171">
        <f>IF($D248&lt;&gt;"",VLOOKUP($D248,'SINAPI JANEIRO-2022'!$1:$1048576,4,FALSE),"")</f>
        <v>15.16</v>
      </c>
      <c r="I248" s="172">
        <f t="shared" si="25"/>
        <v>7.58</v>
      </c>
    </row>
    <row r="249" spans="2:9" ht="30" customHeight="1">
      <c r="B249" s="156" t="s">
        <v>3573</v>
      </c>
      <c r="C249" s="341" t="s">
        <v>3565</v>
      </c>
      <c r="D249" s="56">
        <v>88325</v>
      </c>
      <c r="E249" s="168" t="str">
        <f>IF($D249&lt;&gt;"",VLOOKUP($D249,'SINAPI JANEIRO-2022'!$A$1:G112759,2,FALSE),"")</f>
        <v>VIDRACEIRO COM ENCARGOS COMPLEMENTARES</v>
      </c>
      <c r="F249" s="169" t="str">
        <f>IF($D249&lt;&gt;"",VLOOKUP($D249,'SINAPI JANEIRO-2022'!$1:$1048576,3,FALSE),"")</f>
        <v>H</v>
      </c>
      <c r="G249" s="198">
        <v>0.5</v>
      </c>
      <c r="H249" s="171">
        <f>IF($D249&lt;&gt;"",VLOOKUP($D249,'SINAPI JANEIRO-2022'!$1:$1048576,4,FALSE),"")</f>
        <v>16.86</v>
      </c>
      <c r="I249" s="172">
        <f t="shared" si="25"/>
        <v>8.43</v>
      </c>
    </row>
    <row r="250" spans="2:9" ht="30" customHeight="1">
      <c r="B250" s="156" t="s">
        <v>3576</v>
      </c>
      <c r="C250" s="341" t="s">
        <v>3565</v>
      </c>
      <c r="D250" s="56">
        <v>10498</v>
      </c>
      <c r="E250" s="168" t="str">
        <f>IF($D250&lt;&gt;"",VLOOKUP($D250,'SINAPI JANEIRO-2022'!$A$1:G112760,2,FALSE),"")</f>
        <v>MASSA PARA VIDRO</v>
      </c>
      <c r="F250" s="169" t="str">
        <f>IF($D250&lt;&gt;"",VLOOKUP($D250,'SINAPI JANEIRO-2022'!$1:$1048576,3,FALSE),"")</f>
        <v xml:space="preserve">KG    </v>
      </c>
      <c r="G250" s="198">
        <v>1.5</v>
      </c>
      <c r="H250" s="171">
        <f>IF($D250&lt;&gt;"",VLOOKUP($D250,'SINAPI JANEIRO-2022'!$1:$1048576,4,FALSE),"")</f>
        <v>15.02</v>
      </c>
      <c r="I250" s="172">
        <f t="shared" si="25"/>
        <v>22.53</v>
      </c>
    </row>
    <row r="251" spans="2:9" ht="30" customHeight="1">
      <c r="B251" s="156" t="s">
        <v>3576</v>
      </c>
      <c r="C251" s="341" t="s">
        <v>3565</v>
      </c>
      <c r="D251" s="56">
        <v>38168</v>
      </c>
      <c r="E251" s="168" t="str">
        <f>IF($D251&lt;&gt;"",VLOOKUP($D251,'SINAPI JANEIRO-2022'!$A$1:G112758,2,FALSE),"")</f>
        <v>PUXADOR TUBULAR RETO DUPLO, EM ALUMINIO CROMADO, COMPRIMENTO DE APROX 400 MM E DIAMETRO DE 25 MM (1")</v>
      </c>
      <c r="F251" s="169" t="str">
        <f>IF($D251&lt;&gt;"",VLOOKUP($D251,'SINAPI JANEIRO-2022'!$1:$1048576,3,FALSE),"")</f>
        <v xml:space="preserve">UN    </v>
      </c>
      <c r="G251" s="198">
        <v>2</v>
      </c>
      <c r="H251" s="171">
        <f>IF($D251&lt;&gt;"",VLOOKUP($D251,'SINAPI JANEIRO-2022'!$1:$1048576,4,FALSE),"")</f>
        <v>152.16999999999999</v>
      </c>
      <c r="I251" s="172">
        <f t="shared" si="25"/>
        <v>304.33999999999997</v>
      </c>
    </row>
    <row r="252" spans="2:9" ht="30" customHeight="1">
      <c r="B252" s="164" t="s">
        <v>11762</v>
      </c>
      <c r="C252" s="59"/>
      <c r="D252" s="59"/>
      <c r="E252" s="46" t="s">
        <v>12589</v>
      </c>
      <c r="F252" s="47" t="s">
        <v>149</v>
      </c>
      <c r="G252" s="165">
        <v>1</v>
      </c>
      <c r="H252" s="166"/>
      <c r="I252" s="167">
        <f>TRUNC(SUM(I253:I256),2)</f>
        <v>1043.9100000000001</v>
      </c>
    </row>
    <row r="253" spans="2:9" ht="42.75" customHeight="1">
      <c r="B253" s="156" t="s">
        <v>3576</v>
      </c>
      <c r="C253" s="342" t="s">
        <v>3565</v>
      </c>
      <c r="D253" s="56">
        <v>100674</v>
      </c>
      <c r="E253" s="168" t="str">
        <f>IF($D253&lt;&gt;"",VLOOKUP($D253,'SINAPI JANEIRO-2022'!$A$1:G112751,2,FALSE),"")</f>
        <v>JANELA FIXA DE ALUMÍNIO PARA VIDRO, COM VIDRO, BATENTE E FERRAGENS. EXCLUSIVE ACABAMENTO, ALIZAR E CONTRAMARCO. FORNECIMENTO E INSTALAÇÃO. AF_12/2019</v>
      </c>
      <c r="F253" s="169" t="str">
        <f>IF($D253&lt;&gt;"",VLOOKUP($D253,'SINAPI JANEIRO-2022'!$1:$1048576,3,FALSE),"")</f>
        <v>M2</v>
      </c>
      <c r="G253" s="198">
        <v>1</v>
      </c>
      <c r="H253" s="171">
        <f>IF($D253&lt;&gt;"",VLOOKUP($D253,'SINAPI JANEIRO-2022'!$1:$1048576,4,FALSE),"")</f>
        <v>1005.37</v>
      </c>
      <c r="I253" s="172">
        <f t="shared" ref="I253:I256" si="26">TRUNC(G253*H253,2)</f>
        <v>1005.37</v>
      </c>
    </row>
    <row r="254" spans="2:9" ht="30" customHeight="1">
      <c r="B254" s="156" t="s">
        <v>3573</v>
      </c>
      <c r="C254" s="342" t="s">
        <v>3565</v>
      </c>
      <c r="D254" s="56">
        <v>88316</v>
      </c>
      <c r="E254" s="168" t="str">
        <f>IF($D254&lt;&gt;"",VLOOKUP($D254,'SINAPI JANEIRO-2022'!$A$1:G112752,2,FALSE),"")</f>
        <v>SERVENTE COM ENCARGOS COMPLEMENTARES</v>
      </c>
      <c r="F254" s="169" t="str">
        <f>IF($D254&lt;&gt;"",VLOOKUP($D254,'SINAPI JANEIRO-2022'!$1:$1048576,3,FALSE),"")</f>
        <v>H</v>
      </c>
      <c r="G254" s="198">
        <v>0.5</v>
      </c>
      <c r="H254" s="171">
        <f>IF($D254&lt;&gt;"",VLOOKUP($D254,'SINAPI JANEIRO-2022'!$1:$1048576,4,FALSE),"")</f>
        <v>15.16</v>
      </c>
      <c r="I254" s="172">
        <f t="shared" si="26"/>
        <v>7.58</v>
      </c>
    </row>
    <row r="255" spans="2:9" ht="30" customHeight="1">
      <c r="B255" s="156" t="s">
        <v>3573</v>
      </c>
      <c r="C255" s="342" t="s">
        <v>3565</v>
      </c>
      <c r="D255" s="56">
        <v>88325</v>
      </c>
      <c r="E255" s="168" t="str">
        <f>IF($D255&lt;&gt;"",VLOOKUP($D255,'SINAPI JANEIRO-2022'!$A$1:G112753,2,FALSE),"")</f>
        <v>VIDRACEIRO COM ENCARGOS COMPLEMENTARES</v>
      </c>
      <c r="F255" s="169" t="str">
        <f>IF($D255&lt;&gt;"",VLOOKUP($D255,'SINAPI JANEIRO-2022'!$1:$1048576,3,FALSE),"")</f>
        <v>H</v>
      </c>
      <c r="G255" s="198">
        <v>0.5</v>
      </c>
      <c r="H255" s="171">
        <f>IF($D255&lt;&gt;"",VLOOKUP($D255,'SINAPI JANEIRO-2022'!$1:$1048576,4,FALSE),"")</f>
        <v>16.86</v>
      </c>
      <c r="I255" s="172">
        <f t="shared" si="26"/>
        <v>8.43</v>
      </c>
    </row>
    <row r="256" spans="2:9" ht="30" customHeight="1">
      <c r="B256" s="156" t="s">
        <v>3576</v>
      </c>
      <c r="C256" s="342" t="s">
        <v>3565</v>
      </c>
      <c r="D256" s="56">
        <v>10498</v>
      </c>
      <c r="E256" s="168" t="str">
        <f>IF($D256&lt;&gt;"",VLOOKUP($D256,'SINAPI JANEIRO-2022'!$A$1:G112754,2,FALSE),"")</f>
        <v>MASSA PARA VIDRO</v>
      </c>
      <c r="F256" s="169" t="str">
        <f>IF($D256&lt;&gt;"",VLOOKUP($D256,'SINAPI JANEIRO-2022'!$1:$1048576,3,FALSE),"")</f>
        <v xml:space="preserve">KG    </v>
      </c>
      <c r="G256" s="198">
        <v>1.5</v>
      </c>
      <c r="H256" s="171">
        <f>IF($D256&lt;&gt;"",VLOOKUP($D256,'SINAPI JANEIRO-2022'!$1:$1048576,4,FALSE),"")</f>
        <v>15.02</v>
      </c>
      <c r="I256" s="172">
        <f t="shared" si="26"/>
        <v>22.53</v>
      </c>
    </row>
    <row r="257" spans="2:9" ht="38.25" customHeight="1">
      <c r="B257" s="164" t="s">
        <v>11752</v>
      </c>
      <c r="C257" s="59"/>
      <c r="D257" s="59"/>
      <c r="E257" s="46" t="s">
        <v>11861</v>
      </c>
      <c r="F257" s="47" t="s">
        <v>149</v>
      </c>
      <c r="G257" s="165">
        <v>1</v>
      </c>
      <c r="H257" s="166"/>
      <c r="I257" s="167">
        <f>TRUNC(SUM(I258:I261),2)</f>
        <v>486.94</v>
      </c>
    </row>
    <row r="258" spans="2:9" ht="14.25" customHeight="1">
      <c r="B258" s="156" t="s">
        <v>3576</v>
      </c>
      <c r="C258" s="333" t="s">
        <v>3565</v>
      </c>
      <c r="D258" s="56">
        <v>10507</v>
      </c>
      <c r="E258" s="168" t="str">
        <f>IF($D258&lt;&gt;"",VLOOKUP($D258,'SINAPI JANEIRO-2022'!$A$1:G112756,2,FALSE),"")</f>
        <v>VIDRO TEMPERADO INCOLOR E = 10 MM, SEM COLOCACAO</v>
      </c>
      <c r="F258" s="169" t="str">
        <f>IF($D258&lt;&gt;"",VLOOKUP($D258,'SINAPI JANEIRO-2022'!$1:$1048576,3,FALSE),"")</f>
        <v xml:space="preserve">M2    </v>
      </c>
      <c r="G258" s="198">
        <v>1</v>
      </c>
      <c r="H258" s="171">
        <f>IF($D258&lt;&gt;"",VLOOKUP($D258,'SINAPI JANEIRO-2022'!$1:$1048576,4,FALSE),"")</f>
        <v>448.4</v>
      </c>
      <c r="I258" s="172">
        <f t="shared" ref="I258:I261" si="27">TRUNC(G258*H258,2)</f>
        <v>448.4</v>
      </c>
    </row>
    <row r="259" spans="2:9" ht="14.25" customHeight="1">
      <c r="B259" s="156" t="s">
        <v>3573</v>
      </c>
      <c r="C259" s="333" t="s">
        <v>3565</v>
      </c>
      <c r="D259" s="56">
        <v>88316</v>
      </c>
      <c r="E259" s="168" t="str">
        <f>IF($D259&lt;&gt;"",VLOOKUP($D259,'SINAPI JANEIRO-2022'!$A$1:G112757,2,FALSE),"")</f>
        <v>SERVENTE COM ENCARGOS COMPLEMENTARES</v>
      </c>
      <c r="F259" s="169" t="str">
        <f>IF($D259&lt;&gt;"",VLOOKUP($D259,'SINAPI JANEIRO-2022'!$1:$1048576,3,FALSE),"")</f>
        <v>H</v>
      </c>
      <c r="G259" s="198">
        <v>0.5</v>
      </c>
      <c r="H259" s="171">
        <f>IF($D259&lt;&gt;"",VLOOKUP($D259,'SINAPI JANEIRO-2022'!$1:$1048576,4,FALSE),"")</f>
        <v>15.16</v>
      </c>
      <c r="I259" s="172">
        <f t="shared" si="27"/>
        <v>7.58</v>
      </c>
    </row>
    <row r="260" spans="2:9" ht="14.25" customHeight="1">
      <c r="B260" s="156" t="s">
        <v>3573</v>
      </c>
      <c r="C260" s="333" t="s">
        <v>3565</v>
      </c>
      <c r="D260" s="56">
        <v>88325</v>
      </c>
      <c r="E260" s="168" t="str">
        <f>IF($D260&lt;&gt;"",VLOOKUP($D260,'SINAPI JANEIRO-2022'!$A$1:G112758,2,FALSE),"")</f>
        <v>VIDRACEIRO COM ENCARGOS COMPLEMENTARES</v>
      </c>
      <c r="F260" s="169" t="str">
        <f>IF($D260&lt;&gt;"",VLOOKUP($D260,'SINAPI JANEIRO-2022'!$1:$1048576,3,FALSE),"")</f>
        <v>H</v>
      </c>
      <c r="G260" s="198">
        <v>0.5</v>
      </c>
      <c r="H260" s="171">
        <f>IF($D260&lt;&gt;"",VLOOKUP($D260,'SINAPI JANEIRO-2022'!$1:$1048576,4,FALSE),"")</f>
        <v>16.86</v>
      </c>
      <c r="I260" s="172">
        <f t="shared" si="27"/>
        <v>8.43</v>
      </c>
    </row>
    <row r="261" spans="2:9" ht="14.25" customHeight="1">
      <c r="B261" s="156" t="s">
        <v>3576</v>
      </c>
      <c r="C261" s="333" t="s">
        <v>3565</v>
      </c>
      <c r="D261" s="56">
        <v>10498</v>
      </c>
      <c r="E261" s="168" t="str">
        <f>IF($D261&lt;&gt;"",VLOOKUP($D261,'SINAPI JANEIRO-2022'!$A$1:G112759,2,FALSE),"")</f>
        <v>MASSA PARA VIDRO</v>
      </c>
      <c r="F261" s="169" t="str">
        <f>IF($D261&lt;&gt;"",VLOOKUP($D261,'SINAPI JANEIRO-2022'!$1:$1048576,3,FALSE),"")</f>
        <v xml:space="preserve">KG    </v>
      </c>
      <c r="G261" s="198">
        <v>1.5</v>
      </c>
      <c r="H261" s="171">
        <f>IF($D261&lt;&gt;"",VLOOKUP($D261,'SINAPI JANEIRO-2022'!$1:$1048576,4,FALSE),"")</f>
        <v>15.02</v>
      </c>
      <c r="I261" s="172">
        <f t="shared" si="27"/>
        <v>22.53</v>
      </c>
    </row>
    <row r="262" spans="2:9" ht="25.5" customHeight="1">
      <c r="B262" s="164" t="s">
        <v>3615</v>
      </c>
      <c r="C262" s="59"/>
      <c r="D262" s="59"/>
      <c r="E262" s="46" t="s">
        <v>3616</v>
      </c>
      <c r="F262" s="47" t="s">
        <v>149</v>
      </c>
      <c r="G262" s="165"/>
      <c r="H262" s="166"/>
      <c r="I262" s="167">
        <f>TRUNC(SUM(I263:I269),2)</f>
        <v>829.11</v>
      </c>
    </row>
    <row r="263" spans="2:9">
      <c r="B263" s="49" t="s">
        <v>3564</v>
      </c>
      <c r="C263" s="50" t="s">
        <v>3565</v>
      </c>
      <c r="D263" s="54">
        <v>88309</v>
      </c>
      <c r="E263" s="168" t="str">
        <f>IF($D263&lt;&gt;"",VLOOKUP($D263,'SINAPI JANEIRO-2022'!$A$1:G112757,2,FALSE),"")</f>
        <v>PEDREIRO COM ENCARGOS COMPLEMENTARES</v>
      </c>
      <c r="F263" s="169" t="str">
        <f>IF($D263&lt;&gt;"",VLOOKUP($D263,'SINAPI JANEIRO-2022'!$1:$1048576,3,FALSE),"")</f>
        <v>H</v>
      </c>
      <c r="G263" s="170">
        <v>3</v>
      </c>
      <c r="H263" s="171">
        <f>IF($D263&lt;&gt;"",VLOOKUP($D263,'SINAPI JANEIRO-2022'!$1:$1048576,4,FALSE),"")</f>
        <v>18.86</v>
      </c>
      <c r="I263" s="172">
        <f t="shared" ref="I263:I269" si="28">TRUNC(G263*H263,2)</f>
        <v>56.58</v>
      </c>
    </row>
    <row r="264" spans="2:9">
      <c r="B264" s="49" t="s">
        <v>3564</v>
      </c>
      <c r="C264" s="50" t="s">
        <v>3565</v>
      </c>
      <c r="D264" s="54">
        <v>88316</v>
      </c>
      <c r="E264" s="168" t="str">
        <f>IF($D264&lt;&gt;"",VLOOKUP($D264,'SINAPI JANEIRO-2022'!$A$1:G112758,2,FALSE),"")</f>
        <v>SERVENTE COM ENCARGOS COMPLEMENTARES</v>
      </c>
      <c r="F264" s="169" t="str">
        <f>IF($D264&lt;&gt;"",VLOOKUP($D264,'SINAPI JANEIRO-2022'!$1:$1048576,3,FALSE),"")</f>
        <v>H</v>
      </c>
      <c r="G264" s="170">
        <v>3</v>
      </c>
      <c r="H264" s="171">
        <f>IF($D264&lt;&gt;"",VLOOKUP($D264,'SINAPI JANEIRO-2022'!$1:$1048576,4,FALSE),"")</f>
        <v>15.16</v>
      </c>
      <c r="I264" s="172">
        <f t="shared" si="28"/>
        <v>45.48</v>
      </c>
    </row>
    <row r="265" spans="2:9" ht="38.25">
      <c r="B265" s="49" t="s">
        <v>3564</v>
      </c>
      <c r="C265" s="50" t="s">
        <v>3565</v>
      </c>
      <c r="D265" s="54">
        <v>88627</v>
      </c>
      <c r="E265" s="168" t="str">
        <f>IF($D265&lt;&gt;"",VLOOKUP($D265,'SINAPI JANEIRO-2022'!$A$1:G112759,2,FALSE),"")</f>
        <v>ARGAMASSA TRAÇO 1:0,5:4,5 (EM VOLUME DE CIMENTO, CAL E AREIA MÉDIA ÚMIDA) PARA ASSENTAMENTO DE ALVENARIA, PREPARO MANUAL. AF_08/2019</v>
      </c>
      <c r="F265" s="169" t="str">
        <f>IF($D265&lt;&gt;"",VLOOKUP($D265,'SINAPI JANEIRO-2022'!$1:$1048576,3,FALSE),"")</f>
        <v>M3</v>
      </c>
      <c r="G265" s="170">
        <v>6.0000000000000001E-3</v>
      </c>
      <c r="H265" s="171">
        <f>IF($D265&lt;&gt;"",VLOOKUP($D265,'SINAPI JANEIRO-2022'!$1:$1048576,4,FALSE),"")</f>
        <v>516.69000000000005</v>
      </c>
      <c r="I265" s="172">
        <f t="shared" si="28"/>
        <v>3.1</v>
      </c>
    </row>
    <row r="266" spans="2:9" ht="51">
      <c r="B266" s="49" t="s">
        <v>3564</v>
      </c>
      <c r="C266" s="50" t="s">
        <v>3565</v>
      </c>
      <c r="D266" s="54">
        <v>94570</v>
      </c>
      <c r="E266" s="168" t="str">
        <f>IF($D266&lt;&gt;"",VLOOKUP($D266,'SINAPI JANEIRO-2022'!$A$1:G112760,2,FALSE),"")</f>
        <v>JANELA DE ALUMÍNIO DE CORRER COM 2 FOLHAS PARA VIDROS, COM VIDROS, BATENTE, ACABAMENTO COM ACETATO OU BRILHANTE E FERRAGENS. EXCLUSIVE ALIZAR E CONTRAMARCO. FORNECIMENTO E INSTALAÇÃO. AF_12/2019</v>
      </c>
      <c r="F266" s="169" t="str">
        <f>IF($D266&lt;&gt;"",VLOOKUP($D266,'SINAPI JANEIRO-2022'!$1:$1048576,3,FALSE),"")</f>
        <v>M2</v>
      </c>
      <c r="G266" s="170">
        <v>1</v>
      </c>
      <c r="H266" s="171">
        <f>IF($D266&lt;&gt;"",VLOOKUP($D266,'SINAPI JANEIRO-2022'!$1:$1048576,4,FALSE),"")</f>
        <v>472.03</v>
      </c>
      <c r="I266" s="172">
        <f t="shared" si="28"/>
        <v>472.03</v>
      </c>
    </row>
    <row r="267" spans="2:9" ht="44.25" customHeight="1">
      <c r="B267" s="49" t="s">
        <v>3576</v>
      </c>
      <c r="C267" s="50" t="s">
        <v>3565</v>
      </c>
      <c r="D267" s="54">
        <v>36888</v>
      </c>
      <c r="E267" s="168" t="str">
        <f>IF($D267&lt;&gt;"",VLOOKUP($D267,'SINAPI JANEIRO-2022'!$A$1:G112761,2,FALSE),"")</f>
        <v>GUARNICAO / MOLDURA / ARREMATE DE ACABAMENTO PARA ESQUADRIA, EM ALUMINIO PERFIL 25, ACABAMENTO ANODIZADO BRANCO OU BRILHANTE, PARA 1 FACE</v>
      </c>
      <c r="F267" s="169" t="str">
        <f>IF($D267&lt;&gt;"",VLOOKUP($D267,'SINAPI JANEIRO-2022'!$1:$1048576,3,FALSE),"")</f>
        <v xml:space="preserve">M     </v>
      </c>
      <c r="G267" s="170">
        <f>(0.1+1.25+1.25)*2</f>
        <v>5.2</v>
      </c>
      <c r="H267" s="171">
        <f>IF($D267&lt;&gt;"",VLOOKUP($D267,'SINAPI JANEIRO-2022'!$1:$1048576,4,FALSE),"")</f>
        <v>39.229999999999997</v>
      </c>
      <c r="I267" s="172">
        <f t="shared" si="28"/>
        <v>203.99</v>
      </c>
    </row>
    <row r="268" spans="2:9">
      <c r="B268" s="49" t="s">
        <v>3576</v>
      </c>
      <c r="C268" s="50" t="s">
        <v>3565</v>
      </c>
      <c r="D268" s="54">
        <v>5093</v>
      </c>
      <c r="E268" s="168" t="str">
        <f>IF($D268&lt;&gt;"",VLOOKUP($D268,'SINAPI JANEIRO-2022'!$A$1:G112762,2,FALSE),"")</f>
        <v>LEVANTADOR DE JANELA GUILHOTINA, EM LATAO CROMADO</v>
      </c>
      <c r="F268" s="169" t="str">
        <f>IF($D268&lt;&gt;"",VLOOKUP($D268,'SINAPI JANEIRO-2022'!$1:$1048576,3,FALSE),"")</f>
        <v xml:space="preserve">PAR   </v>
      </c>
      <c r="G268" s="170">
        <v>1</v>
      </c>
      <c r="H268" s="171">
        <f>IF($D268&lt;&gt;"",VLOOKUP($D268,'SINAPI JANEIRO-2022'!$1:$1048576,4,FALSE),"")</f>
        <v>18.649999999999999</v>
      </c>
      <c r="I268" s="172">
        <f t="shared" si="28"/>
        <v>18.649999999999999</v>
      </c>
    </row>
    <row r="269" spans="2:9">
      <c r="B269" s="49" t="s">
        <v>3576</v>
      </c>
      <c r="C269" s="50" t="s">
        <v>3565</v>
      </c>
      <c r="D269" s="54">
        <v>38167</v>
      </c>
      <c r="E269" s="168" t="str">
        <f>IF($D269&lt;&gt;"",VLOOKUP($D269,'SINAPI JANEIRO-2022'!$A$1:G112763,2,FALSE),"")</f>
        <v>BORBOLETA PARA JANELA TIPO GUILHOTINA, EM ZAMAC CROMADO</v>
      </c>
      <c r="F269" s="169" t="str">
        <f>IF($D269&lt;&gt;"",VLOOKUP($D269,'SINAPI JANEIRO-2022'!$1:$1048576,3,FALSE),"")</f>
        <v xml:space="preserve">PAR   </v>
      </c>
      <c r="G269" s="170">
        <v>1</v>
      </c>
      <c r="H269" s="171">
        <f>IF($D269&lt;&gt;"",VLOOKUP($D269,'SINAPI JANEIRO-2022'!$1:$1048576,4,FALSE),"")</f>
        <v>29.28</v>
      </c>
      <c r="I269" s="172">
        <f t="shared" si="28"/>
        <v>29.28</v>
      </c>
    </row>
    <row r="270" spans="2:9" ht="25.5" customHeight="1">
      <c r="B270" s="164" t="s">
        <v>3617</v>
      </c>
      <c r="C270" s="59"/>
      <c r="D270" s="59"/>
      <c r="E270" s="46" t="s">
        <v>3618</v>
      </c>
      <c r="F270" s="47" t="s">
        <v>149</v>
      </c>
      <c r="G270" s="165"/>
      <c r="H270" s="166"/>
      <c r="I270" s="167">
        <f>TRUNC(SUM(I271:I278),2)</f>
        <v>1145.73</v>
      </c>
    </row>
    <row r="271" spans="2:9">
      <c r="B271" s="49" t="s">
        <v>3564</v>
      </c>
      <c r="C271" s="50" t="s">
        <v>3565</v>
      </c>
      <c r="D271" s="54">
        <v>88309</v>
      </c>
      <c r="E271" s="168" t="str">
        <f>IF($D271&lt;&gt;"",VLOOKUP($D271,'SINAPI JANEIRO-2022'!$A$1:G112767,2,FALSE),"")</f>
        <v>PEDREIRO COM ENCARGOS COMPLEMENTARES</v>
      </c>
      <c r="F271" s="169" t="str">
        <f>IF($D271&lt;&gt;"",VLOOKUP($D271,'SINAPI JANEIRO-2022'!$1:$1048576,3,FALSE),"")</f>
        <v>H</v>
      </c>
      <c r="G271" s="170">
        <v>0.77</v>
      </c>
      <c r="H271" s="171">
        <f>IF($D271&lt;&gt;"",VLOOKUP($D271,'SINAPI JANEIRO-2022'!$1:$1048576,4,FALSE),"")</f>
        <v>18.86</v>
      </c>
      <c r="I271" s="172">
        <f t="shared" ref="I271:I278" si="29">TRUNC(G271*H271,2)</f>
        <v>14.52</v>
      </c>
    </row>
    <row r="272" spans="2:9">
      <c r="B272" s="49" t="s">
        <v>3564</v>
      </c>
      <c r="C272" s="50" t="s">
        <v>3565</v>
      </c>
      <c r="D272" s="54">
        <v>88316</v>
      </c>
      <c r="E272" s="168" t="str">
        <f>IF($D272&lt;&gt;"",VLOOKUP($D272,'SINAPI JANEIRO-2022'!$A$1:G112768,2,FALSE),"")</f>
        <v>SERVENTE COM ENCARGOS COMPLEMENTARES</v>
      </c>
      <c r="F272" s="169" t="str">
        <f>IF($D272&lt;&gt;"",VLOOKUP($D272,'SINAPI JANEIRO-2022'!$1:$1048576,3,FALSE),"")</f>
        <v>H</v>
      </c>
      <c r="G272" s="170">
        <v>0.38</v>
      </c>
      <c r="H272" s="171">
        <f>IF($D272&lt;&gt;"",VLOOKUP($D272,'SINAPI JANEIRO-2022'!$1:$1048576,4,FALSE),"")</f>
        <v>15.16</v>
      </c>
      <c r="I272" s="172">
        <f t="shared" si="29"/>
        <v>5.76</v>
      </c>
    </row>
    <row r="273" spans="2:11" ht="38.25">
      <c r="B273" s="49" t="s">
        <v>3564</v>
      </c>
      <c r="C273" s="50" t="s">
        <v>3565</v>
      </c>
      <c r="D273" s="54">
        <v>88627</v>
      </c>
      <c r="E273" s="168" t="str">
        <f>IF($D273&lt;&gt;"",VLOOKUP($D273,'SINAPI JANEIRO-2022'!$A$1:G112769,2,FALSE),"")</f>
        <v>ARGAMASSA TRAÇO 1:0,5:4,5 (EM VOLUME DE CIMENTO, CAL E AREIA MÉDIA ÚMIDA) PARA ASSENTAMENTO DE ALVENARIA, PREPARO MANUAL. AF_08/2019</v>
      </c>
      <c r="F273" s="169" t="str">
        <f>IF($D273&lt;&gt;"",VLOOKUP($D273,'SINAPI JANEIRO-2022'!$1:$1048576,3,FALSE),"")</f>
        <v>M3</v>
      </c>
      <c r="G273" s="170">
        <v>6.0000000000000001E-3</v>
      </c>
      <c r="H273" s="171">
        <f>IF($D273&lt;&gt;"",VLOOKUP($D273,'SINAPI JANEIRO-2022'!$1:$1048576,4,FALSE),"")</f>
        <v>516.69000000000005</v>
      </c>
      <c r="I273" s="172">
        <f t="shared" si="29"/>
        <v>3.1</v>
      </c>
    </row>
    <row r="274" spans="2:11" ht="51">
      <c r="B274" s="49" t="s">
        <v>3564</v>
      </c>
      <c r="C274" s="50" t="s">
        <v>3565</v>
      </c>
      <c r="D274" s="54">
        <v>94570</v>
      </c>
      <c r="E274" s="168" t="str">
        <f>IF($D274&lt;&gt;"",VLOOKUP($D274,'SINAPI JANEIRO-2022'!$A$1:G112770,2,FALSE),"")</f>
        <v>JANELA DE ALUMÍNIO DE CORRER COM 2 FOLHAS PARA VIDROS, COM VIDROS, BATENTE, ACABAMENTO COM ACETATO OU BRILHANTE E FERRAGENS. EXCLUSIVE ALIZAR E CONTRAMARCO. FORNECIMENTO E INSTALAÇÃO. AF_12/2019</v>
      </c>
      <c r="F274" s="169" t="str">
        <f>IF($D274&lt;&gt;"",VLOOKUP($D274,'SINAPI JANEIRO-2022'!$1:$1048576,3,FALSE),"")</f>
        <v>M2</v>
      </c>
      <c r="G274" s="170">
        <f>1.1*1.45</f>
        <v>1.595</v>
      </c>
      <c r="H274" s="171">
        <f>IF($D274&lt;&gt;"",VLOOKUP($D274,'SINAPI JANEIRO-2022'!$1:$1048576,4,FALSE),"")</f>
        <v>472.03</v>
      </c>
      <c r="I274" s="172">
        <f t="shared" si="29"/>
        <v>752.88</v>
      </c>
    </row>
    <row r="275" spans="2:11" ht="38.25">
      <c r="B275" s="49" t="s">
        <v>3576</v>
      </c>
      <c r="C275" s="50" t="s">
        <v>3565</v>
      </c>
      <c r="D275" s="54">
        <v>36888</v>
      </c>
      <c r="E275" s="168" t="str">
        <f>IF($D275&lt;&gt;"",VLOOKUP($D275,'SINAPI JANEIRO-2022'!$A$1:G112771,2,FALSE),"")</f>
        <v>GUARNICAO / MOLDURA / ARREMATE DE ACABAMENTO PARA ESQUADRIA, EM ALUMINIO PERFIL 25, ACABAMENTO ANODIZADO BRANCO OU BRILHANTE, PARA 1 FACE</v>
      </c>
      <c r="F275" s="169" t="str">
        <f>IF($D275&lt;&gt;"",VLOOKUP($D275,'SINAPI JANEIRO-2022'!$1:$1048576,3,FALSE),"")</f>
        <v xml:space="preserve">M     </v>
      </c>
      <c r="G275" s="170">
        <v>8</v>
      </c>
      <c r="H275" s="171">
        <f>IF($D275&lt;&gt;"",VLOOKUP($D275,'SINAPI JANEIRO-2022'!$1:$1048576,4,FALSE),"")</f>
        <v>39.229999999999997</v>
      </c>
      <c r="I275" s="172">
        <f t="shared" si="29"/>
        <v>313.83999999999997</v>
      </c>
    </row>
    <row r="276" spans="2:11" ht="31.5" customHeight="1">
      <c r="B276" s="49" t="s">
        <v>3576</v>
      </c>
      <c r="C276" s="50" t="s">
        <v>3565</v>
      </c>
      <c r="D276" s="54">
        <v>36887</v>
      </c>
      <c r="E276" s="168" t="str">
        <f>IF($D276&lt;&gt;"",VLOOKUP($D276,'SINAPI JANEIRO-2022'!$A$1:G112772,2,FALSE),"")</f>
        <v>TELA DE FIBRA DE VIDRO, ACABAMENTO ANTI-ALCALINO, MALHA 10 X 10 MM</v>
      </c>
      <c r="F276" s="169" t="str">
        <f>IF($D276&lt;&gt;"",VLOOKUP($D276,'SINAPI JANEIRO-2022'!$1:$1048576,3,FALSE),"")</f>
        <v xml:space="preserve">M2    </v>
      </c>
      <c r="G276" s="170">
        <v>0.85</v>
      </c>
      <c r="H276" s="171">
        <f>IF($D276&lt;&gt;"",VLOOKUP($D276,'SINAPI JANEIRO-2022'!$1:$1048576,4,FALSE),"")</f>
        <v>9.06</v>
      </c>
      <c r="I276" s="172">
        <f t="shared" si="29"/>
        <v>7.7</v>
      </c>
    </row>
    <row r="277" spans="2:11" ht="21.75" customHeight="1">
      <c r="B277" s="49" t="s">
        <v>3576</v>
      </c>
      <c r="C277" s="50" t="s">
        <v>3565</v>
      </c>
      <c r="D277" s="54">
        <v>5093</v>
      </c>
      <c r="E277" s="168" t="str">
        <f>IF($D277&lt;&gt;"",VLOOKUP($D277,'SINAPI JANEIRO-2022'!$A$1:G112773,2,FALSE),"")</f>
        <v>LEVANTADOR DE JANELA GUILHOTINA, EM LATAO CROMADO</v>
      </c>
      <c r="F277" s="169" t="str">
        <f>IF($D277&lt;&gt;"",VLOOKUP($D277,'SINAPI JANEIRO-2022'!$1:$1048576,3,FALSE),"")</f>
        <v xml:space="preserve">PAR   </v>
      </c>
      <c r="G277" s="170">
        <v>1</v>
      </c>
      <c r="H277" s="171">
        <f>IF($D277&lt;&gt;"",VLOOKUP($D277,'SINAPI JANEIRO-2022'!$1:$1048576,4,FALSE),"")</f>
        <v>18.649999999999999</v>
      </c>
      <c r="I277" s="172">
        <f t="shared" si="29"/>
        <v>18.649999999999999</v>
      </c>
    </row>
    <row r="278" spans="2:11" ht="24.75" customHeight="1">
      <c r="B278" s="49" t="s">
        <v>3576</v>
      </c>
      <c r="C278" s="50" t="s">
        <v>3565</v>
      </c>
      <c r="D278" s="54">
        <v>38167</v>
      </c>
      <c r="E278" s="168" t="str">
        <f>IF($D278&lt;&gt;"",VLOOKUP($D278,'SINAPI JANEIRO-2022'!$A$1:G112774,2,FALSE),"")</f>
        <v>BORBOLETA PARA JANELA TIPO GUILHOTINA, EM ZAMAC CROMADO</v>
      </c>
      <c r="F278" s="169" t="str">
        <f>IF($D278&lt;&gt;"",VLOOKUP($D278,'SINAPI JANEIRO-2022'!$1:$1048576,3,FALSE),"")</f>
        <v xml:space="preserve">PAR   </v>
      </c>
      <c r="G278" s="170">
        <v>1</v>
      </c>
      <c r="H278" s="171">
        <f>IF($D278&lt;&gt;"",VLOOKUP($D278,'SINAPI JANEIRO-2022'!$1:$1048576,4,FALSE),"")</f>
        <v>29.28</v>
      </c>
      <c r="I278" s="172">
        <f t="shared" si="29"/>
        <v>29.28</v>
      </c>
    </row>
    <row r="279" spans="2:11" ht="14.25" customHeight="1">
      <c r="B279" s="180"/>
      <c r="C279" s="181"/>
      <c r="D279" s="181"/>
      <c r="E279" s="182"/>
      <c r="F279" s="181"/>
      <c r="G279" s="183"/>
      <c r="H279" s="184"/>
      <c r="I279" s="185"/>
    </row>
    <row r="280" spans="2:11" ht="34.5" customHeight="1">
      <c r="B280" s="164" t="s">
        <v>3619</v>
      </c>
      <c r="C280" s="59"/>
      <c r="D280" s="59"/>
      <c r="E280" s="46" t="s">
        <v>3620</v>
      </c>
      <c r="F280" s="47" t="s">
        <v>149</v>
      </c>
      <c r="G280" s="165"/>
      <c r="H280" s="166"/>
      <c r="I280" s="167">
        <f>TRUNC(SUM(I281:I286),2)</f>
        <v>1217.67</v>
      </c>
    </row>
    <row r="281" spans="2:11">
      <c r="B281" s="49" t="s">
        <v>3564</v>
      </c>
      <c r="C281" s="50" t="s">
        <v>3565</v>
      </c>
      <c r="D281" s="54">
        <v>88309</v>
      </c>
      <c r="E281" s="168" t="str">
        <f>IF($D281&lt;&gt;"",VLOOKUP($D281,'SINAPI JANEIRO-2022'!$A$1:G112777,2,FALSE),"")</f>
        <v>PEDREIRO COM ENCARGOS COMPLEMENTARES</v>
      </c>
      <c r="F281" s="169" t="str">
        <f>IF($D281&lt;&gt;"",VLOOKUP($D281,'SINAPI JANEIRO-2022'!$1:$1048576,3,FALSE),"")</f>
        <v>H</v>
      </c>
      <c r="G281" s="170">
        <v>0.77</v>
      </c>
      <c r="H281" s="171">
        <f>IF($D281&lt;&gt;"",VLOOKUP($D281,'SINAPI JANEIRO-2022'!$1:$1048576,4,FALSE),"")</f>
        <v>18.86</v>
      </c>
      <c r="I281" s="172">
        <f t="shared" ref="I281:I286" si="30">TRUNC(G281*H281,2)</f>
        <v>14.52</v>
      </c>
    </row>
    <row r="282" spans="2:11">
      <c r="B282" s="49" t="s">
        <v>3564</v>
      </c>
      <c r="C282" s="50" t="s">
        <v>3565</v>
      </c>
      <c r="D282" s="54">
        <v>88310</v>
      </c>
      <c r="E282" s="168" t="str">
        <f>IF($D282&lt;&gt;"",VLOOKUP($D282,'SINAPI JANEIRO-2022'!$A$1:G112778,2,FALSE),"")</f>
        <v>PINTOR COM ENCARGOS COMPLEMENTARES</v>
      </c>
      <c r="F282" s="169" t="str">
        <f>IF($D282&lt;&gt;"",VLOOKUP($D282,'SINAPI JANEIRO-2022'!$1:$1048576,3,FALSE),"")</f>
        <v>H</v>
      </c>
      <c r="G282" s="170">
        <v>0.38</v>
      </c>
      <c r="H282" s="171">
        <f>IF($D282&lt;&gt;"",VLOOKUP($D282,'SINAPI JANEIRO-2022'!$1:$1048576,4,FALSE),"")</f>
        <v>19.940000000000001</v>
      </c>
      <c r="I282" s="172">
        <f t="shared" si="30"/>
        <v>7.57</v>
      </c>
      <c r="J282" s="49"/>
      <c r="K282" s="50"/>
    </row>
    <row r="283" spans="2:11" ht="38.25">
      <c r="B283" s="49" t="s">
        <v>3576</v>
      </c>
      <c r="C283" s="50" t="s">
        <v>3565</v>
      </c>
      <c r="D283" s="54">
        <v>4377</v>
      </c>
      <c r="E283" s="168" t="str">
        <f>IF($D283&lt;&gt;"",VLOOKUP($D283,'SINAPI JANEIRO-2022'!$A$1:G112779,2,FALSE),"")</f>
        <v>PARAFUSO DE ACO ZINCADO COM ROSCA SOBERBA, CABECA CHATA E FENDA SIMPLES, DIAMETRO 4,2 MM, COMPRIMENTO * 32 * MM</v>
      </c>
      <c r="F283" s="169" t="str">
        <f>IF($D283&lt;&gt;"",VLOOKUP($D283,'SINAPI JANEIRO-2022'!$1:$1048576,3,FALSE),"")</f>
        <v xml:space="preserve">UN    </v>
      </c>
      <c r="G283" s="170">
        <v>17.41</v>
      </c>
      <c r="H283" s="171">
        <f>IF($D283&lt;&gt;"",VLOOKUP($D283,'SINAPI JANEIRO-2022'!$1:$1048576,4,FALSE),"")</f>
        <v>0.19</v>
      </c>
      <c r="I283" s="172">
        <f t="shared" si="30"/>
        <v>3.3</v>
      </c>
      <c r="J283" s="53"/>
      <c r="K283" s="53"/>
    </row>
    <row r="284" spans="2:11">
      <c r="B284" s="49" t="s">
        <v>3576</v>
      </c>
      <c r="C284" s="50" t="s">
        <v>3565</v>
      </c>
      <c r="D284" s="54">
        <v>39961</v>
      </c>
      <c r="E284" s="168" t="str">
        <f>IF($D284&lt;&gt;"",VLOOKUP($D284,'SINAPI JANEIRO-2022'!$A$1:G112780,2,FALSE),"")</f>
        <v>SILICONE ACETICO USO GERAL INCOLOR 280 G</v>
      </c>
      <c r="F284" s="169" t="str">
        <f>IF($D284&lt;&gt;"",VLOOKUP($D284,'SINAPI JANEIRO-2022'!$1:$1048576,3,FALSE),"")</f>
        <v xml:space="preserve">UN    </v>
      </c>
      <c r="G284" s="170">
        <v>0.42399999999999999</v>
      </c>
      <c r="H284" s="171">
        <f>IF($D284&lt;&gt;"",VLOOKUP($D284,'SINAPI JANEIRO-2022'!$1:$1048576,4,FALSE),"")</f>
        <v>17.3</v>
      </c>
      <c r="I284" s="172">
        <f t="shared" si="30"/>
        <v>7.33</v>
      </c>
      <c r="J284" s="53"/>
      <c r="K284" s="53"/>
    </row>
    <row r="285" spans="2:11" ht="25.5">
      <c r="B285" s="49" t="s">
        <v>3576</v>
      </c>
      <c r="C285" s="50" t="s">
        <v>3565</v>
      </c>
      <c r="D285" s="54">
        <v>10496</v>
      </c>
      <c r="E285" s="168" t="str">
        <f>IF($D285&lt;&gt;"",VLOOKUP($D285,'SINAPI JANEIRO-2022'!$A$1:G112781,2,FALSE),"")</f>
        <v>VIDRO COMUM LAMINADO, LISO, INCOLOR, DUPLO, ESPESSURA TOTAL 6 MM (CADA CAMADA E= 3 MM) - COLOCADO</v>
      </c>
      <c r="F285" s="169" t="str">
        <f>IF($D285&lt;&gt;"",VLOOKUP($D285,'SINAPI JANEIRO-2022'!$1:$1048576,3,FALSE),"")</f>
        <v xml:space="preserve">M2    </v>
      </c>
      <c r="G285" s="170">
        <v>1</v>
      </c>
      <c r="H285" s="171">
        <f>IF($D285&lt;&gt;"",VLOOKUP($D285,'SINAPI JANEIRO-2022'!$1:$1048576,4,FALSE),"")</f>
        <v>984.88</v>
      </c>
      <c r="I285" s="172">
        <f t="shared" si="30"/>
        <v>984.88</v>
      </c>
      <c r="J285" s="53"/>
      <c r="K285" s="53"/>
    </row>
    <row r="286" spans="2:11" ht="38.25">
      <c r="B286" s="49" t="s">
        <v>3576</v>
      </c>
      <c r="C286" s="50" t="s">
        <v>3565</v>
      </c>
      <c r="D286" s="54">
        <v>36888</v>
      </c>
      <c r="E286" s="168" t="str">
        <f>IF($D286&lt;&gt;"",VLOOKUP($D286,'SINAPI JANEIRO-2022'!$A$1:G112782,2,FALSE),"")</f>
        <v>GUARNICAO / MOLDURA / ARREMATE DE ACABAMENTO PARA ESQUADRIA, EM ALUMINIO PERFIL 25, ACABAMENTO ANODIZADO BRANCO OU BRILHANTE, PARA 1 FACE</v>
      </c>
      <c r="F286" s="169" t="str">
        <f>IF($D286&lt;&gt;"",VLOOKUP($D286,'SINAPI JANEIRO-2022'!$1:$1048576,3,FALSE),"")</f>
        <v xml:space="preserve">M     </v>
      </c>
      <c r="G286" s="170">
        <f>(1.4+1.15)*2</f>
        <v>5.0999999999999996</v>
      </c>
      <c r="H286" s="171">
        <f>IF($D286&lt;&gt;"",VLOOKUP($D286,'SINAPI JANEIRO-2022'!$1:$1048576,4,FALSE),"")</f>
        <v>39.229999999999997</v>
      </c>
      <c r="I286" s="172">
        <f t="shared" si="30"/>
        <v>200.07</v>
      </c>
      <c r="J286" s="53"/>
      <c r="K286" s="53"/>
    </row>
    <row r="287" spans="2:11" ht="14.25" customHeight="1">
      <c r="B287" s="202"/>
      <c r="C287" s="203"/>
      <c r="D287" s="203"/>
      <c r="E287" s="204"/>
      <c r="F287" s="203"/>
      <c r="G287" s="183"/>
      <c r="H287" s="205"/>
      <c r="I287" s="206"/>
    </row>
    <row r="288" spans="2:11" ht="25.5" customHeight="1">
      <c r="B288" s="164" t="s">
        <v>3621</v>
      </c>
      <c r="C288" s="59"/>
      <c r="D288" s="59"/>
      <c r="E288" s="46" t="s">
        <v>3622</v>
      </c>
      <c r="F288" s="47" t="s">
        <v>149</v>
      </c>
      <c r="G288" s="165"/>
      <c r="H288" s="166"/>
      <c r="I288" s="167">
        <f>TRUNC(SUM(I289:I296),2)</f>
        <v>1375.77</v>
      </c>
    </row>
    <row r="289" spans="2:9">
      <c r="B289" s="49" t="s">
        <v>3564</v>
      </c>
      <c r="C289" s="50" t="s">
        <v>3565</v>
      </c>
      <c r="D289" s="54">
        <v>88309</v>
      </c>
      <c r="E289" s="168" t="str">
        <f>IF($D289&lt;&gt;"",VLOOKUP($D289,'SINAPI JANEIRO-2022'!$A$1:G112785,2,FALSE),"")</f>
        <v>PEDREIRO COM ENCARGOS COMPLEMENTARES</v>
      </c>
      <c r="F289" s="169" t="str">
        <f>IF($D289&lt;&gt;"",VLOOKUP($D289,'SINAPI JANEIRO-2022'!$1:$1048576,3,FALSE),"")</f>
        <v>H</v>
      </c>
      <c r="G289" s="170">
        <v>0.77</v>
      </c>
      <c r="H289" s="171">
        <f>IF($D289&lt;&gt;"",VLOOKUP($D289,'SINAPI JANEIRO-2022'!$1:$1048576,4,FALSE),"")</f>
        <v>18.86</v>
      </c>
      <c r="I289" s="172">
        <f t="shared" ref="I289:I296" si="31">TRUNC(G289*H289,2)</f>
        <v>14.52</v>
      </c>
    </row>
    <row r="290" spans="2:9">
      <c r="B290" s="49" t="s">
        <v>3564</v>
      </c>
      <c r="C290" s="50" t="s">
        <v>3565</v>
      </c>
      <c r="D290" s="54">
        <v>88316</v>
      </c>
      <c r="E290" s="168" t="str">
        <f>IF($D290&lt;&gt;"",VLOOKUP($D290,'SINAPI JANEIRO-2022'!$A$1:G112786,2,FALSE),"")</f>
        <v>SERVENTE COM ENCARGOS COMPLEMENTARES</v>
      </c>
      <c r="F290" s="169" t="str">
        <f>IF($D290&lt;&gt;"",VLOOKUP($D290,'SINAPI JANEIRO-2022'!$1:$1048576,3,FALSE),"")</f>
        <v>H</v>
      </c>
      <c r="G290" s="170">
        <v>0.38</v>
      </c>
      <c r="H290" s="171">
        <f>IF($D290&lt;&gt;"",VLOOKUP($D290,'SINAPI JANEIRO-2022'!$1:$1048576,4,FALSE),"")</f>
        <v>15.16</v>
      </c>
      <c r="I290" s="172">
        <f t="shared" si="31"/>
        <v>5.76</v>
      </c>
    </row>
    <row r="291" spans="2:9" ht="38.25">
      <c r="B291" s="49" t="s">
        <v>3564</v>
      </c>
      <c r="C291" s="50" t="s">
        <v>3565</v>
      </c>
      <c r="D291" s="54">
        <v>88627</v>
      </c>
      <c r="E291" s="168" t="str">
        <f>IF($D291&lt;&gt;"",VLOOKUP($D291,'SINAPI JANEIRO-2022'!$A$1:G112787,2,FALSE),"")</f>
        <v>ARGAMASSA TRAÇO 1:0,5:4,5 (EM VOLUME DE CIMENTO, CAL E AREIA MÉDIA ÚMIDA) PARA ASSENTAMENTO DE ALVENARIA, PREPARO MANUAL. AF_08/2019</v>
      </c>
      <c r="F291" s="169" t="str">
        <f>IF($D291&lt;&gt;"",VLOOKUP($D291,'SINAPI JANEIRO-2022'!$1:$1048576,3,FALSE),"")</f>
        <v>M3</v>
      </c>
      <c r="G291" s="170">
        <v>6.0000000000000001E-3</v>
      </c>
      <c r="H291" s="171">
        <f>IF($D291&lt;&gt;"",VLOOKUP($D291,'SINAPI JANEIRO-2022'!$1:$1048576,4,FALSE),"")</f>
        <v>516.69000000000005</v>
      </c>
      <c r="I291" s="172">
        <f t="shared" si="31"/>
        <v>3.1</v>
      </c>
    </row>
    <row r="292" spans="2:9" ht="51">
      <c r="B292" s="49" t="s">
        <v>3564</v>
      </c>
      <c r="C292" s="50" t="s">
        <v>3565</v>
      </c>
      <c r="D292" s="54">
        <v>94570</v>
      </c>
      <c r="E292" s="168" t="str">
        <f>IF($D292&lt;&gt;"",VLOOKUP($D292,'SINAPI JANEIRO-2022'!$A$1:G112788,2,FALSE),"")</f>
        <v>JANELA DE ALUMÍNIO DE CORRER COM 2 FOLHAS PARA VIDROS, COM VIDROS, BATENTE, ACABAMENTO COM ACETATO OU BRILHANTE E FERRAGENS. EXCLUSIVE ALIZAR E CONTRAMARCO. FORNECIMENTO E INSTALAÇÃO. AF_12/2019</v>
      </c>
      <c r="F292" s="169" t="str">
        <f>IF($D292&lt;&gt;"",VLOOKUP($D292,'SINAPI JANEIRO-2022'!$1:$1048576,3,FALSE),"")</f>
        <v>M2</v>
      </c>
      <c r="G292" s="170">
        <f>1.4*1.45</f>
        <v>2.0299999999999998</v>
      </c>
      <c r="H292" s="171">
        <f>IF($D292&lt;&gt;"",VLOOKUP($D292,'SINAPI JANEIRO-2022'!$1:$1048576,4,FALSE),"")</f>
        <v>472.03</v>
      </c>
      <c r="I292" s="172">
        <f t="shared" si="31"/>
        <v>958.22</v>
      </c>
    </row>
    <row r="293" spans="2:9" ht="38.25">
      <c r="B293" s="49" t="s">
        <v>3576</v>
      </c>
      <c r="C293" s="50" t="s">
        <v>3565</v>
      </c>
      <c r="D293" s="54">
        <v>36888</v>
      </c>
      <c r="E293" s="168" t="str">
        <f>IF($D293&lt;&gt;"",VLOOKUP($D293,'SINAPI JANEIRO-2022'!$A$1:G112789,2,FALSE),"")</f>
        <v>GUARNICAO / MOLDURA / ARREMATE DE ACABAMENTO PARA ESQUADRIA, EM ALUMINIO PERFIL 25, ACABAMENTO ANODIZADO BRANCO OU BRILHANTE, PARA 1 FACE</v>
      </c>
      <c r="F293" s="169" t="str">
        <f>IF($D293&lt;&gt;"",VLOOKUP($D293,'SINAPI JANEIRO-2022'!$1:$1048576,3,FALSE),"")</f>
        <v xml:space="preserve">M     </v>
      </c>
      <c r="G293" s="170">
        <f>(1.4+1.45+1.45)*2</f>
        <v>8.6</v>
      </c>
      <c r="H293" s="171">
        <f>IF($D293&lt;&gt;"",VLOOKUP($D293,'SINAPI JANEIRO-2022'!$1:$1048576,4,FALSE),"")</f>
        <v>39.229999999999997</v>
      </c>
      <c r="I293" s="172">
        <f t="shared" si="31"/>
        <v>337.37</v>
      </c>
    </row>
    <row r="294" spans="2:9" ht="25.5">
      <c r="B294" s="49" t="s">
        <v>3576</v>
      </c>
      <c r="C294" s="50" t="s">
        <v>3565</v>
      </c>
      <c r="D294" s="54">
        <v>36887</v>
      </c>
      <c r="E294" s="168" t="str">
        <f>IF($D294&lt;&gt;"",VLOOKUP($D294,'SINAPI JANEIRO-2022'!$A$1:G112790,2,FALSE),"")</f>
        <v>TELA DE FIBRA DE VIDRO, ACABAMENTO ANTI-ALCALINO, MALHA 10 X 10 MM</v>
      </c>
      <c r="F294" s="169" t="str">
        <f>IF($D294&lt;&gt;"",VLOOKUP($D294,'SINAPI JANEIRO-2022'!$1:$1048576,3,FALSE),"")</f>
        <v xml:space="preserve">M2    </v>
      </c>
      <c r="G294" s="170">
        <f>0.7*1.4</f>
        <v>0.97999999999999987</v>
      </c>
      <c r="H294" s="171">
        <f>IF($D294&lt;&gt;"",VLOOKUP($D294,'SINAPI JANEIRO-2022'!$1:$1048576,4,FALSE),"")</f>
        <v>9.06</v>
      </c>
      <c r="I294" s="172">
        <f t="shared" si="31"/>
        <v>8.8699999999999992</v>
      </c>
    </row>
    <row r="295" spans="2:9">
      <c r="B295" s="49" t="s">
        <v>3576</v>
      </c>
      <c r="C295" s="50" t="s">
        <v>3565</v>
      </c>
      <c r="D295" s="54">
        <v>5093</v>
      </c>
      <c r="E295" s="168" t="str">
        <f>IF($D295&lt;&gt;"",VLOOKUP($D295,'SINAPI JANEIRO-2022'!$A$1:G112791,2,FALSE),"")</f>
        <v>LEVANTADOR DE JANELA GUILHOTINA, EM LATAO CROMADO</v>
      </c>
      <c r="F295" s="169" t="str">
        <f>IF($D295&lt;&gt;"",VLOOKUP($D295,'SINAPI JANEIRO-2022'!$1:$1048576,3,FALSE),"")</f>
        <v xml:space="preserve">PAR   </v>
      </c>
      <c r="G295" s="170">
        <v>1</v>
      </c>
      <c r="H295" s="171">
        <f>IF($D295&lt;&gt;"",VLOOKUP($D295,'SINAPI JANEIRO-2022'!$1:$1048576,4,FALSE),"")</f>
        <v>18.649999999999999</v>
      </c>
      <c r="I295" s="172">
        <f t="shared" si="31"/>
        <v>18.649999999999999</v>
      </c>
    </row>
    <row r="296" spans="2:9">
      <c r="B296" s="49" t="s">
        <v>3576</v>
      </c>
      <c r="C296" s="50" t="s">
        <v>3565</v>
      </c>
      <c r="D296" s="54">
        <v>38167</v>
      </c>
      <c r="E296" s="168" t="str">
        <f>IF($D296&lt;&gt;"",VLOOKUP($D296,'SINAPI JANEIRO-2022'!$A$1:G112792,2,FALSE),"")</f>
        <v>BORBOLETA PARA JANELA TIPO GUILHOTINA, EM ZAMAC CROMADO</v>
      </c>
      <c r="F296" s="169" t="str">
        <f>IF($D296&lt;&gt;"",VLOOKUP($D296,'SINAPI JANEIRO-2022'!$1:$1048576,3,FALSE),"")</f>
        <v xml:space="preserve">PAR   </v>
      </c>
      <c r="G296" s="170">
        <v>1</v>
      </c>
      <c r="H296" s="171">
        <f>IF($D296&lt;&gt;"",VLOOKUP($D296,'SINAPI JANEIRO-2022'!$1:$1048576,4,FALSE),"")</f>
        <v>29.28</v>
      </c>
      <c r="I296" s="172">
        <f t="shared" si="31"/>
        <v>29.28</v>
      </c>
    </row>
    <row r="297" spans="2:9" ht="14.25" customHeight="1">
      <c r="B297" s="202"/>
      <c r="C297" s="203"/>
      <c r="D297" s="203"/>
      <c r="E297" s="204"/>
      <c r="F297" s="203"/>
      <c r="G297" s="183"/>
      <c r="H297" s="205"/>
      <c r="I297" s="206"/>
    </row>
    <row r="298" spans="2:9" ht="25.5" customHeight="1">
      <c r="B298" s="164" t="s">
        <v>3623</v>
      </c>
      <c r="C298" s="59"/>
      <c r="D298" s="59"/>
      <c r="E298" s="46" t="s">
        <v>3624</v>
      </c>
      <c r="F298" s="47" t="s">
        <v>149</v>
      </c>
      <c r="G298" s="165"/>
      <c r="H298" s="166"/>
      <c r="I298" s="167">
        <f>TRUNC(SUM(I299:I302),2)</f>
        <v>1315.95</v>
      </c>
    </row>
    <row r="299" spans="2:9">
      <c r="B299" s="49" t="s">
        <v>3564</v>
      </c>
      <c r="C299" s="50" t="s">
        <v>3565</v>
      </c>
      <c r="D299" s="54">
        <v>88309</v>
      </c>
      <c r="E299" s="168" t="str">
        <f>IF($D299&lt;&gt;"",VLOOKUP($D299,'SINAPI JANEIRO-2022'!$A$1:G112795,2,FALSE),"")</f>
        <v>PEDREIRO COM ENCARGOS COMPLEMENTARES</v>
      </c>
      <c r="F299" s="169" t="str">
        <f>IF($D299&lt;&gt;"",VLOOKUP($D299,'SINAPI JANEIRO-2022'!$1:$1048576,3,FALSE),"")</f>
        <v>H</v>
      </c>
      <c r="G299" s="170">
        <v>0.77</v>
      </c>
      <c r="H299" s="171">
        <f>IF($D299&lt;&gt;"",VLOOKUP($D299,'SINAPI JANEIRO-2022'!$1:$1048576,4,FALSE),"")</f>
        <v>18.86</v>
      </c>
      <c r="I299" s="172">
        <f t="shared" ref="I299:I302" si="32">TRUNC(G299*H299,2)</f>
        <v>14.52</v>
      </c>
    </row>
    <row r="300" spans="2:9">
      <c r="B300" s="49" t="s">
        <v>3564</v>
      </c>
      <c r="C300" s="50" t="s">
        <v>3565</v>
      </c>
      <c r="D300" s="54">
        <v>88316</v>
      </c>
      <c r="E300" s="168" t="str">
        <f>IF($D300&lt;&gt;"",VLOOKUP($D300,'SINAPI JANEIRO-2022'!$A$1:G112796,2,FALSE),"")</f>
        <v>SERVENTE COM ENCARGOS COMPLEMENTARES</v>
      </c>
      <c r="F300" s="169" t="str">
        <f>IF($D300&lt;&gt;"",VLOOKUP($D300,'SINAPI JANEIRO-2022'!$1:$1048576,3,FALSE),"")</f>
        <v>H</v>
      </c>
      <c r="G300" s="170">
        <v>0.38</v>
      </c>
      <c r="H300" s="171">
        <f>IF($D300&lt;&gt;"",VLOOKUP($D300,'SINAPI JANEIRO-2022'!$1:$1048576,4,FALSE),"")</f>
        <v>15.16</v>
      </c>
      <c r="I300" s="172">
        <f t="shared" si="32"/>
        <v>5.76</v>
      </c>
    </row>
    <row r="301" spans="2:9" ht="45.75" customHeight="1">
      <c r="B301" s="49" t="s">
        <v>3564</v>
      </c>
      <c r="C301" s="50" t="s">
        <v>3565</v>
      </c>
      <c r="D301" s="54">
        <v>100674</v>
      </c>
      <c r="E301" s="168" t="str">
        <f>IF($D301&lt;&gt;"",VLOOKUP($D301,'SINAPI JANEIRO-2022'!$A$1:G112797,2,FALSE),"")</f>
        <v>JANELA FIXA DE ALUMÍNIO PARA VIDRO, COM VIDRO, BATENTE E FERRAGENS. EXCLUSIVE ACABAMENTO, ALIZAR E CONTRAMARCO. FORNECIMENTO E INSTALAÇÃO. AF_12/2019</v>
      </c>
      <c r="F301" s="169" t="str">
        <f>IF($D301&lt;&gt;"",VLOOKUP($D301,'SINAPI JANEIRO-2022'!$1:$1048576,3,FALSE),"")</f>
        <v>M2</v>
      </c>
      <c r="G301" s="170">
        <v>1</v>
      </c>
      <c r="H301" s="171">
        <f>IF($D301&lt;&gt;"",VLOOKUP($D301,'SINAPI JANEIRO-2022'!$1:$1048576,4,FALSE),"")</f>
        <v>1005.37</v>
      </c>
      <c r="I301" s="172">
        <f t="shared" si="32"/>
        <v>1005.37</v>
      </c>
    </row>
    <row r="302" spans="2:9" ht="38.25">
      <c r="B302" s="49" t="s">
        <v>3576</v>
      </c>
      <c r="C302" s="50" t="s">
        <v>3565</v>
      </c>
      <c r="D302" s="54">
        <v>36888</v>
      </c>
      <c r="E302" s="168" t="str">
        <f>IF($D302&lt;&gt;"",VLOOKUP($D302,'SINAPI JANEIRO-2022'!$A$1:G112798,2,FALSE),"")</f>
        <v>GUARNICAO / MOLDURA / ARREMATE DE ACABAMENTO PARA ESQUADRIA, EM ALUMINIO PERFIL 25, ACABAMENTO ANODIZADO BRANCO OU BRILHANTE, PARA 1 FACE</v>
      </c>
      <c r="F302" s="169" t="str">
        <f>IF($D302&lt;&gt;"",VLOOKUP($D302,'SINAPI JANEIRO-2022'!$1:$1048576,3,FALSE),"")</f>
        <v xml:space="preserve">M     </v>
      </c>
      <c r="G302" s="170">
        <v>7.4</v>
      </c>
      <c r="H302" s="171">
        <f>IF($D302&lt;&gt;"",VLOOKUP($D302,'SINAPI JANEIRO-2022'!$1:$1048576,4,FALSE),"")</f>
        <v>39.229999999999997</v>
      </c>
      <c r="I302" s="172">
        <f t="shared" si="32"/>
        <v>290.3</v>
      </c>
    </row>
    <row r="303" spans="2:9" ht="14.25" customHeight="1">
      <c r="B303" s="180"/>
      <c r="C303" s="181"/>
      <c r="D303" s="181"/>
      <c r="E303" s="182"/>
      <c r="F303" s="181"/>
      <c r="G303" s="183"/>
      <c r="H303" s="184"/>
      <c r="I303" s="185"/>
    </row>
    <row r="304" spans="2:9" ht="25.5" customHeight="1">
      <c r="B304" s="164" t="s">
        <v>3625</v>
      </c>
      <c r="C304" s="59"/>
      <c r="D304" s="59"/>
      <c r="E304" s="46" t="s">
        <v>3626</v>
      </c>
      <c r="F304" s="47" t="s">
        <v>149</v>
      </c>
      <c r="G304" s="165"/>
      <c r="H304" s="166"/>
      <c r="I304" s="167">
        <f>TRUNC(SUM(I305:I308),2)</f>
        <v>1234.9000000000001</v>
      </c>
    </row>
    <row r="305" spans="2:9">
      <c r="B305" s="49" t="s">
        <v>3564</v>
      </c>
      <c r="C305" s="50" t="s">
        <v>3565</v>
      </c>
      <c r="D305" s="54">
        <v>88309</v>
      </c>
      <c r="E305" s="168" t="str">
        <f>IF($D305&lt;&gt;"",VLOOKUP($D305,'SINAPI JANEIRO-2022'!$A$1:G112801,2,FALSE),"")</f>
        <v>PEDREIRO COM ENCARGOS COMPLEMENTARES</v>
      </c>
      <c r="F305" s="169" t="str">
        <f>IF($D305&lt;&gt;"",VLOOKUP($D305,'SINAPI JANEIRO-2022'!$1:$1048576,3,FALSE),"")</f>
        <v>H</v>
      </c>
      <c r="G305" s="170">
        <v>0.91</v>
      </c>
      <c r="H305" s="171">
        <f>IF($D305&lt;&gt;"",VLOOKUP($D305,'SINAPI JANEIRO-2022'!$1:$1048576,4,FALSE),"")</f>
        <v>18.86</v>
      </c>
      <c r="I305" s="172">
        <f t="shared" ref="I305:I308" si="33">TRUNC(G305*H305,2)</f>
        <v>17.16</v>
      </c>
    </row>
    <row r="306" spans="2:9">
      <c r="B306" s="49" t="s">
        <v>3564</v>
      </c>
      <c r="C306" s="50" t="s">
        <v>3565</v>
      </c>
      <c r="D306" s="54">
        <v>88316</v>
      </c>
      <c r="E306" s="168" t="str">
        <f>IF($D306&lt;&gt;"",VLOOKUP($D306,'SINAPI JANEIRO-2022'!$A$1:G112802,2,FALSE),"")</f>
        <v>SERVENTE COM ENCARGOS COMPLEMENTARES</v>
      </c>
      <c r="F306" s="169" t="str">
        <f>IF($D306&lt;&gt;"",VLOOKUP($D306,'SINAPI JANEIRO-2022'!$1:$1048576,3,FALSE),"")</f>
        <v>H</v>
      </c>
      <c r="G306" s="170">
        <v>0.78</v>
      </c>
      <c r="H306" s="171">
        <f>IF($D306&lt;&gt;"",VLOOKUP($D306,'SINAPI JANEIRO-2022'!$1:$1048576,4,FALSE),"")</f>
        <v>15.16</v>
      </c>
      <c r="I306" s="172">
        <f t="shared" si="33"/>
        <v>11.82</v>
      </c>
    </row>
    <row r="307" spans="2:9" ht="38.25">
      <c r="B307" s="49" t="s">
        <v>3564</v>
      </c>
      <c r="C307" s="50" t="s">
        <v>3565</v>
      </c>
      <c r="D307" s="54">
        <v>94569</v>
      </c>
      <c r="E307" s="168" t="str">
        <f>IF($D307&lt;&gt;"",VLOOKUP($D307,'SINAPI JANEIRO-2022'!$A$1:G112803,2,FALSE),"")</f>
        <v>JANELA DE ALUMÍNIO TIPO MAXIM-AR, COM VIDROS, BATENTE E FERRAGENS. EXCLUSIVE ALIZAR, ACABAMENTO E CONTRAMARCO. FORNECIMENTO E INSTALAÇÃO. AF_12/2019</v>
      </c>
      <c r="F307" s="169" t="str">
        <f>IF($D307&lt;&gt;"",VLOOKUP($D307,'SINAPI JANEIRO-2022'!$1:$1048576,3,FALSE),"")</f>
        <v>M2</v>
      </c>
      <c r="G307" s="170">
        <v>1</v>
      </c>
      <c r="H307" s="171">
        <f>IF($D307&lt;&gt;"",VLOOKUP($D307,'SINAPI JANEIRO-2022'!$1:$1048576,4,FALSE),"")</f>
        <v>892.08</v>
      </c>
      <c r="I307" s="172">
        <f t="shared" si="33"/>
        <v>892.08</v>
      </c>
    </row>
    <row r="308" spans="2:9" ht="30" customHeight="1">
      <c r="B308" s="49" t="s">
        <v>3576</v>
      </c>
      <c r="C308" s="50" t="s">
        <v>3565</v>
      </c>
      <c r="D308" s="54">
        <v>36888</v>
      </c>
      <c r="E308" s="168" t="str">
        <f>IF($D308&lt;&gt;"",VLOOKUP($D308,'SINAPI JANEIRO-2022'!$A$1:G112804,2,FALSE),"")</f>
        <v>GUARNICAO / MOLDURA / ARREMATE DE ACABAMENTO PARA ESQUADRIA, EM ALUMINIO PERFIL 25, ACABAMENTO ANODIZADO BRANCO OU BRILHANTE, PARA 1 FACE</v>
      </c>
      <c r="F308" s="169" t="str">
        <f>IF($D308&lt;&gt;"",VLOOKUP($D308,'SINAPI JANEIRO-2022'!$1:$1048576,3,FALSE),"")</f>
        <v xml:space="preserve">M     </v>
      </c>
      <c r="G308" s="170">
        <v>8</v>
      </c>
      <c r="H308" s="171">
        <f>IF($D308&lt;&gt;"",VLOOKUP($D308,'SINAPI JANEIRO-2022'!$1:$1048576,4,FALSE),"")</f>
        <v>39.229999999999997</v>
      </c>
      <c r="I308" s="172">
        <f t="shared" si="33"/>
        <v>313.83999999999997</v>
      </c>
    </row>
    <row r="309" spans="2:9" ht="14.25" customHeight="1">
      <c r="B309" s="180"/>
      <c r="C309" s="181"/>
      <c r="D309" s="181"/>
      <c r="E309" s="182"/>
      <c r="F309" s="181"/>
      <c r="G309" s="183"/>
      <c r="H309" s="184"/>
      <c r="I309" s="185"/>
    </row>
    <row r="310" spans="2:9" ht="45" customHeight="1">
      <c r="B310" s="164" t="s">
        <v>3627</v>
      </c>
      <c r="C310" s="59"/>
      <c r="D310" s="59"/>
      <c r="E310" s="46" t="s">
        <v>3628</v>
      </c>
      <c r="F310" s="47" t="s">
        <v>149</v>
      </c>
      <c r="G310" s="165"/>
      <c r="H310" s="166"/>
      <c r="I310" s="167">
        <f>TRUNC(SUM(I311:I315),2)</f>
        <v>1436.3</v>
      </c>
    </row>
    <row r="311" spans="2:9">
      <c r="B311" s="49" t="s">
        <v>3564</v>
      </c>
      <c r="C311" s="50" t="s">
        <v>3565</v>
      </c>
      <c r="D311" s="54">
        <v>88309</v>
      </c>
      <c r="E311" s="168" t="str">
        <f>IF($D311&lt;&gt;"",VLOOKUP($D311,'SINAPI JANEIRO-2022'!$A$1:G112807,2,FALSE),"")</f>
        <v>PEDREIRO COM ENCARGOS COMPLEMENTARES</v>
      </c>
      <c r="F311" s="169" t="str">
        <f>IF($D311&lt;&gt;"",VLOOKUP($D311,'SINAPI JANEIRO-2022'!$1:$1048576,3,FALSE),"")</f>
        <v>H</v>
      </c>
      <c r="G311" s="170">
        <v>1</v>
      </c>
      <c r="H311" s="171">
        <f>IF($D311&lt;&gt;"",VLOOKUP($D311,'SINAPI JANEIRO-2022'!$1:$1048576,4,FALSE),"")</f>
        <v>18.86</v>
      </c>
      <c r="I311" s="172">
        <f t="shared" ref="I311:I315" si="34">TRUNC(G311*H311,2)</f>
        <v>18.86</v>
      </c>
    </row>
    <row r="312" spans="2:9">
      <c r="B312" s="49" t="s">
        <v>3564</v>
      </c>
      <c r="C312" s="50" t="s">
        <v>3565</v>
      </c>
      <c r="D312" s="54">
        <v>88316</v>
      </c>
      <c r="E312" s="168" t="str">
        <f>IF($D312&lt;&gt;"",VLOOKUP($D312,'SINAPI JANEIRO-2022'!$A$1:G112808,2,FALSE),"")</f>
        <v>SERVENTE COM ENCARGOS COMPLEMENTARES</v>
      </c>
      <c r="F312" s="169" t="str">
        <f>IF($D312&lt;&gt;"",VLOOKUP($D312,'SINAPI JANEIRO-2022'!$1:$1048576,3,FALSE),"")</f>
        <v>H</v>
      </c>
      <c r="G312" s="170">
        <v>0.8</v>
      </c>
      <c r="H312" s="171">
        <f>IF($D312&lt;&gt;"",VLOOKUP($D312,'SINAPI JANEIRO-2022'!$1:$1048576,4,FALSE),"")</f>
        <v>15.16</v>
      </c>
      <c r="I312" s="172">
        <f t="shared" si="34"/>
        <v>12.12</v>
      </c>
    </row>
    <row r="313" spans="2:9" ht="38.25">
      <c r="B313" s="49" t="s">
        <v>3564</v>
      </c>
      <c r="C313" s="50" t="s">
        <v>3565</v>
      </c>
      <c r="D313" s="54">
        <v>94569</v>
      </c>
      <c r="E313" s="168" t="str">
        <f>IF($D313&lt;&gt;"",VLOOKUP($D313,'SINAPI JANEIRO-2022'!$A$1:G112809,2,FALSE),"")</f>
        <v>JANELA DE ALUMÍNIO TIPO MAXIM-AR, COM VIDROS, BATENTE E FERRAGENS. EXCLUSIVE ALIZAR, ACABAMENTO E CONTRAMARCO. FORNECIMENTO E INSTALAÇÃO. AF_12/2019</v>
      </c>
      <c r="F313" s="169" t="str">
        <f>IF($D313&lt;&gt;"",VLOOKUP($D313,'SINAPI JANEIRO-2022'!$1:$1048576,3,FALSE),"")</f>
        <v>M2</v>
      </c>
      <c r="G313" s="170">
        <v>0.625</v>
      </c>
      <c r="H313" s="171">
        <f>IF($D313&lt;&gt;"",VLOOKUP($D313,'SINAPI JANEIRO-2022'!$1:$1048576,4,FALSE),"")</f>
        <v>892.08</v>
      </c>
      <c r="I313" s="172">
        <f t="shared" si="34"/>
        <v>557.54999999999995</v>
      </c>
    </row>
    <row r="314" spans="2:9" ht="48.75" customHeight="1">
      <c r="B314" s="49" t="s">
        <v>3564</v>
      </c>
      <c r="C314" s="50" t="s">
        <v>3565</v>
      </c>
      <c r="D314" s="54">
        <v>100674</v>
      </c>
      <c r="E314" s="168" t="str">
        <f>IF($D314&lt;&gt;"",VLOOKUP($D314,'SINAPI JANEIRO-2022'!$A$1:G112810,2,FALSE),"")</f>
        <v>JANELA FIXA DE ALUMÍNIO PARA VIDRO, COM VIDRO, BATENTE E FERRAGENS. EXCLUSIVE ACABAMENTO, ALIZAR E CONTRAMARCO. FORNECIMENTO E INSTALAÇÃO. AF_12/2019</v>
      </c>
      <c r="F314" s="169" t="str">
        <f>IF($D314&lt;&gt;"",VLOOKUP($D314,'SINAPI JANEIRO-2022'!$1:$1048576,3,FALSE),"")</f>
        <v>M2</v>
      </c>
      <c r="G314" s="170">
        <v>0.375</v>
      </c>
      <c r="H314" s="171">
        <f>IF($D314&lt;&gt;"",VLOOKUP($D314,'SINAPI JANEIRO-2022'!$1:$1048576,4,FALSE),"")</f>
        <v>1005.37</v>
      </c>
      <c r="I314" s="172">
        <f t="shared" si="34"/>
        <v>377.01</v>
      </c>
    </row>
    <row r="315" spans="2:9" ht="38.25">
      <c r="B315" s="49" t="s">
        <v>3576</v>
      </c>
      <c r="C315" s="50" t="s">
        <v>3565</v>
      </c>
      <c r="D315" s="54">
        <v>36888</v>
      </c>
      <c r="E315" s="168" t="str">
        <f>IF($D315&lt;&gt;"",VLOOKUP($D315,'SINAPI JANEIRO-2022'!$A$1:G112811,2,FALSE),"")</f>
        <v>GUARNICAO / MOLDURA / ARREMATE DE ACABAMENTO PARA ESQUADRIA, EM ALUMINIO PERFIL 25, ACABAMENTO ANODIZADO BRANCO OU BRILHANTE, PARA 1 FACE</v>
      </c>
      <c r="F315" s="169" t="str">
        <f>IF($D315&lt;&gt;"",VLOOKUP($D315,'SINAPI JANEIRO-2022'!$1:$1048576,3,FALSE),"")</f>
        <v xml:space="preserve">M     </v>
      </c>
      <c r="G315" s="170">
        <v>12</v>
      </c>
      <c r="H315" s="171">
        <f>IF($D315&lt;&gt;"",VLOOKUP($D315,'SINAPI JANEIRO-2022'!$1:$1048576,4,FALSE),"")</f>
        <v>39.229999999999997</v>
      </c>
      <c r="I315" s="172">
        <f t="shared" si="34"/>
        <v>470.76</v>
      </c>
    </row>
    <row r="316" spans="2:9" ht="14.25" customHeight="1">
      <c r="B316" s="180"/>
      <c r="C316" s="181"/>
      <c r="D316" s="181"/>
      <c r="E316" s="182"/>
      <c r="F316" s="181"/>
      <c r="G316" s="183"/>
      <c r="H316" s="184"/>
      <c r="I316" s="185"/>
    </row>
    <row r="317" spans="2:9" ht="25.5" customHeight="1">
      <c r="B317" s="164" t="s">
        <v>3629</v>
      </c>
      <c r="C317" s="59"/>
      <c r="D317" s="59"/>
      <c r="E317" s="46" t="s">
        <v>3630</v>
      </c>
      <c r="F317" s="47" t="s">
        <v>149</v>
      </c>
      <c r="G317" s="165">
        <v>1</v>
      </c>
      <c r="H317" s="166"/>
      <c r="I317" s="167">
        <f>TRUNC(SUM(I318:K321),2)</f>
        <v>1234.9000000000001</v>
      </c>
    </row>
    <row r="318" spans="2:9">
      <c r="B318" s="49" t="s">
        <v>3564</v>
      </c>
      <c r="C318" s="50" t="s">
        <v>3565</v>
      </c>
      <c r="D318" s="54">
        <v>88309</v>
      </c>
      <c r="E318" s="168" t="str">
        <f>IF($D318&lt;&gt;"",VLOOKUP($D318,'SINAPI JANEIRO-2022'!$A$1:G112814,2,FALSE),"")</f>
        <v>PEDREIRO COM ENCARGOS COMPLEMENTARES</v>
      </c>
      <c r="F318" s="169" t="str">
        <f>IF($D318&lt;&gt;"",VLOOKUP($D318,'SINAPI JANEIRO-2022'!$1:$1048576,3,FALSE),"")</f>
        <v>H</v>
      </c>
      <c r="G318" s="170">
        <v>0.91</v>
      </c>
      <c r="H318" s="171">
        <f>IF($D318&lt;&gt;"",VLOOKUP($D318,'SINAPI JANEIRO-2022'!$1:$1048576,4,FALSE),"")</f>
        <v>18.86</v>
      </c>
      <c r="I318" s="172">
        <f t="shared" ref="I318:I321" si="35">TRUNC(G318*H318,2)</f>
        <v>17.16</v>
      </c>
    </row>
    <row r="319" spans="2:9">
      <c r="B319" s="49" t="s">
        <v>3564</v>
      </c>
      <c r="C319" s="50" t="s">
        <v>3565</v>
      </c>
      <c r="D319" s="54">
        <v>88316</v>
      </c>
      <c r="E319" s="168" t="str">
        <f>IF($D319&lt;&gt;"",VLOOKUP($D319,'SINAPI JANEIRO-2022'!$A$1:G112815,2,FALSE),"")</f>
        <v>SERVENTE COM ENCARGOS COMPLEMENTARES</v>
      </c>
      <c r="F319" s="169" t="str">
        <f>IF($D319&lt;&gt;"",VLOOKUP($D319,'SINAPI JANEIRO-2022'!$1:$1048576,3,FALSE),"")</f>
        <v>H</v>
      </c>
      <c r="G319" s="170">
        <v>0.78</v>
      </c>
      <c r="H319" s="171">
        <f>IF($D319&lt;&gt;"",VLOOKUP($D319,'SINAPI JANEIRO-2022'!$1:$1048576,4,FALSE),"")</f>
        <v>15.16</v>
      </c>
      <c r="I319" s="172">
        <f t="shared" si="35"/>
        <v>11.82</v>
      </c>
    </row>
    <row r="320" spans="2:9" ht="38.25">
      <c r="B320" s="49" t="s">
        <v>3564</v>
      </c>
      <c r="C320" s="50" t="s">
        <v>3565</v>
      </c>
      <c r="D320" s="54">
        <v>94569</v>
      </c>
      <c r="E320" s="168" t="str">
        <f>IF($D320&lt;&gt;"",VLOOKUP($D320,'SINAPI JANEIRO-2022'!$A$1:G112816,2,FALSE),"")</f>
        <v>JANELA DE ALUMÍNIO TIPO MAXIM-AR, COM VIDROS, BATENTE E FERRAGENS. EXCLUSIVE ALIZAR, ACABAMENTO E CONTRAMARCO. FORNECIMENTO E INSTALAÇÃO. AF_12/2019</v>
      </c>
      <c r="F320" s="169" t="str">
        <f>IF($D320&lt;&gt;"",VLOOKUP($D320,'SINAPI JANEIRO-2022'!$1:$1048576,3,FALSE),"")</f>
        <v>M2</v>
      </c>
      <c r="G320" s="170">
        <v>1</v>
      </c>
      <c r="H320" s="171">
        <f>IF($D320&lt;&gt;"",VLOOKUP($D320,'SINAPI JANEIRO-2022'!$1:$1048576,4,FALSE),"")</f>
        <v>892.08</v>
      </c>
      <c r="I320" s="172">
        <f t="shared" si="35"/>
        <v>892.08</v>
      </c>
    </row>
    <row r="321" spans="2:9" ht="38.25">
      <c r="B321" s="49" t="s">
        <v>3576</v>
      </c>
      <c r="C321" s="50" t="s">
        <v>3565</v>
      </c>
      <c r="D321" s="54">
        <v>36888</v>
      </c>
      <c r="E321" s="168" t="str">
        <f>IF($D321&lt;&gt;"",VLOOKUP($D321,'SINAPI JANEIRO-2022'!$A$1:G112817,2,FALSE),"")</f>
        <v>GUARNICAO / MOLDURA / ARREMATE DE ACABAMENTO PARA ESQUADRIA, EM ALUMINIO PERFIL 25, ACABAMENTO ANODIZADO BRANCO OU BRILHANTE, PARA 1 FACE</v>
      </c>
      <c r="F321" s="169" t="str">
        <f>IF($D321&lt;&gt;"",VLOOKUP($D321,'SINAPI JANEIRO-2022'!$1:$1048576,3,FALSE),"")</f>
        <v xml:space="preserve">M     </v>
      </c>
      <c r="G321" s="170">
        <v>8</v>
      </c>
      <c r="H321" s="171">
        <f>IF($D321&lt;&gt;"",VLOOKUP($D321,'SINAPI JANEIRO-2022'!$1:$1048576,4,FALSE),"")</f>
        <v>39.229999999999997</v>
      </c>
      <c r="I321" s="172">
        <f t="shared" si="35"/>
        <v>313.83999999999997</v>
      </c>
    </row>
    <row r="322" spans="2:9" ht="14.25" customHeight="1">
      <c r="B322" s="180"/>
      <c r="C322" s="181"/>
      <c r="D322" s="181"/>
      <c r="E322" s="182"/>
      <c r="F322" s="181"/>
      <c r="G322" s="183"/>
      <c r="H322" s="184"/>
      <c r="I322" s="185"/>
    </row>
    <row r="323" spans="2:9" ht="25.5" customHeight="1">
      <c r="B323" s="164" t="s">
        <v>3631</v>
      </c>
      <c r="C323" s="59"/>
      <c r="D323" s="59"/>
      <c r="E323" s="46" t="s">
        <v>3632</v>
      </c>
      <c r="F323" s="47" t="s">
        <v>149</v>
      </c>
      <c r="G323" s="165">
        <v>1</v>
      </c>
      <c r="H323" s="166"/>
      <c r="I323" s="167">
        <f>TRUNC(SUM(I324:I327),2)</f>
        <v>1234.9000000000001</v>
      </c>
    </row>
    <row r="324" spans="2:9">
      <c r="B324" s="49" t="s">
        <v>3564</v>
      </c>
      <c r="C324" s="50" t="s">
        <v>3565</v>
      </c>
      <c r="D324" s="54">
        <v>88309</v>
      </c>
      <c r="E324" s="168" t="str">
        <f>IF($D324&lt;&gt;"",VLOOKUP($D324,'SINAPI JANEIRO-2022'!$A$1:G112820,2,FALSE),"")</f>
        <v>PEDREIRO COM ENCARGOS COMPLEMENTARES</v>
      </c>
      <c r="F324" s="169" t="str">
        <f>IF($D324&lt;&gt;"",VLOOKUP($D324,'SINAPI JANEIRO-2022'!$1:$1048576,3,FALSE),"")</f>
        <v>H</v>
      </c>
      <c r="G324" s="170">
        <v>0.91</v>
      </c>
      <c r="H324" s="171">
        <f>IF($D324&lt;&gt;"",VLOOKUP($D324,'SINAPI JANEIRO-2022'!$1:$1048576,4,FALSE),"")</f>
        <v>18.86</v>
      </c>
      <c r="I324" s="172">
        <f t="shared" ref="I324:I327" si="36">TRUNC(G324*H324,2)</f>
        <v>17.16</v>
      </c>
    </row>
    <row r="325" spans="2:9">
      <c r="B325" s="49" t="s">
        <v>3564</v>
      </c>
      <c r="C325" s="50" t="s">
        <v>3565</v>
      </c>
      <c r="D325" s="54">
        <v>88316</v>
      </c>
      <c r="E325" s="168" t="str">
        <f>IF($D325&lt;&gt;"",VLOOKUP($D325,'SINAPI JANEIRO-2022'!$A$1:G112821,2,FALSE),"")</f>
        <v>SERVENTE COM ENCARGOS COMPLEMENTARES</v>
      </c>
      <c r="F325" s="169" t="str">
        <f>IF($D325&lt;&gt;"",VLOOKUP($D325,'SINAPI JANEIRO-2022'!$1:$1048576,3,FALSE),"")</f>
        <v>H</v>
      </c>
      <c r="G325" s="170">
        <v>0.78</v>
      </c>
      <c r="H325" s="171">
        <f>IF($D325&lt;&gt;"",VLOOKUP($D325,'SINAPI JANEIRO-2022'!$1:$1048576,4,FALSE),"")</f>
        <v>15.16</v>
      </c>
      <c r="I325" s="172">
        <f t="shared" si="36"/>
        <v>11.82</v>
      </c>
    </row>
    <row r="326" spans="2:9" ht="38.25">
      <c r="B326" s="49" t="s">
        <v>3564</v>
      </c>
      <c r="C326" s="50" t="s">
        <v>3565</v>
      </c>
      <c r="D326" s="54">
        <v>94569</v>
      </c>
      <c r="E326" s="168" t="str">
        <f>IF($D326&lt;&gt;"",VLOOKUP($D326,'SINAPI JANEIRO-2022'!$A$1:G112822,2,FALSE),"")</f>
        <v>JANELA DE ALUMÍNIO TIPO MAXIM-AR, COM VIDROS, BATENTE E FERRAGENS. EXCLUSIVE ALIZAR, ACABAMENTO E CONTRAMARCO. FORNECIMENTO E INSTALAÇÃO. AF_12/2019</v>
      </c>
      <c r="F326" s="169" t="str">
        <f>IF($D326&lt;&gt;"",VLOOKUP($D326,'SINAPI JANEIRO-2022'!$1:$1048576,3,FALSE),"")</f>
        <v>M2</v>
      </c>
      <c r="G326" s="170">
        <v>1</v>
      </c>
      <c r="H326" s="171">
        <f>IF($D326&lt;&gt;"",VLOOKUP($D326,'SINAPI JANEIRO-2022'!$1:$1048576,4,FALSE),"")</f>
        <v>892.08</v>
      </c>
      <c r="I326" s="172">
        <f t="shared" si="36"/>
        <v>892.08</v>
      </c>
    </row>
    <row r="327" spans="2:9" ht="38.25">
      <c r="B327" s="49" t="s">
        <v>3576</v>
      </c>
      <c r="C327" s="50" t="s">
        <v>3565</v>
      </c>
      <c r="D327" s="54">
        <v>36888</v>
      </c>
      <c r="E327" s="168" t="str">
        <f>IF($D327&lt;&gt;"",VLOOKUP($D327,'SINAPI JANEIRO-2022'!$A$1:G112823,2,FALSE),"")</f>
        <v>GUARNICAO / MOLDURA / ARREMATE DE ACABAMENTO PARA ESQUADRIA, EM ALUMINIO PERFIL 25, ACABAMENTO ANODIZADO BRANCO OU BRILHANTE, PARA 1 FACE</v>
      </c>
      <c r="F327" s="169" t="str">
        <f>IF($D327&lt;&gt;"",VLOOKUP($D327,'SINAPI JANEIRO-2022'!$1:$1048576,3,FALSE),"")</f>
        <v xml:space="preserve">M     </v>
      </c>
      <c r="G327" s="170">
        <v>8</v>
      </c>
      <c r="H327" s="171">
        <f>IF($D327&lt;&gt;"",VLOOKUP($D327,'SINAPI JANEIRO-2022'!$1:$1048576,4,FALSE),"")</f>
        <v>39.229999999999997</v>
      </c>
      <c r="I327" s="172">
        <f t="shared" si="36"/>
        <v>313.83999999999997</v>
      </c>
    </row>
    <row r="328" spans="2:9" ht="14.25" customHeight="1">
      <c r="B328" s="180"/>
      <c r="C328" s="181"/>
      <c r="D328" s="181"/>
      <c r="E328" s="182"/>
      <c r="F328" s="181"/>
      <c r="G328" s="183"/>
      <c r="H328" s="184"/>
      <c r="I328" s="185"/>
    </row>
    <row r="329" spans="2:9" ht="25.5" customHeight="1">
      <c r="B329" s="164" t="s">
        <v>3633</v>
      </c>
      <c r="C329" s="59"/>
      <c r="D329" s="59"/>
      <c r="E329" s="46" t="s">
        <v>3634</v>
      </c>
      <c r="F329" s="47" t="s">
        <v>149</v>
      </c>
      <c r="G329" s="165">
        <v>1</v>
      </c>
      <c r="H329" s="166"/>
      <c r="I329" s="167">
        <f>TRUNC(SUM(I330:I333),2)</f>
        <v>1234.9000000000001</v>
      </c>
    </row>
    <row r="330" spans="2:9">
      <c r="B330" s="49" t="s">
        <v>3564</v>
      </c>
      <c r="C330" s="50" t="s">
        <v>3565</v>
      </c>
      <c r="D330" s="54">
        <v>88309</v>
      </c>
      <c r="E330" s="168" t="str">
        <f>IF($D330&lt;&gt;"",VLOOKUP($D330,'SINAPI JANEIRO-2022'!$A$1:G112826,2,FALSE),"")</f>
        <v>PEDREIRO COM ENCARGOS COMPLEMENTARES</v>
      </c>
      <c r="F330" s="169" t="str">
        <f>IF($D330&lt;&gt;"",VLOOKUP($D330,'SINAPI JANEIRO-2022'!$1:$1048576,3,FALSE),"")</f>
        <v>H</v>
      </c>
      <c r="G330" s="170">
        <v>0.91</v>
      </c>
      <c r="H330" s="171">
        <f>IF($D330&lt;&gt;"",VLOOKUP($D330,'SINAPI JANEIRO-2022'!$1:$1048576,4,FALSE),"")</f>
        <v>18.86</v>
      </c>
      <c r="I330" s="172">
        <f t="shared" ref="I330:I333" si="37">TRUNC(G330*H330,2)</f>
        <v>17.16</v>
      </c>
    </row>
    <row r="331" spans="2:9">
      <c r="B331" s="49" t="s">
        <v>3564</v>
      </c>
      <c r="C331" s="50" t="s">
        <v>3565</v>
      </c>
      <c r="D331" s="54">
        <v>88316</v>
      </c>
      <c r="E331" s="168" t="str">
        <f>IF($D331&lt;&gt;"",VLOOKUP($D331,'SINAPI JANEIRO-2022'!$A$1:G112827,2,FALSE),"")</f>
        <v>SERVENTE COM ENCARGOS COMPLEMENTARES</v>
      </c>
      <c r="F331" s="169" t="str">
        <f>IF($D331&lt;&gt;"",VLOOKUP($D331,'SINAPI JANEIRO-2022'!$1:$1048576,3,FALSE),"")</f>
        <v>H</v>
      </c>
      <c r="G331" s="170">
        <v>0.78</v>
      </c>
      <c r="H331" s="171">
        <f>IF($D331&lt;&gt;"",VLOOKUP($D331,'SINAPI JANEIRO-2022'!$1:$1048576,4,FALSE),"")</f>
        <v>15.16</v>
      </c>
      <c r="I331" s="172">
        <f t="shared" si="37"/>
        <v>11.82</v>
      </c>
    </row>
    <row r="332" spans="2:9" ht="38.25">
      <c r="B332" s="49" t="s">
        <v>3564</v>
      </c>
      <c r="C332" s="50" t="s">
        <v>3565</v>
      </c>
      <c r="D332" s="54">
        <v>94569</v>
      </c>
      <c r="E332" s="168" t="str">
        <f>IF($D332&lt;&gt;"",VLOOKUP($D332,'SINAPI JANEIRO-2022'!$A$1:G112828,2,FALSE),"")</f>
        <v>JANELA DE ALUMÍNIO TIPO MAXIM-AR, COM VIDROS, BATENTE E FERRAGENS. EXCLUSIVE ALIZAR, ACABAMENTO E CONTRAMARCO. FORNECIMENTO E INSTALAÇÃO. AF_12/2019</v>
      </c>
      <c r="F332" s="169" t="str">
        <f>IF($D332&lt;&gt;"",VLOOKUP($D332,'SINAPI JANEIRO-2022'!$1:$1048576,3,FALSE),"")</f>
        <v>M2</v>
      </c>
      <c r="G332" s="170">
        <v>1</v>
      </c>
      <c r="H332" s="171">
        <f>IF($D332&lt;&gt;"",VLOOKUP($D332,'SINAPI JANEIRO-2022'!$1:$1048576,4,FALSE),"")</f>
        <v>892.08</v>
      </c>
      <c r="I332" s="172">
        <f t="shared" si="37"/>
        <v>892.08</v>
      </c>
    </row>
    <row r="333" spans="2:9" ht="38.25">
      <c r="B333" s="49" t="s">
        <v>3576</v>
      </c>
      <c r="C333" s="50" t="s">
        <v>3565</v>
      </c>
      <c r="D333" s="54">
        <v>36888</v>
      </c>
      <c r="E333" s="168" t="str">
        <f>IF($D333&lt;&gt;"",VLOOKUP($D333,'SINAPI JANEIRO-2022'!$A$1:G112829,2,FALSE),"")</f>
        <v>GUARNICAO / MOLDURA / ARREMATE DE ACABAMENTO PARA ESQUADRIA, EM ALUMINIO PERFIL 25, ACABAMENTO ANODIZADO BRANCO OU BRILHANTE, PARA 1 FACE</v>
      </c>
      <c r="F333" s="169" t="str">
        <f>IF($D333&lt;&gt;"",VLOOKUP($D333,'SINAPI JANEIRO-2022'!$1:$1048576,3,FALSE),"")</f>
        <v xml:space="preserve">M     </v>
      </c>
      <c r="G333" s="170">
        <v>8</v>
      </c>
      <c r="H333" s="171">
        <f>IF($D333&lt;&gt;"",VLOOKUP($D333,'SINAPI JANEIRO-2022'!$1:$1048576,4,FALSE),"")</f>
        <v>39.229999999999997</v>
      </c>
      <c r="I333" s="172">
        <f t="shared" si="37"/>
        <v>313.83999999999997</v>
      </c>
    </row>
    <row r="334" spans="2:9" ht="14.25" customHeight="1">
      <c r="B334" s="180"/>
      <c r="C334" s="181"/>
      <c r="D334" s="181"/>
      <c r="E334" s="182"/>
      <c r="F334" s="181"/>
      <c r="G334" s="183"/>
      <c r="H334" s="184"/>
      <c r="I334" s="185"/>
    </row>
    <row r="335" spans="2:9" ht="25.5" customHeight="1">
      <c r="B335" s="164" t="s">
        <v>3635</v>
      </c>
      <c r="C335" s="59"/>
      <c r="D335" s="59"/>
      <c r="E335" s="46" t="s">
        <v>3636</v>
      </c>
      <c r="F335" s="47" t="s">
        <v>149</v>
      </c>
      <c r="G335" s="165">
        <v>1</v>
      </c>
      <c r="H335" s="166"/>
      <c r="I335" s="167">
        <f>TRUNC(SUM(I336:I340),2)</f>
        <v>1436.3</v>
      </c>
    </row>
    <row r="336" spans="2:9">
      <c r="B336" s="49" t="s">
        <v>3564</v>
      </c>
      <c r="C336" s="50" t="s">
        <v>3565</v>
      </c>
      <c r="D336" s="54">
        <v>88309</v>
      </c>
      <c r="E336" s="168" t="str">
        <f>IF($D336&lt;&gt;"",VLOOKUP($D336,'SINAPI JANEIRO-2022'!$A$1:G112832,2,FALSE),"")</f>
        <v>PEDREIRO COM ENCARGOS COMPLEMENTARES</v>
      </c>
      <c r="F336" s="169" t="str">
        <f>IF($D336&lt;&gt;"",VLOOKUP($D336,'SINAPI JANEIRO-2022'!$1:$1048576,3,FALSE),"")</f>
        <v>H</v>
      </c>
      <c r="G336" s="170">
        <v>1</v>
      </c>
      <c r="H336" s="171">
        <f>IF($D336&lt;&gt;"",VLOOKUP($D336,'SINAPI JANEIRO-2022'!$1:$1048576,4,FALSE),"")</f>
        <v>18.86</v>
      </c>
      <c r="I336" s="172">
        <f t="shared" ref="I336:I340" si="38">TRUNC(G336*H336,2)</f>
        <v>18.86</v>
      </c>
    </row>
    <row r="337" spans="2:9">
      <c r="B337" s="49" t="s">
        <v>3564</v>
      </c>
      <c r="C337" s="50" t="s">
        <v>3565</v>
      </c>
      <c r="D337" s="54">
        <v>88316</v>
      </c>
      <c r="E337" s="168" t="str">
        <f>IF($D337&lt;&gt;"",VLOOKUP($D337,'SINAPI JANEIRO-2022'!$A$1:G112833,2,FALSE),"")</f>
        <v>SERVENTE COM ENCARGOS COMPLEMENTARES</v>
      </c>
      <c r="F337" s="169" t="str">
        <f>IF($D337&lt;&gt;"",VLOOKUP($D337,'SINAPI JANEIRO-2022'!$1:$1048576,3,FALSE),"")</f>
        <v>H</v>
      </c>
      <c r="G337" s="170">
        <v>0.8</v>
      </c>
      <c r="H337" s="171">
        <f>IF($D337&lt;&gt;"",VLOOKUP($D337,'SINAPI JANEIRO-2022'!$1:$1048576,4,FALSE),"")</f>
        <v>15.16</v>
      </c>
      <c r="I337" s="172">
        <f t="shared" si="38"/>
        <v>12.12</v>
      </c>
    </row>
    <row r="338" spans="2:9" ht="38.25">
      <c r="B338" s="49" t="s">
        <v>3564</v>
      </c>
      <c r="C338" s="50" t="s">
        <v>3565</v>
      </c>
      <c r="D338" s="54">
        <v>94569</v>
      </c>
      <c r="E338" s="168" t="str">
        <f>IF($D338&lt;&gt;"",VLOOKUP($D338,'SINAPI JANEIRO-2022'!$A$1:G112834,2,FALSE),"")</f>
        <v>JANELA DE ALUMÍNIO TIPO MAXIM-AR, COM VIDROS, BATENTE E FERRAGENS. EXCLUSIVE ALIZAR, ACABAMENTO E CONTRAMARCO. FORNECIMENTO E INSTALAÇÃO. AF_12/2019</v>
      </c>
      <c r="F338" s="169" t="str">
        <f>IF($D338&lt;&gt;"",VLOOKUP($D338,'SINAPI JANEIRO-2022'!$1:$1048576,3,FALSE),"")</f>
        <v>M2</v>
      </c>
      <c r="G338" s="170">
        <v>0.625</v>
      </c>
      <c r="H338" s="171">
        <f>IF($D338&lt;&gt;"",VLOOKUP($D338,'SINAPI JANEIRO-2022'!$1:$1048576,4,FALSE),"")</f>
        <v>892.08</v>
      </c>
      <c r="I338" s="172">
        <f t="shared" si="38"/>
        <v>557.54999999999995</v>
      </c>
    </row>
    <row r="339" spans="2:9" ht="38.25">
      <c r="B339" s="49" t="s">
        <v>3564</v>
      </c>
      <c r="C339" s="50" t="s">
        <v>3565</v>
      </c>
      <c r="D339" s="54">
        <v>100674</v>
      </c>
      <c r="E339" s="168" t="str">
        <f>IF($D339&lt;&gt;"",VLOOKUP($D339,'SINAPI JANEIRO-2022'!$A$1:G112835,2,FALSE),"")</f>
        <v>JANELA FIXA DE ALUMÍNIO PARA VIDRO, COM VIDRO, BATENTE E FERRAGENS. EXCLUSIVE ACABAMENTO, ALIZAR E CONTRAMARCO. FORNECIMENTO E INSTALAÇÃO. AF_12/2019</v>
      </c>
      <c r="F339" s="169" t="str">
        <f>IF($D339&lt;&gt;"",VLOOKUP($D339,'SINAPI JANEIRO-2022'!$1:$1048576,3,FALSE),"")</f>
        <v>M2</v>
      </c>
      <c r="G339" s="170">
        <v>0.375</v>
      </c>
      <c r="H339" s="171">
        <f>IF($D339&lt;&gt;"",VLOOKUP($D339,'SINAPI JANEIRO-2022'!$1:$1048576,4,FALSE),"")</f>
        <v>1005.37</v>
      </c>
      <c r="I339" s="172">
        <f t="shared" si="38"/>
        <v>377.01</v>
      </c>
    </row>
    <row r="340" spans="2:9" ht="38.25">
      <c r="B340" s="49" t="s">
        <v>3576</v>
      </c>
      <c r="C340" s="50" t="s">
        <v>3565</v>
      </c>
      <c r="D340" s="54">
        <v>36888</v>
      </c>
      <c r="E340" s="168" t="str">
        <f>IF($D340&lt;&gt;"",VLOOKUP($D340,'SINAPI JANEIRO-2022'!$A$1:G112836,2,FALSE),"")</f>
        <v>GUARNICAO / MOLDURA / ARREMATE DE ACABAMENTO PARA ESQUADRIA, EM ALUMINIO PERFIL 25, ACABAMENTO ANODIZADO BRANCO OU BRILHANTE, PARA 1 FACE</v>
      </c>
      <c r="F340" s="169" t="str">
        <f>IF($D340&lt;&gt;"",VLOOKUP($D340,'SINAPI JANEIRO-2022'!$1:$1048576,3,FALSE),"")</f>
        <v xml:space="preserve">M     </v>
      </c>
      <c r="G340" s="170">
        <v>12</v>
      </c>
      <c r="H340" s="171">
        <f>IF($D340&lt;&gt;"",VLOOKUP($D340,'SINAPI JANEIRO-2022'!$1:$1048576,4,FALSE),"")</f>
        <v>39.229999999999997</v>
      </c>
      <c r="I340" s="172">
        <f t="shared" si="38"/>
        <v>470.76</v>
      </c>
    </row>
    <row r="341" spans="2:9" ht="14.25" customHeight="1">
      <c r="B341" s="180"/>
      <c r="C341" s="181"/>
      <c r="D341" s="181"/>
      <c r="E341" s="182"/>
      <c r="F341" s="181"/>
      <c r="G341" s="183"/>
      <c r="H341" s="184"/>
      <c r="I341" s="185"/>
    </row>
    <row r="342" spans="2:9" ht="25.5" customHeight="1">
      <c r="B342" s="164" t="s">
        <v>3637</v>
      </c>
      <c r="C342" s="59"/>
      <c r="D342" s="59"/>
      <c r="E342" s="46" t="s">
        <v>3638</v>
      </c>
      <c r="F342" s="47" t="s">
        <v>149</v>
      </c>
      <c r="G342" s="165">
        <v>1</v>
      </c>
      <c r="H342" s="166"/>
      <c r="I342" s="167">
        <f>TRUNC(SUM(I343:I346),2)</f>
        <v>1234.9000000000001</v>
      </c>
    </row>
    <row r="343" spans="2:9">
      <c r="B343" s="49" t="s">
        <v>3564</v>
      </c>
      <c r="C343" s="50" t="s">
        <v>3565</v>
      </c>
      <c r="D343" s="54">
        <v>88309</v>
      </c>
      <c r="E343" s="168" t="str">
        <f>IF($D343&lt;&gt;"",VLOOKUP($D343,'SINAPI JANEIRO-2022'!$A$1:G112839,2,FALSE),"")</f>
        <v>PEDREIRO COM ENCARGOS COMPLEMENTARES</v>
      </c>
      <c r="F343" s="169" t="str">
        <f>IF($D343&lt;&gt;"",VLOOKUP($D343,'SINAPI JANEIRO-2022'!$1:$1048576,3,FALSE),"")</f>
        <v>H</v>
      </c>
      <c r="G343" s="170">
        <v>0.91</v>
      </c>
      <c r="H343" s="171">
        <f>IF($D343&lt;&gt;"",VLOOKUP($D343,'SINAPI JANEIRO-2022'!$1:$1048576,4,FALSE),"")</f>
        <v>18.86</v>
      </c>
      <c r="I343" s="172">
        <f t="shared" ref="I343:I346" si="39">TRUNC(G343*H343,2)</f>
        <v>17.16</v>
      </c>
    </row>
    <row r="344" spans="2:9" ht="25.5" customHeight="1">
      <c r="B344" s="49" t="s">
        <v>3564</v>
      </c>
      <c r="C344" s="50" t="s">
        <v>3565</v>
      </c>
      <c r="D344" s="54">
        <v>88316</v>
      </c>
      <c r="E344" s="168" t="str">
        <f>IF($D344&lt;&gt;"",VLOOKUP($D344,'SINAPI JANEIRO-2022'!$A$1:G112840,2,FALSE),"")</f>
        <v>SERVENTE COM ENCARGOS COMPLEMENTARES</v>
      </c>
      <c r="F344" s="169" t="str">
        <f>IF($D344&lt;&gt;"",VLOOKUP($D344,'SINAPI JANEIRO-2022'!$1:$1048576,3,FALSE),"")</f>
        <v>H</v>
      </c>
      <c r="G344" s="170">
        <v>0.78</v>
      </c>
      <c r="H344" s="171">
        <f>IF($D344&lt;&gt;"",VLOOKUP($D344,'SINAPI JANEIRO-2022'!$1:$1048576,4,FALSE),"")</f>
        <v>15.16</v>
      </c>
      <c r="I344" s="172">
        <f t="shared" si="39"/>
        <v>11.82</v>
      </c>
    </row>
    <row r="345" spans="2:9" ht="36" customHeight="1">
      <c r="B345" s="49" t="s">
        <v>3564</v>
      </c>
      <c r="C345" s="50" t="s">
        <v>3565</v>
      </c>
      <c r="D345" s="54">
        <v>94569</v>
      </c>
      <c r="E345" s="168" t="str">
        <f>IF($D345&lt;&gt;"",VLOOKUP($D345,'SINAPI JANEIRO-2022'!$A$1:G112841,2,FALSE),"")</f>
        <v>JANELA DE ALUMÍNIO TIPO MAXIM-AR, COM VIDROS, BATENTE E FERRAGENS. EXCLUSIVE ALIZAR, ACABAMENTO E CONTRAMARCO. FORNECIMENTO E INSTALAÇÃO. AF_12/2019</v>
      </c>
      <c r="F345" s="169" t="str">
        <f>IF($D345&lt;&gt;"",VLOOKUP($D345,'SINAPI JANEIRO-2022'!$1:$1048576,3,FALSE),"")</f>
        <v>M2</v>
      </c>
      <c r="G345" s="170">
        <v>1</v>
      </c>
      <c r="H345" s="171">
        <f>IF($D345&lt;&gt;"",VLOOKUP($D345,'SINAPI JANEIRO-2022'!$1:$1048576,4,FALSE),"")</f>
        <v>892.08</v>
      </c>
      <c r="I345" s="172">
        <f t="shared" si="39"/>
        <v>892.08</v>
      </c>
    </row>
    <row r="346" spans="2:9" ht="38.25">
      <c r="B346" s="49" t="s">
        <v>3576</v>
      </c>
      <c r="C346" s="50" t="s">
        <v>3565</v>
      </c>
      <c r="D346" s="54">
        <v>36888</v>
      </c>
      <c r="E346" s="168" t="str">
        <f>IF($D346&lt;&gt;"",VLOOKUP($D346,'SINAPI JANEIRO-2022'!$A$1:G112842,2,FALSE),"")</f>
        <v>GUARNICAO / MOLDURA / ARREMATE DE ACABAMENTO PARA ESQUADRIA, EM ALUMINIO PERFIL 25, ACABAMENTO ANODIZADO BRANCO OU BRILHANTE, PARA 1 FACE</v>
      </c>
      <c r="F346" s="169" t="str">
        <f>IF($D346&lt;&gt;"",VLOOKUP($D346,'SINAPI JANEIRO-2022'!$1:$1048576,3,FALSE),"")</f>
        <v xml:space="preserve">M     </v>
      </c>
      <c r="G346" s="170">
        <v>8</v>
      </c>
      <c r="H346" s="171">
        <f>IF($D346&lt;&gt;"",VLOOKUP($D346,'SINAPI JANEIRO-2022'!$1:$1048576,4,FALSE),"")</f>
        <v>39.229999999999997</v>
      </c>
      <c r="I346" s="172">
        <f t="shared" si="39"/>
        <v>313.83999999999997</v>
      </c>
    </row>
    <row r="347" spans="2:9" ht="14.25" customHeight="1">
      <c r="B347" s="180"/>
      <c r="C347" s="181"/>
      <c r="D347" s="181"/>
      <c r="E347" s="182"/>
      <c r="F347" s="181"/>
      <c r="G347" s="183"/>
      <c r="H347" s="184"/>
      <c r="I347" s="185"/>
    </row>
    <row r="348" spans="2:9" ht="25.5" customHeight="1">
      <c r="B348" s="164" t="s">
        <v>3639</v>
      </c>
      <c r="C348" s="59"/>
      <c r="D348" s="59"/>
      <c r="E348" s="46" t="s">
        <v>3640</v>
      </c>
      <c r="F348" s="47" t="s">
        <v>149</v>
      </c>
      <c r="G348" s="165">
        <v>1</v>
      </c>
      <c r="H348" s="166"/>
      <c r="I348" s="167">
        <f>TRUNC(SUM(I349:I352),2)</f>
        <v>1234.9000000000001</v>
      </c>
    </row>
    <row r="349" spans="2:9">
      <c r="B349" s="49" t="s">
        <v>3564</v>
      </c>
      <c r="C349" s="50" t="s">
        <v>3565</v>
      </c>
      <c r="D349" s="54">
        <v>88309</v>
      </c>
      <c r="E349" s="168" t="str">
        <f>IF($D349&lt;&gt;"",VLOOKUP($D349,'SINAPI JANEIRO-2022'!$A$1:G112845,2,FALSE),"")</f>
        <v>PEDREIRO COM ENCARGOS COMPLEMENTARES</v>
      </c>
      <c r="F349" s="169" t="str">
        <f>IF($D349&lt;&gt;"",VLOOKUP($D349,'SINAPI JANEIRO-2022'!$1:$1048576,3,FALSE),"")</f>
        <v>H</v>
      </c>
      <c r="G349" s="170">
        <v>0.91</v>
      </c>
      <c r="H349" s="171">
        <f>IF($D349&lt;&gt;"",VLOOKUP($D349,'SINAPI JANEIRO-2022'!$1:$1048576,4,FALSE),"")</f>
        <v>18.86</v>
      </c>
      <c r="I349" s="172">
        <f t="shared" ref="I349:I352" si="40">TRUNC(G349*H349,2)</f>
        <v>17.16</v>
      </c>
    </row>
    <row r="350" spans="2:9">
      <c r="B350" s="49" t="s">
        <v>3564</v>
      </c>
      <c r="C350" s="50" t="s">
        <v>3565</v>
      </c>
      <c r="D350" s="54">
        <v>88316</v>
      </c>
      <c r="E350" s="168" t="str">
        <f>IF($D350&lt;&gt;"",VLOOKUP($D350,'SINAPI JANEIRO-2022'!$A$1:G112846,2,FALSE),"")</f>
        <v>SERVENTE COM ENCARGOS COMPLEMENTARES</v>
      </c>
      <c r="F350" s="169" t="str">
        <f>IF($D350&lt;&gt;"",VLOOKUP($D350,'SINAPI JANEIRO-2022'!$1:$1048576,3,FALSE),"")</f>
        <v>H</v>
      </c>
      <c r="G350" s="170">
        <v>0.78</v>
      </c>
      <c r="H350" s="171">
        <f>IF($D350&lt;&gt;"",VLOOKUP($D350,'SINAPI JANEIRO-2022'!$1:$1048576,4,FALSE),"")</f>
        <v>15.16</v>
      </c>
      <c r="I350" s="172">
        <f t="shared" si="40"/>
        <v>11.82</v>
      </c>
    </row>
    <row r="351" spans="2:9" ht="38.25">
      <c r="B351" s="49" t="s">
        <v>3564</v>
      </c>
      <c r="C351" s="50" t="s">
        <v>3565</v>
      </c>
      <c r="D351" s="54">
        <v>94569</v>
      </c>
      <c r="E351" s="168" t="str">
        <f>IF($D351&lt;&gt;"",VLOOKUP($D351,'SINAPI JANEIRO-2022'!$A$1:G112847,2,FALSE),"")</f>
        <v>JANELA DE ALUMÍNIO TIPO MAXIM-AR, COM VIDROS, BATENTE E FERRAGENS. EXCLUSIVE ALIZAR, ACABAMENTO E CONTRAMARCO. FORNECIMENTO E INSTALAÇÃO. AF_12/2019</v>
      </c>
      <c r="F351" s="169" t="str">
        <f>IF($D351&lt;&gt;"",VLOOKUP($D351,'SINAPI JANEIRO-2022'!$1:$1048576,3,FALSE),"")</f>
        <v>M2</v>
      </c>
      <c r="G351" s="170">
        <v>1</v>
      </c>
      <c r="H351" s="171">
        <f>IF($D351&lt;&gt;"",VLOOKUP($D351,'SINAPI JANEIRO-2022'!$1:$1048576,4,FALSE),"")</f>
        <v>892.08</v>
      </c>
      <c r="I351" s="172">
        <f t="shared" si="40"/>
        <v>892.08</v>
      </c>
    </row>
    <row r="352" spans="2:9" ht="38.25">
      <c r="B352" s="49" t="s">
        <v>3576</v>
      </c>
      <c r="C352" s="50" t="s">
        <v>3565</v>
      </c>
      <c r="D352" s="54">
        <v>36888</v>
      </c>
      <c r="E352" s="168" t="str">
        <f>IF($D352&lt;&gt;"",VLOOKUP($D352,'SINAPI JANEIRO-2022'!$A$1:G112848,2,FALSE),"")</f>
        <v>GUARNICAO / MOLDURA / ARREMATE DE ACABAMENTO PARA ESQUADRIA, EM ALUMINIO PERFIL 25, ACABAMENTO ANODIZADO BRANCO OU BRILHANTE, PARA 1 FACE</v>
      </c>
      <c r="F352" s="169" t="str">
        <f>IF($D352&lt;&gt;"",VLOOKUP($D352,'SINAPI JANEIRO-2022'!$1:$1048576,3,FALSE),"")</f>
        <v xml:space="preserve">M     </v>
      </c>
      <c r="G352" s="170">
        <v>8</v>
      </c>
      <c r="H352" s="171">
        <f>IF($D352&lt;&gt;"",VLOOKUP($D352,'SINAPI JANEIRO-2022'!$1:$1048576,4,FALSE),"")</f>
        <v>39.229999999999997</v>
      </c>
      <c r="I352" s="172">
        <f t="shared" si="40"/>
        <v>313.83999999999997</v>
      </c>
    </row>
    <row r="353" spans="2:9" ht="14.25" customHeight="1">
      <c r="B353" s="180"/>
      <c r="C353" s="181"/>
      <c r="D353" s="181"/>
      <c r="E353" s="182"/>
      <c r="F353" s="181"/>
      <c r="G353" s="183"/>
      <c r="H353" s="184"/>
      <c r="I353" s="185"/>
    </row>
    <row r="354" spans="2:9" ht="25.5" customHeight="1">
      <c r="B354" s="164" t="s">
        <v>3641</v>
      </c>
      <c r="C354" s="59"/>
      <c r="D354" s="59"/>
      <c r="E354" s="46" t="s">
        <v>3642</v>
      </c>
      <c r="F354" s="47" t="s">
        <v>149</v>
      </c>
      <c r="G354" s="165">
        <v>1</v>
      </c>
      <c r="H354" s="166"/>
      <c r="I354" s="167">
        <f>TRUNC(SUM(I355:I358),2)</f>
        <v>1234.9000000000001</v>
      </c>
    </row>
    <row r="355" spans="2:9">
      <c r="B355" s="49" t="s">
        <v>3564</v>
      </c>
      <c r="C355" s="50" t="s">
        <v>3565</v>
      </c>
      <c r="D355" s="54">
        <v>88309</v>
      </c>
      <c r="E355" s="168" t="str">
        <f>IF($D355&lt;&gt;"",VLOOKUP($D355,'SINAPI JANEIRO-2022'!$A$1:G112851,2,FALSE),"")</f>
        <v>PEDREIRO COM ENCARGOS COMPLEMENTARES</v>
      </c>
      <c r="F355" s="169" t="str">
        <f>IF($D355&lt;&gt;"",VLOOKUP($D355,'SINAPI JANEIRO-2022'!$1:$1048576,3,FALSE),"")</f>
        <v>H</v>
      </c>
      <c r="G355" s="170">
        <v>0.91</v>
      </c>
      <c r="H355" s="171">
        <f>IF($D355&lt;&gt;"",VLOOKUP($D355,'SINAPI JANEIRO-2022'!$1:$1048576,4,FALSE),"")</f>
        <v>18.86</v>
      </c>
      <c r="I355" s="172">
        <f t="shared" ref="I355:I358" si="41">TRUNC(G355*H355,2)</f>
        <v>17.16</v>
      </c>
    </row>
    <row r="356" spans="2:9">
      <c r="B356" s="49" t="s">
        <v>3564</v>
      </c>
      <c r="C356" s="50" t="s">
        <v>3565</v>
      </c>
      <c r="D356" s="54">
        <v>88316</v>
      </c>
      <c r="E356" s="168" t="str">
        <f>IF($D356&lt;&gt;"",VLOOKUP($D356,'SINAPI JANEIRO-2022'!$A$1:G112852,2,FALSE),"")</f>
        <v>SERVENTE COM ENCARGOS COMPLEMENTARES</v>
      </c>
      <c r="F356" s="169" t="str">
        <f>IF($D356&lt;&gt;"",VLOOKUP($D356,'SINAPI JANEIRO-2022'!$1:$1048576,3,FALSE),"")</f>
        <v>H</v>
      </c>
      <c r="G356" s="170">
        <v>0.78</v>
      </c>
      <c r="H356" s="171">
        <f>IF($D356&lt;&gt;"",VLOOKUP($D356,'SINAPI JANEIRO-2022'!$1:$1048576,4,FALSE),"")</f>
        <v>15.16</v>
      </c>
      <c r="I356" s="172">
        <f t="shared" si="41"/>
        <v>11.82</v>
      </c>
    </row>
    <row r="357" spans="2:9" ht="38.25">
      <c r="B357" s="49" t="s">
        <v>3564</v>
      </c>
      <c r="C357" s="50" t="s">
        <v>3565</v>
      </c>
      <c r="D357" s="54">
        <v>94569</v>
      </c>
      <c r="E357" s="168" t="str">
        <f>IF($D357&lt;&gt;"",VLOOKUP($D357,'SINAPI JANEIRO-2022'!$A$1:G112853,2,FALSE),"")</f>
        <v>JANELA DE ALUMÍNIO TIPO MAXIM-AR, COM VIDROS, BATENTE E FERRAGENS. EXCLUSIVE ALIZAR, ACABAMENTO E CONTRAMARCO. FORNECIMENTO E INSTALAÇÃO. AF_12/2019</v>
      </c>
      <c r="F357" s="169" t="str">
        <f>IF($D357&lt;&gt;"",VLOOKUP($D357,'SINAPI JANEIRO-2022'!$1:$1048576,3,FALSE),"")</f>
        <v>M2</v>
      </c>
      <c r="G357" s="170">
        <v>1</v>
      </c>
      <c r="H357" s="171">
        <f>IF($D357&lt;&gt;"",VLOOKUP($D357,'SINAPI JANEIRO-2022'!$1:$1048576,4,FALSE),"")</f>
        <v>892.08</v>
      </c>
      <c r="I357" s="172">
        <f t="shared" si="41"/>
        <v>892.08</v>
      </c>
    </row>
    <row r="358" spans="2:9" ht="38.25">
      <c r="B358" s="49" t="s">
        <v>3576</v>
      </c>
      <c r="C358" s="50" t="s">
        <v>3565</v>
      </c>
      <c r="D358" s="54">
        <v>36888</v>
      </c>
      <c r="E358" s="168" t="str">
        <f>IF($D358&lt;&gt;"",VLOOKUP($D358,'SINAPI JANEIRO-2022'!$A$1:G112854,2,FALSE),"")</f>
        <v>GUARNICAO / MOLDURA / ARREMATE DE ACABAMENTO PARA ESQUADRIA, EM ALUMINIO PERFIL 25, ACABAMENTO ANODIZADO BRANCO OU BRILHANTE, PARA 1 FACE</v>
      </c>
      <c r="F358" s="169" t="str">
        <f>IF($D358&lt;&gt;"",VLOOKUP($D358,'SINAPI JANEIRO-2022'!$1:$1048576,3,FALSE),"")</f>
        <v xml:space="preserve">M     </v>
      </c>
      <c r="G358" s="170">
        <v>8</v>
      </c>
      <c r="H358" s="171">
        <f>IF($D358&lt;&gt;"",VLOOKUP($D358,'SINAPI JANEIRO-2022'!$1:$1048576,4,FALSE),"")</f>
        <v>39.229999999999997</v>
      </c>
      <c r="I358" s="172">
        <f t="shared" si="41"/>
        <v>313.83999999999997</v>
      </c>
    </row>
    <row r="359" spans="2:9" ht="14.25" customHeight="1">
      <c r="B359" s="180"/>
      <c r="C359" s="181"/>
      <c r="D359" s="181"/>
      <c r="E359" s="182"/>
      <c r="F359" s="181"/>
      <c r="G359" s="183"/>
      <c r="H359" s="184"/>
      <c r="I359" s="185"/>
    </row>
    <row r="360" spans="2:9" ht="25.5" customHeight="1">
      <c r="B360" s="164" t="s">
        <v>3643</v>
      </c>
      <c r="C360" s="59"/>
      <c r="D360" s="59"/>
      <c r="E360" s="46" t="s">
        <v>3644</v>
      </c>
      <c r="F360" s="47" t="s">
        <v>149</v>
      </c>
      <c r="G360" s="165">
        <v>1</v>
      </c>
      <c r="H360" s="166"/>
      <c r="I360" s="167">
        <f>TRUNC(SUM(I361:I364),2)</f>
        <v>1234.9000000000001</v>
      </c>
    </row>
    <row r="361" spans="2:9">
      <c r="B361" s="49" t="s">
        <v>3564</v>
      </c>
      <c r="C361" s="50" t="s">
        <v>3565</v>
      </c>
      <c r="D361" s="54">
        <v>88309</v>
      </c>
      <c r="E361" s="168" t="str">
        <f>IF($D361&lt;&gt;"",VLOOKUP($D361,'SINAPI JANEIRO-2022'!$A$1:G112857,2,FALSE),"")</f>
        <v>PEDREIRO COM ENCARGOS COMPLEMENTARES</v>
      </c>
      <c r="F361" s="169" t="str">
        <f>IF($D361&lt;&gt;"",VLOOKUP($D361,'SINAPI JANEIRO-2022'!$1:$1048576,3,FALSE),"")</f>
        <v>H</v>
      </c>
      <c r="G361" s="170">
        <v>0.91</v>
      </c>
      <c r="H361" s="171">
        <f>IF($D361&lt;&gt;"",VLOOKUP($D361,'SINAPI JANEIRO-2022'!$1:$1048576,4,FALSE),"")</f>
        <v>18.86</v>
      </c>
      <c r="I361" s="172">
        <f t="shared" ref="I361:I364" si="42">TRUNC(G361*H361,2)</f>
        <v>17.16</v>
      </c>
    </row>
    <row r="362" spans="2:9">
      <c r="B362" s="49" t="s">
        <v>3564</v>
      </c>
      <c r="C362" s="50" t="s">
        <v>3565</v>
      </c>
      <c r="D362" s="54">
        <v>88316</v>
      </c>
      <c r="E362" s="168" t="str">
        <f>IF($D362&lt;&gt;"",VLOOKUP($D362,'SINAPI JANEIRO-2022'!$A$1:G112858,2,FALSE),"")</f>
        <v>SERVENTE COM ENCARGOS COMPLEMENTARES</v>
      </c>
      <c r="F362" s="169" t="str">
        <f>IF($D362&lt;&gt;"",VLOOKUP($D362,'SINAPI JANEIRO-2022'!$1:$1048576,3,FALSE),"")</f>
        <v>H</v>
      </c>
      <c r="G362" s="170">
        <v>0.78</v>
      </c>
      <c r="H362" s="171">
        <f>IF($D362&lt;&gt;"",VLOOKUP($D362,'SINAPI JANEIRO-2022'!$1:$1048576,4,FALSE),"")</f>
        <v>15.16</v>
      </c>
      <c r="I362" s="172">
        <f t="shared" si="42"/>
        <v>11.82</v>
      </c>
    </row>
    <row r="363" spans="2:9" ht="38.25">
      <c r="B363" s="49" t="s">
        <v>3564</v>
      </c>
      <c r="C363" s="50" t="s">
        <v>3565</v>
      </c>
      <c r="D363" s="54">
        <v>94569</v>
      </c>
      <c r="E363" s="168" t="str">
        <f>IF($D363&lt;&gt;"",VLOOKUP($D363,'SINAPI JANEIRO-2022'!$A$1:G112859,2,FALSE),"")</f>
        <v>JANELA DE ALUMÍNIO TIPO MAXIM-AR, COM VIDROS, BATENTE E FERRAGENS. EXCLUSIVE ALIZAR, ACABAMENTO E CONTRAMARCO. FORNECIMENTO E INSTALAÇÃO. AF_12/2019</v>
      </c>
      <c r="F363" s="169" t="str">
        <f>IF($D363&lt;&gt;"",VLOOKUP($D363,'SINAPI JANEIRO-2022'!$1:$1048576,3,FALSE),"")</f>
        <v>M2</v>
      </c>
      <c r="G363" s="170">
        <v>1</v>
      </c>
      <c r="H363" s="171">
        <f>IF($D363&lt;&gt;"",VLOOKUP($D363,'SINAPI JANEIRO-2022'!$1:$1048576,4,FALSE),"")</f>
        <v>892.08</v>
      </c>
      <c r="I363" s="172">
        <f t="shared" si="42"/>
        <v>892.08</v>
      </c>
    </row>
    <row r="364" spans="2:9" ht="38.25">
      <c r="B364" s="49" t="s">
        <v>3576</v>
      </c>
      <c r="C364" s="50" t="s">
        <v>3565</v>
      </c>
      <c r="D364" s="54">
        <v>36888</v>
      </c>
      <c r="E364" s="168" t="str">
        <f>IF($D364&lt;&gt;"",VLOOKUP($D364,'SINAPI JANEIRO-2022'!$A$1:G112860,2,FALSE),"")</f>
        <v>GUARNICAO / MOLDURA / ARREMATE DE ACABAMENTO PARA ESQUADRIA, EM ALUMINIO PERFIL 25, ACABAMENTO ANODIZADO BRANCO OU BRILHANTE, PARA 1 FACE</v>
      </c>
      <c r="F364" s="169" t="str">
        <f>IF($D364&lt;&gt;"",VLOOKUP($D364,'SINAPI JANEIRO-2022'!$1:$1048576,3,FALSE),"")</f>
        <v xml:space="preserve">M     </v>
      </c>
      <c r="G364" s="170">
        <v>8</v>
      </c>
      <c r="H364" s="171">
        <f>IF($D364&lt;&gt;"",VLOOKUP($D364,'SINAPI JANEIRO-2022'!$1:$1048576,4,FALSE),"")</f>
        <v>39.229999999999997</v>
      </c>
      <c r="I364" s="172">
        <f t="shared" si="42"/>
        <v>313.83999999999997</v>
      </c>
    </row>
    <row r="365" spans="2:9" ht="14.25" customHeight="1">
      <c r="B365" s="180"/>
      <c r="C365" s="181"/>
      <c r="D365" s="181"/>
      <c r="E365" s="182"/>
      <c r="F365" s="181"/>
      <c r="G365" s="183"/>
      <c r="H365" s="184"/>
      <c r="I365" s="185"/>
    </row>
    <row r="366" spans="2:9" ht="15" customHeight="1">
      <c r="B366" s="164" t="s">
        <v>4139</v>
      </c>
      <c r="C366" s="59"/>
      <c r="D366" s="59"/>
      <c r="E366" s="46" t="s">
        <v>3966</v>
      </c>
      <c r="F366" s="47" t="s">
        <v>149</v>
      </c>
      <c r="G366" s="165">
        <v>1</v>
      </c>
      <c r="H366" s="166"/>
      <c r="I366" s="167">
        <f>TRUNC(SUM(I367:I369),2)</f>
        <v>341.6</v>
      </c>
    </row>
    <row r="367" spans="2:9">
      <c r="B367" s="156" t="s">
        <v>3564</v>
      </c>
      <c r="C367" s="157" t="s">
        <v>3565</v>
      </c>
      <c r="D367" s="56">
        <v>88309</v>
      </c>
      <c r="E367" s="168" t="str">
        <f>IF($D367&lt;&gt;"",VLOOKUP($D367,'SINAPI JANEIRO-2022'!$A$1:G112863,2,FALSE),"")</f>
        <v>PEDREIRO COM ENCARGOS COMPLEMENTARES</v>
      </c>
      <c r="F367" s="169" t="str">
        <f>IF($D367&lt;&gt;"",VLOOKUP($D367,'SINAPI JANEIRO-2022'!$1:$1048576,3,FALSE),"")</f>
        <v>H</v>
      </c>
      <c r="G367" s="198">
        <v>1</v>
      </c>
      <c r="H367" s="171">
        <f>IF($D367&lt;&gt;"",VLOOKUP($D367,'SINAPI JANEIRO-2022'!$1:$1048576,4,FALSE),"")</f>
        <v>18.86</v>
      </c>
      <c r="I367" s="172">
        <f t="shared" ref="I367:I368" si="43">TRUNC(G367*H367,2)</f>
        <v>18.86</v>
      </c>
    </row>
    <row r="368" spans="2:9">
      <c r="B368" s="156" t="s">
        <v>3564</v>
      </c>
      <c r="C368" s="157" t="s">
        <v>3565</v>
      </c>
      <c r="D368" s="56">
        <v>88316</v>
      </c>
      <c r="E368" s="168" t="str">
        <f>IF($D368&lt;&gt;"",VLOOKUP($D368,'SINAPI JANEIRO-2022'!$A$1:G112864,2,FALSE),"")</f>
        <v>SERVENTE COM ENCARGOS COMPLEMENTARES</v>
      </c>
      <c r="F368" s="169" t="str">
        <f>IF($D368&lt;&gt;"",VLOOKUP($D368,'SINAPI JANEIRO-2022'!$1:$1048576,3,FALSE),"")</f>
        <v>H</v>
      </c>
      <c r="G368" s="198">
        <v>1.5</v>
      </c>
      <c r="H368" s="171">
        <f>IF($D368&lt;&gt;"",VLOOKUP($D368,'SINAPI JANEIRO-2022'!$1:$1048576,4,FALSE),"")</f>
        <v>15.16</v>
      </c>
      <c r="I368" s="172">
        <f t="shared" si="43"/>
        <v>22.74</v>
      </c>
    </row>
    <row r="369" spans="2:9" ht="25.5" customHeight="1">
      <c r="B369" s="156" t="s">
        <v>3576</v>
      </c>
      <c r="C369" s="157" t="s">
        <v>3577</v>
      </c>
      <c r="D369" s="56"/>
      <c r="E369" s="52" t="s">
        <v>4156</v>
      </c>
      <c r="F369" s="199" t="s">
        <v>149</v>
      </c>
      <c r="G369" s="198">
        <v>1</v>
      </c>
      <c r="H369" s="171">
        <v>300</v>
      </c>
      <c r="I369" s="172">
        <f>TRUNC(G369*H369,2)</f>
        <v>300</v>
      </c>
    </row>
    <row r="370" spans="2:9" ht="41.25" customHeight="1">
      <c r="B370" s="164" t="s">
        <v>11753</v>
      </c>
      <c r="C370" s="59"/>
      <c r="D370" s="59"/>
      <c r="E370" s="46" t="s">
        <v>11860</v>
      </c>
      <c r="F370" s="47" t="s">
        <v>149</v>
      </c>
      <c r="G370" s="165">
        <v>1</v>
      </c>
      <c r="H370" s="166"/>
      <c r="I370" s="167">
        <f>TRUNC(SUM(I371:I374),2)</f>
        <v>303.13</v>
      </c>
    </row>
    <row r="371" spans="2:9" ht="14.25" customHeight="1">
      <c r="B371" s="49" t="s">
        <v>3564</v>
      </c>
      <c r="C371" s="50" t="s">
        <v>3565</v>
      </c>
      <c r="D371" s="54">
        <v>88316</v>
      </c>
      <c r="E371" s="168" t="str">
        <f>IF($D371&lt;&gt;"",VLOOKUP($D371,'SINAPI JANEIRO-2022'!$A$1:G112867,2,FALSE),"")</f>
        <v>SERVENTE COM ENCARGOS COMPLEMENTARES</v>
      </c>
      <c r="F371" s="169" t="str">
        <f>IF($D371&lt;&gt;"",VLOOKUP($D371,'SINAPI JANEIRO-2022'!$1:$1048576,3,FALSE),"")</f>
        <v>H</v>
      </c>
      <c r="G371" s="170">
        <v>0.5</v>
      </c>
      <c r="H371" s="171">
        <f>IF($D371&lt;&gt;"",VLOOKUP($D371,'SINAPI JANEIRO-2022'!$1:$1048576,4,FALSE),"")</f>
        <v>15.16</v>
      </c>
      <c r="I371" s="172">
        <f t="shared" ref="I371:I374" si="44">TRUNC(G371*H371,2)</f>
        <v>7.58</v>
      </c>
    </row>
    <row r="372" spans="2:9" ht="14.25" customHeight="1">
      <c r="B372" s="49" t="s">
        <v>3564</v>
      </c>
      <c r="C372" s="50" t="s">
        <v>3565</v>
      </c>
      <c r="D372" s="54">
        <v>88325</v>
      </c>
      <c r="E372" s="168" t="str">
        <f>IF($D372&lt;&gt;"",VLOOKUP($D372,'SINAPI JANEIRO-2022'!$A$1:G112868,2,FALSE),"")</f>
        <v>VIDRACEIRO COM ENCARGOS COMPLEMENTARES</v>
      </c>
      <c r="F372" s="169" t="str">
        <f>IF($D372&lt;&gt;"",VLOOKUP($D372,'SINAPI JANEIRO-2022'!$1:$1048576,3,FALSE),"")</f>
        <v>H</v>
      </c>
      <c r="G372" s="170">
        <v>0.5</v>
      </c>
      <c r="H372" s="171">
        <f>IF($D372&lt;&gt;"",VLOOKUP($D372,'SINAPI JANEIRO-2022'!$1:$1048576,4,FALSE),"")</f>
        <v>16.86</v>
      </c>
      <c r="I372" s="172">
        <f t="shared" si="44"/>
        <v>8.43</v>
      </c>
    </row>
    <row r="373" spans="2:9" ht="14.25" customHeight="1">
      <c r="B373" s="49" t="s">
        <v>3576</v>
      </c>
      <c r="C373" s="50" t="s">
        <v>3565</v>
      </c>
      <c r="D373" s="54">
        <v>10498</v>
      </c>
      <c r="E373" s="168" t="str">
        <f>IF($D373&lt;&gt;"",VLOOKUP($D373,'SINAPI JANEIRO-2022'!$A$1:G112869,2,FALSE),"")</f>
        <v>MASSA PARA VIDRO</v>
      </c>
      <c r="F373" s="169" t="str">
        <f>IF($D373&lt;&gt;"",VLOOKUP($D373,'SINAPI JANEIRO-2022'!$1:$1048576,3,FALSE),"")</f>
        <v xml:space="preserve">KG    </v>
      </c>
      <c r="G373" s="170">
        <v>1.5</v>
      </c>
      <c r="H373" s="171">
        <f>IF($D373&lt;&gt;"",VLOOKUP($D373,'SINAPI JANEIRO-2022'!$1:$1048576,4,FALSE),"")</f>
        <v>15.02</v>
      </c>
      <c r="I373" s="172">
        <f t="shared" si="44"/>
        <v>22.53</v>
      </c>
    </row>
    <row r="374" spans="2:9" ht="14.25" customHeight="1">
      <c r="B374" s="49" t="s">
        <v>3576</v>
      </c>
      <c r="C374" s="50" t="s">
        <v>3565</v>
      </c>
      <c r="D374" s="54">
        <v>10505</v>
      </c>
      <c r="E374" s="168" t="str">
        <f>IF($D374&lt;&gt;"",VLOOKUP($D374,'SINAPI JANEIRO-2022'!$A$1:G112870,2,FALSE),"")</f>
        <v>VIDRO TEMPERADO INCOLOR E = 6 MM, SEM COLOCACAO</v>
      </c>
      <c r="F374" s="169" t="str">
        <f>IF($D374&lt;&gt;"",VLOOKUP($D374,'SINAPI JANEIRO-2022'!$1:$1048576,3,FALSE),"")</f>
        <v xml:space="preserve">M2    </v>
      </c>
      <c r="G374" s="170">
        <v>1</v>
      </c>
      <c r="H374" s="171">
        <f>IF($D374&lt;&gt;"",VLOOKUP($D374,'SINAPI JANEIRO-2022'!$1:$1048576,4,FALSE),"")</f>
        <v>264.58999999999997</v>
      </c>
      <c r="I374" s="172">
        <f t="shared" si="44"/>
        <v>264.58999999999997</v>
      </c>
    </row>
    <row r="375" spans="2:9" ht="46.5" customHeight="1">
      <c r="B375" s="164" t="s">
        <v>11754</v>
      </c>
      <c r="C375" s="59"/>
      <c r="D375" s="59"/>
      <c r="E375" s="46" t="s">
        <v>11862</v>
      </c>
      <c r="F375" s="47" t="s">
        <v>149</v>
      </c>
      <c r="G375" s="165">
        <v>1</v>
      </c>
      <c r="H375" s="166"/>
      <c r="I375" s="167">
        <f>TRUNC(SUM(I376:I379),2)</f>
        <v>733.58</v>
      </c>
    </row>
    <row r="376" spans="2:9" ht="14.25" customHeight="1">
      <c r="B376" s="49" t="s">
        <v>3564</v>
      </c>
      <c r="C376" s="50" t="s">
        <v>3565</v>
      </c>
      <c r="D376" s="54">
        <v>88316</v>
      </c>
      <c r="E376" s="168" t="str">
        <f>IF($D376&lt;&gt;"",VLOOKUP($D376,'SINAPI JANEIRO-2022'!$A$1:G112872,2,FALSE),"")</f>
        <v>SERVENTE COM ENCARGOS COMPLEMENTARES</v>
      </c>
      <c r="F376" s="169" t="str">
        <f>IF($D376&lt;&gt;"",VLOOKUP($D376,'SINAPI JANEIRO-2022'!$1:$1048576,3,FALSE),"")</f>
        <v>H</v>
      </c>
      <c r="G376" s="170">
        <v>0.4</v>
      </c>
      <c r="H376" s="171">
        <f>IF($D376&lt;&gt;"",VLOOKUP($D376,'SINAPI JANEIRO-2022'!$1:$1048576,4,FALSE),"")</f>
        <v>15.16</v>
      </c>
      <c r="I376" s="172">
        <f t="shared" ref="I376:I379" si="45">TRUNC(G376*H376,2)</f>
        <v>6.06</v>
      </c>
    </row>
    <row r="377" spans="2:9" ht="14.25" customHeight="1">
      <c r="B377" s="49" t="s">
        <v>3564</v>
      </c>
      <c r="C377" s="50" t="s">
        <v>3565</v>
      </c>
      <c r="D377" s="54">
        <v>88325</v>
      </c>
      <c r="E377" s="168" t="str">
        <f>IF($D377&lt;&gt;"",VLOOKUP($D377,'SINAPI JANEIRO-2022'!$A$1:G112873,2,FALSE),"")</f>
        <v>VIDRACEIRO COM ENCARGOS COMPLEMENTARES</v>
      </c>
      <c r="F377" s="169" t="str">
        <f>IF($D377&lt;&gt;"",VLOOKUP($D377,'SINAPI JANEIRO-2022'!$1:$1048576,3,FALSE),"")</f>
        <v>H</v>
      </c>
      <c r="G377" s="170">
        <v>2</v>
      </c>
      <c r="H377" s="171">
        <f>IF($D377&lt;&gt;"",VLOOKUP($D377,'SINAPI JANEIRO-2022'!$1:$1048576,4,FALSE),"")</f>
        <v>16.86</v>
      </c>
      <c r="I377" s="172">
        <f t="shared" si="45"/>
        <v>33.72</v>
      </c>
    </row>
    <row r="378" spans="2:9" ht="25.5">
      <c r="B378" s="49" t="s">
        <v>3576</v>
      </c>
      <c r="C378" s="50" t="s">
        <v>3565</v>
      </c>
      <c r="D378" s="54">
        <v>442</v>
      </c>
      <c r="E378" s="168" t="str">
        <f>IF($D378&lt;&gt;"",VLOOKUP($D378,'SINAPI JANEIRO-2022'!$A$1:G112874,2,FALSE),"")</f>
        <v>PARAFUSO FRANCES M16 EM ACO GALVANIZADO, COMPRIMENTO = 45 MM, DIAMETRO = 16 MM, CABECA ABAULADA</v>
      </c>
      <c r="F378" s="169" t="str">
        <f>IF($D378&lt;&gt;"",VLOOKUP($D378,'SINAPI JANEIRO-2022'!$1:$1048576,3,FALSE),"")</f>
        <v xml:space="preserve">UN    </v>
      </c>
      <c r="G378" s="170">
        <v>4</v>
      </c>
      <c r="H378" s="171">
        <f>IF($D378&lt;&gt;"",VLOOKUP($D378,'SINAPI JANEIRO-2022'!$1:$1048576,4,FALSE),"")</f>
        <v>4.05</v>
      </c>
      <c r="I378" s="172">
        <f t="shared" si="45"/>
        <v>16.2</v>
      </c>
    </row>
    <row r="379" spans="2:9" ht="14.25" customHeight="1">
      <c r="B379" s="49" t="s">
        <v>3576</v>
      </c>
      <c r="C379" s="50" t="s">
        <v>3565</v>
      </c>
      <c r="D379" s="54">
        <v>11186</v>
      </c>
      <c r="E379" s="168" t="str">
        <f>IF($D379&lt;&gt;"",VLOOKUP($D379,'SINAPI JANEIRO-2022'!$A$1:G112875,2,FALSE),"")</f>
        <v>ESPELHO CRISTAL E = 4 MM</v>
      </c>
      <c r="F379" s="169" t="str">
        <f>IF($D379&lt;&gt;"",VLOOKUP($D379,'SINAPI JANEIRO-2022'!$1:$1048576,3,FALSE),"")</f>
        <v xml:space="preserve">M2    </v>
      </c>
      <c r="G379" s="170">
        <v>1</v>
      </c>
      <c r="H379" s="171">
        <f>IF($D379&lt;&gt;"",VLOOKUP($D379,'SINAPI JANEIRO-2022'!$1:$1048576,4,FALSE),"")</f>
        <v>677.6</v>
      </c>
      <c r="I379" s="172">
        <f t="shared" si="45"/>
        <v>677.6</v>
      </c>
    </row>
    <row r="380" spans="2:9" ht="14.25" customHeight="1">
      <c r="B380" s="180"/>
      <c r="C380" s="181"/>
      <c r="D380" s="181"/>
      <c r="E380" s="182"/>
      <c r="F380" s="181"/>
      <c r="G380" s="183"/>
      <c r="H380" s="184"/>
      <c r="I380" s="185"/>
    </row>
    <row r="381" spans="2:9" ht="25.5" customHeight="1">
      <c r="B381" s="164" t="s">
        <v>3645</v>
      </c>
      <c r="C381" s="59"/>
      <c r="D381" s="59"/>
      <c r="E381" s="46" t="s">
        <v>3646</v>
      </c>
      <c r="F381" s="47" t="s">
        <v>149</v>
      </c>
      <c r="G381" s="165"/>
      <c r="H381" s="166"/>
      <c r="I381" s="167">
        <f>TRUNC(SUM(I382:I391),2)</f>
        <v>441.51</v>
      </c>
    </row>
    <row r="382" spans="2:9" ht="38.25" customHeight="1">
      <c r="B382" s="49" t="s">
        <v>3564</v>
      </c>
      <c r="C382" s="50" t="s">
        <v>3565</v>
      </c>
      <c r="D382" s="54">
        <v>94963</v>
      </c>
      <c r="E382" s="168" t="str">
        <f>IF($D382&lt;&gt;"",VLOOKUP($D382,'SINAPI JANEIRO-2022'!$A$1:G112868,2,FALSE),"")</f>
        <v>CONCRETO FCK = 15MPA, TRAÇO 1:3,4:3,5 (EM MASSA SECA DE CIMENTO/ AREIA MÉDIA/ BRITA 1) - PREPARO MECÂNICO COM BETONEIRA 400 L. AF_05/2021</v>
      </c>
      <c r="F382" s="169" t="str">
        <f>IF($D382&lt;&gt;"",VLOOKUP($D382,'SINAPI JANEIRO-2022'!$1:$1048576,3,FALSE),"")</f>
        <v>M3</v>
      </c>
      <c r="G382" s="170">
        <v>1.7000000000000001E-2</v>
      </c>
      <c r="H382" s="171">
        <f>IF($D382&lt;&gt;"",VLOOKUP($D382,'SINAPI JANEIRO-2022'!$1:$1048576,4,FALSE),"")</f>
        <v>360.32</v>
      </c>
      <c r="I382" s="172">
        <f t="shared" ref="I382:I391" si="46">TRUNC(G382*H382,2)</f>
        <v>6.12</v>
      </c>
    </row>
    <row r="383" spans="2:9" ht="38.25" customHeight="1">
      <c r="B383" s="49" t="s">
        <v>3564</v>
      </c>
      <c r="C383" s="50" t="s">
        <v>3565</v>
      </c>
      <c r="D383" s="54">
        <v>90084</v>
      </c>
      <c r="E383" s="168" t="str">
        <f>IF($D383&lt;&gt;"",VLOOKUP($D383,'SINAPI JANEIRO-2022'!$A$1:G112869,2,FALSE),"")</f>
        <v>ESCAVAÇÃO MECANIZADA DE VALA COM PROF. MAIOR QUE 1,5 M ATÉ 3,0 M (MÉDIA MONTANTE E JUSANTE/UMA COMPOSIÇÃO POR TRECHO), ESCAVADEIRA (0,8 M3), LARGURA ATÉ 1,5 M, EM SOLO DE 1A CATEGORIA, EM LOCAIS COM ALTO NÍVEL DE INTERFERÊNCIA. AF_02/2021</v>
      </c>
      <c r="F383" s="169" t="str">
        <f>IF($D383&lt;&gt;"",VLOOKUP($D383,'SINAPI JANEIRO-2022'!$1:$1048576,3,FALSE),"")</f>
        <v>M3</v>
      </c>
      <c r="G383" s="170">
        <v>1.7000000000000001E-2</v>
      </c>
      <c r="H383" s="171">
        <f>IF($D383&lt;&gt;"",VLOOKUP($D383,'SINAPI JANEIRO-2022'!$1:$1048576,4,FALSE),"")</f>
        <v>9.16</v>
      </c>
      <c r="I383" s="172">
        <f t="shared" si="46"/>
        <v>0.15</v>
      </c>
    </row>
    <row r="384" spans="2:9" ht="38.25" customHeight="1">
      <c r="B384" s="49" t="s">
        <v>3564</v>
      </c>
      <c r="C384" s="50" t="s">
        <v>3565</v>
      </c>
      <c r="D384" s="54">
        <v>100757</v>
      </c>
      <c r="E384" s="168" t="str">
        <f>IF($D384&lt;&gt;"",VLOOKUP($D384,'SINAPI JANEIRO-2022'!$A$1:G112870,2,FALSE),"")</f>
        <v>PINTURA COM TINTA ALQUÍDICA DE ACABAMENTO (ESMALTE SINTÉTICO ACETINADO) PULVERIZADA SOBRE SUPERFÍCIES METÁLICAS (EXCETO PERFIL) EXECUTADO EM OBRA (02 DEMÃOS). AF_01/2020_P</v>
      </c>
      <c r="F384" s="169" t="str">
        <f>IF($D384&lt;&gt;"",VLOOKUP($D384,'SINAPI JANEIRO-2022'!$1:$1048576,3,FALSE),"")</f>
        <v>M2</v>
      </c>
      <c r="G384" s="170">
        <v>2</v>
      </c>
      <c r="H384" s="171">
        <f>IF($D384&lt;&gt;"",VLOOKUP($D384,'SINAPI JANEIRO-2022'!$1:$1048576,4,FALSE),"")</f>
        <v>34.46</v>
      </c>
      <c r="I384" s="172">
        <f t="shared" si="46"/>
        <v>68.92</v>
      </c>
    </row>
    <row r="385" spans="2:9">
      <c r="B385" s="49" t="s">
        <v>3564</v>
      </c>
      <c r="C385" s="50" t="s">
        <v>3565</v>
      </c>
      <c r="D385" s="54">
        <v>88309</v>
      </c>
      <c r="E385" s="168" t="str">
        <f>IF($D385&lt;&gt;"",VLOOKUP($D385,'SINAPI JANEIRO-2022'!$A$1:G112871,2,FALSE),"")</f>
        <v>PEDREIRO COM ENCARGOS COMPLEMENTARES</v>
      </c>
      <c r="F385" s="169" t="str">
        <f>IF($D385&lt;&gt;"",VLOOKUP($D385,'SINAPI JANEIRO-2022'!$1:$1048576,3,FALSE),"")</f>
        <v>H</v>
      </c>
      <c r="G385" s="170">
        <v>0.3</v>
      </c>
      <c r="H385" s="171">
        <f>IF($D385&lt;&gt;"",VLOOKUP($D385,'SINAPI JANEIRO-2022'!$1:$1048576,4,FALSE),"")</f>
        <v>18.86</v>
      </c>
      <c r="I385" s="172">
        <f t="shared" si="46"/>
        <v>5.65</v>
      </c>
    </row>
    <row r="386" spans="2:9">
      <c r="B386" s="49" t="s">
        <v>3564</v>
      </c>
      <c r="C386" s="50" t="s">
        <v>3565</v>
      </c>
      <c r="D386" s="54">
        <v>88315</v>
      </c>
      <c r="E386" s="168" t="str">
        <f>IF($D386&lt;&gt;"",VLOOKUP($D386,'SINAPI JANEIRO-2022'!$A$1:G112872,2,FALSE),"")</f>
        <v>SERRALHEIRO COM ENCARGOS COMPLEMENTARES</v>
      </c>
      <c r="F386" s="169" t="str">
        <f>IF($D386&lt;&gt;"",VLOOKUP($D386,'SINAPI JANEIRO-2022'!$1:$1048576,3,FALSE),"")</f>
        <v>H</v>
      </c>
      <c r="G386" s="170">
        <v>0.3</v>
      </c>
      <c r="H386" s="171">
        <f>IF($D386&lt;&gt;"",VLOOKUP($D386,'SINAPI JANEIRO-2022'!$1:$1048576,4,FALSE),"")</f>
        <v>18.75</v>
      </c>
      <c r="I386" s="172">
        <f t="shared" si="46"/>
        <v>5.62</v>
      </c>
    </row>
    <row r="387" spans="2:9">
      <c r="B387" s="49" t="s">
        <v>3564</v>
      </c>
      <c r="C387" s="50" t="s">
        <v>3565</v>
      </c>
      <c r="D387" s="54">
        <v>88317</v>
      </c>
      <c r="E387" s="168" t="str">
        <f>IF($D387&lt;&gt;"",VLOOKUP($D387,'SINAPI JANEIRO-2022'!$A$1:G112873,2,FALSE),"")</f>
        <v>SOLDADOR COM ENCARGOS COMPLEMENTARES</v>
      </c>
      <c r="F387" s="169" t="str">
        <f>IF($D387&lt;&gt;"",VLOOKUP($D387,'SINAPI JANEIRO-2022'!$1:$1048576,3,FALSE),"")</f>
        <v>H</v>
      </c>
      <c r="G387" s="170">
        <v>0.45329999999999998</v>
      </c>
      <c r="H387" s="171">
        <f>IF($D387&lt;&gt;"",VLOOKUP($D387,'SINAPI JANEIRO-2022'!$1:$1048576,4,FALSE),"")</f>
        <v>19.57</v>
      </c>
      <c r="I387" s="172">
        <f t="shared" si="46"/>
        <v>8.8699999999999992</v>
      </c>
    </row>
    <row r="388" spans="2:9">
      <c r="B388" s="49" t="s">
        <v>3564</v>
      </c>
      <c r="C388" s="50" t="s">
        <v>3565</v>
      </c>
      <c r="D388" s="54">
        <v>88316</v>
      </c>
      <c r="E388" s="168" t="str">
        <f>IF($D388&lt;&gt;"",VLOOKUP($D388,'SINAPI JANEIRO-2022'!$A$1:G112874,2,FALSE),"")</f>
        <v>SERVENTE COM ENCARGOS COMPLEMENTARES</v>
      </c>
      <c r="F388" s="169" t="str">
        <f>IF($D388&lt;&gt;"",VLOOKUP($D388,'SINAPI JANEIRO-2022'!$1:$1048576,3,FALSE),"")</f>
        <v>H</v>
      </c>
      <c r="G388" s="170">
        <v>0.5</v>
      </c>
      <c r="H388" s="171">
        <f>IF($D388&lt;&gt;"",VLOOKUP($D388,'SINAPI JANEIRO-2022'!$1:$1048576,4,FALSE),"")</f>
        <v>15.16</v>
      </c>
      <c r="I388" s="172">
        <f t="shared" si="46"/>
        <v>7.58</v>
      </c>
    </row>
    <row r="389" spans="2:9">
      <c r="B389" s="49" t="s">
        <v>3576</v>
      </c>
      <c r="C389" s="50" t="s">
        <v>3565</v>
      </c>
      <c r="D389" s="54">
        <v>10997</v>
      </c>
      <c r="E389" s="168" t="str">
        <f>IF($D389&lt;&gt;"",VLOOKUP($D389,'SINAPI JANEIRO-2022'!$A$1:G112876,2,FALSE),"")</f>
        <v>ELETRODO REVESTIDO AWS - E7018, DIAMETRO IGUAL A 4,00 MM</v>
      </c>
      <c r="F389" s="169" t="str">
        <f>IF($D389&lt;&gt;"",VLOOKUP($D389,'SINAPI JANEIRO-2022'!$1:$1048576,3,FALSE),"")</f>
        <v xml:space="preserve">KG    </v>
      </c>
      <c r="G389" s="170">
        <v>0.25</v>
      </c>
      <c r="H389" s="171">
        <f>IF($D389&lt;&gt;"",VLOOKUP($D389,'SINAPI JANEIRO-2022'!$1:$1048576,4,FALSE),"")</f>
        <v>27.35</v>
      </c>
      <c r="I389" s="172">
        <f t="shared" si="46"/>
        <v>6.83</v>
      </c>
    </row>
    <row r="390" spans="2:9" ht="38.25">
      <c r="B390" s="49" t="s">
        <v>3576</v>
      </c>
      <c r="C390" s="50" t="s">
        <v>3565</v>
      </c>
      <c r="D390" s="54">
        <v>10935</v>
      </c>
      <c r="E390" s="168" t="str">
        <f>IF($D390&lt;&gt;"",VLOOKUP($D390,'SINAPI JANEIRO-2022'!$A$1:G112877,2,FALSE),"")</f>
        <v>TELA DE ARAME GALVANIZADA REVESTIDA EM PVC, QUADRANGULAR / LOSANGULAR, FIO 2,77 MM (12 BWG), BITOLA FINAL = *3,8* MM, MALHA 7,5 X 7,5 CM, H = 2 M</v>
      </c>
      <c r="F390" s="169" t="str">
        <f>IF($D390&lt;&gt;"",VLOOKUP($D390,'SINAPI JANEIRO-2022'!$1:$1048576,3,FALSE),"")</f>
        <v xml:space="preserve">M2    </v>
      </c>
      <c r="G390" s="170">
        <v>1.05</v>
      </c>
      <c r="H390" s="171">
        <f>IF($D390&lt;&gt;"",VLOOKUP($D390,'SINAPI JANEIRO-2022'!$1:$1048576,4,FALSE),"")</f>
        <v>50.05</v>
      </c>
      <c r="I390" s="172">
        <f t="shared" si="46"/>
        <v>52.55</v>
      </c>
    </row>
    <row r="391" spans="2:9" ht="25.5">
      <c r="B391" s="49" t="s">
        <v>3576</v>
      </c>
      <c r="C391" s="50" t="s">
        <v>3565</v>
      </c>
      <c r="D391" s="54">
        <v>21015</v>
      </c>
      <c r="E391" s="168" t="str">
        <f>IF($D391&lt;&gt;"",VLOOKUP($D391,'SINAPI JANEIRO-2022'!$A$1:G112878,2,FALSE),"")</f>
        <v>TUBO ACO GALVANIZADO COM COSTURA, CLASSE LEVE, DN 80 MM ( 3"),  E = 3,35 MM, *7,32* KG/M (NBR 5580)</v>
      </c>
      <c r="F391" s="169" t="str">
        <f>IF($D391&lt;&gt;"",VLOOKUP($D391,'SINAPI JANEIRO-2022'!$1:$1048576,3,FALSE),"")</f>
        <v xml:space="preserve">M     </v>
      </c>
      <c r="G391" s="170">
        <v>2</v>
      </c>
      <c r="H391" s="171">
        <f>IF($D391&lt;&gt;"",VLOOKUP($D391,'SINAPI JANEIRO-2022'!$1:$1048576,4,FALSE),"")</f>
        <v>139.61000000000001</v>
      </c>
      <c r="I391" s="172">
        <f t="shared" si="46"/>
        <v>279.22000000000003</v>
      </c>
    </row>
    <row r="392" spans="2:9" ht="14.25" customHeight="1">
      <c r="B392" s="180"/>
      <c r="C392" s="181"/>
      <c r="D392" s="181"/>
      <c r="E392" s="182"/>
      <c r="F392" s="181"/>
      <c r="G392" s="183"/>
      <c r="H392" s="184"/>
      <c r="I392" s="185"/>
    </row>
    <row r="393" spans="2:9" ht="25.5" customHeight="1">
      <c r="B393" s="164" t="s">
        <v>4140</v>
      </c>
      <c r="C393" s="59"/>
      <c r="D393" s="47"/>
      <c r="E393" s="46" t="s">
        <v>3969</v>
      </c>
      <c r="F393" s="47" t="s">
        <v>149</v>
      </c>
      <c r="G393" s="165">
        <v>1</v>
      </c>
      <c r="H393" s="166"/>
      <c r="I393" s="167">
        <f>TRUNC(SUM(I394:I399),2)</f>
        <v>272.37</v>
      </c>
    </row>
    <row r="394" spans="2:9">
      <c r="B394" s="156" t="s">
        <v>3564</v>
      </c>
      <c r="C394" s="157" t="s">
        <v>3565</v>
      </c>
      <c r="D394" s="56">
        <v>88309</v>
      </c>
      <c r="E394" s="168" t="str">
        <f>IF($D394&lt;&gt;"",VLOOKUP($D394,'SINAPI JANEIRO-2022'!$A$1:G112881,2,FALSE),"")</f>
        <v>PEDREIRO COM ENCARGOS COMPLEMENTARES</v>
      </c>
      <c r="F394" s="169" t="str">
        <f>IF($D394&lt;&gt;"",VLOOKUP($D394,'SINAPI JANEIRO-2022'!$1:$1048576,3,FALSE),"")</f>
        <v>H</v>
      </c>
      <c r="G394" s="198">
        <v>0.7</v>
      </c>
      <c r="H394" s="171">
        <f>IF($D394&lt;&gt;"",VLOOKUP($D394,'SINAPI JANEIRO-2022'!$1:$1048576,4,FALSE),"")</f>
        <v>18.86</v>
      </c>
      <c r="I394" s="172">
        <f t="shared" ref="I394:I397" si="47">TRUNC(G394*H394,2)</f>
        <v>13.2</v>
      </c>
    </row>
    <row r="395" spans="2:9">
      <c r="B395" s="156" t="s">
        <v>3564</v>
      </c>
      <c r="C395" s="157" t="s">
        <v>3565</v>
      </c>
      <c r="D395" s="56">
        <v>88316</v>
      </c>
      <c r="E395" s="168" t="str">
        <f>IF($D395&lt;&gt;"",VLOOKUP($D395,'SINAPI JANEIRO-2022'!$A$1:G112882,2,FALSE),"")</f>
        <v>SERVENTE COM ENCARGOS COMPLEMENTARES</v>
      </c>
      <c r="F395" s="169" t="str">
        <f>IF($D395&lt;&gt;"",VLOOKUP($D395,'SINAPI JANEIRO-2022'!$1:$1048576,3,FALSE),"")</f>
        <v>H</v>
      </c>
      <c r="G395" s="198">
        <v>0.9</v>
      </c>
      <c r="H395" s="171">
        <f>IF($D395&lt;&gt;"",VLOOKUP($D395,'SINAPI JANEIRO-2022'!$1:$1048576,4,FALSE),"")</f>
        <v>15.16</v>
      </c>
      <c r="I395" s="172">
        <f t="shared" si="47"/>
        <v>13.64</v>
      </c>
    </row>
    <row r="396" spans="2:9" ht="51" customHeight="1">
      <c r="B396" s="156" t="s">
        <v>3564</v>
      </c>
      <c r="C396" s="157" t="s">
        <v>3565</v>
      </c>
      <c r="D396" s="54">
        <v>100757</v>
      </c>
      <c r="E396" s="168" t="str">
        <f>IF($D396&lt;&gt;"",VLOOKUP($D396,'SINAPI JANEIRO-2022'!$A$1:G112883,2,FALSE),"")</f>
        <v>PINTURA COM TINTA ALQUÍDICA DE ACABAMENTO (ESMALTE SINTÉTICO ACETINADO) PULVERIZADA SOBRE SUPERFÍCIES METÁLICAS (EXCETO PERFIL) EXECUTADO EM OBRA (02 DEMÃOS). AF_01/2020_P</v>
      </c>
      <c r="F396" s="169" t="str">
        <f>IF($D396&lt;&gt;"",VLOOKUP($D396,'SINAPI JANEIRO-2022'!$1:$1048576,3,FALSE),"")</f>
        <v>M2</v>
      </c>
      <c r="G396" s="198">
        <v>2.2000000000000002</v>
      </c>
      <c r="H396" s="171">
        <f>IF($D396&lt;&gt;"",VLOOKUP($D396,'SINAPI JANEIRO-2022'!$1:$1048576,4,FALSE),"")</f>
        <v>34.46</v>
      </c>
      <c r="I396" s="172">
        <f t="shared" si="47"/>
        <v>75.81</v>
      </c>
    </row>
    <row r="397" spans="2:9" ht="25.5">
      <c r="B397" s="156" t="s">
        <v>3576</v>
      </c>
      <c r="C397" s="157" t="s">
        <v>3565</v>
      </c>
      <c r="D397" s="56">
        <v>2433</v>
      </c>
      <c r="E397" s="168" t="str">
        <f>IF($D397&lt;&gt;"",VLOOKUP($D397,'SINAPI JANEIRO-2022'!$A$1:G112884,2,FALSE),"")</f>
        <v>DOBRADICA EM ACO/FERRO, 3" X 2 1/2", E= 1,2 A 1,8 MM, SEM ANEL,  CROMADO OU ZINCADO, TAMPA CHATA, COM PARAFUSOS</v>
      </c>
      <c r="F397" s="169" t="str">
        <f>IF($D397&lt;&gt;"",VLOOKUP($D397,'SINAPI JANEIRO-2022'!$1:$1048576,3,FALSE),"")</f>
        <v xml:space="preserve">UN    </v>
      </c>
      <c r="G397" s="198">
        <v>2</v>
      </c>
      <c r="H397" s="171">
        <f>IF($D397&lt;&gt;"",VLOOKUP($D397,'SINAPI JANEIRO-2022'!$1:$1048576,4,FALSE),"")</f>
        <v>7.15</v>
      </c>
      <c r="I397" s="172">
        <f t="shared" si="47"/>
        <v>14.3</v>
      </c>
    </row>
    <row r="398" spans="2:9" ht="25.5" customHeight="1">
      <c r="B398" s="156" t="s">
        <v>3576</v>
      </c>
      <c r="C398" s="157" t="s">
        <v>3577</v>
      </c>
      <c r="D398" s="56"/>
      <c r="E398" s="52" t="s">
        <v>4157</v>
      </c>
      <c r="F398" s="199" t="s">
        <v>3519</v>
      </c>
      <c r="G398" s="198">
        <v>0.8</v>
      </c>
      <c r="H398" s="207">
        <v>62.4</v>
      </c>
      <c r="I398" s="172">
        <f t="shared" ref="I398:I399" si="48">TRUNC(G398*H398,2)</f>
        <v>49.92</v>
      </c>
    </row>
    <row r="399" spans="2:9" ht="38.25" customHeight="1">
      <c r="B399" s="156" t="s">
        <v>3576</v>
      </c>
      <c r="C399" s="157" t="s">
        <v>3577</v>
      </c>
      <c r="D399" s="56"/>
      <c r="E399" s="52" t="s">
        <v>4158</v>
      </c>
      <c r="F399" s="199" t="s">
        <v>149</v>
      </c>
      <c r="G399" s="198">
        <v>1</v>
      </c>
      <c r="H399" s="207">
        <v>105.5</v>
      </c>
      <c r="I399" s="172">
        <f t="shared" si="48"/>
        <v>105.5</v>
      </c>
    </row>
    <row r="400" spans="2:9" ht="14.25" customHeight="1">
      <c r="B400" s="202"/>
      <c r="C400" s="203"/>
      <c r="D400" s="203"/>
      <c r="E400" s="204"/>
      <c r="F400" s="203"/>
      <c r="G400" s="183"/>
      <c r="H400" s="205"/>
      <c r="I400" s="206"/>
    </row>
    <row r="401" spans="2:12" ht="38.25" customHeight="1">
      <c r="B401" s="164" t="s">
        <v>4141</v>
      </c>
      <c r="C401" s="59"/>
      <c r="D401" s="47"/>
      <c r="E401" s="46" t="s">
        <v>3970</v>
      </c>
      <c r="F401" s="47" t="s">
        <v>149</v>
      </c>
      <c r="G401" s="165">
        <v>1</v>
      </c>
      <c r="H401" s="166"/>
      <c r="I401" s="167">
        <f>TRUNC(SUM(I402:I405),2)</f>
        <v>795.7</v>
      </c>
      <c r="L401" s="187"/>
    </row>
    <row r="402" spans="2:12">
      <c r="B402" s="156" t="s">
        <v>3564</v>
      </c>
      <c r="C402" s="157" t="s">
        <v>3565</v>
      </c>
      <c r="D402" s="56">
        <v>88315</v>
      </c>
      <c r="E402" s="168" t="str">
        <f>IF($D402&lt;&gt;"",VLOOKUP($D402,'SINAPI JANEIRO-2022'!$A$1:G112889,2,FALSE),"")</f>
        <v>SERRALHEIRO COM ENCARGOS COMPLEMENTARES</v>
      </c>
      <c r="F402" s="169" t="str">
        <f>IF($D402&lt;&gt;"",VLOOKUP($D402,'SINAPI JANEIRO-2022'!$1:$1048576,3,FALSE),"")</f>
        <v>H</v>
      </c>
      <c r="G402" s="198">
        <v>0.6</v>
      </c>
      <c r="H402" s="171">
        <f>IF($D402&lt;&gt;"",VLOOKUP($D402,'SINAPI JANEIRO-2022'!$1:$1048576,4,FALSE),"")</f>
        <v>18.75</v>
      </c>
      <c r="I402" s="172">
        <f t="shared" ref="I402:I404" si="49">TRUNC(G402*H402,2)</f>
        <v>11.25</v>
      </c>
    </row>
    <row r="403" spans="2:12" ht="21" customHeight="1">
      <c r="B403" s="156" t="s">
        <v>3564</v>
      </c>
      <c r="C403" s="157" t="s">
        <v>3565</v>
      </c>
      <c r="D403" s="56">
        <v>88316</v>
      </c>
      <c r="E403" s="168" t="str">
        <f>IF($D403&lt;&gt;"",VLOOKUP($D403,'SINAPI JANEIRO-2022'!$A$1:G112890,2,FALSE),"")</f>
        <v>SERVENTE COM ENCARGOS COMPLEMENTARES</v>
      </c>
      <c r="F403" s="169" t="str">
        <f>IF($D403&lt;&gt;"",VLOOKUP($D403,'SINAPI JANEIRO-2022'!$1:$1048576,3,FALSE),"")</f>
        <v>H</v>
      </c>
      <c r="G403" s="198">
        <v>0.6</v>
      </c>
      <c r="H403" s="171">
        <f>IF($D403&lt;&gt;"",VLOOKUP($D403,'SINAPI JANEIRO-2022'!$1:$1048576,4,FALSE),"")</f>
        <v>15.16</v>
      </c>
      <c r="I403" s="172">
        <f t="shared" si="49"/>
        <v>9.09</v>
      </c>
    </row>
    <row r="404" spans="2:12" ht="51">
      <c r="B404" s="156" t="s">
        <v>3564</v>
      </c>
      <c r="C404" s="157" t="s">
        <v>3565</v>
      </c>
      <c r="D404" s="54">
        <v>100757</v>
      </c>
      <c r="E404" s="168" t="str">
        <f>IF($D404&lt;&gt;"",VLOOKUP($D404,'SINAPI JANEIRO-2022'!$A$1:G112891,2,FALSE),"")</f>
        <v>PINTURA COM TINTA ALQUÍDICA DE ACABAMENTO (ESMALTE SINTÉTICO ACETINADO) PULVERIZADA SOBRE SUPERFÍCIES METÁLICAS (EXCETO PERFIL) EXECUTADO EM OBRA (02 DEMÃOS). AF_01/2020_P</v>
      </c>
      <c r="F404" s="169" t="str">
        <f>IF($D404&lt;&gt;"",VLOOKUP($D404,'SINAPI JANEIRO-2022'!$1:$1048576,3,FALSE),"")</f>
        <v>M2</v>
      </c>
      <c r="G404" s="198">
        <v>2</v>
      </c>
      <c r="H404" s="171">
        <f>IF($D404&lt;&gt;"",VLOOKUP($D404,'SINAPI JANEIRO-2022'!$1:$1048576,4,FALSE),"")</f>
        <v>34.46</v>
      </c>
      <c r="I404" s="172">
        <f t="shared" si="49"/>
        <v>68.92</v>
      </c>
    </row>
    <row r="405" spans="2:12" ht="38.25" customHeight="1">
      <c r="B405" s="156" t="s">
        <v>3576</v>
      </c>
      <c r="C405" s="157" t="s">
        <v>3565</v>
      </c>
      <c r="D405" s="56">
        <v>43105</v>
      </c>
      <c r="E405" s="168" t="str">
        <f>IF($D405&lt;&gt;"",VLOOKUP($D405,'SINAPI JANEIRO-2022'!$A$1:G112892,2,FALSE),"")</f>
        <v>CHAPA DE ACO CARBONO GALVANIZADA, PERFURADA (GRADE FUROS) E = 1,5 MM, DIAMETRO DO FURO = 9,52 MM (FUROS ALTERNADOS HORIZ.)</v>
      </c>
      <c r="F405" s="169" t="str">
        <f>IF($D405&lt;&gt;"",VLOOKUP($D405,'SINAPI JANEIRO-2022'!$1:$1048576,3,FALSE),"")</f>
        <v xml:space="preserve">KG    </v>
      </c>
      <c r="G405" s="198">
        <v>4.2</v>
      </c>
      <c r="H405" s="207">
        <v>168.2</v>
      </c>
      <c r="I405" s="172">
        <f>TRUNC(G405*H405,2)</f>
        <v>706.44</v>
      </c>
    </row>
    <row r="406" spans="2:12" ht="14.25" customHeight="1">
      <c r="B406" s="180"/>
      <c r="C406" s="181"/>
      <c r="D406" s="181"/>
      <c r="E406" s="182"/>
      <c r="F406" s="181"/>
      <c r="G406" s="183"/>
      <c r="H406" s="184"/>
      <c r="I406" s="185"/>
    </row>
    <row r="407" spans="2:12" ht="25.5" customHeight="1">
      <c r="B407" s="164" t="s">
        <v>3647</v>
      </c>
      <c r="C407" s="59"/>
      <c r="D407" s="47"/>
      <c r="E407" s="46" t="s">
        <v>3648</v>
      </c>
      <c r="F407" s="47" t="s">
        <v>149</v>
      </c>
      <c r="G407" s="165"/>
      <c r="H407" s="166"/>
      <c r="I407" s="167">
        <f>TRUNC(SUM(I408:I417),2)</f>
        <v>441.51</v>
      </c>
    </row>
    <row r="408" spans="2:12" ht="38.25">
      <c r="B408" s="49" t="s">
        <v>3564</v>
      </c>
      <c r="C408" s="50" t="s">
        <v>3565</v>
      </c>
      <c r="D408" s="54">
        <v>94963</v>
      </c>
      <c r="E408" s="168" t="str">
        <f>IF($D408&lt;&gt;"",VLOOKUP($D408,'SINAPI JANEIRO-2022'!$A$1:G112895,2,FALSE),"")</f>
        <v>CONCRETO FCK = 15MPA, TRAÇO 1:3,4:3,5 (EM MASSA SECA DE CIMENTO/ AREIA MÉDIA/ BRITA 1) - PREPARO MECÂNICO COM BETONEIRA 400 L. AF_05/2021</v>
      </c>
      <c r="F408" s="169" t="str">
        <f>IF($D408&lt;&gt;"",VLOOKUP($D408,'SINAPI JANEIRO-2022'!$1:$1048576,3,FALSE),"")</f>
        <v>M3</v>
      </c>
      <c r="G408" s="170">
        <v>1.7000000000000001E-2</v>
      </c>
      <c r="H408" s="171">
        <f>IF($D408&lt;&gt;"",VLOOKUP($D408,'SINAPI JANEIRO-2022'!$1:$1048576,4,FALSE),"")</f>
        <v>360.32</v>
      </c>
      <c r="I408" s="172">
        <f t="shared" ref="I408:I417" si="50">TRUNC(G408*H408,2)</f>
        <v>6.12</v>
      </c>
    </row>
    <row r="409" spans="2:12" ht="63.75">
      <c r="B409" s="49" t="s">
        <v>3564</v>
      </c>
      <c r="C409" s="50" t="s">
        <v>3565</v>
      </c>
      <c r="D409" s="54">
        <v>90084</v>
      </c>
      <c r="E409" s="168" t="str">
        <f>IF($D409&lt;&gt;"",VLOOKUP($D409,'SINAPI JANEIRO-2022'!$A$1:G112896,2,FALSE),"")</f>
        <v>ESCAVAÇÃO MECANIZADA DE VALA COM PROF. MAIOR QUE 1,5 M ATÉ 3,0 M (MÉDIA MONTANTE E JUSANTE/UMA COMPOSIÇÃO POR TRECHO), ESCAVADEIRA (0,8 M3), LARGURA ATÉ 1,5 M, EM SOLO DE 1A CATEGORIA, EM LOCAIS COM ALTO NÍVEL DE INTERFERÊNCIA. AF_02/2021</v>
      </c>
      <c r="F409" s="169" t="str">
        <f>IF($D409&lt;&gt;"",VLOOKUP($D409,'SINAPI JANEIRO-2022'!$1:$1048576,3,FALSE),"")</f>
        <v>M3</v>
      </c>
      <c r="G409" s="170">
        <v>1.7000000000000001E-2</v>
      </c>
      <c r="H409" s="171">
        <f>IF($D409&lt;&gt;"",VLOOKUP($D409,'SINAPI JANEIRO-2022'!$1:$1048576,4,FALSE),"")</f>
        <v>9.16</v>
      </c>
      <c r="I409" s="172">
        <f t="shared" si="50"/>
        <v>0.15</v>
      </c>
    </row>
    <row r="410" spans="2:12" ht="51">
      <c r="B410" s="49" t="s">
        <v>3564</v>
      </c>
      <c r="C410" s="50" t="s">
        <v>3565</v>
      </c>
      <c r="D410" s="54">
        <v>100757</v>
      </c>
      <c r="E410" s="168" t="str">
        <f>IF($D410&lt;&gt;"",VLOOKUP($D410,'SINAPI JANEIRO-2022'!$A$1:G112897,2,FALSE),"")</f>
        <v>PINTURA COM TINTA ALQUÍDICA DE ACABAMENTO (ESMALTE SINTÉTICO ACETINADO) PULVERIZADA SOBRE SUPERFÍCIES METÁLICAS (EXCETO PERFIL) EXECUTADO EM OBRA (02 DEMÃOS). AF_01/2020_P</v>
      </c>
      <c r="F410" s="169" t="str">
        <f>IF($D410&lt;&gt;"",VLOOKUP($D410,'SINAPI JANEIRO-2022'!$1:$1048576,3,FALSE),"")</f>
        <v>M2</v>
      </c>
      <c r="G410" s="170">
        <v>2</v>
      </c>
      <c r="H410" s="171">
        <f>IF($D410&lt;&gt;"",VLOOKUP($D410,'SINAPI JANEIRO-2022'!$1:$1048576,4,FALSE),"")</f>
        <v>34.46</v>
      </c>
      <c r="I410" s="172">
        <f t="shared" si="50"/>
        <v>68.92</v>
      </c>
    </row>
    <row r="411" spans="2:12">
      <c r="B411" s="49" t="s">
        <v>3564</v>
      </c>
      <c r="C411" s="50" t="s">
        <v>3565</v>
      </c>
      <c r="D411" s="54">
        <v>88309</v>
      </c>
      <c r="E411" s="168" t="str">
        <f>IF($D411&lt;&gt;"",VLOOKUP($D411,'SINAPI JANEIRO-2022'!$A$1:G112898,2,FALSE),"")</f>
        <v>PEDREIRO COM ENCARGOS COMPLEMENTARES</v>
      </c>
      <c r="F411" s="169" t="str">
        <f>IF($D411&lt;&gt;"",VLOOKUP($D411,'SINAPI JANEIRO-2022'!$1:$1048576,3,FALSE),"")</f>
        <v>H</v>
      </c>
      <c r="G411" s="170">
        <v>0.3</v>
      </c>
      <c r="H411" s="171">
        <f>IF($D411&lt;&gt;"",VLOOKUP($D411,'SINAPI JANEIRO-2022'!$1:$1048576,4,FALSE),"")</f>
        <v>18.86</v>
      </c>
      <c r="I411" s="172">
        <f t="shared" si="50"/>
        <v>5.65</v>
      </c>
    </row>
    <row r="412" spans="2:12">
      <c r="B412" s="49" t="s">
        <v>3564</v>
      </c>
      <c r="C412" s="50" t="s">
        <v>3565</v>
      </c>
      <c r="D412" s="54">
        <v>88315</v>
      </c>
      <c r="E412" s="168" t="str">
        <f>IF($D412&lt;&gt;"",VLOOKUP($D412,'SINAPI JANEIRO-2022'!$A$1:G112899,2,FALSE),"")</f>
        <v>SERRALHEIRO COM ENCARGOS COMPLEMENTARES</v>
      </c>
      <c r="F412" s="169" t="str">
        <f>IF($D412&lt;&gt;"",VLOOKUP($D412,'SINAPI JANEIRO-2022'!$1:$1048576,3,FALSE),"")</f>
        <v>H</v>
      </c>
      <c r="G412" s="170">
        <v>0.3</v>
      </c>
      <c r="H412" s="171">
        <f>IF($D412&lt;&gt;"",VLOOKUP($D412,'SINAPI JANEIRO-2022'!$1:$1048576,4,FALSE),"")</f>
        <v>18.75</v>
      </c>
      <c r="I412" s="172">
        <f t="shared" si="50"/>
        <v>5.62</v>
      </c>
    </row>
    <row r="413" spans="2:12">
      <c r="B413" s="49" t="s">
        <v>3564</v>
      </c>
      <c r="C413" s="50" t="s">
        <v>3565</v>
      </c>
      <c r="D413" s="54">
        <v>88317</v>
      </c>
      <c r="E413" s="168" t="str">
        <f>IF($D413&lt;&gt;"",VLOOKUP($D413,'SINAPI JANEIRO-2022'!$A$1:G112900,2,FALSE),"")</f>
        <v>SOLDADOR COM ENCARGOS COMPLEMENTARES</v>
      </c>
      <c r="F413" s="169" t="str">
        <f>IF($D413&lt;&gt;"",VLOOKUP($D413,'SINAPI JANEIRO-2022'!$1:$1048576,3,FALSE),"")</f>
        <v>H</v>
      </c>
      <c r="G413" s="170">
        <v>0.45329999999999998</v>
      </c>
      <c r="H413" s="171">
        <f>IF($D413&lt;&gt;"",VLOOKUP($D413,'SINAPI JANEIRO-2022'!$1:$1048576,4,FALSE),"")</f>
        <v>19.57</v>
      </c>
      <c r="I413" s="172">
        <f t="shared" si="50"/>
        <v>8.8699999999999992</v>
      </c>
    </row>
    <row r="414" spans="2:12">
      <c r="B414" s="49" t="s">
        <v>3564</v>
      </c>
      <c r="C414" s="50" t="s">
        <v>3565</v>
      </c>
      <c r="D414" s="54">
        <v>88316</v>
      </c>
      <c r="E414" s="168" t="str">
        <f>IF($D414&lt;&gt;"",VLOOKUP($D414,'SINAPI JANEIRO-2022'!$A$1:G112901,2,FALSE),"")</f>
        <v>SERVENTE COM ENCARGOS COMPLEMENTARES</v>
      </c>
      <c r="F414" s="169" t="str">
        <f>IF($D414&lt;&gt;"",VLOOKUP($D414,'SINAPI JANEIRO-2022'!$1:$1048576,3,FALSE),"")</f>
        <v>H</v>
      </c>
      <c r="G414" s="170">
        <v>0.5</v>
      </c>
      <c r="H414" s="171">
        <f>IF($D414&lt;&gt;"",VLOOKUP($D414,'SINAPI JANEIRO-2022'!$1:$1048576,4,FALSE),"")</f>
        <v>15.16</v>
      </c>
      <c r="I414" s="172">
        <f t="shared" si="50"/>
        <v>7.58</v>
      </c>
    </row>
    <row r="415" spans="2:12">
      <c r="B415" s="49" t="s">
        <v>3576</v>
      </c>
      <c r="C415" s="50" t="s">
        <v>3565</v>
      </c>
      <c r="D415" s="54">
        <v>10997</v>
      </c>
      <c r="E415" s="168" t="str">
        <f>IF($D415&lt;&gt;"",VLOOKUP($D415,'SINAPI JANEIRO-2022'!$A$1:G112903,2,FALSE),"")</f>
        <v>ELETRODO REVESTIDO AWS - E7018, DIAMETRO IGUAL A 4,00 MM</v>
      </c>
      <c r="F415" s="169" t="str">
        <f>IF($D415&lt;&gt;"",VLOOKUP($D415,'SINAPI JANEIRO-2022'!$1:$1048576,3,FALSE),"")</f>
        <v xml:space="preserve">KG    </v>
      </c>
      <c r="G415" s="170">
        <v>0.25</v>
      </c>
      <c r="H415" s="171">
        <f>IF($D415&lt;&gt;"",VLOOKUP($D415,'SINAPI JANEIRO-2022'!$1:$1048576,4,FALSE),"")</f>
        <v>27.35</v>
      </c>
      <c r="I415" s="172">
        <f t="shared" si="50"/>
        <v>6.83</v>
      </c>
    </row>
    <row r="416" spans="2:12" ht="38.25">
      <c r="B416" s="49" t="s">
        <v>3576</v>
      </c>
      <c r="C416" s="50" t="s">
        <v>3565</v>
      </c>
      <c r="D416" s="54">
        <v>10935</v>
      </c>
      <c r="E416" s="168" t="str">
        <f>IF($D416&lt;&gt;"",VLOOKUP($D416,'SINAPI JANEIRO-2022'!$A$1:G112904,2,FALSE),"")</f>
        <v>TELA DE ARAME GALVANIZADA REVESTIDA EM PVC, QUADRANGULAR / LOSANGULAR, FIO 2,77 MM (12 BWG), BITOLA FINAL = *3,8* MM, MALHA 7,5 X 7,5 CM, H = 2 M</v>
      </c>
      <c r="F416" s="169" t="str">
        <f>IF($D416&lt;&gt;"",VLOOKUP($D416,'SINAPI JANEIRO-2022'!$1:$1048576,3,FALSE),"")</f>
        <v xml:space="preserve">M2    </v>
      </c>
      <c r="G416" s="170">
        <v>1.05</v>
      </c>
      <c r="H416" s="171">
        <f>IF($D416&lt;&gt;"",VLOOKUP($D416,'SINAPI JANEIRO-2022'!$1:$1048576,4,FALSE),"")</f>
        <v>50.05</v>
      </c>
      <c r="I416" s="172">
        <f t="shared" si="50"/>
        <v>52.55</v>
      </c>
    </row>
    <row r="417" spans="2:9" ht="25.5">
      <c r="B417" s="49" t="s">
        <v>3576</v>
      </c>
      <c r="C417" s="50" t="s">
        <v>3565</v>
      </c>
      <c r="D417" s="54">
        <v>21015</v>
      </c>
      <c r="E417" s="168" t="str">
        <f>IF($D417&lt;&gt;"",VLOOKUP($D417,'SINAPI JANEIRO-2022'!$A$1:G112905,2,FALSE),"")</f>
        <v>TUBO ACO GALVANIZADO COM COSTURA, CLASSE LEVE, DN 80 MM ( 3"),  E = 3,35 MM, *7,32* KG/M (NBR 5580)</v>
      </c>
      <c r="F417" s="169" t="str">
        <f>IF($D417&lt;&gt;"",VLOOKUP($D417,'SINAPI JANEIRO-2022'!$1:$1048576,3,FALSE),"")</f>
        <v xml:space="preserve">M     </v>
      </c>
      <c r="G417" s="170">
        <v>2</v>
      </c>
      <c r="H417" s="171">
        <f>IF($D417&lt;&gt;"",VLOOKUP($D417,'SINAPI JANEIRO-2022'!$1:$1048576,4,FALSE),"")</f>
        <v>139.61000000000001</v>
      </c>
      <c r="I417" s="172">
        <f t="shared" si="50"/>
        <v>279.22000000000003</v>
      </c>
    </row>
    <row r="418" spans="2:9" ht="14.25" customHeight="1">
      <c r="B418" s="163"/>
      <c r="C418" s="157"/>
      <c r="D418" s="158"/>
      <c r="E418" s="159"/>
      <c r="F418" s="157"/>
      <c r="G418" s="160"/>
      <c r="H418" s="161"/>
      <c r="I418" s="162"/>
    </row>
    <row r="419" spans="2:9" ht="18" customHeight="1">
      <c r="B419" s="254" t="s">
        <v>11188</v>
      </c>
      <c r="C419" s="255"/>
      <c r="D419" s="255"/>
      <c r="E419" s="255"/>
      <c r="F419" s="255"/>
      <c r="G419" s="255"/>
      <c r="H419" s="257"/>
      <c r="I419" s="256"/>
    </row>
    <row r="420" spans="2:9" ht="14.25" customHeight="1">
      <c r="B420" s="163"/>
      <c r="C420" s="157"/>
      <c r="D420" s="158"/>
      <c r="E420" s="159"/>
      <c r="F420" s="157"/>
      <c r="G420" s="160"/>
      <c r="H420" s="161"/>
      <c r="I420" s="162"/>
    </row>
    <row r="421" spans="2:9" ht="30" customHeight="1">
      <c r="B421" s="164" t="s">
        <v>3650</v>
      </c>
      <c r="C421" s="59"/>
      <c r="D421" s="59"/>
      <c r="E421" s="208" t="s">
        <v>11792</v>
      </c>
      <c r="F421" s="47" t="s">
        <v>1</v>
      </c>
      <c r="G421" s="165"/>
      <c r="H421" s="166"/>
      <c r="I421" s="167">
        <f>TRUNC(SUM(I422:I430),2)</f>
        <v>89.56</v>
      </c>
    </row>
    <row r="422" spans="2:9">
      <c r="B422" s="49" t="s">
        <v>3573</v>
      </c>
      <c r="C422" s="50" t="s">
        <v>3565</v>
      </c>
      <c r="D422" s="54">
        <v>88316</v>
      </c>
      <c r="E422" s="168" t="str">
        <f>IF($D422&lt;&gt;"",VLOOKUP($D422,'SINAPI JANEIRO-2022'!$A$1:G112910,2,FALSE),"")</f>
        <v>SERVENTE COM ENCARGOS COMPLEMENTARES</v>
      </c>
      <c r="F422" s="169" t="str">
        <f>IF($D422&lt;&gt;"",VLOOKUP($D422,'SINAPI JANEIRO-2022'!$1:$1048576,3,FALSE),"")</f>
        <v>H</v>
      </c>
      <c r="G422" s="170">
        <v>0.371</v>
      </c>
      <c r="H422" s="171">
        <f>IF($D422&lt;&gt;"",VLOOKUP($D422,'SINAPI JANEIRO-2022'!$1:$1048576,4,FALSE),"")</f>
        <v>15.16</v>
      </c>
      <c r="I422" s="172">
        <f t="shared" ref="I422:I430" si="51">TRUNC(G422*H422,2)</f>
        <v>5.62</v>
      </c>
    </row>
    <row r="423" spans="2:9">
      <c r="B423" s="49" t="s">
        <v>3573</v>
      </c>
      <c r="C423" s="50" t="s">
        <v>3565</v>
      </c>
      <c r="D423" s="54">
        <v>88323</v>
      </c>
      <c r="E423" s="168" t="str">
        <f>IF($D423&lt;&gt;"",VLOOKUP($D423,'SINAPI JANEIRO-2022'!$A$1:G112911,2,FALSE),"")</f>
        <v>TELHADISTA COM ENCARGOS COMPLEMENTARES</v>
      </c>
      <c r="F423" s="169" t="str">
        <f>IF($D423&lt;&gt;"",VLOOKUP($D423,'SINAPI JANEIRO-2022'!$1:$1048576,3,FALSE),"")</f>
        <v>H</v>
      </c>
      <c r="G423" s="170">
        <v>0.27700000000000002</v>
      </c>
      <c r="H423" s="171">
        <f>IF($D423&lt;&gt;"",VLOOKUP($D423,'SINAPI JANEIRO-2022'!$1:$1048576,4,FALSE),"")</f>
        <v>19.899999999999999</v>
      </c>
      <c r="I423" s="172">
        <f t="shared" si="51"/>
        <v>5.51</v>
      </c>
    </row>
    <row r="424" spans="2:9" ht="25.5">
      <c r="B424" s="49" t="s">
        <v>3573</v>
      </c>
      <c r="C424" s="50" t="s">
        <v>3565</v>
      </c>
      <c r="D424" s="54">
        <v>93281</v>
      </c>
      <c r="E424" s="168" t="str">
        <f>IF($D424&lt;&gt;"",VLOOKUP($D424,'SINAPI JANEIRO-2022'!$A$1:G112912,2,FALSE),"")</f>
        <v>GUINCHO ELÉTRICO DE COLUNA, CAPACIDADE 400 KG, COM MOTO FREIO, MOTOR TRIFÁSICO DE 1,25 CV - CHP DIURNO. AF_03/2016</v>
      </c>
      <c r="F424" s="169" t="str">
        <f>IF($D424&lt;&gt;"",VLOOKUP($D424,'SINAPI JANEIRO-2022'!$1:$1048576,3,FALSE),"")</f>
        <v>CHP</v>
      </c>
      <c r="G424" s="170">
        <v>1.32E-2</v>
      </c>
      <c r="H424" s="171">
        <f>IF($D424&lt;&gt;"",VLOOKUP($D424,'SINAPI JANEIRO-2022'!$1:$1048576,4,FALSE),"")</f>
        <v>15.2</v>
      </c>
      <c r="I424" s="172">
        <f t="shared" si="51"/>
        <v>0.2</v>
      </c>
    </row>
    <row r="425" spans="2:9" ht="25.5">
      <c r="B425" s="49" t="s">
        <v>3573</v>
      </c>
      <c r="C425" s="50" t="s">
        <v>3565</v>
      </c>
      <c r="D425" s="54">
        <v>93282</v>
      </c>
      <c r="E425" s="168" t="str">
        <f>IF($D425&lt;&gt;"",VLOOKUP($D425,'SINAPI JANEIRO-2022'!$A$1:G112913,2,FALSE),"")</f>
        <v>GUINCHO ELÉTRICO DE COLUNA, CAPACIDADE 400 KG, COM MOTO FREIO, MOTOR TRIFÁSICO DE 1,25 CV - CHI DIURNO. AF_03/2016</v>
      </c>
      <c r="F425" s="169" t="str">
        <f>IF($D425&lt;&gt;"",VLOOKUP($D425,'SINAPI JANEIRO-2022'!$1:$1048576,3,FALSE),"")</f>
        <v>CHI</v>
      </c>
      <c r="G425" s="170">
        <v>1.83E-2</v>
      </c>
      <c r="H425" s="171">
        <f>IF($D425&lt;&gt;"",VLOOKUP($D425,'SINAPI JANEIRO-2022'!$1:$1048576,4,FALSE),"")</f>
        <v>14.19</v>
      </c>
      <c r="I425" s="172">
        <f t="shared" si="51"/>
        <v>0.25</v>
      </c>
    </row>
    <row r="426" spans="2:9" ht="25.5">
      <c r="B426" s="49" t="s">
        <v>3576</v>
      </c>
      <c r="C426" s="50" t="s">
        <v>3565</v>
      </c>
      <c r="D426" s="54">
        <v>142</v>
      </c>
      <c r="E426" s="168" t="str">
        <f>IF($D426&lt;&gt;"",VLOOKUP($D426,'SINAPI JANEIRO-2022'!$A$1:G112914,2,FALSE),"")</f>
        <v>SELANTE ELASTICO MONOCOMPONENTE A BASE DE POLIURETANO (PU) PARA JUNTAS DIVERSAS</v>
      </c>
      <c r="F426" s="169" t="str">
        <f>IF($D426&lt;&gt;"",VLOOKUP($D426,'SINAPI JANEIRO-2022'!$1:$1048576,3,FALSE),"")</f>
        <v xml:space="preserve">310ML </v>
      </c>
      <c r="G426" s="170">
        <v>8.1000000000000003E-2</v>
      </c>
      <c r="H426" s="171">
        <f>IF($D426&lt;&gt;"",VLOOKUP($D426,'SINAPI JANEIRO-2022'!$1:$1048576,4,FALSE),"")</f>
        <v>26.18</v>
      </c>
      <c r="I426" s="172">
        <f t="shared" si="51"/>
        <v>2.12</v>
      </c>
    </row>
    <row r="427" spans="2:9">
      <c r="B427" s="49" t="s">
        <v>3576</v>
      </c>
      <c r="C427" s="50" t="s">
        <v>3565</v>
      </c>
      <c r="D427" s="54">
        <v>5061</v>
      </c>
      <c r="E427" s="168" t="str">
        <f>IF($D427&lt;&gt;"",VLOOKUP($D427,'SINAPI JANEIRO-2022'!$A$1:G112915,2,FALSE),"")</f>
        <v>PREGO DE ACO POLIDO COM CABECA 18 X 27 (2 1/2 X 10)</v>
      </c>
      <c r="F427" s="169" t="str">
        <f>IF($D427&lt;&gt;"",VLOOKUP($D427,'SINAPI JANEIRO-2022'!$1:$1048576,3,FALSE),"")</f>
        <v xml:space="preserve">KG    </v>
      </c>
      <c r="G427" s="170">
        <v>1.2999999999999999E-2</v>
      </c>
      <c r="H427" s="171">
        <f>IF($D427&lt;&gt;"",VLOOKUP($D427,'SINAPI JANEIRO-2022'!$1:$1048576,4,FALSE),"")</f>
        <v>23.63</v>
      </c>
      <c r="I427" s="172">
        <f t="shared" si="51"/>
        <v>0.3</v>
      </c>
    </row>
    <row r="428" spans="2:9" ht="25.5">
      <c r="B428" s="49" t="s">
        <v>3576</v>
      </c>
      <c r="C428" s="50" t="s">
        <v>3565</v>
      </c>
      <c r="D428" s="54">
        <v>5104</v>
      </c>
      <c r="E428" s="168" t="str">
        <f>IF($D428&lt;&gt;"",VLOOKUP($D428,'SINAPI JANEIRO-2022'!$A$1:G112916,2,FALSE),"")</f>
        <v>REBITE DE ALUMINIO VAZADO DE REPUXO, 3,2 X 8 MM (1KG = 1025 UNIDADES)</v>
      </c>
      <c r="F428" s="169" t="str">
        <f>IF($D428&lt;&gt;"",VLOOKUP($D428,'SINAPI JANEIRO-2022'!$1:$1048576,3,FALSE),"")</f>
        <v xml:space="preserve">KG    </v>
      </c>
      <c r="G428" s="170">
        <v>0.1</v>
      </c>
      <c r="H428" s="171">
        <f>IF($D428&lt;&gt;"",VLOOKUP($D428,'SINAPI JANEIRO-2022'!$1:$1048576,4,FALSE),"")</f>
        <v>71.89</v>
      </c>
      <c r="I428" s="172">
        <f t="shared" si="51"/>
        <v>7.18</v>
      </c>
    </row>
    <row r="429" spans="2:9">
      <c r="B429" s="49" t="s">
        <v>3576</v>
      </c>
      <c r="C429" s="50" t="s">
        <v>3565</v>
      </c>
      <c r="D429" s="54">
        <v>13388</v>
      </c>
      <c r="E429" s="168" t="str">
        <f>IF($D429&lt;&gt;"",VLOOKUP($D429,'SINAPI JANEIRO-2022'!$A$1:G112917,2,FALSE),"")</f>
        <v>SOLDA EM BARRA DE ESTANHO-CHUMBO 50/50</v>
      </c>
      <c r="F429" s="169" t="str">
        <f>IF($D429&lt;&gt;"",VLOOKUP($D429,'SINAPI JANEIRO-2022'!$1:$1048576,3,FALSE),"")</f>
        <v xml:space="preserve">KG    </v>
      </c>
      <c r="G429" s="170">
        <v>0.09</v>
      </c>
      <c r="H429" s="171">
        <f>IF($D429&lt;&gt;"",VLOOKUP($D429,'SINAPI JANEIRO-2022'!$1:$1048576,4,FALSE),"")</f>
        <v>133.09</v>
      </c>
      <c r="I429" s="172">
        <f t="shared" si="51"/>
        <v>11.97</v>
      </c>
    </row>
    <row r="430" spans="2:9" ht="25.5">
      <c r="B430" s="49" t="s">
        <v>3576</v>
      </c>
      <c r="C430" s="50" t="s">
        <v>3565</v>
      </c>
      <c r="D430" s="54">
        <v>40783</v>
      </c>
      <c r="E430" s="168" t="str">
        <f>IF($D430&lt;&gt;"",VLOOKUP($D430,'SINAPI JANEIRO-2022'!$A$1:G112918,2,FALSE),"")</f>
        <v>CALHA QUADRADA DE CHAPA DE ACO GALVANIZADA NUM 24, CORTE 50 CM</v>
      </c>
      <c r="F430" s="169" t="str">
        <f>IF($D430&lt;&gt;"",VLOOKUP($D430,'SINAPI JANEIRO-2022'!$1:$1048576,3,FALSE),"")</f>
        <v xml:space="preserve">M     </v>
      </c>
      <c r="G430" s="170">
        <v>1.05</v>
      </c>
      <c r="H430" s="171">
        <f>IF($D430&lt;&gt;"",VLOOKUP($D430,'SINAPI JANEIRO-2022'!$1:$1048576,4,FALSE),"")</f>
        <v>53.73</v>
      </c>
      <c r="I430" s="172">
        <f t="shared" si="51"/>
        <v>56.41</v>
      </c>
    </row>
    <row r="431" spans="2:9" ht="26.25" customHeight="1">
      <c r="B431" s="164" t="s">
        <v>3652</v>
      </c>
      <c r="C431" s="59"/>
      <c r="D431" s="59"/>
      <c r="E431" s="208" t="s">
        <v>11793</v>
      </c>
      <c r="F431" s="47" t="s">
        <v>1</v>
      </c>
      <c r="G431" s="165"/>
      <c r="H431" s="166"/>
      <c r="I431" s="167">
        <f>TRUNC(SUM(I432:I440),2)</f>
        <v>57.39</v>
      </c>
    </row>
    <row r="432" spans="2:9" ht="24" customHeight="1">
      <c r="B432" s="49" t="s">
        <v>3573</v>
      </c>
      <c r="C432" s="50" t="s">
        <v>3565</v>
      </c>
      <c r="D432" s="54">
        <v>88316</v>
      </c>
      <c r="E432" s="168" t="str">
        <f>IF($D432&lt;&gt;"",VLOOKUP($D432,'SINAPI JANEIRO-2022'!$A$1:G112921,2,FALSE),"")</f>
        <v>SERVENTE COM ENCARGOS COMPLEMENTARES</v>
      </c>
      <c r="F432" s="169" t="str">
        <f>IF($D432&lt;&gt;"",VLOOKUP($D432,'SINAPI JANEIRO-2022'!$1:$1048576,3,FALSE),"")</f>
        <v>H</v>
      </c>
      <c r="G432" s="170">
        <v>0.20699999999999999</v>
      </c>
      <c r="H432" s="171">
        <f>IF($D432&lt;&gt;"",VLOOKUP($D432,'SINAPI JANEIRO-2022'!$1:$1048576,4,FALSE),"")</f>
        <v>15.16</v>
      </c>
      <c r="I432" s="172">
        <f t="shared" ref="I432" si="52">TRUNC(G432*H432,2)</f>
        <v>3.13</v>
      </c>
    </row>
    <row r="433" spans="2:9" ht="24" customHeight="1">
      <c r="B433" s="49" t="s">
        <v>3573</v>
      </c>
      <c r="C433" s="50" t="s">
        <v>3565</v>
      </c>
      <c r="D433" s="54">
        <v>88323</v>
      </c>
      <c r="E433" s="168" t="str">
        <f>IF($D433&lt;&gt;"",VLOOKUP($D433,'SINAPI JANEIRO-2022'!$A$1:G112922,2,FALSE),"")</f>
        <v>TELHADISTA COM ENCARGOS COMPLEMENTARES</v>
      </c>
      <c r="F433" s="169" t="str">
        <f>IF($D433&lt;&gt;"",VLOOKUP($D433,'SINAPI JANEIRO-2022'!$1:$1048576,3,FALSE),"")</f>
        <v>H</v>
      </c>
      <c r="G433" s="170">
        <v>0.112</v>
      </c>
      <c r="H433" s="171">
        <f>IF($D433&lt;&gt;"",VLOOKUP($D433,'SINAPI JANEIRO-2022'!$1:$1048576,4,FALSE),"")</f>
        <v>19.899999999999999</v>
      </c>
      <c r="I433" s="172">
        <f t="shared" ref="I433:I440" si="53">TRUNC(G433*H433,2)</f>
        <v>2.2200000000000002</v>
      </c>
    </row>
    <row r="434" spans="2:9" ht="24" customHeight="1">
      <c r="B434" s="49" t="s">
        <v>3573</v>
      </c>
      <c r="C434" s="50" t="s">
        <v>3565</v>
      </c>
      <c r="D434" s="54">
        <v>93281</v>
      </c>
      <c r="E434" s="168" t="str">
        <f>IF($D434&lt;&gt;"",VLOOKUP($D434,'SINAPI JANEIRO-2022'!$A$1:G112923,2,FALSE),"")</f>
        <v>GUINCHO ELÉTRICO DE COLUNA, CAPACIDADE 400 KG, COM MOTO FREIO, MOTOR TRIFÁSICO DE 1,25 CV - CHP DIURNO. AF_03/2016</v>
      </c>
      <c r="F434" s="169" t="str">
        <f>IF($D434&lt;&gt;"",VLOOKUP($D434,'SINAPI JANEIRO-2022'!$1:$1048576,3,FALSE),"")</f>
        <v>CHP</v>
      </c>
      <c r="G434" s="170">
        <v>0.13200000000000001</v>
      </c>
      <c r="H434" s="171">
        <f>IF($D434&lt;&gt;"",VLOOKUP($D434,'SINAPI JANEIRO-2022'!$1:$1048576,4,FALSE),"")</f>
        <v>15.2</v>
      </c>
      <c r="I434" s="172">
        <f t="shared" si="53"/>
        <v>2</v>
      </c>
    </row>
    <row r="435" spans="2:9" ht="24" customHeight="1">
      <c r="B435" s="49" t="s">
        <v>3573</v>
      </c>
      <c r="C435" s="50" t="s">
        <v>3565</v>
      </c>
      <c r="D435" s="54">
        <v>93282</v>
      </c>
      <c r="E435" s="168" t="str">
        <f>IF($D435&lt;&gt;"",VLOOKUP($D435,'SINAPI JANEIRO-2022'!$A$1:G112924,2,FALSE),"")</f>
        <v>GUINCHO ELÉTRICO DE COLUNA, CAPACIDADE 400 KG, COM MOTO FREIO, MOTOR TRIFÁSICO DE 1,25 CV - CHI DIURNO. AF_03/2016</v>
      </c>
      <c r="F435" s="169" t="str">
        <f>IF($D435&lt;&gt;"",VLOOKUP($D435,'SINAPI JANEIRO-2022'!$1:$1048576,3,FALSE),"")</f>
        <v>CHI</v>
      </c>
      <c r="G435" s="170">
        <v>1.83E-2</v>
      </c>
      <c r="H435" s="171">
        <f>IF($D435&lt;&gt;"",VLOOKUP($D435,'SINAPI JANEIRO-2022'!$1:$1048576,4,FALSE),"")</f>
        <v>14.19</v>
      </c>
      <c r="I435" s="172">
        <f t="shared" si="53"/>
        <v>0.25</v>
      </c>
    </row>
    <row r="436" spans="2:9" ht="24" customHeight="1">
      <c r="B436" s="49" t="s">
        <v>3576</v>
      </c>
      <c r="C436" s="50" t="s">
        <v>3565</v>
      </c>
      <c r="D436" s="54">
        <v>142</v>
      </c>
      <c r="E436" s="168" t="str">
        <f>IF($D436&lt;&gt;"",VLOOKUP($D436,'SINAPI JANEIRO-2022'!$A$1:G112925,2,FALSE),"")</f>
        <v>SELANTE ELASTICO MONOCOMPONENTE A BASE DE POLIURETANO (PU) PARA JUNTAS DIVERSAS</v>
      </c>
      <c r="F436" s="169" t="str">
        <f>IF($D436&lt;&gt;"",VLOOKUP($D436,'SINAPI JANEIRO-2022'!$1:$1048576,3,FALSE),"")</f>
        <v xml:space="preserve">310ML </v>
      </c>
      <c r="G436" s="170">
        <v>0.19800000000000001</v>
      </c>
      <c r="H436" s="171">
        <f>IF($D436&lt;&gt;"",VLOOKUP($D436,'SINAPI JANEIRO-2022'!$1:$1048576,4,FALSE),"")</f>
        <v>26.18</v>
      </c>
      <c r="I436" s="172">
        <f t="shared" si="53"/>
        <v>5.18</v>
      </c>
    </row>
    <row r="437" spans="2:9" ht="24" customHeight="1">
      <c r="B437" s="49" t="s">
        <v>3576</v>
      </c>
      <c r="C437" s="50" t="s">
        <v>3565</v>
      </c>
      <c r="D437" s="54">
        <v>5061</v>
      </c>
      <c r="E437" s="168" t="str">
        <f>IF($D437&lt;&gt;"",VLOOKUP($D437,'SINAPI JANEIRO-2022'!$A$1:G112926,2,FALSE),"")</f>
        <v>PREGO DE ACO POLIDO COM CABECA 18 X 27 (2 1/2 X 10)</v>
      </c>
      <c r="F437" s="169" t="str">
        <f>IF($D437&lt;&gt;"",VLOOKUP($D437,'SINAPI JANEIRO-2022'!$1:$1048576,3,FALSE),"")</f>
        <v xml:space="preserve">KG    </v>
      </c>
      <c r="G437" s="170">
        <v>6.0000000000000001E-3</v>
      </c>
      <c r="H437" s="171">
        <f>IF($D437&lt;&gt;"",VLOOKUP($D437,'SINAPI JANEIRO-2022'!$1:$1048576,4,FALSE),"")</f>
        <v>23.63</v>
      </c>
      <c r="I437" s="172">
        <f t="shared" si="53"/>
        <v>0.14000000000000001</v>
      </c>
    </row>
    <row r="438" spans="2:9" ht="24" customHeight="1">
      <c r="B438" s="49" t="s">
        <v>3576</v>
      </c>
      <c r="C438" s="50" t="s">
        <v>3565</v>
      </c>
      <c r="D438" s="54">
        <v>5104</v>
      </c>
      <c r="E438" s="168" t="str">
        <f>IF($D438&lt;&gt;"",VLOOKUP($D438,'SINAPI JANEIRO-2022'!$A$1:G112927,2,FALSE),"")</f>
        <v>REBITE DE ALUMINIO VAZADO DE REPUXO, 3,2 X 8 MM (1KG = 1025 UNIDADES)</v>
      </c>
      <c r="F438" s="169" t="str">
        <f>IF($D438&lt;&gt;"",VLOOKUP($D438,'SINAPI JANEIRO-2022'!$1:$1048576,3,FALSE),"")</f>
        <v xml:space="preserve">KG    </v>
      </c>
      <c r="G438" s="170">
        <v>0.1</v>
      </c>
      <c r="H438" s="171">
        <f>IF($D438&lt;&gt;"",VLOOKUP($D438,'SINAPI JANEIRO-2022'!$1:$1048576,4,FALSE),"")</f>
        <v>71.89</v>
      </c>
      <c r="I438" s="172">
        <f t="shared" si="53"/>
        <v>7.18</v>
      </c>
    </row>
    <row r="439" spans="2:9" ht="24" customHeight="1">
      <c r="B439" s="49" t="s">
        <v>3576</v>
      </c>
      <c r="C439" s="50" t="s">
        <v>3565</v>
      </c>
      <c r="D439" s="54">
        <v>13388</v>
      </c>
      <c r="E439" s="168" t="str">
        <f>IF($D439&lt;&gt;"",VLOOKUP($D439,'SINAPI JANEIRO-2022'!$A$1:G112928,2,FALSE),"")</f>
        <v>SOLDA EM BARRA DE ESTANHO-CHUMBO 50/50</v>
      </c>
      <c r="F439" s="169" t="str">
        <f>IF($D439&lt;&gt;"",VLOOKUP($D439,'SINAPI JANEIRO-2022'!$1:$1048576,3,FALSE),"")</f>
        <v xml:space="preserve">KG    </v>
      </c>
      <c r="G439" s="170">
        <v>4.4999999999999998E-2</v>
      </c>
      <c r="H439" s="171">
        <f>IF($D439&lt;&gt;"",VLOOKUP($D439,'SINAPI JANEIRO-2022'!$1:$1048576,4,FALSE),"")</f>
        <v>133.09</v>
      </c>
      <c r="I439" s="172">
        <f t="shared" si="53"/>
        <v>5.98</v>
      </c>
    </row>
    <row r="440" spans="2:9" ht="24" customHeight="1">
      <c r="B440" s="49" t="s">
        <v>3576</v>
      </c>
      <c r="C440" s="50" t="s">
        <v>3565</v>
      </c>
      <c r="D440" s="54">
        <v>40873</v>
      </c>
      <c r="E440" s="168" t="str">
        <f>IF($D440&lt;&gt;"",VLOOKUP($D440,'SINAPI JANEIRO-2022'!$A$1:G112929,2,FALSE),"")</f>
        <v>RUFO INTERNO/EXTERNO DE CHAPA DE ACO GALVANIZADA NUM 24, CORTE 25 CM</v>
      </c>
      <c r="F440" s="169" t="str">
        <f>IF($D440&lt;&gt;"",VLOOKUP($D440,'SINAPI JANEIRO-2022'!$1:$1048576,3,FALSE),"")</f>
        <v xml:space="preserve">M     </v>
      </c>
      <c r="G440" s="170">
        <v>1.05</v>
      </c>
      <c r="H440" s="171">
        <f>IF($D440&lt;&gt;"",VLOOKUP($D440,'SINAPI JANEIRO-2022'!$1:$1048576,4,FALSE),"")</f>
        <v>29.82</v>
      </c>
      <c r="I440" s="172">
        <f t="shared" si="53"/>
        <v>31.31</v>
      </c>
    </row>
    <row r="441" spans="2:9" ht="14.25" customHeight="1">
      <c r="B441" s="258"/>
      <c r="C441" s="259"/>
      <c r="D441" s="260"/>
      <c r="E441" s="261"/>
      <c r="F441" s="259"/>
      <c r="G441" s="262"/>
      <c r="H441" s="263"/>
      <c r="I441" s="264"/>
    </row>
    <row r="442" spans="2:9" ht="18" customHeight="1">
      <c r="B442" s="254" t="s">
        <v>3653</v>
      </c>
      <c r="C442" s="255"/>
      <c r="D442" s="255"/>
      <c r="E442" s="255"/>
      <c r="F442" s="255"/>
      <c r="G442" s="255"/>
      <c r="H442" s="255"/>
      <c r="I442" s="256"/>
    </row>
    <row r="443" spans="2:9" ht="14.25" customHeight="1">
      <c r="B443" s="180"/>
      <c r="C443" s="181"/>
      <c r="D443" s="181"/>
      <c r="E443" s="182"/>
      <c r="F443" s="181"/>
      <c r="G443" s="183"/>
      <c r="H443" s="184"/>
      <c r="I443" s="185"/>
    </row>
    <row r="444" spans="2:9" ht="25.5" customHeight="1">
      <c r="B444" s="164" t="s">
        <v>3654</v>
      </c>
      <c r="C444" s="59"/>
      <c r="D444" s="59"/>
      <c r="E444" s="46" t="s">
        <v>3655</v>
      </c>
      <c r="F444" s="47" t="s">
        <v>149</v>
      </c>
      <c r="G444" s="165">
        <v>1</v>
      </c>
      <c r="H444" s="166"/>
      <c r="I444" s="167">
        <f>TRUNC(SUM(I445:I448),2)</f>
        <v>39.39</v>
      </c>
    </row>
    <row r="445" spans="2:9" ht="51">
      <c r="B445" s="49" t="s">
        <v>3564</v>
      </c>
      <c r="C445" s="50" t="s">
        <v>3565</v>
      </c>
      <c r="D445" s="54">
        <v>87335</v>
      </c>
      <c r="E445" s="168" t="str">
        <f>IF($D445&lt;&gt;"",VLOOKUP($D445,'SINAPI JANEIRO-2022'!$A$1:G112923,2,FALSE),"")</f>
        <v>ARGAMASSA TRAÇO 1:2:8 (EM VOLUME DE CIMENTO, CAL E AREIA MÉDIA ÚMIDA) PARA EMBOÇO/MASSA ÚNICA/ASSENTAMENTO DE ALVENARIA DE VEDAÇÃO, PREPARO MECÂNICO COM MISTURADOR DE EIXO HORIZONTAL DE 300 KG. AF_08/2019</v>
      </c>
      <c r="F445" s="169" t="str">
        <f>IF($D445&lt;&gt;"",VLOOKUP($D445,'SINAPI JANEIRO-2022'!$1:$1048576,3,FALSE),"")</f>
        <v>M3</v>
      </c>
      <c r="G445" s="170">
        <v>3.1399999999999997E-2</v>
      </c>
      <c r="H445" s="171">
        <f>IF($D445&lt;&gt;"",VLOOKUP($D445,'SINAPI JANEIRO-2022'!$1:$1048576,4,FALSE),"")</f>
        <v>417.12</v>
      </c>
      <c r="I445" s="172">
        <f t="shared" ref="I445:I448" si="54">TRUNC(G445*H445,2)</f>
        <v>13.09</v>
      </c>
    </row>
    <row r="446" spans="2:9">
      <c r="B446" s="49" t="s">
        <v>3564</v>
      </c>
      <c r="C446" s="50" t="s">
        <v>3565</v>
      </c>
      <c r="D446" s="54">
        <v>88309</v>
      </c>
      <c r="E446" s="168" t="str">
        <f>IF($D446&lt;&gt;"",VLOOKUP($D446,'SINAPI JANEIRO-2022'!$A$1:G112924,2,FALSE),"")</f>
        <v>PEDREIRO COM ENCARGOS COMPLEMENTARES</v>
      </c>
      <c r="F446" s="169" t="str">
        <f>IF($D446&lt;&gt;"",VLOOKUP($D446,'SINAPI JANEIRO-2022'!$1:$1048576,3,FALSE),"")</f>
        <v>H</v>
      </c>
      <c r="G446" s="170">
        <v>0.55000000000000004</v>
      </c>
      <c r="H446" s="171">
        <f>IF($D446&lt;&gt;"",VLOOKUP($D446,'SINAPI JANEIRO-2022'!$1:$1048576,4,FALSE),"")</f>
        <v>18.86</v>
      </c>
      <c r="I446" s="172">
        <f t="shared" si="54"/>
        <v>10.37</v>
      </c>
    </row>
    <row r="447" spans="2:9">
      <c r="B447" s="49" t="s">
        <v>3564</v>
      </c>
      <c r="C447" s="50" t="s">
        <v>3565</v>
      </c>
      <c r="D447" s="54">
        <v>88316</v>
      </c>
      <c r="E447" s="168" t="str">
        <f>IF($D447&lt;&gt;"",VLOOKUP($D447,'SINAPI JANEIRO-2022'!$A$1:G112925,2,FALSE),"")</f>
        <v>SERVENTE COM ENCARGOS COMPLEMENTARES</v>
      </c>
      <c r="F447" s="169" t="str">
        <f>IF($D447&lt;&gt;"",VLOOKUP($D447,'SINAPI JANEIRO-2022'!$1:$1048576,3,FALSE),"")</f>
        <v>H</v>
      </c>
      <c r="G447" s="170">
        <v>0.78</v>
      </c>
      <c r="H447" s="171">
        <f>IF($D447&lt;&gt;"",VLOOKUP($D447,'SINAPI JANEIRO-2022'!$1:$1048576,4,FALSE),"")</f>
        <v>15.16</v>
      </c>
      <c r="I447" s="172">
        <f t="shared" si="54"/>
        <v>11.82</v>
      </c>
    </row>
    <row r="448" spans="2:9" ht="25.5">
      <c r="B448" s="49" t="s">
        <v>3576</v>
      </c>
      <c r="C448" s="50" t="s">
        <v>3565</v>
      </c>
      <c r="D448" s="54">
        <v>37411</v>
      </c>
      <c r="E448" s="168" t="str">
        <f>IF($D448&lt;&gt;"",VLOOKUP($D448,'SINAPI JANEIRO-2022'!$A$1:G112926,2,FALSE),"")</f>
        <v>TELA DE ACO SOLDADA GALVANIZADA/ZINCADA PARA ALVENARIA, FIO D = *1,24 MM, MALHA 25 X 25 MM</v>
      </c>
      <c r="F448" s="169" t="str">
        <f>IF($D448&lt;&gt;"",VLOOKUP($D448,'SINAPI JANEIRO-2022'!$1:$1048576,3,FALSE),"")</f>
        <v xml:space="preserve">M2    </v>
      </c>
      <c r="G448" s="170">
        <v>0.13880000000000001</v>
      </c>
      <c r="H448" s="171">
        <f>IF($D448&lt;&gt;"",VLOOKUP($D448,'SINAPI JANEIRO-2022'!$1:$1048576,4,FALSE),"")</f>
        <v>29.66</v>
      </c>
      <c r="I448" s="172">
        <f t="shared" si="54"/>
        <v>4.1100000000000003</v>
      </c>
    </row>
    <row r="449" spans="2:9" ht="14.25" customHeight="1">
      <c r="B449" s="180"/>
      <c r="C449" s="181"/>
      <c r="D449" s="181"/>
      <c r="E449" s="182"/>
      <c r="F449" s="181"/>
      <c r="G449" s="183"/>
      <c r="H449" s="184"/>
      <c r="I449" s="185"/>
    </row>
    <row r="450" spans="2:9" ht="25.5" customHeight="1">
      <c r="B450" s="164" t="s">
        <v>3656</v>
      </c>
      <c r="C450" s="59"/>
      <c r="D450" s="59"/>
      <c r="E450" s="46" t="s">
        <v>3657</v>
      </c>
      <c r="F450" s="47" t="s">
        <v>149</v>
      </c>
      <c r="G450" s="165">
        <v>1</v>
      </c>
      <c r="H450" s="166"/>
      <c r="I450" s="167">
        <f>TRUNC(SUM(I451:I453),2)</f>
        <v>14.23</v>
      </c>
    </row>
    <row r="451" spans="2:9" ht="38.25">
      <c r="B451" s="49" t="s">
        <v>3564</v>
      </c>
      <c r="C451" s="50" t="s">
        <v>3565</v>
      </c>
      <c r="D451" s="54">
        <v>87369</v>
      </c>
      <c r="E451" s="168" t="str">
        <f>IF($D451&lt;&gt;"",VLOOKUP($D451,'SINAPI JANEIRO-2022'!$A$1:G112929,2,FALSE),"")</f>
        <v>ARGAMASSA TRAÇO 1:2:8 (EM VOLUME DE CIMENTO, CAL E AREIA MÉDIA ÚMIDA) PARA EMBOÇO/MASSA ÚNICA/ASSENTAMENTO DE ALVENARIA DE VEDAÇÃO, PREPARO MANUAL. AF_08/2019</v>
      </c>
      <c r="F451" s="169" t="str">
        <f>IF($D451&lt;&gt;"",VLOOKUP($D451,'SINAPI JANEIRO-2022'!$1:$1048576,3,FALSE),"")</f>
        <v>M3</v>
      </c>
      <c r="G451" s="170">
        <v>5.0000000000000001E-3</v>
      </c>
      <c r="H451" s="171">
        <f>IF($D451&lt;&gt;"",VLOOKUP($D451,'SINAPI JANEIRO-2022'!$1:$1048576,4,FALSE),"")</f>
        <v>522.91999999999996</v>
      </c>
      <c r="I451" s="172">
        <f t="shared" ref="I451:I453" si="55">TRUNC(G451*H451,2)</f>
        <v>2.61</v>
      </c>
    </row>
    <row r="452" spans="2:9">
      <c r="B452" s="49" t="s">
        <v>3564</v>
      </c>
      <c r="C452" s="50" t="s">
        <v>3565</v>
      </c>
      <c r="D452" s="54">
        <v>88242</v>
      </c>
      <c r="E452" s="168" t="str">
        <f>IF($D452&lt;&gt;"",VLOOKUP($D452,'SINAPI JANEIRO-2022'!$A$1:G112930,2,FALSE),"")</f>
        <v>AJUDANTE DE PEDREIRO COM ENCARGOS COMPLEMENTARES</v>
      </c>
      <c r="F452" s="169" t="str">
        <f>IF($D452&lt;&gt;"",VLOOKUP($D452,'SINAPI JANEIRO-2022'!$1:$1048576,3,FALSE),"")</f>
        <v>H</v>
      </c>
      <c r="G452" s="170">
        <v>0.33</v>
      </c>
      <c r="H452" s="171">
        <f>IF($D452&lt;&gt;"",VLOOKUP($D452,'SINAPI JANEIRO-2022'!$1:$1048576,4,FALSE),"")</f>
        <v>15.22</v>
      </c>
      <c r="I452" s="172">
        <f t="shared" si="55"/>
        <v>5.0199999999999996</v>
      </c>
    </row>
    <row r="453" spans="2:9">
      <c r="B453" s="49" t="s">
        <v>3564</v>
      </c>
      <c r="C453" s="50" t="s">
        <v>3565</v>
      </c>
      <c r="D453" s="54">
        <v>88309</v>
      </c>
      <c r="E453" s="168" t="str">
        <f>IF($D453&lt;&gt;"",VLOOKUP($D453,'SINAPI JANEIRO-2022'!$A$1:G112931,2,FALSE),"")</f>
        <v>PEDREIRO COM ENCARGOS COMPLEMENTARES</v>
      </c>
      <c r="F453" s="169" t="str">
        <f>IF($D453&lt;&gt;"",VLOOKUP($D453,'SINAPI JANEIRO-2022'!$1:$1048576,3,FALSE),"")</f>
        <v>H</v>
      </c>
      <c r="G453" s="170">
        <v>0.35</v>
      </c>
      <c r="H453" s="171">
        <f>IF($D453&lt;&gt;"",VLOOKUP($D453,'SINAPI JANEIRO-2022'!$1:$1048576,4,FALSE),"")</f>
        <v>18.86</v>
      </c>
      <c r="I453" s="172">
        <f t="shared" si="55"/>
        <v>6.6</v>
      </c>
    </row>
    <row r="454" spans="2:9" ht="14.25" customHeight="1">
      <c r="B454" s="180"/>
      <c r="C454" s="181"/>
      <c r="D454" s="181"/>
      <c r="E454" s="182"/>
      <c r="F454" s="181"/>
      <c r="G454" s="183"/>
      <c r="H454" s="184"/>
      <c r="I454" s="185"/>
    </row>
    <row r="455" spans="2:9" ht="27" customHeight="1">
      <c r="B455" s="164" t="s">
        <v>3658</v>
      </c>
      <c r="C455" s="59"/>
      <c r="D455" s="59"/>
      <c r="E455" s="46" t="s">
        <v>3659</v>
      </c>
      <c r="F455" s="47" t="s">
        <v>149</v>
      </c>
      <c r="G455" s="165"/>
      <c r="H455" s="166"/>
      <c r="I455" s="167">
        <f>TRUNC(SUM(I456:I464),2)</f>
        <v>90.01</v>
      </c>
    </row>
    <row r="456" spans="2:9">
      <c r="B456" s="209" t="s">
        <v>3576</v>
      </c>
      <c r="C456" s="210" t="s">
        <v>3565</v>
      </c>
      <c r="D456" s="211">
        <v>345</v>
      </c>
      <c r="E456" s="168" t="str">
        <f>IF($D456&lt;&gt;"",VLOOKUP($D456,'SINAPI JANEIRO-2022'!$A$1:G112934,2,FALSE),"")</f>
        <v>ARAME GALVANIZADO 18 BWG, D = 1,24MM (0,009 KG/M)</v>
      </c>
      <c r="F456" s="169" t="str">
        <f>IF($D456&lt;&gt;"",VLOOKUP($D456,'SINAPI JANEIRO-2022'!$1:$1048576,3,FALSE),"")</f>
        <v xml:space="preserve">KG    </v>
      </c>
      <c r="G456" s="170">
        <v>0.03</v>
      </c>
      <c r="H456" s="171">
        <f>IF($D456&lt;&gt;"",VLOOKUP($D456,'SINAPI JANEIRO-2022'!$1:$1048576,4,FALSE),"")</f>
        <v>28.51</v>
      </c>
      <c r="I456" s="172">
        <f t="shared" ref="I456:I464" si="56">TRUNC(G456*H456,2)</f>
        <v>0.85</v>
      </c>
    </row>
    <row r="457" spans="2:9" ht="25.5">
      <c r="B457" s="209" t="s">
        <v>3576</v>
      </c>
      <c r="C457" s="210" t="s">
        <v>3565</v>
      </c>
      <c r="D457" s="211">
        <v>3315</v>
      </c>
      <c r="E457" s="168" t="str">
        <f>IF($D457&lt;&gt;"",VLOOKUP($D457,'SINAPI JANEIRO-2022'!$A$1:G112935,2,FALSE),"")</f>
        <v>GESSO EM PO PARA REVESTIMENTOS/MOLDURAS/SANCAS E USO GERAL</v>
      </c>
      <c r="F457" s="169" t="str">
        <f>IF($D457&lt;&gt;"",VLOOKUP($D457,'SINAPI JANEIRO-2022'!$1:$1048576,3,FALSE),"")</f>
        <v xml:space="preserve">KG    </v>
      </c>
      <c r="G457" s="170">
        <v>0.99</v>
      </c>
      <c r="H457" s="171">
        <f>IF($D457&lt;&gt;"",VLOOKUP($D457,'SINAPI JANEIRO-2022'!$1:$1048576,4,FALSE),"")</f>
        <v>0.8</v>
      </c>
      <c r="I457" s="172">
        <f t="shared" si="56"/>
        <v>0.79</v>
      </c>
    </row>
    <row r="458" spans="2:9" ht="30.75" customHeight="1">
      <c r="B458" s="209" t="s">
        <v>3576</v>
      </c>
      <c r="C458" s="210" t="s">
        <v>3565</v>
      </c>
      <c r="D458" s="211">
        <v>39417</v>
      </c>
      <c r="E458" s="168" t="str">
        <f>IF($D458&lt;&gt;"",VLOOKUP($D458,'SINAPI JANEIRO-2022'!$A$1:G112936,2,FALSE),"")</f>
        <v>PLACA / CHAPA DE GESSO ACARTONADO, RESISTENTE A UMIDADE (RU), COR VERDE, E = 12,5 MM, 1200 X 2400 MM (L X C)</v>
      </c>
      <c r="F458" s="169" t="str">
        <f>IF($D458&lt;&gt;"",VLOOKUP($D458,'SINAPI JANEIRO-2022'!$1:$1048576,3,FALSE),"")</f>
        <v xml:space="preserve">M2    </v>
      </c>
      <c r="G458" s="170">
        <v>1.1000000000000001</v>
      </c>
      <c r="H458" s="171">
        <f>IF($D458&lt;&gt;"",VLOOKUP($D458,'SINAPI JANEIRO-2022'!$1:$1048576,4,FALSE),"")</f>
        <v>26.72</v>
      </c>
      <c r="I458" s="172">
        <f t="shared" si="56"/>
        <v>29.39</v>
      </c>
    </row>
    <row r="459" spans="2:9">
      <c r="B459" s="209" t="s">
        <v>3576</v>
      </c>
      <c r="C459" s="210" t="s">
        <v>3565</v>
      </c>
      <c r="D459" s="211">
        <v>20250</v>
      </c>
      <c r="E459" s="168" t="str">
        <f>IF($D459&lt;&gt;"",VLOOKUP($D459,'SINAPI JANEIRO-2022'!$A$1:G112937,2,FALSE),"")</f>
        <v>SISAL EM FIBRA</v>
      </c>
      <c r="F459" s="169" t="str">
        <f>IF($D459&lt;&gt;"",VLOOKUP($D459,'SINAPI JANEIRO-2022'!$1:$1048576,3,FALSE),"")</f>
        <v xml:space="preserve">KG    </v>
      </c>
      <c r="G459" s="170">
        <v>0.01</v>
      </c>
      <c r="H459" s="171">
        <f>IF($D459&lt;&gt;"",VLOOKUP($D459,'SINAPI JANEIRO-2022'!$1:$1048576,4,FALSE),"")</f>
        <v>12</v>
      </c>
      <c r="I459" s="172">
        <f t="shared" si="56"/>
        <v>0.12</v>
      </c>
    </row>
    <row r="460" spans="2:9" ht="25.5">
      <c r="B460" s="209" t="s">
        <v>3576</v>
      </c>
      <c r="C460" s="210" t="s">
        <v>3565</v>
      </c>
      <c r="D460" s="211">
        <v>40547</v>
      </c>
      <c r="E460" s="168" t="str">
        <f>IF($D460&lt;&gt;"",VLOOKUP($D460,'SINAPI JANEIRO-2022'!$A$1:G112938,2,FALSE),"")</f>
        <v>PARAFUSO ZINCADO, AUTOBROCANTE, FLANGEADO, 4,2 MM X 19 MM</v>
      </c>
      <c r="F460" s="169" t="str">
        <f>IF($D460&lt;&gt;"",VLOOKUP($D460,'SINAPI JANEIRO-2022'!$1:$1048576,3,FALSE),"")</f>
        <v xml:space="preserve">CENTO </v>
      </c>
      <c r="G460" s="170">
        <v>0.03</v>
      </c>
      <c r="H460" s="171">
        <f>IF($D460&lt;&gt;"",VLOOKUP($D460,'SINAPI JANEIRO-2022'!$1:$1048576,4,FALSE),"")</f>
        <v>28.4</v>
      </c>
      <c r="I460" s="172">
        <f t="shared" si="56"/>
        <v>0.85</v>
      </c>
    </row>
    <row r="461" spans="2:9">
      <c r="B461" s="209" t="s">
        <v>3573</v>
      </c>
      <c r="C461" s="210" t="s">
        <v>3565</v>
      </c>
      <c r="D461" s="211">
        <v>88269</v>
      </c>
      <c r="E461" s="168" t="str">
        <f>IF($D461&lt;&gt;"",VLOOKUP($D461,'SINAPI JANEIRO-2022'!$A$1:G112939,2,FALSE),"")</f>
        <v>GESSEIRO COM ENCARGOS COMPLEMENTARES</v>
      </c>
      <c r="F461" s="169" t="str">
        <f>IF($D461&lt;&gt;"",VLOOKUP($D461,'SINAPI JANEIRO-2022'!$1:$1048576,3,FALSE),"")</f>
        <v>H</v>
      </c>
      <c r="G461" s="170">
        <v>0.63</v>
      </c>
      <c r="H461" s="171">
        <f>IF($D461&lt;&gt;"",VLOOKUP($D461,'SINAPI JANEIRO-2022'!$1:$1048576,4,FALSE),"")</f>
        <v>18.14</v>
      </c>
      <c r="I461" s="172">
        <f t="shared" si="56"/>
        <v>11.42</v>
      </c>
    </row>
    <row r="462" spans="2:9">
      <c r="B462" s="209" t="s">
        <v>3573</v>
      </c>
      <c r="C462" s="210" t="s">
        <v>3565</v>
      </c>
      <c r="D462" s="211">
        <v>88316</v>
      </c>
      <c r="E462" s="168" t="str">
        <f>IF($D462&lt;&gt;"",VLOOKUP($D462,'SINAPI JANEIRO-2022'!$A$1:G112940,2,FALSE),"")</f>
        <v>SERVENTE COM ENCARGOS COMPLEMENTARES</v>
      </c>
      <c r="F462" s="169" t="str">
        <f>IF($D462&lt;&gt;"",VLOOKUP($D462,'SINAPI JANEIRO-2022'!$1:$1048576,3,FALSE),"")</f>
        <v>H</v>
      </c>
      <c r="G462" s="170">
        <v>0.32</v>
      </c>
      <c r="H462" s="171">
        <f>IF($D462&lt;&gt;"",VLOOKUP($D462,'SINAPI JANEIRO-2022'!$1:$1048576,4,FALSE),"")</f>
        <v>15.16</v>
      </c>
      <c r="I462" s="172">
        <f t="shared" si="56"/>
        <v>4.8499999999999996</v>
      </c>
    </row>
    <row r="463" spans="2:9" ht="38.25">
      <c r="B463" s="209" t="s">
        <v>3576</v>
      </c>
      <c r="C463" s="210" t="s">
        <v>3565</v>
      </c>
      <c r="D463" s="211">
        <v>39427</v>
      </c>
      <c r="E463" s="168" t="str">
        <f>IF($D463&lt;&gt;"",VLOOKUP($D463,'SINAPI JANEIRO-2022'!$A$1:G112941,2,FALSE),"")</f>
        <v>PERFIL CANALETA, FORMATO C, EM ACO ZINCADO, PARA ESTRUTURA FORRO DRYWALL, E = 0,5 MM, *46 X 18* (L X H), COMPRIMENTO 3 M</v>
      </c>
      <c r="F463" s="169" t="str">
        <f>IF($D463&lt;&gt;"",VLOOKUP($D463,'SINAPI JANEIRO-2022'!$1:$1048576,3,FALSE),"")</f>
        <v xml:space="preserve">M     </v>
      </c>
      <c r="G463" s="170">
        <f>1.2+2.4</f>
        <v>3.5999999999999996</v>
      </c>
      <c r="H463" s="171">
        <f>IF($D463&lt;&gt;"",VLOOKUP($D463,'SINAPI JANEIRO-2022'!$1:$1048576,4,FALSE),"")</f>
        <v>7.13</v>
      </c>
      <c r="I463" s="172">
        <f t="shared" si="56"/>
        <v>25.66</v>
      </c>
    </row>
    <row r="464" spans="2:9" ht="38.25">
      <c r="B464" s="209" t="s">
        <v>3576</v>
      </c>
      <c r="C464" s="210" t="s">
        <v>3565</v>
      </c>
      <c r="D464" s="211">
        <v>39430</v>
      </c>
      <c r="E464" s="168" t="str">
        <f>IF($D464&lt;&gt;"",VLOOKUP($D464,'SINAPI JANEIRO-2022'!$A$1:G112942,2,FALSE),"")</f>
        <v>PENDURAL OU PRESILHA REGULADORA, EM ACO GALVANIZADO, COM CORPO, MOLA E REBITE, PARA PERFIL TIPO CANALETA DE ESTRUTURA EM FORROS DRYWALL</v>
      </c>
      <c r="F464" s="169" t="str">
        <f>IF($D464&lt;&gt;"",VLOOKUP($D464,'SINAPI JANEIRO-2022'!$1:$1048576,3,FALSE),"")</f>
        <v xml:space="preserve">UN    </v>
      </c>
      <c r="G464" s="170">
        <v>6</v>
      </c>
      <c r="H464" s="171">
        <f>IF($D464&lt;&gt;"",VLOOKUP($D464,'SINAPI JANEIRO-2022'!$1:$1048576,4,FALSE),"")</f>
        <v>2.68</v>
      </c>
      <c r="I464" s="172">
        <f t="shared" si="56"/>
        <v>16.079999999999998</v>
      </c>
    </row>
    <row r="465" spans="2:9" ht="14.25" customHeight="1">
      <c r="B465" s="163"/>
      <c r="C465" s="157"/>
      <c r="D465" s="158"/>
      <c r="E465" s="159"/>
      <c r="F465" s="157"/>
      <c r="G465" s="160"/>
      <c r="H465" s="161"/>
      <c r="I465" s="162"/>
    </row>
    <row r="466" spans="2:9" ht="37.5" customHeight="1">
      <c r="B466" s="164" t="s">
        <v>11778</v>
      </c>
      <c r="C466" s="59"/>
      <c r="D466" s="59"/>
      <c r="E466" s="46" t="s">
        <v>3972</v>
      </c>
      <c r="F466" s="47" t="s">
        <v>149</v>
      </c>
      <c r="G466" s="165"/>
      <c r="H466" s="166"/>
      <c r="I466" s="167">
        <f>TRUNC(SUM(I467:I471),2)</f>
        <v>64.25</v>
      </c>
    </row>
    <row r="467" spans="2:9">
      <c r="B467" s="209" t="s">
        <v>3573</v>
      </c>
      <c r="C467" s="210" t="s">
        <v>3565</v>
      </c>
      <c r="D467" s="211">
        <v>88256</v>
      </c>
      <c r="E467" s="168" t="str">
        <f>IF($D467&lt;&gt;"",VLOOKUP($D467,'SINAPI JANEIRO-2022'!$A$1:G112945,2,FALSE),"")</f>
        <v>AZULEJISTA OU LADRILHISTA COM ENCARGOS COMPLEMENTARES</v>
      </c>
      <c r="F467" s="169" t="str">
        <f>IF($D467&lt;&gt;"",VLOOKUP($D467,'SINAPI JANEIRO-2022'!$1:$1048576,3,FALSE),"")</f>
        <v>H</v>
      </c>
      <c r="G467" s="170">
        <v>0.97</v>
      </c>
      <c r="H467" s="171">
        <f>IF($D467&lt;&gt;"",VLOOKUP($D467,'SINAPI JANEIRO-2022'!$1:$1048576,4,FALSE),"")</f>
        <v>18.79</v>
      </c>
      <c r="I467" s="172">
        <f t="shared" ref="I467:I471" si="57">TRUNC(G467*H467,2)</f>
        <v>18.22</v>
      </c>
    </row>
    <row r="468" spans="2:9">
      <c r="B468" s="209" t="s">
        <v>3573</v>
      </c>
      <c r="C468" s="210" t="s">
        <v>3565</v>
      </c>
      <c r="D468" s="211">
        <v>88316</v>
      </c>
      <c r="E468" s="168" t="str">
        <f>IF($D468&lt;&gt;"",VLOOKUP($D468,'SINAPI JANEIRO-2022'!$A$1:G112946,2,FALSE),"")</f>
        <v>SERVENTE COM ENCARGOS COMPLEMENTARES</v>
      </c>
      <c r="F468" s="169" t="str">
        <f>IF($D468&lt;&gt;"",VLOOKUP($D468,'SINAPI JANEIRO-2022'!$1:$1048576,3,FALSE),"")</f>
        <v>H</v>
      </c>
      <c r="G468" s="170">
        <v>0.48</v>
      </c>
      <c r="H468" s="171">
        <f>IF($D468&lt;&gt;"",VLOOKUP($D468,'SINAPI JANEIRO-2022'!$1:$1048576,4,FALSE),"")</f>
        <v>15.16</v>
      </c>
      <c r="I468" s="172">
        <f t="shared" si="57"/>
        <v>7.27</v>
      </c>
    </row>
    <row r="469" spans="2:9" ht="25.5">
      <c r="B469" s="209" t="s">
        <v>3576</v>
      </c>
      <c r="C469" s="210" t="s">
        <v>3565</v>
      </c>
      <c r="D469" s="211">
        <v>536</v>
      </c>
      <c r="E469" s="168" t="str">
        <f>IF($D469&lt;&gt;"",VLOOKUP($D469,'SINAPI JANEIRO-2022'!$A$1:G112947,2,FALSE),"")</f>
        <v>REVESTIMENTO EM CERAMICA ESMALTADA EXTRA, PEI MENOR OU IGUAL A 3, FORMATO MENOR OU IGUAL A 2025 CM2</v>
      </c>
      <c r="F469" s="169" t="str">
        <f>IF($D469&lt;&gt;"",VLOOKUP($D469,'SINAPI JANEIRO-2022'!$1:$1048576,3,FALSE),"")</f>
        <v xml:space="preserve">M2    </v>
      </c>
      <c r="G469" s="170">
        <v>1.0900000000000001</v>
      </c>
      <c r="H469" s="171">
        <f>IF($D469&lt;&gt;"",VLOOKUP($D469,'SINAPI JANEIRO-2022'!$1:$1048576,4,FALSE),"")</f>
        <v>29.99</v>
      </c>
      <c r="I469" s="172">
        <f t="shared" si="57"/>
        <v>32.68</v>
      </c>
    </row>
    <row r="470" spans="2:9">
      <c r="B470" s="209" t="s">
        <v>3576</v>
      </c>
      <c r="C470" s="210" t="s">
        <v>3565</v>
      </c>
      <c r="D470" s="211">
        <v>1381</v>
      </c>
      <c r="E470" s="168" t="str">
        <f>IF($D470&lt;&gt;"",VLOOKUP($D470,'SINAPI JANEIRO-2022'!$A$1:G112948,2,FALSE),"")</f>
        <v>ARGAMASSA COLANTE AC I PARA CERAMICAS</v>
      </c>
      <c r="F470" s="169" t="str">
        <f>IF($D470&lt;&gt;"",VLOOKUP($D470,'SINAPI JANEIRO-2022'!$1:$1048576,3,FALSE),"")</f>
        <v xml:space="preserve">KG    </v>
      </c>
      <c r="G470" s="170">
        <v>6.14</v>
      </c>
      <c r="H470" s="171">
        <f>IF($D470&lt;&gt;"",VLOOKUP($D470,'SINAPI JANEIRO-2022'!$1:$1048576,4,FALSE),"")</f>
        <v>0.82</v>
      </c>
      <c r="I470" s="172">
        <f t="shared" si="57"/>
        <v>5.03</v>
      </c>
    </row>
    <row r="471" spans="2:9">
      <c r="B471" s="209" t="s">
        <v>3576</v>
      </c>
      <c r="C471" s="210" t="s">
        <v>3565</v>
      </c>
      <c r="D471" s="211">
        <v>34357</v>
      </c>
      <c r="E471" s="168" t="str">
        <f>IF($D471&lt;&gt;"",VLOOKUP($D471,'SINAPI JANEIRO-2022'!$A$1:G112949,2,FALSE),"")</f>
        <v>REJUNTE CIMENTICIO, QUALQUER COR</v>
      </c>
      <c r="F471" s="169" t="str">
        <f>IF($D471&lt;&gt;"",VLOOKUP($D471,'SINAPI JANEIRO-2022'!$1:$1048576,3,FALSE),"")</f>
        <v xml:space="preserve">KG    </v>
      </c>
      <c r="G471" s="170">
        <v>0.22</v>
      </c>
      <c r="H471" s="171">
        <f>IF($D471&lt;&gt;"",VLOOKUP($D471,'SINAPI JANEIRO-2022'!$1:$1048576,4,FALSE),"")</f>
        <v>4.8099999999999996</v>
      </c>
      <c r="I471" s="172">
        <f t="shared" si="57"/>
        <v>1.05</v>
      </c>
    </row>
    <row r="472" spans="2:9" ht="14.25" customHeight="1">
      <c r="B472" s="163"/>
      <c r="C472" s="344"/>
      <c r="D472" s="158"/>
      <c r="E472" s="343"/>
      <c r="F472" s="344"/>
      <c r="G472" s="345"/>
      <c r="H472" s="161"/>
      <c r="I472" s="162"/>
    </row>
    <row r="473" spans="2:9" ht="32.25" customHeight="1">
      <c r="B473" s="164" t="s">
        <v>11779</v>
      </c>
      <c r="C473" s="59"/>
      <c r="D473" s="59"/>
      <c r="E473" s="46" t="s">
        <v>11780</v>
      </c>
      <c r="F473" s="47" t="s">
        <v>149</v>
      </c>
      <c r="G473" s="165"/>
      <c r="H473" s="166"/>
      <c r="I473" s="167">
        <f>TRUNC(SUM(I474:I478),2)</f>
        <v>56.53</v>
      </c>
    </row>
    <row r="474" spans="2:9">
      <c r="B474" s="209" t="s">
        <v>3573</v>
      </c>
      <c r="C474" s="210" t="s">
        <v>3565</v>
      </c>
      <c r="D474" s="211">
        <v>88256</v>
      </c>
      <c r="E474" s="168" t="str">
        <f>IF($D474&lt;&gt;"",VLOOKUP($D474,'SINAPI JANEIRO-2022'!$A$1:G112952,2,FALSE),"")</f>
        <v>AZULEJISTA OU LADRILHISTA COM ENCARGOS COMPLEMENTARES</v>
      </c>
      <c r="F474" s="169" t="str">
        <f>IF($D474&lt;&gt;"",VLOOKUP($D474,'SINAPI JANEIRO-2022'!$1:$1048576,3,FALSE),"")</f>
        <v>H</v>
      </c>
      <c r="G474" s="170">
        <v>0.7</v>
      </c>
      <c r="H474" s="171">
        <f>IF($D474&lt;&gt;"",VLOOKUP($D474,'SINAPI JANEIRO-2022'!$1:$1048576,4,FALSE),"")</f>
        <v>18.79</v>
      </c>
      <c r="I474" s="172">
        <f t="shared" ref="I474:I478" si="58">TRUNC(G474*H474,2)</f>
        <v>13.15</v>
      </c>
    </row>
    <row r="475" spans="2:9">
      <c r="B475" s="209" t="s">
        <v>3573</v>
      </c>
      <c r="C475" s="210" t="s">
        <v>3565</v>
      </c>
      <c r="D475" s="211">
        <v>88316</v>
      </c>
      <c r="E475" s="168" t="str">
        <f>IF($D475&lt;&gt;"",VLOOKUP($D475,'SINAPI JANEIRO-2022'!$A$1:G112953,2,FALSE),"")</f>
        <v>SERVENTE COM ENCARGOS COMPLEMENTARES</v>
      </c>
      <c r="F475" s="169" t="str">
        <f>IF($D475&lt;&gt;"",VLOOKUP($D475,'SINAPI JANEIRO-2022'!$1:$1048576,3,FALSE),"")</f>
        <v>H</v>
      </c>
      <c r="G475" s="170">
        <v>0.37</v>
      </c>
      <c r="H475" s="171">
        <f>IF($D475&lt;&gt;"",VLOOKUP($D475,'SINAPI JANEIRO-2022'!$1:$1048576,4,FALSE),"")</f>
        <v>15.16</v>
      </c>
      <c r="I475" s="172">
        <f t="shared" si="58"/>
        <v>5.6</v>
      </c>
    </row>
    <row r="476" spans="2:9" ht="25.5">
      <c r="B476" s="209" t="s">
        <v>3576</v>
      </c>
      <c r="C476" s="210" t="s">
        <v>3565</v>
      </c>
      <c r="D476" s="211">
        <v>536</v>
      </c>
      <c r="E476" s="168" t="str">
        <f>IF($D476&lt;&gt;"",VLOOKUP($D476,'SINAPI JANEIRO-2022'!$A$1:G112954,2,FALSE),"")</f>
        <v>REVESTIMENTO EM CERAMICA ESMALTADA EXTRA, PEI MENOR OU IGUAL A 3, FORMATO MENOR OU IGUAL A 2025 CM2</v>
      </c>
      <c r="F476" s="169" t="str">
        <f>IF($D476&lt;&gt;"",VLOOKUP($D476,'SINAPI JANEIRO-2022'!$1:$1048576,3,FALSE),"")</f>
        <v xml:space="preserve">M2    </v>
      </c>
      <c r="G476" s="170">
        <v>1.06</v>
      </c>
      <c r="H476" s="171">
        <f>IF($D476&lt;&gt;"",VLOOKUP($D476,'SINAPI JANEIRO-2022'!$1:$1048576,4,FALSE),"")</f>
        <v>29.99</v>
      </c>
      <c r="I476" s="172">
        <f t="shared" si="58"/>
        <v>31.78</v>
      </c>
    </row>
    <row r="477" spans="2:9">
      <c r="B477" s="209" t="s">
        <v>3576</v>
      </c>
      <c r="C477" s="210" t="s">
        <v>3565</v>
      </c>
      <c r="D477" s="211">
        <v>1381</v>
      </c>
      <c r="E477" s="168" t="str">
        <f>IF($D477&lt;&gt;"",VLOOKUP($D477,'SINAPI JANEIRO-2022'!$A$1:G112955,2,FALSE),"")</f>
        <v>ARGAMASSA COLANTE AC I PARA CERAMICAS</v>
      </c>
      <c r="F477" s="169" t="str">
        <f>IF($D477&lt;&gt;"",VLOOKUP($D477,'SINAPI JANEIRO-2022'!$1:$1048576,3,FALSE),"")</f>
        <v xml:space="preserve">KG    </v>
      </c>
      <c r="G477" s="170">
        <v>4.8600000000000003</v>
      </c>
      <c r="H477" s="171">
        <f>IF($D477&lt;&gt;"",VLOOKUP($D477,'SINAPI JANEIRO-2022'!$1:$1048576,4,FALSE),"")</f>
        <v>0.82</v>
      </c>
      <c r="I477" s="172">
        <f t="shared" si="58"/>
        <v>3.98</v>
      </c>
    </row>
    <row r="478" spans="2:9">
      <c r="B478" s="209" t="s">
        <v>3576</v>
      </c>
      <c r="C478" s="210" t="s">
        <v>3565</v>
      </c>
      <c r="D478" s="211">
        <v>34357</v>
      </c>
      <c r="E478" s="168" t="str">
        <f>IF($D478&lt;&gt;"",VLOOKUP($D478,'SINAPI JANEIRO-2022'!$A$1:G112956,2,FALSE),"")</f>
        <v>REJUNTE CIMENTICIO, QUALQUER COR</v>
      </c>
      <c r="F478" s="169" t="str">
        <f>IF($D478&lt;&gt;"",VLOOKUP($D478,'SINAPI JANEIRO-2022'!$1:$1048576,3,FALSE),"")</f>
        <v xml:space="preserve">KG    </v>
      </c>
      <c r="G478" s="170">
        <v>0.42</v>
      </c>
      <c r="H478" s="171">
        <f>IF($D478&lt;&gt;"",VLOOKUP($D478,'SINAPI JANEIRO-2022'!$1:$1048576,4,FALSE),"")</f>
        <v>4.8099999999999996</v>
      </c>
      <c r="I478" s="172">
        <f t="shared" si="58"/>
        <v>2.02</v>
      </c>
    </row>
    <row r="479" spans="2:9" ht="14.25" customHeight="1">
      <c r="B479" s="163"/>
      <c r="C479" s="344"/>
      <c r="D479" s="158"/>
      <c r="E479" s="343"/>
      <c r="F479" s="344"/>
      <c r="G479" s="345"/>
      <c r="H479" s="161"/>
      <c r="I479" s="162"/>
    </row>
    <row r="480" spans="2:9" ht="24.75" customHeight="1">
      <c r="B480" s="164" t="s">
        <v>11782</v>
      </c>
      <c r="C480" s="59"/>
      <c r="D480" s="59"/>
      <c r="E480" s="46" t="s">
        <v>11781</v>
      </c>
      <c r="F480" s="47" t="s">
        <v>149</v>
      </c>
      <c r="G480" s="165"/>
      <c r="H480" s="166"/>
      <c r="I480" s="167">
        <f>TRUNC(SUM(I481:I485),2)</f>
        <v>56.53</v>
      </c>
    </row>
    <row r="481" spans="2:9" ht="14.25" customHeight="1">
      <c r="B481" s="209" t="s">
        <v>3573</v>
      </c>
      <c r="C481" s="210" t="s">
        <v>3565</v>
      </c>
      <c r="D481" s="211">
        <v>88256</v>
      </c>
      <c r="E481" s="168" t="str">
        <f>IF($D481&lt;&gt;"",VLOOKUP($D481,'SINAPI JANEIRO-2022'!$A$1:G112959,2,FALSE),"")</f>
        <v>AZULEJISTA OU LADRILHISTA COM ENCARGOS COMPLEMENTARES</v>
      </c>
      <c r="F481" s="169" t="str">
        <f>IF($D481&lt;&gt;"",VLOOKUP($D481,'SINAPI JANEIRO-2022'!$1:$1048576,3,FALSE),"")</f>
        <v>H</v>
      </c>
      <c r="G481" s="170">
        <v>0.7</v>
      </c>
      <c r="H481" s="171">
        <f>IF($D481&lt;&gt;"",VLOOKUP($D481,'SINAPI JANEIRO-2022'!$1:$1048576,4,FALSE),"")</f>
        <v>18.79</v>
      </c>
      <c r="I481" s="172">
        <f t="shared" ref="I481:I485" si="59">TRUNC(G481*H481,2)</f>
        <v>13.15</v>
      </c>
    </row>
    <row r="482" spans="2:9" ht="14.25" customHeight="1">
      <c r="B482" s="209" t="s">
        <v>3573</v>
      </c>
      <c r="C482" s="210" t="s">
        <v>3565</v>
      </c>
      <c r="D482" s="211">
        <v>88316</v>
      </c>
      <c r="E482" s="168" t="str">
        <f>IF($D482&lt;&gt;"",VLOOKUP($D482,'SINAPI JANEIRO-2022'!$A$1:G112960,2,FALSE),"")</f>
        <v>SERVENTE COM ENCARGOS COMPLEMENTARES</v>
      </c>
      <c r="F482" s="169" t="str">
        <f>IF($D482&lt;&gt;"",VLOOKUP($D482,'SINAPI JANEIRO-2022'!$1:$1048576,3,FALSE),"")</f>
        <v>H</v>
      </c>
      <c r="G482" s="170">
        <v>0.37</v>
      </c>
      <c r="H482" s="171">
        <f>IF($D482&lt;&gt;"",VLOOKUP($D482,'SINAPI JANEIRO-2022'!$1:$1048576,4,FALSE),"")</f>
        <v>15.16</v>
      </c>
      <c r="I482" s="172">
        <f t="shared" si="59"/>
        <v>5.6</v>
      </c>
    </row>
    <row r="483" spans="2:9" ht="14.25" customHeight="1">
      <c r="B483" s="209" t="s">
        <v>3576</v>
      </c>
      <c r="C483" s="210" t="s">
        <v>3565</v>
      </c>
      <c r="D483" s="211">
        <v>536</v>
      </c>
      <c r="E483" s="168" t="str">
        <f>IF($D483&lt;&gt;"",VLOOKUP($D483,'SINAPI JANEIRO-2022'!$A$1:G112961,2,FALSE),"")</f>
        <v>REVESTIMENTO EM CERAMICA ESMALTADA EXTRA, PEI MENOR OU IGUAL A 3, FORMATO MENOR OU IGUAL A 2025 CM2</v>
      </c>
      <c r="F483" s="169" t="str">
        <f>IF($D483&lt;&gt;"",VLOOKUP($D483,'SINAPI JANEIRO-2022'!$1:$1048576,3,FALSE),"")</f>
        <v xml:space="preserve">M2    </v>
      </c>
      <c r="G483" s="170">
        <v>1.06</v>
      </c>
      <c r="H483" s="171">
        <f>IF($D483&lt;&gt;"",VLOOKUP($D483,'SINAPI JANEIRO-2022'!$1:$1048576,4,FALSE),"")</f>
        <v>29.99</v>
      </c>
      <c r="I483" s="172">
        <f t="shared" si="59"/>
        <v>31.78</v>
      </c>
    </row>
    <row r="484" spans="2:9" ht="14.25" customHeight="1">
      <c r="B484" s="209" t="s">
        <v>3576</v>
      </c>
      <c r="C484" s="210" t="s">
        <v>3565</v>
      </c>
      <c r="D484" s="211">
        <v>1381</v>
      </c>
      <c r="E484" s="168" t="str">
        <f>IF($D484&lt;&gt;"",VLOOKUP($D484,'SINAPI JANEIRO-2022'!$A$1:G112962,2,FALSE),"")</f>
        <v>ARGAMASSA COLANTE AC I PARA CERAMICAS</v>
      </c>
      <c r="F484" s="169" t="str">
        <f>IF($D484&lt;&gt;"",VLOOKUP($D484,'SINAPI JANEIRO-2022'!$1:$1048576,3,FALSE),"")</f>
        <v xml:space="preserve">KG    </v>
      </c>
      <c r="G484" s="170">
        <v>4.8600000000000003</v>
      </c>
      <c r="H484" s="171">
        <f>IF($D484&lt;&gt;"",VLOOKUP($D484,'SINAPI JANEIRO-2022'!$1:$1048576,4,FALSE),"")</f>
        <v>0.82</v>
      </c>
      <c r="I484" s="172">
        <f t="shared" si="59"/>
        <v>3.98</v>
      </c>
    </row>
    <row r="485" spans="2:9" ht="14.25" customHeight="1">
      <c r="B485" s="209" t="s">
        <v>3576</v>
      </c>
      <c r="C485" s="210" t="s">
        <v>3565</v>
      </c>
      <c r="D485" s="211">
        <v>34357</v>
      </c>
      <c r="E485" s="168" t="str">
        <f>IF($D485&lt;&gt;"",VLOOKUP($D485,'SINAPI JANEIRO-2022'!$A$1:G112963,2,FALSE),"")</f>
        <v>REJUNTE CIMENTICIO, QUALQUER COR</v>
      </c>
      <c r="F485" s="169" t="str">
        <f>IF($D485&lt;&gt;"",VLOOKUP($D485,'SINAPI JANEIRO-2022'!$1:$1048576,3,FALSE),"")</f>
        <v xml:space="preserve">KG    </v>
      </c>
      <c r="G485" s="170">
        <v>0.42</v>
      </c>
      <c r="H485" s="171">
        <f>IF($D485&lt;&gt;"",VLOOKUP($D485,'SINAPI JANEIRO-2022'!$1:$1048576,4,FALSE),"")</f>
        <v>4.8099999999999996</v>
      </c>
      <c r="I485" s="172">
        <f t="shared" si="59"/>
        <v>2.02</v>
      </c>
    </row>
    <row r="486" spans="2:9" ht="14.25" customHeight="1">
      <c r="B486" s="163"/>
      <c r="C486" s="344"/>
      <c r="D486" s="158"/>
      <c r="E486" s="343"/>
      <c r="F486" s="344"/>
      <c r="G486" s="345"/>
      <c r="H486" s="161"/>
      <c r="I486" s="162"/>
    </row>
    <row r="487" spans="2:9" ht="26.25" customHeight="1">
      <c r="B487" s="164" t="s">
        <v>11783</v>
      </c>
      <c r="C487" s="59"/>
      <c r="D487" s="59"/>
      <c r="E487" s="46" t="s">
        <v>11784</v>
      </c>
      <c r="F487" s="47" t="s">
        <v>149</v>
      </c>
      <c r="G487" s="165"/>
      <c r="H487" s="166"/>
      <c r="I487" s="167">
        <f>TRUNC(SUM(I488:I492),2)</f>
        <v>56.53</v>
      </c>
    </row>
    <row r="488" spans="2:9" ht="14.25" customHeight="1">
      <c r="B488" s="209" t="s">
        <v>3573</v>
      </c>
      <c r="C488" s="210" t="s">
        <v>3565</v>
      </c>
      <c r="D488" s="211">
        <v>88256</v>
      </c>
      <c r="E488" s="168" t="str">
        <f>IF($D488&lt;&gt;"",VLOOKUP($D488,'SINAPI JANEIRO-2022'!$A$1:G112966,2,FALSE),"")</f>
        <v>AZULEJISTA OU LADRILHISTA COM ENCARGOS COMPLEMENTARES</v>
      </c>
      <c r="F488" s="169" t="str">
        <f>IF($D488&lt;&gt;"",VLOOKUP($D488,'SINAPI JANEIRO-2022'!$1:$1048576,3,FALSE),"")</f>
        <v>H</v>
      </c>
      <c r="G488" s="170">
        <v>0.7</v>
      </c>
      <c r="H488" s="171">
        <f>IF($D488&lt;&gt;"",VLOOKUP($D488,'SINAPI JANEIRO-2022'!$1:$1048576,4,FALSE),"")</f>
        <v>18.79</v>
      </c>
      <c r="I488" s="172">
        <f t="shared" ref="I488:I492" si="60">TRUNC(G488*H488,2)</f>
        <v>13.15</v>
      </c>
    </row>
    <row r="489" spans="2:9" ht="14.25" customHeight="1">
      <c r="B489" s="209" t="s">
        <v>3573</v>
      </c>
      <c r="C489" s="210" t="s">
        <v>3565</v>
      </c>
      <c r="D489" s="211">
        <v>88316</v>
      </c>
      <c r="E489" s="168" t="str">
        <f>IF($D489&lt;&gt;"",VLOOKUP($D489,'SINAPI JANEIRO-2022'!$A$1:G112967,2,FALSE),"")</f>
        <v>SERVENTE COM ENCARGOS COMPLEMENTARES</v>
      </c>
      <c r="F489" s="169" t="str">
        <f>IF($D489&lt;&gt;"",VLOOKUP($D489,'SINAPI JANEIRO-2022'!$1:$1048576,3,FALSE),"")</f>
        <v>H</v>
      </c>
      <c r="G489" s="170">
        <v>0.37</v>
      </c>
      <c r="H489" s="171">
        <f>IF($D489&lt;&gt;"",VLOOKUP($D489,'SINAPI JANEIRO-2022'!$1:$1048576,4,FALSE),"")</f>
        <v>15.16</v>
      </c>
      <c r="I489" s="172">
        <f t="shared" si="60"/>
        <v>5.6</v>
      </c>
    </row>
    <row r="490" spans="2:9" ht="25.5" customHeight="1">
      <c r="B490" s="209" t="s">
        <v>3576</v>
      </c>
      <c r="C490" s="210" t="s">
        <v>3565</v>
      </c>
      <c r="D490" s="211">
        <v>536</v>
      </c>
      <c r="E490" s="168" t="str">
        <f>IF($D490&lt;&gt;"",VLOOKUP($D490,'SINAPI JANEIRO-2022'!$A$1:G112968,2,FALSE),"")</f>
        <v>REVESTIMENTO EM CERAMICA ESMALTADA EXTRA, PEI MENOR OU IGUAL A 3, FORMATO MENOR OU IGUAL A 2025 CM2</v>
      </c>
      <c r="F490" s="169" t="str">
        <f>IF($D490&lt;&gt;"",VLOOKUP($D490,'SINAPI JANEIRO-2022'!$1:$1048576,3,FALSE),"")</f>
        <v xml:space="preserve">M2    </v>
      </c>
      <c r="G490" s="170">
        <v>1.06</v>
      </c>
      <c r="H490" s="171">
        <f>IF($D490&lt;&gt;"",VLOOKUP($D490,'SINAPI JANEIRO-2022'!$1:$1048576,4,FALSE),"")</f>
        <v>29.99</v>
      </c>
      <c r="I490" s="172">
        <f t="shared" si="60"/>
        <v>31.78</v>
      </c>
    </row>
    <row r="491" spans="2:9" ht="14.25" customHeight="1">
      <c r="B491" s="209" t="s">
        <v>3576</v>
      </c>
      <c r="C491" s="210" t="s">
        <v>3565</v>
      </c>
      <c r="D491" s="211">
        <v>1381</v>
      </c>
      <c r="E491" s="168" t="str">
        <f>IF($D491&lt;&gt;"",VLOOKUP($D491,'SINAPI JANEIRO-2022'!$A$1:G112969,2,FALSE),"")</f>
        <v>ARGAMASSA COLANTE AC I PARA CERAMICAS</v>
      </c>
      <c r="F491" s="169" t="str">
        <f>IF($D491&lt;&gt;"",VLOOKUP($D491,'SINAPI JANEIRO-2022'!$1:$1048576,3,FALSE),"")</f>
        <v xml:space="preserve">KG    </v>
      </c>
      <c r="G491" s="170">
        <v>4.8600000000000003</v>
      </c>
      <c r="H491" s="171">
        <f>IF($D491&lt;&gt;"",VLOOKUP($D491,'SINAPI JANEIRO-2022'!$1:$1048576,4,FALSE),"")</f>
        <v>0.82</v>
      </c>
      <c r="I491" s="172">
        <f t="shared" si="60"/>
        <v>3.98</v>
      </c>
    </row>
    <row r="492" spans="2:9" ht="14.25" customHeight="1">
      <c r="B492" s="209" t="s">
        <v>3576</v>
      </c>
      <c r="C492" s="210" t="s">
        <v>3565</v>
      </c>
      <c r="D492" s="211">
        <v>34357</v>
      </c>
      <c r="E492" s="168" t="str">
        <f>IF($D492&lt;&gt;"",VLOOKUP($D492,'SINAPI JANEIRO-2022'!$A$1:G112970,2,FALSE),"")</f>
        <v>REJUNTE CIMENTICIO, QUALQUER COR</v>
      </c>
      <c r="F492" s="169" t="str">
        <f>IF($D492&lt;&gt;"",VLOOKUP($D492,'SINAPI JANEIRO-2022'!$1:$1048576,3,FALSE),"")</f>
        <v xml:space="preserve">KG    </v>
      </c>
      <c r="G492" s="170">
        <v>0.42</v>
      </c>
      <c r="H492" s="171">
        <f>IF($D492&lt;&gt;"",VLOOKUP($D492,'SINAPI JANEIRO-2022'!$1:$1048576,4,FALSE),"")</f>
        <v>4.8099999999999996</v>
      </c>
      <c r="I492" s="172">
        <f t="shared" si="60"/>
        <v>2.02</v>
      </c>
    </row>
    <row r="493" spans="2:9" ht="14.25" customHeight="1">
      <c r="B493" s="163"/>
      <c r="C493" s="344"/>
      <c r="D493" s="158"/>
      <c r="E493" s="343"/>
      <c r="F493" s="344"/>
      <c r="G493" s="345"/>
      <c r="H493" s="161"/>
      <c r="I493" s="162"/>
    </row>
    <row r="494" spans="2:9" ht="27.75" customHeight="1">
      <c r="B494" s="164" t="s">
        <v>11785</v>
      </c>
      <c r="C494" s="59"/>
      <c r="D494" s="59"/>
      <c r="E494" s="46" t="s">
        <v>11786</v>
      </c>
      <c r="F494" s="47" t="s">
        <v>149</v>
      </c>
      <c r="G494" s="165"/>
      <c r="H494" s="166"/>
      <c r="I494" s="167">
        <f>TRUNC(SUM(I495:I499),2)</f>
        <v>56.53</v>
      </c>
    </row>
    <row r="495" spans="2:9" ht="14.25" customHeight="1">
      <c r="B495" s="209" t="s">
        <v>3573</v>
      </c>
      <c r="C495" s="210" t="s">
        <v>3565</v>
      </c>
      <c r="D495" s="211">
        <v>88256</v>
      </c>
      <c r="E495" s="168" t="str">
        <f>IF($D495&lt;&gt;"",VLOOKUP($D495,'SINAPI JANEIRO-2022'!$A$1:G112973,2,FALSE),"")</f>
        <v>AZULEJISTA OU LADRILHISTA COM ENCARGOS COMPLEMENTARES</v>
      </c>
      <c r="F495" s="169" t="str">
        <f>IF($D495&lt;&gt;"",VLOOKUP($D495,'SINAPI JANEIRO-2022'!$1:$1048576,3,FALSE),"")</f>
        <v>H</v>
      </c>
      <c r="G495" s="170">
        <v>0.7</v>
      </c>
      <c r="H495" s="171">
        <f>IF($D495&lt;&gt;"",VLOOKUP($D495,'SINAPI JANEIRO-2022'!$1:$1048576,4,FALSE),"")</f>
        <v>18.79</v>
      </c>
      <c r="I495" s="172">
        <f t="shared" ref="I495:I499" si="61">TRUNC(G495*H495,2)</f>
        <v>13.15</v>
      </c>
    </row>
    <row r="496" spans="2:9" ht="14.25" customHeight="1">
      <c r="B496" s="209" t="s">
        <v>3573</v>
      </c>
      <c r="C496" s="210" t="s">
        <v>3565</v>
      </c>
      <c r="D496" s="211">
        <v>88316</v>
      </c>
      <c r="E496" s="168" t="str">
        <f>IF($D496&lt;&gt;"",VLOOKUP($D496,'SINAPI JANEIRO-2022'!$A$1:G112974,2,FALSE),"")</f>
        <v>SERVENTE COM ENCARGOS COMPLEMENTARES</v>
      </c>
      <c r="F496" s="169" t="str">
        <f>IF($D496&lt;&gt;"",VLOOKUP($D496,'SINAPI JANEIRO-2022'!$1:$1048576,3,FALSE),"")</f>
        <v>H</v>
      </c>
      <c r="G496" s="170">
        <v>0.37</v>
      </c>
      <c r="H496" s="171">
        <f>IF($D496&lt;&gt;"",VLOOKUP($D496,'SINAPI JANEIRO-2022'!$1:$1048576,4,FALSE),"")</f>
        <v>15.16</v>
      </c>
      <c r="I496" s="172">
        <f t="shared" si="61"/>
        <v>5.6</v>
      </c>
    </row>
    <row r="497" spans="2:9" ht="29.25" customHeight="1">
      <c r="B497" s="209" t="s">
        <v>3576</v>
      </c>
      <c r="C497" s="210" t="s">
        <v>3565</v>
      </c>
      <c r="D497" s="211">
        <v>536</v>
      </c>
      <c r="E497" s="168" t="str">
        <f>IF($D497&lt;&gt;"",VLOOKUP($D497,'SINAPI JANEIRO-2022'!$A$1:G112975,2,FALSE),"")</f>
        <v>REVESTIMENTO EM CERAMICA ESMALTADA EXTRA, PEI MENOR OU IGUAL A 3, FORMATO MENOR OU IGUAL A 2025 CM2</v>
      </c>
      <c r="F497" s="169" t="str">
        <f>IF($D497&lt;&gt;"",VLOOKUP($D497,'SINAPI JANEIRO-2022'!$1:$1048576,3,FALSE),"")</f>
        <v xml:space="preserve">M2    </v>
      </c>
      <c r="G497" s="170">
        <v>1.06</v>
      </c>
      <c r="H497" s="171">
        <f>IF($D497&lt;&gt;"",VLOOKUP($D497,'SINAPI JANEIRO-2022'!$1:$1048576,4,FALSE),"")</f>
        <v>29.99</v>
      </c>
      <c r="I497" s="172">
        <f t="shared" si="61"/>
        <v>31.78</v>
      </c>
    </row>
    <row r="498" spans="2:9" ht="14.25" customHeight="1">
      <c r="B498" s="209" t="s">
        <v>3576</v>
      </c>
      <c r="C498" s="210" t="s">
        <v>3565</v>
      </c>
      <c r="D498" s="211">
        <v>1381</v>
      </c>
      <c r="E498" s="168" t="str">
        <f>IF($D498&lt;&gt;"",VLOOKUP($D498,'SINAPI JANEIRO-2022'!$A$1:G112976,2,FALSE),"")</f>
        <v>ARGAMASSA COLANTE AC I PARA CERAMICAS</v>
      </c>
      <c r="F498" s="169" t="str">
        <f>IF($D498&lt;&gt;"",VLOOKUP($D498,'SINAPI JANEIRO-2022'!$1:$1048576,3,FALSE),"")</f>
        <v xml:space="preserve">KG    </v>
      </c>
      <c r="G498" s="170">
        <v>4.8600000000000003</v>
      </c>
      <c r="H498" s="171">
        <f>IF($D498&lt;&gt;"",VLOOKUP($D498,'SINAPI JANEIRO-2022'!$1:$1048576,4,FALSE),"")</f>
        <v>0.82</v>
      </c>
      <c r="I498" s="172">
        <f t="shared" si="61"/>
        <v>3.98</v>
      </c>
    </row>
    <row r="499" spans="2:9" ht="14.25" customHeight="1">
      <c r="B499" s="209" t="s">
        <v>3576</v>
      </c>
      <c r="C499" s="210" t="s">
        <v>3565</v>
      </c>
      <c r="D499" s="211">
        <v>34357</v>
      </c>
      <c r="E499" s="168" t="str">
        <f>IF($D499&lt;&gt;"",VLOOKUP($D499,'SINAPI JANEIRO-2022'!$A$1:G112977,2,FALSE),"")</f>
        <v>REJUNTE CIMENTICIO, QUALQUER COR</v>
      </c>
      <c r="F499" s="169" t="str">
        <f>IF($D499&lt;&gt;"",VLOOKUP($D499,'SINAPI JANEIRO-2022'!$1:$1048576,3,FALSE),"")</f>
        <v xml:space="preserve">KG    </v>
      </c>
      <c r="G499" s="170">
        <v>0.42</v>
      </c>
      <c r="H499" s="171">
        <f>IF($D499&lt;&gt;"",VLOOKUP($D499,'SINAPI JANEIRO-2022'!$1:$1048576,4,FALSE),"")</f>
        <v>4.8099999999999996</v>
      </c>
      <c r="I499" s="172">
        <f t="shared" si="61"/>
        <v>2.02</v>
      </c>
    </row>
    <row r="500" spans="2:9" ht="14.25" customHeight="1">
      <c r="B500" s="163"/>
      <c r="C500" s="344"/>
      <c r="D500" s="158"/>
      <c r="E500" s="343"/>
      <c r="F500" s="344"/>
      <c r="G500" s="345"/>
      <c r="H500" s="161"/>
      <c r="I500" s="162"/>
    </row>
    <row r="501" spans="2:9" ht="14.25" customHeight="1">
      <c r="B501" s="163"/>
      <c r="C501" s="344"/>
      <c r="D501" s="158"/>
      <c r="E501" s="343"/>
      <c r="F501" s="344"/>
      <c r="G501" s="345"/>
      <c r="H501" s="161"/>
      <c r="I501" s="162"/>
    </row>
    <row r="502" spans="2:9" ht="14.25" customHeight="1">
      <c r="B502" s="163"/>
      <c r="C502" s="344"/>
      <c r="D502" s="158"/>
      <c r="E502" s="343"/>
      <c r="F502" s="344"/>
      <c r="G502" s="345"/>
      <c r="H502" s="161"/>
      <c r="I502" s="162"/>
    </row>
    <row r="503" spans="2:9" ht="25.5" customHeight="1">
      <c r="B503" s="164" t="s">
        <v>4142</v>
      </c>
      <c r="C503" s="59"/>
      <c r="D503" s="59"/>
      <c r="E503" s="46" t="s">
        <v>3974</v>
      </c>
      <c r="F503" s="47" t="s">
        <v>149</v>
      </c>
      <c r="G503" s="165">
        <v>1</v>
      </c>
      <c r="H503" s="166"/>
      <c r="I503" s="167">
        <f>TRUNC(SUM(I504:I506),2)</f>
        <v>152.52000000000001</v>
      </c>
    </row>
    <row r="504" spans="2:9" ht="25.5">
      <c r="B504" s="156" t="s">
        <v>3564</v>
      </c>
      <c r="C504" s="157" t="s">
        <v>3565</v>
      </c>
      <c r="D504" s="56">
        <v>88278</v>
      </c>
      <c r="E504" s="168" t="str">
        <f>IF($D504&lt;&gt;"",VLOOKUP($D504,'SINAPI JANEIRO-2022'!$A$1:G112946,2,FALSE),"")</f>
        <v>MONTADOR DE ESTRUTURA METÁLICA COM ENCARGOS COMPLEMENTARES</v>
      </c>
      <c r="F504" s="169" t="str">
        <f>IF($D504&lt;&gt;"",VLOOKUP($D504,'SINAPI JANEIRO-2022'!$1:$1048576,3,FALSE),"")</f>
        <v>H</v>
      </c>
      <c r="G504" s="198">
        <v>0.37</v>
      </c>
      <c r="H504" s="171">
        <f>IF($D504&lt;&gt;"",VLOOKUP($D504,'SINAPI JANEIRO-2022'!$1:$1048576,4,FALSE),"")</f>
        <v>13.65</v>
      </c>
      <c r="I504" s="172">
        <f t="shared" ref="I504:I505" si="62">TRUNC(G504*H504,2)</f>
        <v>5.05</v>
      </c>
    </row>
    <row r="505" spans="2:9">
      <c r="B505" s="156" t="s">
        <v>3564</v>
      </c>
      <c r="C505" s="157" t="s">
        <v>3565</v>
      </c>
      <c r="D505" s="56">
        <v>88316</v>
      </c>
      <c r="E505" s="168" t="str">
        <f>IF($D505&lt;&gt;"",VLOOKUP($D505,'SINAPI JANEIRO-2022'!$A$1:G112947,2,FALSE),"")</f>
        <v>SERVENTE COM ENCARGOS COMPLEMENTARES</v>
      </c>
      <c r="F505" s="169" t="str">
        <f>IF($D505&lt;&gt;"",VLOOKUP($D505,'SINAPI JANEIRO-2022'!$1:$1048576,3,FALSE),"")</f>
        <v>H</v>
      </c>
      <c r="G505" s="198">
        <v>0.37</v>
      </c>
      <c r="H505" s="171">
        <f>IF($D505&lt;&gt;"",VLOOKUP($D505,'SINAPI JANEIRO-2022'!$1:$1048576,4,FALSE),"")</f>
        <v>15.16</v>
      </c>
      <c r="I505" s="172">
        <f t="shared" si="62"/>
        <v>5.6</v>
      </c>
    </row>
    <row r="506" spans="2:9" ht="38.25">
      <c r="B506" s="156" t="s">
        <v>3576</v>
      </c>
      <c r="C506" s="157" t="s">
        <v>3565</v>
      </c>
      <c r="D506" s="56">
        <v>39512</v>
      </c>
      <c r="E506" s="168" t="str">
        <f>IF($D506&lt;&gt;"",VLOOKUP($D506,'SINAPI JANEIRO-2022'!$A$1:G112954,2,FALSE),"")</f>
        <v>FORRO DE FIBRA MINERAL EM PLACAS DE 1250 X 625 MM, E = 15 MM, BORDA RETA, COM PINTURA ANTIMOFO, APOIADO EM PERFIL DE ACO GALVANIZADO COM 24 MM DE BASE - INSTALADO</v>
      </c>
      <c r="F506" s="169" t="str">
        <f>IF($D506&lt;&gt;"",VLOOKUP($D506,'SINAPI JANEIRO-2022'!$1:$1048576,3,FALSE),"")</f>
        <v xml:space="preserve">M2    </v>
      </c>
      <c r="G506" s="198">
        <v>1.05</v>
      </c>
      <c r="H506" s="171">
        <f>IF($D506&lt;&gt;"",VLOOKUP($D506,'SINAPI JANEIRO-2022'!$1:$1048576,4,FALSE),"")</f>
        <v>135.12</v>
      </c>
      <c r="I506" s="172">
        <f t="shared" ref="I506" si="63">TRUNC(G506*H506,2)</f>
        <v>141.87</v>
      </c>
    </row>
    <row r="507" spans="2:9" ht="14.25" customHeight="1">
      <c r="B507" s="163"/>
      <c r="C507" s="157"/>
      <c r="D507" s="158"/>
      <c r="E507" s="159"/>
      <c r="F507" s="157"/>
      <c r="G507" s="160"/>
      <c r="H507" s="161"/>
      <c r="I507" s="162"/>
    </row>
    <row r="508" spans="2:9" ht="18" customHeight="1">
      <c r="B508" s="254" t="s">
        <v>3660</v>
      </c>
      <c r="C508" s="255"/>
      <c r="D508" s="255"/>
      <c r="E508" s="255"/>
      <c r="F508" s="255"/>
      <c r="G508" s="255"/>
      <c r="H508" s="255"/>
      <c r="I508" s="256"/>
    </row>
    <row r="509" spans="2:9" ht="14.25" customHeight="1">
      <c r="B509" s="180"/>
      <c r="C509" s="181"/>
      <c r="D509" s="181"/>
      <c r="E509" s="182"/>
      <c r="F509" s="181"/>
      <c r="G509" s="183"/>
      <c r="H509" s="184"/>
      <c r="I509" s="185"/>
    </row>
    <row r="510" spans="2:9" ht="15" customHeight="1">
      <c r="B510" s="164" t="s">
        <v>3662</v>
      </c>
      <c r="C510" s="59"/>
      <c r="D510" s="59"/>
      <c r="E510" s="46" t="s">
        <v>3663</v>
      </c>
      <c r="F510" s="47" t="s">
        <v>149</v>
      </c>
      <c r="G510" s="165">
        <v>1</v>
      </c>
      <c r="H510" s="166"/>
      <c r="I510" s="167">
        <f>TRUNC(SUM(I511:I513),2)</f>
        <v>45.06</v>
      </c>
    </row>
    <row r="511" spans="2:9" ht="38.25">
      <c r="B511" s="49" t="s">
        <v>3564</v>
      </c>
      <c r="C511" s="50" t="s">
        <v>3565</v>
      </c>
      <c r="D511" s="54">
        <v>11146</v>
      </c>
      <c r="E511" s="168" t="str">
        <f>IF($D511&lt;&gt;"",VLOOKUP($D511,'SINAPI JANEIRO-2022'!$A$1:G112954,2,FALSE),"")</f>
        <v>CONCRETO AUTOADENSAVEL (CAA) CLASSE DE RESISTENCIA C15, ESPALHAMENTO SF2, INCLUI SERVICO DE BOMBEAMENTO (NBR 15823)</v>
      </c>
      <c r="F511" s="169" t="str">
        <f>IF($D511&lt;&gt;"",VLOOKUP($D511,'SINAPI JANEIRO-2022'!$1:$1048576,3,FALSE),"")</f>
        <v xml:space="preserve">M3    </v>
      </c>
      <c r="G511" s="170">
        <v>0.05</v>
      </c>
      <c r="H511" s="171">
        <f>IF($D511&lt;&gt;"",VLOOKUP($D511,'SINAPI JANEIRO-2022'!$1:$1048576,4,FALSE),"")</f>
        <v>557</v>
      </c>
      <c r="I511" s="172">
        <f t="shared" ref="I511:I513" si="64">TRUNC(G511*H511,2)</f>
        <v>27.85</v>
      </c>
    </row>
    <row r="512" spans="2:9">
      <c r="B512" s="49" t="s">
        <v>3564</v>
      </c>
      <c r="C512" s="50" t="s">
        <v>3565</v>
      </c>
      <c r="D512" s="54">
        <v>88309</v>
      </c>
      <c r="E512" s="168" t="str">
        <f>IF($D512&lt;&gt;"",VLOOKUP($D512,'SINAPI JANEIRO-2022'!$A$1:G112955,2,FALSE),"")</f>
        <v>PEDREIRO COM ENCARGOS COMPLEMENTARES</v>
      </c>
      <c r="F512" s="169" t="str">
        <f>IF($D512&lt;&gt;"",VLOOKUP($D512,'SINAPI JANEIRO-2022'!$1:$1048576,3,FALSE),"")</f>
        <v>H</v>
      </c>
      <c r="G512" s="170">
        <v>0.35</v>
      </c>
      <c r="H512" s="171">
        <f>IF($D512&lt;&gt;"",VLOOKUP($D512,'SINAPI JANEIRO-2022'!$1:$1048576,4,FALSE),"")</f>
        <v>18.86</v>
      </c>
      <c r="I512" s="172">
        <f t="shared" si="64"/>
        <v>6.6</v>
      </c>
    </row>
    <row r="513" spans="2:9">
      <c r="B513" s="49" t="s">
        <v>3564</v>
      </c>
      <c r="C513" s="50" t="s">
        <v>3565</v>
      </c>
      <c r="D513" s="54">
        <v>88316</v>
      </c>
      <c r="E513" s="168" t="str">
        <f>IF($D513&lt;&gt;"",VLOOKUP($D513,'SINAPI JANEIRO-2022'!$A$1:G112956,2,FALSE),"")</f>
        <v>SERVENTE COM ENCARGOS COMPLEMENTARES</v>
      </c>
      <c r="F513" s="169" t="str">
        <f>IF($D513&lt;&gt;"",VLOOKUP($D513,'SINAPI JANEIRO-2022'!$1:$1048576,3,FALSE),"")</f>
        <v>H</v>
      </c>
      <c r="G513" s="170">
        <v>0.7</v>
      </c>
      <c r="H513" s="171">
        <f>IF($D513&lt;&gt;"",VLOOKUP($D513,'SINAPI JANEIRO-2022'!$1:$1048576,4,FALSE),"")</f>
        <v>15.16</v>
      </c>
      <c r="I513" s="172">
        <f t="shared" si="64"/>
        <v>10.61</v>
      </c>
    </row>
    <row r="514" spans="2:9" ht="14.25" customHeight="1">
      <c r="B514" s="180"/>
      <c r="C514" s="181"/>
      <c r="D514" s="181"/>
      <c r="E514" s="182"/>
      <c r="F514" s="181"/>
      <c r="G514" s="183"/>
      <c r="H514" s="184"/>
      <c r="I514" s="185"/>
    </row>
    <row r="515" spans="2:9" ht="15" customHeight="1">
      <c r="B515" s="164" t="s">
        <v>3665</v>
      </c>
      <c r="C515" s="59"/>
      <c r="D515" s="59"/>
      <c r="E515" s="46" t="s">
        <v>3666</v>
      </c>
      <c r="F515" s="47" t="s">
        <v>149</v>
      </c>
      <c r="G515" s="165">
        <v>1</v>
      </c>
      <c r="H515" s="166"/>
      <c r="I515" s="167">
        <f>TRUNC(SUM(I516:I520),2)</f>
        <v>33.700000000000003</v>
      </c>
    </row>
    <row r="516" spans="2:9" ht="38.25">
      <c r="B516" s="49" t="s">
        <v>3564</v>
      </c>
      <c r="C516" s="50" t="s">
        <v>3565</v>
      </c>
      <c r="D516" s="54">
        <v>87301</v>
      </c>
      <c r="E516" s="168" t="str">
        <f>IF($D516&lt;&gt;"",VLOOKUP($D516,'SINAPI JANEIRO-2022'!$A$1:G112959,2,FALSE),"")</f>
        <v>ARGAMASSA TRAÇO 1:4 (EM VOLUME DE CIMENTO E AREIA MÉDIA ÚMIDA) PARA CONTRAPISO, PREPARO MECÂNICO COM BETONEIRA 400 L. AF_08/2019</v>
      </c>
      <c r="F516" s="169" t="str">
        <f>IF($D516&lt;&gt;"",VLOOKUP($D516,'SINAPI JANEIRO-2022'!$1:$1048576,3,FALSE),"")</f>
        <v>M3</v>
      </c>
      <c r="G516" s="170">
        <v>3.1E-2</v>
      </c>
      <c r="H516" s="171">
        <f>IF($D516&lt;&gt;"",VLOOKUP($D516,'SINAPI JANEIRO-2022'!$1:$1048576,4,FALSE),"")</f>
        <v>498.72</v>
      </c>
      <c r="I516" s="172">
        <f t="shared" ref="I516:I520" si="65">TRUNC(G516*H516,2)</f>
        <v>15.46</v>
      </c>
    </row>
    <row r="517" spans="2:9">
      <c r="B517" s="49" t="s">
        <v>3564</v>
      </c>
      <c r="C517" s="50" t="s">
        <v>3565</v>
      </c>
      <c r="D517" s="54">
        <v>88309</v>
      </c>
      <c r="E517" s="168" t="str">
        <f>IF($D517&lt;&gt;"",VLOOKUP($D517,'SINAPI JANEIRO-2022'!$A$1:G112960,2,FALSE),"")</f>
        <v>PEDREIRO COM ENCARGOS COMPLEMENTARES</v>
      </c>
      <c r="F517" s="169" t="str">
        <f>IF($D517&lt;&gt;"",VLOOKUP($D517,'SINAPI JANEIRO-2022'!$1:$1048576,3,FALSE),"")</f>
        <v>H</v>
      </c>
      <c r="G517" s="170">
        <v>0.24</v>
      </c>
      <c r="H517" s="171">
        <f>IF($D517&lt;&gt;"",VLOOKUP($D517,'SINAPI JANEIRO-2022'!$1:$1048576,4,FALSE),"")</f>
        <v>18.86</v>
      </c>
      <c r="I517" s="172">
        <f t="shared" si="65"/>
        <v>4.5199999999999996</v>
      </c>
    </row>
    <row r="518" spans="2:9">
      <c r="B518" s="49" t="s">
        <v>3564</v>
      </c>
      <c r="C518" s="50" t="s">
        <v>3565</v>
      </c>
      <c r="D518" s="54">
        <v>88316</v>
      </c>
      <c r="E518" s="168" t="str">
        <f>IF($D518&lt;&gt;"",VLOOKUP($D518,'SINAPI JANEIRO-2022'!$A$1:G112961,2,FALSE),"")</f>
        <v>SERVENTE COM ENCARGOS COMPLEMENTARES</v>
      </c>
      <c r="F518" s="169" t="str">
        <f>IF($D518&lt;&gt;"",VLOOKUP($D518,'SINAPI JANEIRO-2022'!$1:$1048576,3,FALSE),"")</f>
        <v>H</v>
      </c>
      <c r="G518" s="170">
        <v>0.12</v>
      </c>
      <c r="H518" s="171">
        <f>IF($D518&lt;&gt;"",VLOOKUP($D518,'SINAPI JANEIRO-2022'!$1:$1048576,4,FALSE),"")</f>
        <v>15.16</v>
      </c>
      <c r="I518" s="172">
        <f t="shared" si="65"/>
        <v>1.81</v>
      </c>
    </row>
    <row r="519" spans="2:9">
      <c r="B519" s="49" t="s">
        <v>3576</v>
      </c>
      <c r="C519" s="50" t="s">
        <v>3565</v>
      </c>
      <c r="D519" s="54">
        <v>1379</v>
      </c>
      <c r="E519" s="168" t="str">
        <f>IF($D519&lt;&gt;"",VLOOKUP($D519,'SINAPI JANEIRO-2022'!$A$1:G112962,2,FALSE),"")</f>
        <v>CIMENTO PORTLAND COMPOSTO CP II-32</v>
      </c>
      <c r="F519" s="169" t="str">
        <f>IF($D519&lt;&gt;"",VLOOKUP($D519,'SINAPI JANEIRO-2022'!$1:$1048576,3,FALSE),"")</f>
        <v xml:space="preserve">KG    </v>
      </c>
      <c r="G519" s="170">
        <v>0.5</v>
      </c>
      <c r="H519" s="171">
        <f>IF($D519&lt;&gt;"",VLOOKUP($D519,'SINAPI JANEIRO-2022'!$1:$1048576,4,FALSE),"")</f>
        <v>0.69</v>
      </c>
      <c r="I519" s="172">
        <f t="shared" si="65"/>
        <v>0.34</v>
      </c>
    </row>
    <row r="520" spans="2:9" ht="25.5">
      <c r="B520" s="49" t="s">
        <v>3576</v>
      </c>
      <c r="C520" s="50" t="s">
        <v>3565</v>
      </c>
      <c r="D520" s="54">
        <v>7334</v>
      </c>
      <c r="E520" s="168" t="str">
        <f>IF($D520&lt;&gt;"",VLOOKUP($D520,'SINAPI JANEIRO-2022'!$A$1:G112963,2,FALSE),"")</f>
        <v>ADITIVO ADESIVO LIQUIDO PARA ARGAMASSAS DE REVESTIMENTOS CIMENTICIOS</v>
      </c>
      <c r="F520" s="169" t="str">
        <f>IF($D520&lt;&gt;"",VLOOKUP($D520,'SINAPI JANEIRO-2022'!$1:$1048576,3,FALSE),"")</f>
        <v xml:space="preserve">L     </v>
      </c>
      <c r="G520" s="170">
        <v>0.435</v>
      </c>
      <c r="H520" s="171">
        <f>IF($D520&lt;&gt;"",VLOOKUP($D520,'SINAPI JANEIRO-2022'!$1:$1048576,4,FALSE),"")</f>
        <v>26.6</v>
      </c>
      <c r="I520" s="172">
        <f t="shared" si="65"/>
        <v>11.57</v>
      </c>
    </row>
    <row r="521" spans="2:9" ht="14.25" customHeight="1">
      <c r="B521" s="180"/>
      <c r="C521" s="181"/>
      <c r="D521" s="181"/>
      <c r="E521" s="182"/>
      <c r="F521" s="181"/>
      <c r="G521" s="183"/>
      <c r="H521" s="184"/>
      <c r="I521" s="185"/>
    </row>
    <row r="522" spans="2:9" ht="25.5" customHeight="1">
      <c r="B522" s="164" t="s">
        <v>3668</v>
      </c>
      <c r="C522" s="59"/>
      <c r="D522" s="59"/>
      <c r="E522" s="46" t="s">
        <v>3669</v>
      </c>
      <c r="F522" s="47" t="s">
        <v>149</v>
      </c>
      <c r="G522" s="165">
        <v>1</v>
      </c>
      <c r="H522" s="166"/>
      <c r="I522" s="167">
        <f>TRUNC(SUM(I523:I526),2)</f>
        <v>57.42</v>
      </c>
    </row>
    <row r="523" spans="2:9" ht="18.75" customHeight="1">
      <c r="B523" s="49" t="s">
        <v>3564</v>
      </c>
      <c r="C523" s="50" t="s">
        <v>3565</v>
      </c>
      <c r="D523" s="54">
        <v>88309</v>
      </c>
      <c r="E523" s="168" t="str">
        <f>IF($D523&lt;&gt;"",VLOOKUP($D523,'SINAPI JANEIRO-2022'!$A$1:G112966,2,FALSE),"")</f>
        <v>PEDREIRO COM ENCARGOS COMPLEMENTARES</v>
      </c>
      <c r="F523" s="169" t="str">
        <f>IF($D523&lt;&gt;"",VLOOKUP($D523,'SINAPI JANEIRO-2022'!$1:$1048576,3,FALSE),"")</f>
        <v>H</v>
      </c>
      <c r="G523" s="170">
        <v>1</v>
      </c>
      <c r="H523" s="171">
        <f>IF($D523&lt;&gt;"",VLOOKUP($D523,'SINAPI JANEIRO-2022'!$1:$1048576,4,FALSE),"")</f>
        <v>18.86</v>
      </c>
      <c r="I523" s="172">
        <f t="shared" ref="I523:I526" si="66">TRUNC(G523*H523,2)</f>
        <v>18.86</v>
      </c>
    </row>
    <row r="524" spans="2:9">
      <c r="B524" s="49" t="s">
        <v>3564</v>
      </c>
      <c r="C524" s="50" t="s">
        <v>3565</v>
      </c>
      <c r="D524" s="54">
        <v>88316</v>
      </c>
      <c r="E524" s="168" t="str">
        <f>IF($D524&lt;&gt;"",VLOOKUP($D524,'SINAPI JANEIRO-2022'!$A$1:G112967,2,FALSE),"")</f>
        <v>SERVENTE COM ENCARGOS COMPLEMENTARES</v>
      </c>
      <c r="F524" s="169" t="str">
        <f>IF($D524&lt;&gt;"",VLOOKUP($D524,'SINAPI JANEIRO-2022'!$1:$1048576,3,FALSE),"")</f>
        <v>H</v>
      </c>
      <c r="G524" s="170">
        <v>1</v>
      </c>
      <c r="H524" s="171">
        <f>IF($D524&lt;&gt;"",VLOOKUP($D524,'SINAPI JANEIRO-2022'!$1:$1048576,4,FALSE),"")</f>
        <v>15.16</v>
      </c>
      <c r="I524" s="172">
        <f t="shared" si="66"/>
        <v>15.16</v>
      </c>
    </row>
    <row r="525" spans="2:9" ht="25.5">
      <c r="B525" s="49" t="s">
        <v>3564</v>
      </c>
      <c r="C525" s="50" t="s">
        <v>3565</v>
      </c>
      <c r="D525" s="54">
        <v>88629</v>
      </c>
      <c r="E525" s="168" t="str">
        <f>IF($D525&lt;&gt;"",VLOOKUP($D525,'SINAPI JANEIRO-2022'!$A$1:G112968,2,FALSE),"")</f>
        <v>ARGAMASSA TRAÇO 1:3 (EM VOLUME DE CIMENTO E AREIA MÉDIA ÚMIDA), PREPARO MANUAL. AF_08/2019</v>
      </c>
      <c r="F525" s="169" t="str">
        <f>IF($D525&lt;&gt;"",VLOOKUP($D525,'SINAPI JANEIRO-2022'!$1:$1048576,3,FALSE),"")</f>
        <v>M3</v>
      </c>
      <c r="G525" s="170">
        <v>0.03</v>
      </c>
      <c r="H525" s="171">
        <f>IF($D525&lt;&gt;"",VLOOKUP($D525,'SINAPI JANEIRO-2022'!$1:$1048576,4,FALSE),"")</f>
        <v>550.9</v>
      </c>
      <c r="I525" s="172">
        <f t="shared" si="66"/>
        <v>16.52</v>
      </c>
    </row>
    <row r="526" spans="2:9" ht="25.5">
      <c r="B526" s="49" t="s">
        <v>3576</v>
      </c>
      <c r="C526" s="50" t="s">
        <v>3565</v>
      </c>
      <c r="D526" s="54">
        <v>3673</v>
      </c>
      <c r="E526" s="168" t="str">
        <f>IF($D526&lt;&gt;"",VLOOKUP($D526,'SINAPI JANEIRO-2022'!$A$1:G112969,2,FALSE),"")</f>
        <v>JUNTA PLASTICA DE DILATACAO PARA PISOS, COR CINZA, 27 X 3 MM (ALTURA X ESPESSURA)</v>
      </c>
      <c r="F526" s="169" t="str">
        <f>IF($D526&lt;&gt;"",VLOOKUP($D526,'SINAPI JANEIRO-2022'!$1:$1048576,3,FALSE),"")</f>
        <v xml:space="preserve">M     </v>
      </c>
      <c r="G526" s="170">
        <v>4</v>
      </c>
      <c r="H526" s="171">
        <f>IF($D526&lt;&gt;"",VLOOKUP($D526,'SINAPI JANEIRO-2022'!$1:$1048576,4,FALSE),"")</f>
        <v>1.72</v>
      </c>
      <c r="I526" s="172">
        <f t="shared" si="66"/>
        <v>6.88</v>
      </c>
    </row>
    <row r="527" spans="2:9" ht="14.25" customHeight="1">
      <c r="B527" s="180"/>
      <c r="C527" s="181"/>
      <c r="D527" s="181"/>
      <c r="E527" s="182"/>
      <c r="F527" s="181"/>
      <c r="G527" s="183"/>
      <c r="H527" s="184"/>
      <c r="I527" s="185"/>
    </row>
    <row r="528" spans="2:9" ht="14.25" customHeight="1">
      <c r="B528" s="180"/>
      <c r="C528" s="181"/>
      <c r="D528" s="181"/>
      <c r="E528" s="182"/>
      <c r="F528" s="181"/>
      <c r="G528" s="183"/>
      <c r="H528" s="184"/>
      <c r="I528" s="185"/>
    </row>
    <row r="529" spans="2:9" ht="15" customHeight="1">
      <c r="B529" s="164" t="s">
        <v>3671</v>
      </c>
      <c r="C529" s="59"/>
      <c r="D529" s="59"/>
      <c r="E529" s="46" t="s">
        <v>3672</v>
      </c>
      <c r="F529" s="47" t="s">
        <v>149</v>
      </c>
      <c r="G529" s="165">
        <v>1</v>
      </c>
      <c r="H529" s="166"/>
      <c r="I529" s="167">
        <f>TRUNC(SUM(I530:I533),2)</f>
        <v>105.64</v>
      </c>
    </row>
    <row r="530" spans="2:9">
      <c r="B530" s="49" t="s">
        <v>3564</v>
      </c>
      <c r="C530" s="50" t="s">
        <v>3565</v>
      </c>
      <c r="D530" s="54">
        <v>88309</v>
      </c>
      <c r="E530" s="168" t="str">
        <f>IF($D530&lt;&gt;"",VLOOKUP($D530,'SINAPI JANEIRO-2022'!$A$1:G112979,2,FALSE),"")</f>
        <v>PEDREIRO COM ENCARGOS COMPLEMENTARES</v>
      </c>
      <c r="F530" s="169" t="str">
        <f>IF($D530&lt;&gt;"",VLOOKUP($D530,'SINAPI JANEIRO-2022'!$1:$1048576,3,FALSE),"")</f>
        <v>H</v>
      </c>
      <c r="G530" s="170">
        <v>0.38</v>
      </c>
      <c r="H530" s="171">
        <f>IF($D530&lt;&gt;"",VLOOKUP($D530,'SINAPI JANEIRO-2022'!$1:$1048576,4,FALSE),"")</f>
        <v>18.86</v>
      </c>
      <c r="I530" s="172">
        <f t="shared" ref="I530:I533" si="67">TRUNC(G530*H530,2)</f>
        <v>7.16</v>
      </c>
    </row>
    <row r="531" spans="2:9">
      <c r="B531" s="49" t="s">
        <v>3564</v>
      </c>
      <c r="C531" s="50" t="s">
        <v>3565</v>
      </c>
      <c r="D531" s="54">
        <v>88316</v>
      </c>
      <c r="E531" s="168" t="str">
        <f>IF($D531&lt;&gt;"",VLOOKUP($D531,'SINAPI JANEIRO-2022'!$A$1:G112980,2,FALSE),"")</f>
        <v>SERVENTE COM ENCARGOS COMPLEMENTARES</v>
      </c>
      <c r="F531" s="169" t="str">
        <f>IF($D531&lt;&gt;"",VLOOKUP($D531,'SINAPI JANEIRO-2022'!$1:$1048576,3,FALSE),"")</f>
        <v>H</v>
      </c>
      <c r="G531" s="170">
        <v>0.42</v>
      </c>
      <c r="H531" s="171">
        <f>IF($D531&lt;&gt;"",VLOOKUP($D531,'SINAPI JANEIRO-2022'!$1:$1048576,4,FALSE),"")</f>
        <v>15.16</v>
      </c>
      <c r="I531" s="172">
        <f t="shared" si="67"/>
        <v>6.36</v>
      </c>
    </row>
    <row r="532" spans="2:9" ht="25.5">
      <c r="B532" s="49" t="s">
        <v>3576</v>
      </c>
      <c r="C532" s="50" t="s">
        <v>3565</v>
      </c>
      <c r="D532" s="54">
        <v>4790</v>
      </c>
      <c r="E532" s="168" t="str">
        <f>IF($D532&lt;&gt;"",VLOOKUP($D532,'SINAPI JANEIRO-2022'!$A$1:G112981,2,FALSE),"")</f>
        <v>PLACA VINILICA SEMIFLEXIVEL PARA REVESTIMENTO DE PISOS E PAREDES, E = 2 MM (SEM COLOCACAO)</v>
      </c>
      <c r="F532" s="169" t="str">
        <f>IF($D532&lt;&gt;"",VLOOKUP($D532,'SINAPI JANEIRO-2022'!$1:$1048576,3,FALSE),"")</f>
        <v xml:space="preserve">M2    </v>
      </c>
      <c r="G532" s="170">
        <v>1.07</v>
      </c>
      <c r="H532" s="171">
        <f>IF($D532&lt;&gt;"",VLOOKUP($D532,'SINAPI JANEIRO-2022'!$1:$1048576,4,FALSE),"")</f>
        <v>83</v>
      </c>
      <c r="I532" s="172">
        <f t="shared" si="67"/>
        <v>88.81</v>
      </c>
    </row>
    <row r="533" spans="2:9">
      <c r="B533" s="49" t="s">
        <v>3576</v>
      </c>
      <c r="C533" s="50" t="s">
        <v>3565</v>
      </c>
      <c r="D533" s="54">
        <v>4791</v>
      </c>
      <c r="E533" s="168" t="str">
        <f>IF($D533&lt;&gt;"",VLOOKUP($D533,'SINAPI JANEIRO-2022'!$A$1:G112982,2,FALSE),"")</f>
        <v>ADESIVO ACRILICO DE BASE AQUOSA / COLA DE CONTATO</v>
      </c>
      <c r="F533" s="169" t="str">
        <f>IF($D533&lt;&gt;"",VLOOKUP($D533,'SINAPI JANEIRO-2022'!$1:$1048576,3,FALSE),"")</f>
        <v xml:space="preserve">KG    </v>
      </c>
      <c r="G533" s="170">
        <v>0.18</v>
      </c>
      <c r="H533" s="171">
        <f>IF($D533&lt;&gt;"",VLOOKUP($D533,'SINAPI JANEIRO-2022'!$1:$1048576,4,FALSE),"")</f>
        <v>18.440000000000001</v>
      </c>
      <c r="I533" s="172">
        <f t="shared" si="67"/>
        <v>3.31</v>
      </c>
    </row>
    <row r="534" spans="2:9" ht="14.25" customHeight="1">
      <c r="B534" s="180"/>
      <c r="C534" s="181"/>
      <c r="D534" s="181"/>
      <c r="E534" s="182"/>
      <c r="F534" s="181"/>
      <c r="G534" s="183"/>
      <c r="H534" s="184"/>
      <c r="I534" s="185"/>
    </row>
    <row r="535" spans="2:9" ht="25.5" customHeight="1">
      <c r="B535" s="164" t="s">
        <v>3673</v>
      </c>
      <c r="C535" s="59"/>
      <c r="D535" s="59"/>
      <c r="E535" s="46" t="s">
        <v>3674</v>
      </c>
      <c r="F535" s="47" t="s">
        <v>3520</v>
      </c>
      <c r="G535" s="165"/>
      <c r="H535" s="166"/>
      <c r="I535" s="167">
        <f>TRUNC(SUM(I536:I536),2)</f>
        <v>136.28</v>
      </c>
    </row>
    <row r="536" spans="2:9" ht="25.5">
      <c r="B536" s="49" t="s">
        <v>3564</v>
      </c>
      <c r="C536" s="50" t="s">
        <v>3565</v>
      </c>
      <c r="D536" s="54">
        <v>101094</v>
      </c>
      <c r="E536" s="168" t="str">
        <f>IF($D536&lt;&gt;"",VLOOKUP($D536,'SINAPI JANEIRO-2022'!$A$1:G112985,2,FALSE),"")</f>
        <v>PISO PODOTÁTIL, DIRECIONAL OU ALERTA, ASSENTADO SOBRE ARGAMASSA. AF_05/2020</v>
      </c>
      <c r="F536" s="169" t="str">
        <f>IF($D536&lt;&gt;"",VLOOKUP($D536,'SINAPI JANEIRO-2022'!$1:$1048576,3,FALSE),"")</f>
        <v>M</v>
      </c>
      <c r="G536" s="170">
        <v>1</v>
      </c>
      <c r="H536" s="171">
        <f>IF($D536&lt;&gt;"",VLOOKUP($D536,'SINAPI JANEIRO-2022'!$1:$1048576,4,FALSE),"")</f>
        <v>136.28</v>
      </c>
      <c r="I536" s="172">
        <f t="shared" ref="I536" si="68">TRUNC(G536*H536,2)</f>
        <v>136.28</v>
      </c>
    </row>
    <row r="537" spans="2:9" ht="14.25" customHeight="1">
      <c r="B537" s="180"/>
      <c r="C537" s="181"/>
      <c r="D537" s="181"/>
      <c r="E537" s="182"/>
      <c r="F537" s="181"/>
      <c r="G537" s="183"/>
      <c r="H537" s="184"/>
      <c r="I537" s="185"/>
    </row>
    <row r="538" spans="2:9" ht="25.5" customHeight="1">
      <c r="B538" s="164" t="s">
        <v>3675</v>
      </c>
      <c r="C538" s="59"/>
      <c r="D538" s="59"/>
      <c r="E538" s="46" t="s">
        <v>3676</v>
      </c>
      <c r="F538" s="47" t="s">
        <v>3520</v>
      </c>
      <c r="G538" s="165"/>
      <c r="H538" s="166"/>
      <c r="I538" s="167">
        <f>TRUNC(SUM(I539:I539),2)</f>
        <v>136.28</v>
      </c>
    </row>
    <row r="539" spans="2:9" ht="25.5">
      <c r="B539" s="49" t="s">
        <v>3564</v>
      </c>
      <c r="C539" s="50" t="s">
        <v>3565</v>
      </c>
      <c r="D539" s="54">
        <v>101094</v>
      </c>
      <c r="E539" s="168" t="str">
        <f>IF($D539&lt;&gt;"",VLOOKUP($D539,'SINAPI JANEIRO-2022'!$A$1:G112993,2,FALSE),"")</f>
        <v>PISO PODOTÁTIL, DIRECIONAL OU ALERTA, ASSENTADO SOBRE ARGAMASSA. AF_05/2020</v>
      </c>
      <c r="F539" s="169" t="str">
        <f>IF($D539&lt;&gt;"",VLOOKUP($D539,'SINAPI JANEIRO-2022'!$1:$1048576,3,FALSE),"")</f>
        <v>M</v>
      </c>
      <c r="G539" s="170">
        <v>1</v>
      </c>
      <c r="H539" s="171">
        <f>IF($D539&lt;&gt;"",VLOOKUP($D539,'SINAPI JANEIRO-2022'!$1:$1048576,4,FALSE),"")</f>
        <v>136.28</v>
      </c>
      <c r="I539" s="172">
        <f t="shared" ref="I539" si="69">TRUNC(G539*H539,2)</f>
        <v>136.28</v>
      </c>
    </row>
    <row r="540" spans="2:9" ht="14.25" customHeight="1">
      <c r="B540" s="180"/>
      <c r="C540" s="181"/>
      <c r="D540" s="181"/>
      <c r="E540" s="182"/>
      <c r="F540" s="181"/>
      <c r="G540" s="183"/>
      <c r="H540" s="184"/>
      <c r="I540" s="185"/>
    </row>
    <row r="541" spans="2:9" ht="15">
      <c r="B541" s="164" t="s">
        <v>11200</v>
      </c>
      <c r="C541" s="59"/>
      <c r="D541" s="59"/>
      <c r="E541" s="46" t="s">
        <v>3973</v>
      </c>
      <c r="F541" s="47" t="s">
        <v>1</v>
      </c>
      <c r="G541" s="165"/>
      <c r="H541" s="166"/>
      <c r="I541" s="167">
        <f>TRUNC(SUM(I542:I546),2)</f>
        <v>49.17</v>
      </c>
    </row>
    <row r="542" spans="2:9">
      <c r="B542" s="49" t="s">
        <v>3564</v>
      </c>
      <c r="C542" s="50" t="s">
        <v>3565</v>
      </c>
      <c r="D542" s="54">
        <v>88316</v>
      </c>
      <c r="E542" s="168" t="str">
        <f>IF($D542&lt;&gt;"",VLOOKUP($D542,'SINAPI JANEIRO-2022'!$A$1:G113001,2,FALSE),"")</f>
        <v>SERVENTE COM ENCARGOS COMPLEMENTARES</v>
      </c>
      <c r="F542" s="169" t="str">
        <f>IF($D542&lt;&gt;"",VLOOKUP($D542,'SINAPI JANEIRO-2022'!$1:$1048576,3,FALSE),"")</f>
        <v>H</v>
      </c>
      <c r="G542" s="170">
        <v>0.3</v>
      </c>
      <c r="H542" s="171">
        <f>IF($D542&lt;&gt;"",VLOOKUP($D542,'SINAPI JANEIRO-2022'!$1:$1048576,4,FALSE),"")</f>
        <v>15.16</v>
      </c>
      <c r="I542" s="172">
        <f t="shared" ref="I542:I546" si="70">TRUNC(G542*H542,2)</f>
        <v>4.54</v>
      </c>
    </row>
    <row r="543" spans="2:9">
      <c r="B543" s="49" t="s">
        <v>3564</v>
      </c>
      <c r="C543" s="50" t="s">
        <v>3565</v>
      </c>
      <c r="D543" s="54">
        <v>88320</v>
      </c>
      <c r="E543" s="168" t="str">
        <f>IF($D543&lt;&gt;"",VLOOKUP($D543,'SINAPI JANEIRO-2022'!$A$1:G113002,2,FALSE),"")</f>
        <v>TAQUEADOR OU TAQUEIRO COM ENCARGOS COMPLEMENTARES</v>
      </c>
      <c r="F543" s="169" t="str">
        <f>IF($D543&lt;&gt;"",VLOOKUP($D543,'SINAPI JANEIRO-2022'!$1:$1048576,3,FALSE),"")</f>
        <v>H</v>
      </c>
      <c r="G543" s="170">
        <v>0.3</v>
      </c>
      <c r="H543" s="171">
        <f>IF($D543&lt;&gt;"",VLOOKUP($D543,'SINAPI JANEIRO-2022'!$1:$1048576,4,FALSE),"")</f>
        <v>21.76</v>
      </c>
      <c r="I543" s="172">
        <f t="shared" si="70"/>
        <v>6.52</v>
      </c>
    </row>
    <row r="544" spans="2:9">
      <c r="B544" s="49" t="s">
        <v>3564</v>
      </c>
      <c r="C544" s="50" t="s">
        <v>3577</v>
      </c>
      <c r="D544" s="54"/>
      <c r="E544" s="168" t="s">
        <v>11201</v>
      </c>
      <c r="F544" s="169" t="s">
        <v>1</v>
      </c>
      <c r="G544" s="170">
        <v>1.05</v>
      </c>
      <c r="H544" s="171">
        <v>35</v>
      </c>
      <c r="I544" s="172">
        <f t="shared" ref="I544" si="71">TRUNC(G544*H544,2)</f>
        <v>36.75</v>
      </c>
    </row>
    <row r="545" spans="2:9" ht="38.25">
      <c r="B545" s="49" t="s">
        <v>3576</v>
      </c>
      <c r="C545" s="50" t="s">
        <v>3565</v>
      </c>
      <c r="D545" s="54">
        <v>7568</v>
      </c>
      <c r="E545" s="168" t="str">
        <f>IF($D545&lt;&gt;"",VLOOKUP($D545,'SINAPI JANEIRO-2022'!$A$1:G113003,2,FALSE),"")</f>
        <v>BUCHA DE NYLON SEM ABA S10, COM PARAFUSO DE 6,10 X 65 MM EM ACO ZINCADO COM ROSCA SOBERBA, CABECA CHATA E FENDA PHILLIPS</v>
      </c>
      <c r="F545" s="169" t="str">
        <f>IF($D545&lt;&gt;"",VLOOKUP($D545,'SINAPI JANEIRO-2022'!$1:$1048576,3,FALSE),"")</f>
        <v xml:space="preserve">UN    </v>
      </c>
      <c r="G545" s="170">
        <v>1.1599999999999999</v>
      </c>
      <c r="H545" s="171">
        <f>IF($D545&lt;&gt;"",VLOOKUP($D545,'SINAPI JANEIRO-2022'!$1:$1048576,4,FALSE),"")</f>
        <v>0.61</v>
      </c>
      <c r="I545" s="172">
        <f t="shared" si="70"/>
        <v>0.7</v>
      </c>
    </row>
    <row r="546" spans="2:9">
      <c r="B546" s="49" t="s">
        <v>3576</v>
      </c>
      <c r="C546" s="50" t="s">
        <v>3565</v>
      </c>
      <c r="D546" s="54">
        <v>44396</v>
      </c>
      <c r="E546" s="168" t="str">
        <f>IF($D546&lt;&gt;"",VLOOKUP($D546,'SINAPI JANEIRO-2022'!$A$1:G113004,2,FALSE),"")</f>
        <v>COLA BRANCA BASE PVA</v>
      </c>
      <c r="F546" s="169" t="str">
        <f>IF($D546&lt;&gt;"",VLOOKUP($D546,'SINAPI JANEIRO-2022'!$1:$1048576,3,FALSE),"")</f>
        <v xml:space="preserve">KG    </v>
      </c>
      <c r="G546" s="170">
        <v>0.04</v>
      </c>
      <c r="H546" s="171">
        <f>IF($D546&lt;&gt;"",VLOOKUP($D546,'SINAPI JANEIRO-2022'!$1:$1048576,4,FALSE),"")</f>
        <v>16.66</v>
      </c>
      <c r="I546" s="172">
        <f t="shared" si="70"/>
        <v>0.66</v>
      </c>
    </row>
    <row r="547" spans="2:9" ht="14.25" customHeight="1">
      <c r="B547" s="49"/>
      <c r="C547" s="50"/>
      <c r="D547" s="54"/>
      <c r="E547" s="168"/>
      <c r="F547" s="169"/>
      <c r="G547" s="170"/>
      <c r="H547" s="171"/>
      <c r="I547" s="172"/>
    </row>
    <row r="548" spans="2:9" ht="15" customHeight="1">
      <c r="B548" s="164" t="s">
        <v>3677</v>
      </c>
      <c r="C548" s="59"/>
      <c r="D548" s="59"/>
      <c r="E548" s="46" t="s">
        <v>3678</v>
      </c>
      <c r="F548" s="47" t="s">
        <v>3520</v>
      </c>
      <c r="G548" s="165"/>
      <c r="H548" s="166"/>
      <c r="I548" s="167">
        <f>TRUNC(SUM(I549:I552),2)</f>
        <v>28.86</v>
      </c>
    </row>
    <row r="549" spans="2:9">
      <c r="B549" s="49" t="s">
        <v>3576</v>
      </c>
      <c r="C549" s="50" t="s">
        <v>3565</v>
      </c>
      <c r="D549" s="54">
        <v>4791</v>
      </c>
      <c r="E549" s="168" t="str">
        <f>IF($D549&lt;&gt;"",VLOOKUP($D549,'SINAPI JANEIRO-2022'!$A$1:G113001,2,FALSE),"")</f>
        <v>ADESIVO ACRILICO DE BASE AQUOSA / COLA DE CONTATO</v>
      </c>
      <c r="F549" s="169" t="str">
        <f>IF($D549&lt;&gt;"",VLOOKUP($D549,'SINAPI JANEIRO-2022'!$1:$1048576,3,FALSE),"")</f>
        <v xml:space="preserve">KG    </v>
      </c>
      <c r="G549" s="170">
        <v>7.0000000000000007E-2</v>
      </c>
      <c r="H549" s="171">
        <f>IF($D549&lt;&gt;"",VLOOKUP($D549,'SINAPI JANEIRO-2022'!$1:$1048576,4,FALSE),"")</f>
        <v>18.440000000000001</v>
      </c>
      <c r="I549" s="172">
        <f t="shared" ref="I549:I552" si="72">TRUNC(G549*H549,2)</f>
        <v>1.29</v>
      </c>
    </row>
    <row r="550" spans="2:9">
      <c r="B550" s="49" t="s">
        <v>3576</v>
      </c>
      <c r="C550" s="50" t="s">
        <v>3565</v>
      </c>
      <c r="D550" s="54">
        <v>4804</v>
      </c>
      <c r="E550" s="168" t="str">
        <f>IF($D550&lt;&gt;"",VLOOKUP($D550,'SINAPI JANEIRO-2022'!$A$1:G113002,2,FALSE),"")</f>
        <v>RODAPE PLANO PARA PISO VINILICO, H = 5 CM</v>
      </c>
      <c r="F550" s="169" t="str">
        <f>IF($D550&lt;&gt;"",VLOOKUP($D550,'SINAPI JANEIRO-2022'!$1:$1048576,3,FALSE),"")</f>
        <v xml:space="preserve">M     </v>
      </c>
      <c r="G550" s="170">
        <v>1.05</v>
      </c>
      <c r="H550" s="171">
        <f>IF($D550&lt;&gt;"",VLOOKUP($D550,'SINAPI JANEIRO-2022'!$1:$1048576,4,FALSE),"")</f>
        <v>20.149999999999999</v>
      </c>
      <c r="I550" s="172">
        <f t="shared" si="72"/>
        <v>21.15</v>
      </c>
    </row>
    <row r="551" spans="2:9">
      <c r="B551" s="49" t="s">
        <v>3564</v>
      </c>
      <c r="C551" s="50" t="s">
        <v>3565</v>
      </c>
      <c r="D551" s="54">
        <v>88309</v>
      </c>
      <c r="E551" s="168" t="str">
        <f>IF($D551&lt;&gt;"",VLOOKUP($D551,'SINAPI JANEIRO-2022'!$A$1:G113003,2,FALSE),"")</f>
        <v>PEDREIRO COM ENCARGOS COMPLEMENTARES</v>
      </c>
      <c r="F551" s="169" t="str">
        <f>IF($D551&lt;&gt;"",VLOOKUP($D551,'SINAPI JANEIRO-2022'!$1:$1048576,3,FALSE),"")</f>
        <v>H</v>
      </c>
      <c r="G551" s="170">
        <v>0.1</v>
      </c>
      <c r="H551" s="171">
        <f>IF($D551&lt;&gt;"",VLOOKUP($D551,'SINAPI JANEIRO-2022'!$1:$1048576,4,FALSE),"")</f>
        <v>18.86</v>
      </c>
      <c r="I551" s="172">
        <f t="shared" si="72"/>
        <v>1.88</v>
      </c>
    </row>
    <row r="552" spans="2:9">
      <c r="B552" s="49" t="s">
        <v>3564</v>
      </c>
      <c r="C552" s="50" t="s">
        <v>3565</v>
      </c>
      <c r="D552" s="54">
        <v>88316</v>
      </c>
      <c r="E552" s="168" t="str">
        <f>IF($D552&lt;&gt;"",VLOOKUP($D552,'SINAPI JANEIRO-2022'!$A$1:G113004,2,FALSE),"")</f>
        <v>SERVENTE COM ENCARGOS COMPLEMENTARES</v>
      </c>
      <c r="F552" s="169" t="str">
        <f>IF($D552&lt;&gt;"",VLOOKUP($D552,'SINAPI JANEIRO-2022'!$1:$1048576,3,FALSE),"")</f>
        <v>H</v>
      </c>
      <c r="G552" s="170">
        <v>0.3</v>
      </c>
      <c r="H552" s="171">
        <f>IF($D552&lt;&gt;"",VLOOKUP($D552,'SINAPI JANEIRO-2022'!$1:$1048576,4,FALSE),"")</f>
        <v>15.16</v>
      </c>
      <c r="I552" s="172">
        <f t="shared" si="72"/>
        <v>4.54</v>
      </c>
    </row>
    <row r="553" spans="2:9" ht="14.25" customHeight="1">
      <c r="B553" s="180"/>
      <c r="C553" s="181"/>
      <c r="D553" s="181"/>
      <c r="E553" s="182"/>
      <c r="F553" s="181"/>
      <c r="G553" s="183"/>
      <c r="H553" s="184"/>
      <c r="I553" s="185"/>
    </row>
    <row r="554" spans="2:9" ht="15" customHeight="1">
      <c r="B554" s="164" t="s">
        <v>3679</v>
      </c>
      <c r="C554" s="59"/>
      <c r="D554" s="59"/>
      <c r="E554" s="46" t="s">
        <v>3680</v>
      </c>
      <c r="F554" s="47" t="s">
        <v>1</v>
      </c>
      <c r="G554" s="165"/>
      <c r="H554" s="166"/>
      <c r="I554" s="167">
        <f>TRUNC(SUM(I555:I558),2)</f>
        <v>113.87</v>
      </c>
    </row>
    <row r="555" spans="2:9">
      <c r="B555" s="49" t="s">
        <v>3564</v>
      </c>
      <c r="C555" s="50" t="s">
        <v>3565</v>
      </c>
      <c r="D555" s="54">
        <v>88309</v>
      </c>
      <c r="E555" s="168" t="str">
        <f>IF($D555&lt;&gt;"",VLOOKUP($D555,'SINAPI JANEIRO-2022'!$A$1:G113007,2,FALSE),"")</f>
        <v>PEDREIRO COM ENCARGOS COMPLEMENTARES</v>
      </c>
      <c r="F555" s="169" t="str">
        <f>IF($D555&lt;&gt;"",VLOOKUP($D555,'SINAPI JANEIRO-2022'!$1:$1048576,3,FALSE),"")</f>
        <v>H</v>
      </c>
      <c r="G555" s="170">
        <v>0.5</v>
      </c>
      <c r="H555" s="171">
        <f>IF($D555&lt;&gt;"",VLOOKUP($D555,'SINAPI JANEIRO-2022'!$1:$1048576,4,FALSE),"")</f>
        <v>18.86</v>
      </c>
      <c r="I555" s="172">
        <f t="shared" ref="I555:I558" si="73">TRUNC(G555*H555,2)</f>
        <v>9.43</v>
      </c>
    </row>
    <row r="556" spans="2:9">
      <c r="B556" s="49" t="s">
        <v>3564</v>
      </c>
      <c r="C556" s="50" t="s">
        <v>3565</v>
      </c>
      <c r="D556" s="54">
        <v>88316</v>
      </c>
      <c r="E556" s="168" t="str">
        <f>IF($D556&lt;&gt;"",VLOOKUP($D556,'SINAPI JANEIRO-2022'!$A$1:G113008,2,FALSE),"")</f>
        <v>SERVENTE COM ENCARGOS COMPLEMENTARES</v>
      </c>
      <c r="F556" s="169" t="str">
        <f>IF($D556&lt;&gt;"",VLOOKUP($D556,'SINAPI JANEIRO-2022'!$1:$1048576,3,FALSE),"")</f>
        <v>H</v>
      </c>
      <c r="G556" s="170">
        <v>0.25</v>
      </c>
      <c r="H556" s="171">
        <f>IF($D556&lt;&gt;"",VLOOKUP($D556,'SINAPI JANEIRO-2022'!$1:$1048576,4,FALSE),"")</f>
        <v>15.16</v>
      </c>
      <c r="I556" s="172">
        <f t="shared" si="73"/>
        <v>3.79</v>
      </c>
    </row>
    <row r="557" spans="2:9" ht="42" customHeight="1">
      <c r="B557" s="49" t="s">
        <v>3576</v>
      </c>
      <c r="C557" s="50" t="s">
        <v>3565</v>
      </c>
      <c r="D557" s="54">
        <v>87301</v>
      </c>
      <c r="E557" s="168" t="str">
        <f>IF($D557&lt;&gt;"",VLOOKUP($D557,'SINAPI JANEIRO-2022'!$A$1:G113009,2,FALSE),"")</f>
        <v>ARGAMASSA TRAÇO 1:4 (EM VOLUME DE CIMENTO E AREIA MÉDIA ÚMIDA) PARA CONTRAPISO, PREPARO MECÂNICO COM BETONEIRA 400 L. AF_08/2019</v>
      </c>
      <c r="F557" s="169" t="str">
        <f>IF($D557&lt;&gt;"",VLOOKUP($D557,'SINAPI JANEIRO-2022'!$1:$1048576,3,FALSE),"")</f>
        <v>M3</v>
      </c>
      <c r="G557" s="170">
        <v>3.8E-3</v>
      </c>
      <c r="H557" s="171">
        <f>IF($D557&lt;&gt;"",VLOOKUP($D557,'SINAPI JANEIRO-2022'!$1:$1048576,4,FALSE),"")</f>
        <v>498.72</v>
      </c>
      <c r="I557" s="172">
        <f t="shared" si="73"/>
        <v>1.89</v>
      </c>
    </row>
    <row r="558" spans="2:9" ht="25.5">
      <c r="B558" s="49" t="s">
        <v>3576</v>
      </c>
      <c r="C558" s="50" t="s">
        <v>3565</v>
      </c>
      <c r="D558" s="54">
        <v>98689</v>
      </c>
      <c r="E558" s="168" t="str">
        <f>IF($D558&lt;&gt;"",VLOOKUP($D558,'SINAPI JANEIRO-2022'!$A$1:G113010,2,FALSE),"")</f>
        <v>SOLEIRA EM GRANITO, LARGURA 15 CM, ESPESSURA 2,0 CM. AF_09/2020</v>
      </c>
      <c r="F558" s="169" t="str">
        <f>IF($D558&lt;&gt;"",VLOOKUP($D558,'SINAPI JANEIRO-2022'!$1:$1048576,3,FALSE),"")</f>
        <v>M</v>
      </c>
      <c r="G558" s="170">
        <v>1</v>
      </c>
      <c r="H558" s="171">
        <f>IF($D558&lt;&gt;"",VLOOKUP($D558,'SINAPI JANEIRO-2022'!$1:$1048576,4,FALSE),"")</f>
        <v>98.76</v>
      </c>
      <c r="I558" s="172">
        <f t="shared" si="73"/>
        <v>98.76</v>
      </c>
    </row>
    <row r="559" spans="2:9" ht="14.25" customHeight="1">
      <c r="B559" s="180"/>
      <c r="C559" s="181"/>
      <c r="D559" s="181"/>
      <c r="E559" s="182"/>
      <c r="F559" s="181"/>
      <c r="G559" s="183"/>
      <c r="H559" s="184"/>
      <c r="I559" s="185"/>
    </row>
    <row r="560" spans="2:9" ht="15" customHeight="1">
      <c r="B560" s="164" t="s">
        <v>3681</v>
      </c>
      <c r="C560" s="59"/>
      <c r="D560" s="59"/>
      <c r="E560" s="46" t="s">
        <v>3682</v>
      </c>
      <c r="F560" s="47" t="s">
        <v>1</v>
      </c>
      <c r="G560" s="165"/>
      <c r="H560" s="166"/>
      <c r="I560" s="167">
        <f>TRUNC(SUM(I561:I564),2)</f>
        <v>116.46</v>
      </c>
    </row>
    <row r="561" spans="2:9">
      <c r="B561" s="49" t="s">
        <v>3564</v>
      </c>
      <c r="C561" s="50" t="s">
        <v>3565</v>
      </c>
      <c r="D561" s="54">
        <v>88309</v>
      </c>
      <c r="E561" s="168" t="str">
        <f>IF($D561&lt;&gt;"",VLOOKUP($D561,'SINAPI JANEIRO-2022'!$A$1:G113013,2,FALSE),"")</f>
        <v>PEDREIRO COM ENCARGOS COMPLEMENTARES</v>
      </c>
      <c r="F561" s="169" t="str">
        <f>IF($D561&lt;&gt;"",VLOOKUP($D561,'SINAPI JANEIRO-2022'!$1:$1048576,3,FALSE),"")</f>
        <v>H</v>
      </c>
      <c r="G561" s="170">
        <v>0.55000000000000004</v>
      </c>
      <c r="H561" s="171">
        <f>IF($D561&lt;&gt;"",VLOOKUP($D561,'SINAPI JANEIRO-2022'!$1:$1048576,4,FALSE),"")</f>
        <v>18.86</v>
      </c>
      <c r="I561" s="172">
        <f t="shared" ref="I561:I563" si="74">TRUNC(G561*H561,2)</f>
        <v>10.37</v>
      </c>
    </row>
    <row r="562" spans="2:9">
      <c r="B562" s="49" t="s">
        <v>3564</v>
      </c>
      <c r="C562" s="50" t="s">
        <v>3565</v>
      </c>
      <c r="D562" s="54">
        <v>88316</v>
      </c>
      <c r="E562" s="168" t="str">
        <f>IF($D562&lt;&gt;"",VLOOKUP($D562,'SINAPI JANEIRO-2022'!$A$1:G113014,2,FALSE),"")</f>
        <v>SERVENTE COM ENCARGOS COMPLEMENTARES</v>
      </c>
      <c r="F562" s="169" t="str">
        <f>IF($D562&lt;&gt;"",VLOOKUP($D562,'SINAPI JANEIRO-2022'!$1:$1048576,3,FALSE),"")</f>
        <v>H</v>
      </c>
      <c r="G562" s="170">
        <v>0.28000000000000003</v>
      </c>
      <c r="H562" s="171">
        <f>IF($D562&lt;&gt;"",VLOOKUP($D562,'SINAPI JANEIRO-2022'!$1:$1048576,4,FALSE),"")</f>
        <v>15.16</v>
      </c>
      <c r="I562" s="172">
        <f t="shared" si="74"/>
        <v>4.24</v>
      </c>
    </row>
    <row r="563" spans="2:9">
      <c r="B563" s="49" t="s">
        <v>3576</v>
      </c>
      <c r="C563" s="50" t="s">
        <v>3565</v>
      </c>
      <c r="D563" s="54">
        <v>37595</v>
      </c>
      <c r="E563" s="168" t="str">
        <f>IF($D563&lt;&gt;"",VLOOKUP($D563,'SINAPI JANEIRO-2022'!$A$1:G113015,2,FALSE),"")</f>
        <v>ARGAMASSA COLANTE TIPO AC III</v>
      </c>
      <c r="F563" s="169" t="str">
        <f>IF($D563&lt;&gt;"",VLOOKUP($D563,'SINAPI JANEIRO-2022'!$1:$1048576,3,FALSE),"")</f>
        <v xml:space="preserve">KG    </v>
      </c>
      <c r="G563" s="170">
        <v>1.29</v>
      </c>
      <c r="H563" s="171">
        <f>IF($D563&lt;&gt;"",VLOOKUP($D563,'SINAPI JANEIRO-2022'!$1:$1048576,4,FALSE),"")</f>
        <v>2.52</v>
      </c>
      <c r="I563" s="172">
        <f t="shared" si="74"/>
        <v>3.25</v>
      </c>
    </row>
    <row r="564" spans="2:9" ht="14.25" customHeight="1">
      <c r="B564" s="49" t="s">
        <v>3576</v>
      </c>
      <c r="C564" s="50" t="s">
        <v>3577</v>
      </c>
      <c r="D564" s="54"/>
      <c r="E564" s="212" t="s">
        <v>3683</v>
      </c>
      <c r="F564" s="199" t="s">
        <v>3522</v>
      </c>
      <c r="G564" s="170">
        <v>1</v>
      </c>
      <c r="H564" s="171">
        <v>98.6</v>
      </c>
      <c r="I564" s="172">
        <f>TRUNC(G564*H564,2)</f>
        <v>98.6</v>
      </c>
    </row>
    <row r="565" spans="2:9" ht="14.25" customHeight="1">
      <c r="B565" s="180"/>
      <c r="C565" s="181"/>
      <c r="D565" s="181"/>
      <c r="E565" s="182"/>
      <c r="F565" s="181"/>
      <c r="G565" s="183"/>
      <c r="H565" s="184"/>
      <c r="I565" s="185"/>
    </row>
    <row r="566" spans="2:9" ht="25.5" customHeight="1">
      <c r="B566" s="164" t="s">
        <v>3685</v>
      </c>
      <c r="C566" s="59"/>
      <c r="D566" s="59"/>
      <c r="E566" s="46" t="s">
        <v>3686</v>
      </c>
      <c r="F566" s="47" t="s">
        <v>149</v>
      </c>
      <c r="G566" s="165">
        <v>1</v>
      </c>
      <c r="H566" s="166"/>
      <c r="I566" s="167">
        <f>TRUNC(SUM(I567:I576),2)</f>
        <v>40.119999999999997</v>
      </c>
    </row>
    <row r="567" spans="2:9">
      <c r="B567" s="49" t="s">
        <v>3564</v>
      </c>
      <c r="C567" s="50" t="s">
        <v>3565</v>
      </c>
      <c r="D567" s="54">
        <v>88262</v>
      </c>
      <c r="E567" s="168" t="str">
        <f>IF($D567&lt;&gt;"",VLOOKUP($D567,'SINAPI JANEIRO-2022'!$A$1:G113019,2,FALSE),"")</f>
        <v>CARPINTEIRO DE FORMAS COM ENCARGOS COMPLEMENTARES</v>
      </c>
      <c r="F567" s="169" t="str">
        <f>IF($D567&lt;&gt;"",VLOOKUP($D567,'SINAPI JANEIRO-2022'!$1:$1048576,3,FALSE),"")</f>
        <v>H</v>
      </c>
      <c r="G567" s="170">
        <v>0.1</v>
      </c>
      <c r="H567" s="171">
        <f>IF($D567&lt;&gt;"",VLOOKUP($D567,'SINAPI JANEIRO-2022'!$1:$1048576,4,FALSE),"")</f>
        <v>18.63</v>
      </c>
      <c r="I567" s="172">
        <f t="shared" ref="I567:I576" si="75">TRUNC(G567*H567,2)</f>
        <v>1.86</v>
      </c>
    </row>
    <row r="568" spans="2:9">
      <c r="B568" s="49" t="s">
        <v>3564</v>
      </c>
      <c r="C568" s="50" t="s">
        <v>3565</v>
      </c>
      <c r="D568" s="54">
        <v>88309</v>
      </c>
      <c r="E568" s="168" t="str">
        <f>IF($D568&lt;&gt;"",VLOOKUP($D568,'SINAPI JANEIRO-2022'!$A$1:G113020,2,FALSE),"")</f>
        <v>PEDREIRO COM ENCARGOS COMPLEMENTARES</v>
      </c>
      <c r="F568" s="169" t="str">
        <f>IF($D568&lt;&gt;"",VLOOKUP($D568,'SINAPI JANEIRO-2022'!$1:$1048576,3,FALSE),"")</f>
        <v>H</v>
      </c>
      <c r="G568" s="170">
        <v>0.2</v>
      </c>
      <c r="H568" s="171">
        <f>IF($D568&lt;&gt;"",VLOOKUP($D568,'SINAPI JANEIRO-2022'!$1:$1048576,4,FALSE),"")</f>
        <v>18.86</v>
      </c>
      <c r="I568" s="172">
        <f t="shared" si="75"/>
        <v>3.77</v>
      </c>
    </row>
    <row r="569" spans="2:9">
      <c r="B569" s="49" t="s">
        <v>3564</v>
      </c>
      <c r="C569" s="50" t="s">
        <v>3565</v>
      </c>
      <c r="D569" s="54">
        <v>88316</v>
      </c>
      <c r="E569" s="168" t="str">
        <f>IF($D569&lt;&gt;"",VLOOKUP($D569,'SINAPI JANEIRO-2022'!$A$1:G113021,2,FALSE),"")</f>
        <v>SERVENTE COM ENCARGOS COMPLEMENTARES</v>
      </c>
      <c r="F569" s="169" t="str">
        <f>IF($D569&lt;&gt;"",VLOOKUP($D569,'SINAPI JANEIRO-2022'!$1:$1048576,3,FALSE),"")</f>
        <v>H</v>
      </c>
      <c r="G569" s="170">
        <v>0.76</v>
      </c>
      <c r="H569" s="171">
        <f>IF($D569&lt;&gt;"",VLOOKUP($D569,'SINAPI JANEIRO-2022'!$1:$1048576,4,FALSE),"")</f>
        <v>15.16</v>
      </c>
      <c r="I569" s="172">
        <f t="shared" si="75"/>
        <v>11.52</v>
      </c>
    </row>
    <row r="570" spans="2:9" ht="38.25">
      <c r="B570" s="49" t="s">
        <v>3564</v>
      </c>
      <c r="C570" s="50" t="s">
        <v>3565</v>
      </c>
      <c r="D570" s="54">
        <v>88830</v>
      </c>
      <c r="E570" s="168" t="str">
        <f>IF($D570&lt;&gt;"",VLOOKUP($D570,'SINAPI JANEIRO-2022'!$A$1:G113022,2,FALSE),"")</f>
        <v>BETONEIRA CAPACIDADE NOMINAL DE 400 L, CAPACIDADE DE MISTURA 280 L, MOTOR ELÉTRICO TRIFÁSICO POTÊNCIA DE 2 CV, SEM CARREGADOR - CHP DIURNO. AF_10/2014</v>
      </c>
      <c r="F570" s="169" t="str">
        <f>IF($D570&lt;&gt;"",VLOOKUP($D570,'SINAPI JANEIRO-2022'!$1:$1048576,3,FALSE),"")</f>
        <v>CHP</v>
      </c>
      <c r="G570" s="170">
        <v>0.05</v>
      </c>
      <c r="H570" s="171">
        <f>IF($D570&lt;&gt;"",VLOOKUP($D570,'SINAPI JANEIRO-2022'!$1:$1048576,4,FALSE),"")</f>
        <v>1.85</v>
      </c>
      <c r="I570" s="172">
        <f t="shared" si="75"/>
        <v>0.09</v>
      </c>
    </row>
    <row r="571" spans="2:9" ht="38.25">
      <c r="B571" s="49" t="s">
        <v>3564</v>
      </c>
      <c r="C571" s="50" t="s">
        <v>3565</v>
      </c>
      <c r="D571" s="54">
        <v>88831</v>
      </c>
      <c r="E571" s="168" t="str">
        <f>IF($D571&lt;&gt;"",VLOOKUP($D571,'SINAPI JANEIRO-2022'!$A$1:G113023,2,FALSE),"")</f>
        <v>BETONEIRA CAPACIDADE NOMINAL DE 400 L, CAPACIDADE DE MISTURA 280 L, MOTOR ELÉTRICO TRIFÁSICO POTÊNCIA DE 2 CV, SEM CARREGADOR - CHI DIURNO. AF_10/2014</v>
      </c>
      <c r="F571" s="169" t="str">
        <f>IF($D571&lt;&gt;"",VLOOKUP($D571,'SINAPI JANEIRO-2022'!$1:$1048576,3,FALSE),"")</f>
        <v>CHI</v>
      </c>
      <c r="G571" s="170">
        <v>0.05</v>
      </c>
      <c r="H571" s="171">
        <f>IF($D571&lt;&gt;"",VLOOKUP($D571,'SINAPI JANEIRO-2022'!$1:$1048576,4,FALSE),"")</f>
        <v>0.36</v>
      </c>
      <c r="I571" s="172">
        <f t="shared" si="75"/>
        <v>0.01</v>
      </c>
    </row>
    <row r="572" spans="2:9" ht="25.5">
      <c r="B572" s="49" t="s">
        <v>3576</v>
      </c>
      <c r="C572" s="50" t="s">
        <v>3565</v>
      </c>
      <c r="D572" s="54">
        <v>370</v>
      </c>
      <c r="E572" s="168" t="str">
        <f>IF($D572&lt;&gt;"",VLOOKUP($D572,'SINAPI JANEIRO-2022'!$A$1:G113024,2,FALSE),"")</f>
        <v>AREIA MEDIA - POSTO JAZIDA/FORNECEDOR (RETIRADO NA JAZIDA, SEM TRANSPORTE)</v>
      </c>
      <c r="F572" s="169" t="str">
        <f>IF($D572&lt;&gt;"",VLOOKUP($D572,'SINAPI JANEIRO-2022'!$1:$1048576,3,FALSE),"")</f>
        <v xml:space="preserve">M3    </v>
      </c>
      <c r="G572" s="170">
        <v>4.3499999999999997E-2</v>
      </c>
      <c r="H572" s="171">
        <f>IF($D572&lt;&gt;"",VLOOKUP($D572,'SINAPI JANEIRO-2022'!$1:$1048576,4,FALSE),"")</f>
        <v>82</v>
      </c>
      <c r="I572" s="172">
        <f t="shared" si="75"/>
        <v>3.56</v>
      </c>
    </row>
    <row r="573" spans="2:9">
      <c r="B573" s="49" t="s">
        <v>3576</v>
      </c>
      <c r="C573" s="50" t="s">
        <v>3565</v>
      </c>
      <c r="D573" s="54">
        <v>1379</v>
      </c>
      <c r="E573" s="168" t="str">
        <f>IF($D573&lt;&gt;"",VLOOKUP($D573,'SINAPI JANEIRO-2022'!$A$1:G113025,2,FALSE),"")</f>
        <v>CIMENTO PORTLAND COMPOSTO CP II-32</v>
      </c>
      <c r="F573" s="169" t="str">
        <f>IF($D573&lt;&gt;"",VLOOKUP($D573,'SINAPI JANEIRO-2022'!$1:$1048576,3,FALSE),"")</f>
        <v xml:space="preserve">KG    </v>
      </c>
      <c r="G573" s="170">
        <v>16.03</v>
      </c>
      <c r="H573" s="171">
        <f>IF($D573&lt;&gt;"",VLOOKUP($D573,'SINAPI JANEIRO-2022'!$1:$1048576,4,FALSE),"")</f>
        <v>0.69</v>
      </c>
      <c r="I573" s="172">
        <f t="shared" si="75"/>
        <v>11.06</v>
      </c>
    </row>
    <row r="574" spans="2:9" ht="25.5">
      <c r="B574" s="49" t="s">
        <v>3576</v>
      </c>
      <c r="C574" s="50" t="s">
        <v>3565</v>
      </c>
      <c r="D574" s="54">
        <v>3673</v>
      </c>
      <c r="E574" s="168" t="str">
        <f>IF($D574&lt;&gt;"",VLOOKUP($D574,'SINAPI JANEIRO-2022'!$A$1:G113026,2,FALSE),"")</f>
        <v>JUNTA PLASTICA DE DILATACAO PARA PISOS, COR CINZA, 27 X 3 MM (ALTURA X ESPESSURA)</v>
      </c>
      <c r="F574" s="169" t="str">
        <f>IF($D574&lt;&gt;"",VLOOKUP($D574,'SINAPI JANEIRO-2022'!$1:$1048576,3,FALSE),"")</f>
        <v xml:space="preserve">M     </v>
      </c>
      <c r="G574" s="170">
        <v>2</v>
      </c>
      <c r="H574" s="171">
        <f>IF($D574&lt;&gt;"",VLOOKUP($D574,'SINAPI JANEIRO-2022'!$1:$1048576,4,FALSE),"")</f>
        <v>1.72</v>
      </c>
      <c r="I574" s="172">
        <f t="shared" si="75"/>
        <v>3.44</v>
      </c>
    </row>
    <row r="575" spans="2:9" ht="25.5">
      <c r="B575" s="49" t="s">
        <v>3576</v>
      </c>
      <c r="C575" s="50" t="s">
        <v>3565</v>
      </c>
      <c r="D575" s="54">
        <v>4718</v>
      </c>
      <c r="E575" s="168" t="str">
        <f>IF($D575&lt;&gt;"",VLOOKUP($D575,'SINAPI JANEIRO-2022'!$A$1:G113027,2,FALSE),"")</f>
        <v>PEDRA BRITADA N. 2 (19 A 38 MM) POSTO PEDREIRA/FORNECEDOR, SEM FRETE</v>
      </c>
      <c r="F575" s="169" t="str">
        <f>IF($D575&lt;&gt;"",VLOOKUP($D575,'SINAPI JANEIRO-2022'!$1:$1048576,3,FALSE),"")</f>
        <v xml:space="preserve">M3    </v>
      </c>
      <c r="G575" s="170">
        <v>2.8500000000000001E-2</v>
      </c>
      <c r="H575" s="171">
        <f>IF($D575&lt;&gt;"",VLOOKUP($D575,'SINAPI JANEIRO-2022'!$1:$1048576,4,FALSE),"")</f>
        <v>84.85</v>
      </c>
      <c r="I575" s="172">
        <f t="shared" si="75"/>
        <v>2.41</v>
      </c>
    </row>
    <row r="576" spans="2:9" ht="25.5">
      <c r="B576" s="49" t="s">
        <v>3576</v>
      </c>
      <c r="C576" s="50" t="s">
        <v>3565</v>
      </c>
      <c r="D576" s="54">
        <v>4721</v>
      </c>
      <c r="E576" s="168" t="str">
        <f>IF($D576&lt;&gt;"",VLOOKUP($D576,'SINAPI JANEIRO-2022'!$A$1:G113028,2,FALSE),"")</f>
        <v>PEDRA BRITADA N. 1 (9,5 a 19 MM) POSTO PEDREIRA/FORNECEDOR, SEM FRETE</v>
      </c>
      <c r="F576" s="169" t="str">
        <f>IF($D576&lt;&gt;"",VLOOKUP($D576,'SINAPI JANEIRO-2022'!$1:$1048576,3,FALSE),"")</f>
        <v xml:space="preserve">M3    </v>
      </c>
      <c r="G576" s="170">
        <v>2.8500000000000001E-2</v>
      </c>
      <c r="H576" s="171">
        <f>IF($D576&lt;&gt;"",VLOOKUP($D576,'SINAPI JANEIRO-2022'!$1:$1048576,4,FALSE),"")</f>
        <v>84.4</v>
      </c>
      <c r="I576" s="172">
        <f t="shared" si="75"/>
        <v>2.4</v>
      </c>
    </row>
    <row r="577" spans="2:9" ht="14.25" customHeight="1">
      <c r="B577" s="180"/>
      <c r="C577" s="181"/>
      <c r="D577" s="181"/>
      <c r="E577" s="182"/>
      <c r="F577" s="181"/>
      <c r="G577" s="183"/>
      <c r="H577" s="184"/>
      <c r="I577" s="185"/>
    </row>
    <row r="578" spans="2:9" ht="15" customHeight="1">
      <c r="B578" s="164" t="s">
        <v>3688</v>
      </c>
      <c r="C578" s="59"/>
      <c r="D578" s="59"/>
      <c r="E578" s="46" t="s">
        <v>3689</v>
      </c>
      <c r="F578" s="47" t="s">
        <v>149</v>
      </c>
      <c r="G578" s="165">
        <v>1</v>
      </c>
      <c r="H578" s="166"/>
      <c r="I578" s="167">
        <f>TRUNC(SUM(I579:I581),2)</f>
        <v>45.06</v>
      </c>
    </row>
    <row r="579" spans="2:9" ht="38.25">
      <c r="B579" s="49" t="s">
        <v>3564</v>
      </c>
      <c r="C579" s="50" t="s">
        <v>3565</v>
      </c>
      <c r="D579" s="54">
        <v>11146</v>
      </c>
      <c r="E579" s="168" t="str">
        <f>IF($D579&lt;&gt;"",VLOOKUP($D579,'SINAPI JANEIRO-2022'!$A$1:G113031,2,FALSE),"")</f>
        <v>CONCRETO AUTOADENSAVEL (CAA) CLASSE DE RESISTENCIA C15, ESPALHAMENTO SF2, INCLUI SERVICO DE BOMBEAMENTO (NBR 15823)</v>
      </c>
      <c r="F579" s="169" t="str">
        <f>IF($D579&lt;&gt;"",VLOOKUP($D579,'SINAPI JANEIRO-2022'!$1:$1048576,3,FALSE),"")</f>
        <v xml:space="preserve">M3    </v>
      </c>
      <c r="G579" s="170">
        <v>0.05</v>
      </c>
      <c r="H579" s="171">
        <f>IF($D579&lt;&gt;"",VLOOKUP($D579,'SINAPI JANEIRO-2022'!$1:$1048576,4,FALSE),"")</f>
        <v>557</v>
      </c>
      <c r="I579" s="172">
        <f t="shared" ref="I579:I581" si="76">TRUNC(G579*H579,2)</f>
        <v>27.85</v>
      </c>
    </row>
    <row r="580" spans="2:9">
      <c r="B580" s="49" t="s">
        <v>3564</v>
      </c>
      <c r="C580" s="50" t="s">
        <v>3565</v>
      </c>
      <c r="D580" s="54">
        <v>88309</v>
      </c>
      <c r="E580" s="168" t="str">
        <f>IF($D580&lt;&gt;"",VLOOKUP($D580,'SINAPI JANEIRO-2022'!$A$1:G113032,2,FALSE),"")</f>
        <v>PEDREIRO COM ENCARGOS COMPLEMENTARES</v>
      </c>
      <c r="F580" s="169" t="str">
        <f>IF($D580&lt;&gt;"",VLOOKUP($D580,'SINAPI JANEIRO-2022'!$1:$1048576,3,FALSE),"")</f>
        <v>H</v>
      </c>
      <c r="G580" s="170">
        <v>0.35</v>
      </c>
      <c r="H580" s="171">
        <f>IF($D580&lt;&gt;"",VLOOKUP($D580,'SINAPI JANEIRO-2022'!$1:$1048576,4,FALSE),"")</f>
        <v>18.86</v>
      </c>
      <c r="I580" s="172">
        <f t="shared" si="76"/>
        <v>6.6</v>
      </c>
    </row>
    <row r="581" spans="2:9">
      <c r="B581" s="49" t="s">
        <v>3564</v>
      </c>
      <c r="C581" s="50" t="s">
        <v>3565</v>
      </c>
      <c r="D581" s="54">
        <v>88316</v>
      </c>
      <c r="E581" s="168" t="str">
        <f>IF($D581&lt;&gt;"",VLOOKUP($D581,'SINAPI JANEIRO-2022'!$A$1:G113033,2,FALSE),"")</f>
        <v>SERVENTE COM ENCARGOS COMPLEMENTARES</v>
      </c>
      <c r="F581" s="169" t="str">
        <f>IF($D581&lt;&gt;"",VLOOKUP($D581,'SINAPI JANEIRO-2022'!$1:$1048576,3,FALSE),"")</f>
        <v>H</v>
      </c>
      <c r="G581" s="170">
        <v>0.7</v>
      </c>
      <c r="H581" s="171">
        <f>IF($D581&lt;&gt;"",VLOOKUP($D581,'SINAPI JANEIRO-2022'!$1:$1048576,4,FALSE),"")</f>
        <v>15.16</v>
      </c>
      <c r="I581" s="172">
        <f t="shared" si="76"/>
        <v>10.61</v>
      </c>
    </row>
    <row r="582" spans="2:9" ht="14.25" customHeight="1">
      <c r="B582" s="180"/>
      <c r="C582" s="181"/>
      <c r="D582" s="181"/>
      <c r="E582" s="182"/>
      <c r="F582" s="181"/>
      <c r="G582" s="183"/>
      <c r="H582" s="184"/>
      <c r="I582" s="185"/>
    </row>
    <row r="583" spans="2:9" ht="25.5" customHeight="1">
      <c r="B583" s="164" t="s">
        <v>3690</v>
      </c>
      <c r="C583" s="59"/>
      <c r="D583" s="59"/>
      <c r="E583" s="46" t="s">
        <v>3691</v>
      </c>
      <c r="F583" s="47" t="s">
        <v>149</v>
      </c>
      <c r="G583" s="165">
        <v>1</v>
      </c>
      <c r="H583" s="166"/>
      <c r="I583" s="167">
        <f>TRUNC(SUM(I584:I588),2)</f>
        <v>68.23</v>
      </c>
    </row>
    <row r="584" spans="2:9">
      <c r="B584" s="49" t="s">
        <v>3564</v>
      </c>
      <c r="C584" s="50" t="s">
        <v>3565</v>
      </c>
      <c r="D584" s="195">
        <v>88260</v>
      </c>
      <c r="E584" s="168" t="str">
        <f>IF($D584&lt;&gt;"",VLOOKUP($D584,'SINAPI JANEIRO-2022'!$A$1:G113036,2,FALSE),"")</f>
        <v>CALCETEIRO COM ENCARGOS COMPLEMENTARES</v>
      </c>
      <c r="F584" s="169" t="str">
        <f>IF($D584&lt;&gt;"",VLOOKUP($D584,'SINAPI JANEIRO-2022'!$1:$1048576,3,FALSE),"")</f>
        <v>H</v>
      </c>
      <c r="G584" s="215">
        <v>0.16</v>
      </c>
      <c r="H584" s="171">
        <f>IF($D584&lt;&gt;"",VLOOKUP($D584,'SINAPI JANEIRO-2022'!$1:$1048576,4,FALSE),"")</f>
        <v>17.420000000000002</v>
      </c>
      <c r="I584" s="172">
        <f t="shared" ref="I584:I588" si="77">TRUNC(G584*H584,2)</f>
        <v>2.78</v>
      </c>
    </row>
    <row r="585" spans="2:9">
      <c r="B585" s="49" t="s">
        <v>3564</v>
      </c>
      <c r="C585" s="50" t="s">
        <v>3565</v>
      </c>
      <c r="D585" s="195">
        <v>88316</v>
      </c>
      <c r="E585" s="168" t="str">
        <f>IF($D585&lt;&gt;"",VLOOKUP($D585,'SINAPI JANEIRO-2022'!$A$1:G113037,2,FALSE),"")</f>
        <v>SERVENTE COM ENCARGOS COMPLEMENTARES</v>
      </c>
      <c r="F585" s="169" t="str">
        <f>IF($D585&lt;&gt;"",VLOOKUP($D585,'SINAPI JANEIRO-2022'!$1:$1048576,3,FALSE),"")</f>
        <v>H</v>
      </c>
      <c r="G585" s="215">
        <v>0.32</v>
      </c>
      <c r="H585" s="171">
        <f>IF($D585&lt;&gt;"",VLOOKUP($D585,'SINAPI JANEIRO-2022'!$1:$1048576,4,FALSE),"")</f>
        <v>15.16</v>
      </c>
      <c r="I585" s="172">
        <f t="shared" si="77"/>
        <v>4.8499999999999996</v>
      </c>
    </row>
    <row r="586" spans="2:9" ht="25.5">
      <c r="B586" s="49" t="s">
        <v>3576</v>
      </c>
      <c r="C586" s="50" t="s">
        <v>3565</v>
      </c>
      <c r="D586" s="195">
        <v>367</v>
      </c>
      <c r="E586" s="168" t="str">
        <f>IF($D586&lt;&gt;"",VLOOKUP($D586,'SINAPI JANEIRO-2022'!$A$1:G113038,2,FALSE),"")</f>
        <v>AREIA GROSSA - POSTO JAZIDA/FORNECEDOR (RETIRADO NA JAZIDA, SEM TRANSPORTE)</v>
      </c>
      <c r="F586" s="169" t="str">
        <f>IF($D586&lt;&gt;"",VLOOKUP($D586,'SINAPI JANEIRO-2022'!$1:$1048576,3,FALSE),"")</f>
        <v xml:space="preserve">M3    </v>
      </c>
      <c r="G586" s="215">
        <v>0.06</v>
      </c>
      <c r="H586" s="171">
        <f>IF($D586&lt;&gt;"",VLOOKUP($D586,'SINAPI JANEIRO-2022'!$1:$1048576,4,FALSE),"")</f>
        <v>83.07</v>
      </c>
      <c r="I586" s="172">
        <f t="shared" si="77"/>
        <v>4.9800000000000004</v>
      </c>
    </row>
    <row r="587" spans="2:9" ht="38.25">
      <c r="B587" s="49" t="s">
        <v>3576</v>
      </c>
      <c r="C587" s="50" t="s">
        <v>3565</v>
      </c>
      <c r="D587" s="195">
        <v>711</v>
      </c>
      <c r="E587" s="168" t="str">
        <f>IF($D587&lt;&gt;"",VLOOKUP($D587,'SINAPI JANEIRO-2022'!$A$1:G113039,2,FALSE),"")</f>
        <v>BLOQUETE/PISO INTERTRAVADO DE CONCRETO - MODELO SEXTAVADO / HEXAGONAL, 25 CM X 25 CM, E = 6 CM, RESISTENCIA DE 35 MPA (NBR 9781), COR NATURAL</v>
      </c>
      <c r="F587" s="169" t="str">
        <f>IF($D587&lt;&gt;"",VLOOKUP($D587,'SINAPI JANEIRO-2022'!$1:$1048576,3,FALSE),"")</f>
        <v xml:space="preserve">M2    </v>
      </c>
      <c r="G587" s="215">
        <v>1</v>
      </c>
      <c r="H587" s="171">
        <f>IF($D587&lt;&gt;"",VLOOKUP($D587,'SINAPI JANEIRO-2022'!$1:$1048576,4,FALSE),"")</f>
        <v>54.81</v>
      </c>
      <c r="I587" s="172">
        <f t="shared" si="77"/>
        <v>54.81</v>
      </c>
    </row>
    <row r="588" spans="2:9" ht="25.5">
      <c r="B588" s="49" t="s">
        <v>3576</v>
      </c>
      <c r="C588" s="50" t="s">
        <v>3565</v>
      </c>
      <c r="D588" s="195">
        <v>95264</v>
      </c>
      <c r="E588" s="168" t="str">
        <f>IF($D588&lt;&gt;"",VLOOKUP($D588,'SINAPI JANEIRO-2022'!$A$1:G113040,2,FALSE),"")</f>
        <v>COMPACTADOR DE SOLOS DE PERCUSÃO (SOQUETE) COM MOTOR A GASOLINA, POTÊNCIA 3 CV - CHP DIURNO. AF_09/2016</v>
      </c>
      <c r="F588" s="169" t="str">
        <f>IF($D588&lt;&gt;"",VLOOKUP($D588,'SINAPI JANEIRO-2022'!$1:$1048576,3,FALSE),"")</f>
        <v>CHP</v>
      </c>
      <c r="G588" s="215">
        <v>0.11</v>
      </c>
      <c r="H588" s="171">
        <f>IF($D588&lt;&gt;"",VLOOKUP($D588,'SINAPI JANEIRO-2022'!$1:$1048576,4,FALSE),"")</f>
        <v>7.4</v>
      </c>
      <c r="I588" s="172">
        <f t="shared" si="77"/>
        <v>0.81</v>
      </c>
    </row>
    <row r="589" spans="2:9" ht="14.25" customHeight="1">
      <c r="B589" s="180"/>
      <c r="C589" s="181"/>
      <c r="D589" s="181"/>
      <c r="E589" s="182"/>
      <c r="F589" s="181"/>
      <c r="G589" s="183"/>
      <c r="H589" s="184"/>
      <c r="I589" s="185"/>
    </row>
    <row r="590" spans="2:9" ht="25.5" customHeight="1">
      <c r="B590" s="164" t="s">
        <v>3692</v>
      </c>
      <c r="C590" s="59"/>
      <c r="D590" s="59"/>
      <c r="E590" s="46" t="s">
        <v>3693</v>
      </c>
      <c r="F590" s="47" t="s">
        <v>3520</v>
      </c>
      <c r="G590" s="165"/>
      <c r="H590" s="166"/>
      <c r="I590" s="167">
        <f>TRUNC(SUM(I591:I596),2)</f>
        <v>82.44</v>
      </c>
    </row>
    <row r="591" spans="2:9">
      <c r="B591" s="49" t="s">
        <v>3564</v>
      </c>
      <c r="C591" s="50" t="s">
        <v>3565</v>
      </c>
      <c r="D591" s="54">
        <v>88256</v>
      </c>
      <c r="E591" s="168" t="str">
        <f>IF($D591&lt;&gt;"",VLOOKUP($D591,'SINAPI JANEIRO-2022'!$A$1:G113043,2,FALSE),"")</f>
        <v>AZULEJISTA OU LADRILHISTA COM ENCARGOS COMPLEMENTARES</v>
      </c>
      <c r="F591" s="169" t="str">
        <f>IF($D591&lt;&gt;"",VLOOKUP($D591,'SINAPI JANEIRO-2022'!$1:$1048576,3,FALSE),"")</f>
        <v>H</v>
      </c>
      <c r="G591" s="170">
        <v>1.6</v>
      </c>
      <c r="H591" s="171">
        <f>IF($D591&lt;&gt;"",VLOOKUP($D591,'SINAPI JANEIRO-2022'!$1:$1048576,4,FALSE),"")</f>
        <v>18.79</v>
      </c>
      <c r="I591" s="172">
        <f t="shared" ref="I591:I595" si="78">TRUNC(G591*H591,2)</f>
        <v>30.06</v>
      </c>
    </row>
    <row r="592" spans="2:9">
      <c r="B592" s="49" t="s">
        <v>3564</v>
      </c>
      <c r="C592" s="50" t="s">
        <v>3565</v>
      </c>
      <c r="D592" s="54">
        <v>88316</v>
      </c>
      <c r="E592" s="168" t="str">
        <f>IF($D592&lt;&gt;"",VLOOKUP($D592,'SINAPI JANEIRO-2022'!$A$1:G113044,2,FALSE),"")</f>
        <v>SERVENTE COM ENCARGOS COMPLEMENTARES</v>
      </c>
      <c r="F592" s="169" t="str">
        <f>IF($D592&lt;&gt;"",VLOOKUP($D592,'SINAPI JANEIRO-2022'!$1:$1048576,3,FALSE),"")</f>
        <v>H</v>
      </c>
      <c r="G592" s="170">
        <v>1.25</v>
      </c>
      <c r="H592" s="171">
        <f>IF($D592&lt;&gt;"",VLOOKUP($D592,'SINAPI JANEIRO-2022'!$1:$1048576,4,FALSE),"")</f>
        <v>15.16</v>
      </c>
      <c r="I592" s="172">
        <f t="shared" si="78"/>
        <v>18.95</v>
      </c>
    </row>
    <row r="593" spans="2:9" ht="25.5">
      <c r="B593" s="49" t="s">
        <v>3576</v>
      </c>
      <c r="C593" s="50" t="s">
        <v>3565</v>
      </c>
      <c r="D593" s="54">
        <v>370</v>
      </c>
      <c r="E593" s="168" t="str">
        <f>IF($D593&lt;&gt;"",VLOOKUP($D593,'SINAPI JANEIRO-2022'!$A$1:G113045,2,FALSE),"")</f>
        <v>AREIA MEDIA - POSTO JAZIDA/FORNECEDOR (RETIRADO NA JAZIDA, SEM TRANSPORTE)</v>
      </c>
      <c r="F593" s="169" t="str">
        <f>IF($D593&lt;&gt;"",VLOOKUP($D593,'SINAPI JANEIRO-2022'!$1:$1048576,3,FALSE),"")</f>
        <v xml:space="preserve">M3    </v>
      </c>
      <c r="G593" s="170">
        <v>1.8200000000000001E-2</v>
      </c>
      <c r="H593" s="171">
        <f>IF($D593&lt;&gt;"",VLOOKUP($D593,'SINAPI JANEIRO-2022'!$1:$1048576,4,FALSE),"")</f>
        <v>82</v>
      </c>
      <c r="I593" s="172">
        <f t="shared" si="78"/>
        <v>1.49</v>
      </c>
    </row>
    <row r="594" spans="2:9">
      <c r="B594" s="49" t="s">
        <v>3576</v>
      </c>
      <c r="C594" s="50" t="s">
        <v>3565</v>
      </c>
      <c r="D594" s="54">
        <v>1106</v>
      </c>
      <c r="E594" s="168" t="str">
        <f>IF($D594&lt;&gt;"",VLOOKUP($D594,'SINAPI JANEIRO-2022'!$A$1:G113046,2,FALSE),"")</f>
        <v>CAL HIDRATADA CH-I PARA ARGAMASSAS</v>
      </c>
      <c r="F594" s="169" t="str">
        <f>IF($D594&lt;&gt;"",VLOOKUP($D594,'SINAPI JANEIRO-2022'!$1:$1048576,3,FALSE),"")</f>
        <v xml:space="preserve">KG    </v>
      </c>
      <c r="G594" s="170">
        <v>2.73</v>
      </c>
      <c r="H594" s="171">
        <f>IF($D594&lt;&gt;"",VLOOKUP($D594,'SINAPI JANEIRO-2022'!$1:$1048576,4,FALSE),"")</f>
        <v>0.75</v>
      </c>
      <c r="I594" s="172">
        <f t="shared" si="78"/>
        <v>2.04</v>
      </c>
    </row>
    <row r="595" spans="2:9">
      <c r="B595" s="49" t="s">
        <v>3576</v>
      </c>
      <c r="C595" s="50" t="s">
        <v>3565</v>
      </c>
      <c r="D595" s="54">
        <v>1379</v>
      </c>
      <c r="E595" s="168" t="str">
        <f>IF($D595&lt;&gt;"",VLOOKUP($D595,'SINAPI JANEIRO-2022'!$A$1:G113047,2,FALSE),"")</f>
        <v>CIMENTO PORTLAND COMPOSTO CP II-32</v>
      </c>
      <c r="F595" s="169" t="str">
        <f>IF($D595&lt;&gt;"",VLOOKUP($D595,'SINAPI JANEIRO-2022'!$1:$1048576,3,FALSE),"")</f>
        <v xml:space="preserve">KG    </v>
      </c>
      <c r="G595" s="170">
        <v>2.8</v>
      </c>
      <c r="H595" s="171">
        <f>IF($D595&lt;&gt;"",VLOOKUP($D595,'SINAPI JANEIRO-2022'!$1:$1048576,4,FALSE),"")</f>
        <v>0.69</v>
      </c>
      <c r="I595" s="172">
        <f t="shared" si="78"/>
        <v>1.93</v>
      </c>
    </row>
    <row r="596" spans="2:9" ht="14.25" customHeight="1">
      <c r="B596" s="49" t="s">
        <v>3576</v>
      </c>
      <c r="C596" s="54" t="s">
        <v>3577</v>
      </c>
      <c r="D596" s="54"/>
      <c r="E596" s="52" t="s">
        <v>3694</v>
      </c>
      <c r="F596" s="199" t="s">
        <v>3520</v>
      </c>
      <c r="G596" s="170">
        <v>1</v>
      </c>
      <c r="H596" s="171">
        <v>27.97</v>
      </c>
      <c r="I596" s="172">
        <f t="shared" ref="I596" si="79">TRUNC(G596*H596,2)</f>
        <v>27.97</v>
      </c>
    </row>
    <row r="597" spans="2:9" ht="14.25" customHeight="1">
      <c r="B597" s="180"/>
      <c r="C597" s="181"/>
      <c r="D597" s="181"/>
      <c r="E597" s="182"/>
      <c r="F597" s="181"/>
      <c r="G597" s="183"/>
      <c r="H597" s="184"/>
      <c r="I597" s="185"/>
    </row>
    <row r="598" spans="2:9" ht="21" customHeight="1">
      <c r="B598" s="164" t="s">
        <v>3695</v>
      </c>
      <c r="C598" s="59"/>
      <c r="D598" s="59"/>
      <c r="E598" s="46" t="s">
        <v>3696</v>
      </c>
      <c r="F598" s="47" t="s">
        <v>3520</v>
      </c>
      <c r="G598" s="165"/>
      <c r="H598" s="166"/>
      <c r="I598" s="167">
        <f>TRUNC(SUM(I599:I604),2)</f>
        <v>82.44</v>
      </c>
    </row>
    <row r="599" spans="2:9">
      <c r="B599" s="49" t="s">
        <v>3564</v>
      </c>
      <c r="C599" s="50" t="s">
        <v>3565</v>
      </c>
      <c r="D599" s="54">
        <v>88256</v>
      </c>
      <c r="E599" s="168" t="str">
        <f>IF($D599&lt;&gt;"",VLOOKUP($D599,'SINAPI JANEIRO-2022'!$A$1:G113051,2,FALSE),"")</f>
        <v>AZULEJISTA OU LADRILHISTA COM ENCARGOS COMPLEMENTARES</v>
      </c>
      <c r="F599" s="169" t="str">
        <f>IF($D599&lt;&gt;"",VLOOKUP($D599,'SINAPI JANEIRO-2022'!$1:$1048576,3,FALSE),"")</f>
        <v>H</v>
      </c>
      <c r="G599" s="170">
        <v>1.6</v>
      </c>
      <c r="H599" s="171">
        <f>IF($D599&lt;&gt;"",VLOOKUP($D599,'SINAPI JANEIRO-2022'!$1:$1048576,4,FALSE),"")</f>
        <v>18.79</v>
      </c>
      <c r="I599" s="172">
        <f t="shared" ref="I599:I603" si="80">TRUNC(G599*H599,2)</f>
        <v>30.06</v>
      </c>
    </row>
    <row r="600" spans="2:9">
      <c r="B600" s="49" t="s">
        <v>3564</v>
      </c>
      <c r="C600" s="50" t="s">
        <v>3565</v>
      </c>
      <c r="D600" s="54">
        <v>88316</v>
      </c>
      <c r="E600" s="168" t="str">
        <f>IF($D600&lt;&gt;"",VLOOKUP($D600,'SINAPI JANEIRO-2022'!$A$1:G113052,2,FALSE),"")</f>
        <v>SERVENTE COM ENCARGOS COMPLEMENTARES</v>
      </c>
      <c r="F600" s="169" t="str">
        <f>IF($D600&lt;&gt;"",VLOOKUP($D600,'SINAPI JANEIRO-2022'!$1:$1048576,3,FALSE),"")</f>
        <v>H</v>
      </c>
      <c r="G600" s="170">
        <v>1.25</v>
      </c>
      <c r="H600" s="171">
        <f>IF($D600&lt;&gt;"",VLOOKUP($D600,'SINAPI JANEIRO-2022'!$1:$1048576,4,FALSE),"")</f>
        <v>15.16</v>
      </c>
      <c r="I600" s="172">
        <f t="shared" si="80"/>
        <v>18.95</v>
      </c>
    </row>
    <row r="601" spans="2:9" ht="38.25" customHeight="1">
      <c r="B601" s="49" t="s">
        <v>3576</v>
      </c>
      <c r="C601" s="50" t="s">
        <v>3565</v>
      </c>
      <c r="D601" s="54">
        <v>370</v>
      </c>
      <c r="E601" s="168" t="str">
        <f>IF($D601&lt;&gt;"",VLOOKUP($D601,'SINAPI JANEIRO-2022'!$A$1:G113053,2,FALSE),"")</f>
        <v>AREIA MEDIA - POSTO JAZIDA/FORNECEDOR (RETIRADO NA JAZIDA, SEM TRANSPORTE)</v>
      </c>
      <c r="F601" s="169" t="str">
        <f>IF($D601&lt;&gt;"",VLOOKUP($D601,'SINAPI JANEIRO-2022'!$1:$1048576,3,FALSE),"")</f>
        <v xml:space="preserve">M3    </v>
      </c>
      <c r="G601" s="170">
        <v>1.8200000000000001E-2</v>
      </c>
      <c r="H601" s="171">
        <f>IF($D601&lt;&gt;"",VLOOKUP($D601,'SINAPI JANEIRO-2022'!$1:$1048576,4,FALSE),"")</f>
        <v>82</v>
      </c>
      <c r="I601" s="172">
        <f t="shared" si="80"/>
        <v>1.49</v>
      </c>
    </row>
    <row r="602" spans="2:9">
      <c r="B602" s="49" t="s">
        <v>3576</v>
      </c>
      <c r="C602" s="50" t="s">
        <v>3565</v>
      </c>
      <c r="D602" s="54">
        <v>1106</v>
      </c>
      <c r="E602" s="168" t="str">
        <f>IF($D602&lt;&gt;"",VLOOKUP($D602,'SINAPI JANEIRO-2022'!$A$1:G113054,2,FALSE),"")</f>
        <v>CAL HIDRATADA CH-I PARA ARGAMASSAS</v>
      </c>
      <c r="F602" s="169" t="str">
        <f>IF($D602&lt;&gt;"",VLOOKUP($D602,'SINAPI JANEIRO-2022'!$1:$1048576,3,FALSE),"")</f>
        <v xml:space="preserve">KG    </v>
      </c>
      <c r="G602" s="170">
        <v>2.73</v>
      </c>
      <c r="H602" s="171">
        <f>IF($D602&lt;&gt;"",VLOOKUP($D602,'SINAPI JANEIRO-2022'!$1:$1048576,4,FALSE),"")</f>
        <v>0.75</v>
      </c>
      <c r="I602" s="172">
        <f t="shared" si="80"/>
        <v>2.04</v>
      </c>
    </row>
    <row r="603" spans="2:9">
      <c r="B603" s="49" t="s">
        <v>3576</v>
      </c>
      <c r="C603" s="50" t="s">
        <v>3565</v>
      </c>
      <c r="D603" s="54">
        <v>1379</v>
      </c>
      <c r="E603" s="168" t="str">
        <f>IF($D603&lt;&gt;"",VLOOKUP($D603,'SINAPI JANEIRO-2022'!$A$1:G113055,2,FALSE),"")</f>
        <v>CIMENTO PORTLAND COMPOSTO CP II-32</v>
      </c>
      <c r="F603" s="169" t="str">
        <f>IF($D603&lt;&gt;"",VLOOKUP($D603,'SINAPI JANEIRO-2022'!$1:$1048576,3,FALSE),"")</f>
        <v xml:space="preserve">KG    </v>
      </c>
      <c r="G603" s="170">
        <v>2.8</v>
      </c>
      <c r="H603" s="171">
        <f>IF($D603&lt;&gt;"",VLOOKUP($D603,'SINAPI JANEIRO-2022'!$1:$1048576,4,FALSE),"")</f>
        <v>0.69</v>
      </c>
      <c r="I603" s="172">
        <f t="shared" si="80"/>
        <v>1.93</v>
      </c>
    </row>
    <row r="604" spans="2:9" ht="14.25" customHeight="1">
      <c r="B604" s="49" t="s">
        <v>3576</v>
      </c>
      <c r="C604" s="54" t="s">
        <v>3577</v>
      </c>
      <c r="D604" s="54"/>
      <c r="E604" s="52" t="s">
        <v>3694</v>
      </c>
      <c r="F604" s="216" t="s">
        <v>3520</v>
      </c>
      <c r="G604" s="170">
        <v>1</v>
      </c>
      <c r="H604" s="214">
        <v>27.97</v>
      </c>
      <c r="I604" s="172">
        <f t="shared" ref="I604" si="81">TRUNC(G604*H604,2)</f>
        <v>27.97</v>
      </c>
    </row>
    <row r="605" spans="2:9" ht="14.25" customHeight="1">
      <c r="B605" s="180"/>
      <c r="C605" s="181"/>
      <c r="D605" s="181"/>
      <c r="E605" s="182"/>
      <c r="F605" s="181"/>
      <c r="G605" s="183"/>
      <c r="H605" s="184"/>
      <c r="I605" s="185"/>
    </row>
    <row r="606" spans="2:9" ht="14.25" customHeight="1">
      <c r="B606" s="180"/>
      <c r="C606" s="181"/>
      <c r="D606" s="181"/>
      <c r="E606" s="182"/>
      <c r="F606" s="181"/>
      <c r="G606" s="183"/>
      <c r="H606" s="184"/>
      <c r="I606" s="185"/>
    </row>
    <row r="607" spans="2:9" ht="15" customHeight="1">
      <c r="B607" s="164" t="s">
        <v>3697</v>
      </c>
      <c r="C607" s="59"/>
      <c r="D607" s="59"/>
      <c r="E607" s="46" t="s">
        <v>3698</v>
      </c>
      <c r="F607" s="47" t="s">
        <v>1043</v>
      </c>
      <c r="G607" s="165">
        <v>1</v>
      </c>
      <c r="H607" s="166"/>
      <c r="I607" s="167">
        <f>TRUNC(SUM(I608:I609),2)</f>
        <v>124.62</v>
      </c>
    </row>
    <row r="608" spans="2:9">
      <c r="B608" s="49" t="s">
        <v>3564</v>
      </c>
      <c r="C608" s="50" t="s">
        <v>3565</v>
      </c>
      <c r="D608" s="195">
        <v>88316</v>
      </c>
      <c r="E608" s="168" t="str">
        <f>IF($D608&lt;&gt;"",VLOOKUP($D608,'SINAPI JANEIRO-2022'!$A$1:G113066,2,FALSE),"")</f>
        <v>SERVENTE COM ENCARGOS COMPLEMENTARES</v>
      </c>
      <c r="F608" s="169" t="str">
        <f>IF($D608&lt;&gt;"",VLOOKUP($D608,'SINAPI JANEIRO-2022'!$1:$1048576,3,FALSE),"")</f>
        <v>H</v>
      </c>
      <c r="G608" s="170">
        <v>2</v>
      </c>
      <c r="H608" s="171">
        <f>IF($D608&lt;&gt;"",VLOOKUP($D608,'SINAPI JANEIRO-2022'!$1:$1048576,4,FALSE),"")</f>
        <v>15.16</v>
      </c>
      <c r="I608" s="172">
        <f t="shared" ref="I608:I609" si="82">TRUNC(G608*H608,2)</f>
        <v>30.32</v>
      </c>
    </row>
    <row r="609" spans="2:9" ht="25.5">
      <c r="B609" s="49" t="s">
        <v>3576</v>
      </c>
      <c r="C609" s="50" t="s">
        <v>3565</v>
      </c>
      <c r="D609" s="195">
        <v>370</v>
      </c>
      <c r="E609" s="168" t="str">
        <f>IF($D609&lt;&gt;"",VLOOKUP($D609,'SINAPI JANEIRO-2022'!$A$1:G113067,2,FALSE),"")</f>
        <v>AREIA MEDIA - POSTO JAZIDA/FORNECEDOR (RETIRADO NA JAZIDA, SEM TRANSPORTE)</v>
      </c>
      <c r="F609" s="169" t="str">
        <f>IF($D609&lt;&gt;"",VLOOKUP($D609,'SINAPI JANEIRO-2022'!$1:$1048576,3,FALSE),"")</f>
        <v xml:space="preserve">M3    </v>
      </c>
      <c r="G609" s="170">
        <v>1.1499999999999999</v>
      </c>
      <c r="H609" s="171">
        <f>IF($D609&lt;&gt;"",VLOOKUP($D609,'SINAPI JANEIRO-2022'!$1:$1048576,4,FALSE),"")</f>
        <v>82</v>
      </c>
      <c r="I609" s="172">
        <f t="shared" si="82"/>
        <v>94.3</v>
      </c>
    </row>
    <row r="610" spans="2:9" ht="30" customHeight="1">
      <c r="B610" s="164" t="s">
        <v>3703</v>
      </c>
      <c r="C610" s="59"/>
      <c r="D610" s="59"/>
      <c r="E610" s="46" t="s">
        <v>12607</v>
      </c>
      <c r="F610" s="47" t="s">
        <v>149</v>
      </c>
      <c r="G610" s="165">
        <v>1</v>
      </c>
      <c r="H610" s="166"/>
      <c r="I610" s="167">
        <f>TRUNC(SUM(I611:K614),2)</f>
        <v>15.11</v>
      </c>
    </row>
    <row r="611" spans="2:9" ht="14.25" customHeight="1">
      <c r="B611" s="49" t="s">
        <v>3564</v>
      </c>
      <c r="C611" s="50" t="s">
        <v>3565</v>
      </c>
      <c r="D611" s="195">
        <v>88310</v>
      </c>
      <c r="E611" s="168" t="str">
        <f>IF($D611&lt;&gt;"",VLOOKUP($D611,'SINAPI JANEIRO-2022'!$A$1:G113069,2,FALSE),"")</f>
        <v>PINTOR COM ENCARGOS COMPLEMENTARES</v>
      </c>
      <c r="F611" s="169" t="str">
        <f>IF($D611&lt;&gt;"",VLOOKUP($D611,'SINAPI JANEIRO-2022'!$1:$1048576,3,FALSE),"")</f>
        <v>H</v>
      </c>
      <c r="G611" s="170">
        <v>0.57099999999999995</v>
      </c>
      <c r="H611" s="171">
        <f>IF($D611&lt;&gt;"",VLOOKUP($D611,'SINAPI JANEIRO-2022'!$1:$1048576,4,FALSE),"")</f>
        <v>19.940000000000001</v>
      </c>
      <c r="I611" s="172">
        <f t="shared" ref="I611:I612" si="83">TRUNC(G611*H611,2)</f>
        <v>11.38</v>
      </c>
    </row>
    <row r="612" spans="2:9" ht="14.25" customHeight="1">
      <c r="B612" s="49" t="s">
        <v>3564</v>
      </c>
      <c r="C612" s="50" t="s">
        <v>3565</v>
      </c>
      <c r="D612" s="195">
        <v>88316</v>
      </c>
      <c r="E612" s="168" t="str">
        <f>IF($D612&lt;&gt;"",VLOOKUP($D612,'SINAPI JANEIRO-2022'!$A$1:G113070,2,FALSE),"")</f>
        <v>SERVENTE COM ENCARGOS COMPLEMENTARES</v>
      </c>
      <c r="F612" s="169" t="str">
        <f>IF($D612&lt;&gt;"",VLOOKUP($D612,'SINAPI JANEIRO-2022'!$1:$1048576,3,FALSE),"")</f>
        <v>H</v>
      </c>
      <c r="G612" s="170">
        <v>0.14299999999999999</v>
      </c>
      <c r="H612" s="171">
        <f>IF($D612&lt;&gt;"",VLOOKUP($D612,'SINAPI JANEIRO-2022'!$1:$1048576,4,FALSE),"")</f>
        <v>15.16</v>
      </c>
      <c r="I612" s="172">
        <f t="shared" si="83"/>
        <v>2.16</v>
      </c>
    </row>
    <row r="613" spans="2:9" ht="24.75" customHeight="1">
      <c r="B613" s="49" t="s">
        <v>3576</v>
      </c>
      <c r="C613" s="50" t="s">
        <v>3565</v>
      </c>
      <c r="D613" s="54">
        <v>3767</v>
      </c>
      <c r="E613" s="168" t="str">
        <f>IF($D613&lt;&gt;"",VLOOKUP($D613,'SINAPI JANEIRO-2022'!$A$1:G113071,2,FALSE),"")</f>
        <v>LIXA EM FOLHA PARA PAREDE OU MADEIRA, NUMERO 120, COR VERMELHA</v>
      </c>
      <c r="F613" s="169" t="str">
        <f>IF($D613&lt;&gt;"",VLOOKUP($D613,'SINAPI JANEIRO-2022'!$1:$1048576,3,FALSE),"")</f>
        <v xml:space="preserve">UN    </v>
      </c>
      <c r="G613" s="170">
        <v>0.1</v>
      </c>
      <c r="H613" s="171">
        <f>IF($D613&lt;&gt;"",VLOOKUP($D613,'SINAPI JANEIRO-2022'!$1:$1048576,4,FALSE),"")</f>
        <v>1.1200000000000001</v>
      </c>
      <c r="I613" s="172">
        <f t="shared" ref="I613:I614" si="84">TRUNC(G613*H613,2)</f>
        <v>0.11</v>
      </c>
    </row>
    <row r="614" spans="2:9" ht="26.25" customHeight="1">
      <c r="B614" s="49" t="s">
        <v>3576</v>
      </c>
      <c r="C614" s="50" t="s">
        <v>3565</v>
      </c>
      <c r="D614" s="54">
        <v>43651</v>
      </c>
      <c r="E614" s="168" t="str">
        <f>IF($D614&lt;&gt;"",VLOOKUP($D614,'SINAPI JANEIRO-2022'!$A$1:G113072,2,FALSE),"")</f>
        <v>MASSA ACRILICA PARA SUPERFICIES INTERNAS E EXTERNAS</v>
      </c>
      <c r="F614" s="169" t="str">
        <f>IF($D614&lt;&gt;"",VLOOKUP($D614,'SINAPI JANEIRO-2022'!$1:$1048576,3,FALSE),"")</f>
        <v xml:space="preserve">KG    </v>
      </c>
      <c r="G614" s="170">
        <v>0.24399999999999999</v>
      </c>
      <c r="H614" s="171">
        <f>IF($D614&lt;&gt;"",VLOOKUP($D614,'SINAPI JANEIRO-2022'!$1:$1048576,4,FALSE),"")</f>
        <v>5.99</v>
      </c>
      <c r="I614" s="172">
        <f t="shared" si="84"/>
        <v>1.46</v>
      </c>
    </row>
    <row r="615" spans="2:9" ht="15" customHeight="1">
      <c r="B615" s="164" t="s">
        <v>3699</v>
      </c>
      <c r="C615" s="59"/>
      <c r="D615" s="59"/>
      <c r="E615" s="46" t="s">
        <v>3700</v>
      </c>
      <c r="F615" s="47" t="s">
        <v>149</v>
      </c>
      <c r="G615" s="165">
        <v>1</v>
      </c>
      <c r="H615" s="166"/>
      <c r="I615" s="167">
        <f>TRUNC(SUM(I616:I621),2)</f>
        <v>14.41</v>
      </c>
    </row>
    <row r="616" spans="2:9">
      <c r="B616" s="49" t="s">
        <v>3564</v>
      </c>
      <c r="C616" s="50" t="s">
        <v>3565</v>
      </c>
      <c r="D616" s="195">
        <v>88316</v>
      </c>
      <c r="E616" s="168" t="str">
        <f>IF($D616&lt;&gt;"",VLOOKUP($D616,'SINAPI JANEIRO-2022'!$A$1:G113070,2,FALSE),"")</f>
        <v>SERVENTE COM ENCARGOS COMPLEMENTARES</v>
      </c>
      <c r="F616" s="169" t="str">
        <f>IF($D616&lt;&gt;"",VLOOKUP($D616,'SINAPI JANEIRO-2022'!$1:$1048576,3,FALSE),"")</f>
        <v>H</v>
      </c>
      <c r="G616" s="215">
        <v>0.15</v>
      </c>
      <c r="H616" s="171">
        <f>IF($D616&lt;&gt;"",VLOOKUP($D616,'SINAPI JANEIRO-2022'!$1:$1048576,4,FALSE),"")</f>
        <v>15.16</v>
      </c>
      <c r="I616" s="172">
        <f t="shared" ref="I616:I621" si="85">TRUNC(G616*H616,2)</f>
        <v>2.27</v>
      </c>
    </row>
    <row r="617" spans="2:9">
      <c r="B617" s="49" t="s">
        <v>3564</v>
      </c>
      <c r="C617" s="50" t="s">
        <v>3565</v>
      </c>
      <c r="D617" s="195">
        <v>88441</v>
      </c>
      <c r="E617" s="168" t="str">
        <f>IF($D617&lt;&gt;"",VLOOKUP($D617,'SINAPI JANEIRO-2022'!$A$1:G113071,2,FALSE),"")</f>
        <v>JARDINEIRO COM ENCARGOS COMPLEMENTARES</v>
      </c>
      <c r="F617" s="169" t="str">
        <f>IF($D617&lt;&gt;"",VLOOKUP($D617,'SINAPI JANEIRO-2022'!$1:$1048576,3,FALSE),"")</f>
        <v>H</v>
      </c>
      <c r="G617" s="215">
        <v>0.15</v>
      </c>
      <c r="H617" s="171">
        <f>IF($D617&lt;&gt;"",VLOOKUP($D617,'SINAPI JANEIRO-2022'!$1:$1048576,4,FALSE),"")</f>
        <v>16.41</v>
      </c>
      <c r="I617" s="172">
        <f t="shared" si="85"/>
        <v>2.46</v>
      </c>
    </row>
    <row r="618" spans="2:9">
      <c r="B618" s="49" t="s">
        <v>3576</v>
      </c>
      <c r="C618" s="50" t="s">
        <v>3565</v>
      </c>
      <c r="D618" s="195">
        <v>98520</v>
      </c>
      <c r="E618" s="168" t="str">
        <f>IF($D618&lt;&gt;"",VLOOKUP($D618,'SINAPI JANEIRO-2022'!$A$1:G113072,2,FALSE),"")</f>
        <v>APLICAÇÃO DE ADUBO EM SOLO. AF_05/2018</v>
      </c>
      <c r="F618" s="169" t="str">
        <f>IF($D618&lt;&gt;"",VLOOKUP($D618,'SINAPI JANEIRO-2022'!$1:$1048576,3,FALSE),"")</f>
        <v>M2</v>
      </c>
      <c r="G618" s="215">
        <v>5.0000000000000001E-3</v>
      </c>
      <c r="H618" s="171">
        <f>IF($D618&lt;&gt;"",VLOOKUP($D618,'SINAPI JANEIRO-2022'!$1:$1048576,4,FALSE),"")</f>
        <v>4.4000000000000004</v>
      </c>
      <c r="I618" s="172">
        <f t="shared" si="85"/>
        <v>0.02</v>
      </c>
    </row>
    <row r="619" spans="2:9">
      <c r="B619" s="49" t="s">
        <v>3576</v>
      </c>
      <c r="C619" s="50" t="s">
        <v>3565</v>
      </c>
      <c r="D619" s="195">
        <v>3324</v>
      </c>
      <c r="E619" s="168" t="str">
        <f>IF($D619&lt;&gt;"",VLOOKUP($D619,'SINAPI JANEIRO-2022'!$A$1:G113073,2,FALSE),"")</f>
        <v>GRAMA BATATAIS EM PLACAS, SEM PLANTIO</v>
      </c>
      <c r="F619" s="169" t="str">
        <f>IF($D619&lt;&gt;"",VLOOKUP($D619,'SINAPI JANEIRO-2022'!$1:$1048576,3,FALSE),"")</f>
        <v xml:space="preserve">M2    </v>
      </c>
      <c r="G619" s="215">
        <v>1</v>
      </c>
      <c r="H619" s="171">
        <f>IF($D619&lt;&gt;"",VLOOKUP($D619,'SINAPI JANEIRO-2022'!$1:$1048576,4,FALSE),"")</f>
        <v>9.2799999999999994</v>
      </c>
      <c r="I619" s="172">
        <f t="shared" si="85"/>
        <v>9.2799999999999994</v>
      </c>
    </row>
    <row r="620" spans="2:9">
      <c r="B620" s="49" t="s">
        <v>3576</v>
      </c>
      <c r="C620" s="50" t="s">
        <v>3565</v>
      </c>
      <c r="D620" s="195">
        <v>44539</v>
      </c>
      <c r="E620" s="168" t="str">
        <f>IF($D620&lt;&gt;"",VLOOKUP($D620,'SINAPI JANEIRO-2022'!$A$1:G113074,2,FALSE),"")</f>
        <v>FERTILIZANTE NPK -  10:10:10</v>
      </c>
      <c r="F620" s="169" t="str">
        <f>IF($D620&lt;&gt;"",VLOOKUP($D620,'SINAPI JANEIRO-2022'!$1:$1048576,3,FALSE),"")</f>
        <v xml:space="preserve">KG    </v>
      </c>
      <c r="G620" s="215">
        <v>0.1</v>
      </c>
      <c r="H620" s="171">
        <f>IF($D620&lt;&gt;"",VLOOKUP($D620,'SINAPI JANEIRO-2022'!$1:$1048576,4,FALSE),"")</f>
        <v>3.75</v>
      </c>
      <c r="I620" s="172">
        <f t="shared" si="85"/>
        <v>0.37</v>
      </c>
    </row>
    <row r="621" spans="2:9" ht="27" customHeight="1">
      <c r="B621" s="49" t="s">
        <v>3576</v>
      </c>
      <c r="C621" s="50" t="s">
        <v>3565</v>
      </c>
      <c r="D621" s="195">
        <v>44479</v>
      </c>
      <c r="E621" s="168" t="str">
        <f>IF($D621&lt;&gt;"",VLOOKUP($D621,'SINAPI JANEIRO-2022'!$A$1:G113075,2,FALSE),"")</f>
        <v>CALCARIO DOLOMITICO A (POSTO PEDREIRA/FORNECEDOR,  SEM FRETE)</v>
      </c>
      <c r="F621" s="169" t="str">
        <f>IF($D621&lt;&gt;"",VLOOKUP($D621,'SINAPI JANEIRO-2022'!$1:$1048576,3,FALSE),"")</f>
        <v xml:space="preserve">KG    </v>
      </c>
      <c r="G621" s="215">
        <v>0.15</v>
      </c>
      <c r="H621" s="171">
        <f>IF($D621&lt;&gt;"",VLOOKUP($D621,'SINAPI JANEIRO-2022'!$1:$1048576,4,FALSE),"")</f>
        <v>0.13</v>
      </c>
      <c r="I621" s="172">
        <f t="shared" si="85"/>
        <v>0.01</v>
      </c>
    </row>
    <row r="622" spans="2:9" ht="14.25" customHeight="1">
      <c r="B622" s="163"/>
      <c r="C622" s="157"/>
      <c r="D622" s="158"/>
      <c r="E622" s="159"/>
      <c r="F622" s="157"/>
      <c r="G622" s="160"/>
      <c r="H622" s="161"/>
      <c r="I622" s="162"/>
    </row>
    <row r="623" spans="2:9" ht="18" customHeight="1">
      <c r="B623" s="254" t="s">
        <v>3701</v>
      </c>
      <c r="C623" s="255"/>
      <c r="D623" s="255"/>
      <c r="E623" s="255"/>
      <c r="F623" s="255"/>
      <c r="G623" s="255"/>
      <c r="H623" s="255"/>
      <c r="I623" s="256"/>
    </row>
    <row r="624" spans="2:9" ht="14.25" customHeight="1">
      <c r="B624" s="180"/>
      <c r="C624" s="181"/>
      <c r="D624" s="181"/>
      <c r="E624" s="182"/>
      <c r="F624" s="181"/>
      <c r="G624" s="183"/>
      <c r="H624" s="184"/>
      <c r="I624" s="185"/>
    </row>
    <row r="625" spans="2:12" ht="45" customHeight="1">
      <c r="B625" s="164" t="s">
        <v>3703</v>
      </c>
      <c r="C625" s="59"/>
      <c r="D625" s="59"/>
      <c r="E625" s="46" t="s">
        <v>3704</v>
      </c>
      <c r="F625" s="47" t="s">
        <v>149</v>
      </c>
      <c r="G625" s="165"/>
      <c r="H625" s="166"/>
      <c r="I625" s="167" t="e">
        <f>TRUNC(SUM(I626:I629),2)</f>
        <v>#N/A</v>
      </c>
    </row>
    <row r="626" spans="2:12">
      <c r="B626" s="209" t="s">
        <v>3564</v>
      </c>
      <c r="C626" s="210" t="s">
        <v>3565</v>
      </c>
      <c r="D626" s="211">
        <v>88310</v>
      </c>
      <c r="E626" s="168" t="str">
        <f>IF($D626&lt;&gt;"",VLOOKUP($D626,'SINAPI JANEIRO-2022'!$A$1:G113133,2,FALSE),"")</f>
        <v>PINTOR COM ENCARGOS COMPLEMENTARES</v>
      </c>
      <c r="F626" s="169" t="str">
        <f>IF($D626&lt;&gt;"",VLOOKUP($D626,'SINAPI JANEIRO-2022'!$1:$1048576,3,FALSE),"")</f>
        <v>H</v>
      </c>
      <c r="G626" s="170">
        <v>0.25</v>
      </c>
      <c r="H626" s="171">
        <f>IF($D626&lt;&gt;"",VLOOKUP($D626,'SINAPI JANEIRO-2022'!$1:$1048576,4,FALSE),"")</f>
        <v>19.940000000000001</v>
      </c>
      <c r="I626" s="172">
        <f t="shared" ref="I626:I629" si="86">TRUNC(G626*H626,2)</f>
        <v>4.9800000000000004</v>
      </c>
    </row>
    <row r="627" spans="2:12">
      <c r="B627" s="209" t="s">
        <v>3564</v>
      </c>
      <c r="C627" s="210" t="s">
        <v>3565</v>
      </c>
      <c r="D627" s="211">
        <v>88316</v>
      </c>
      <c r="E627" s="168" t="str">
        <f>IF($D627&lt;&gt;"",VLOOKUP($D627,'SINAPI JANEIRO-2022'!$A$1:G113134,2,FALSE),"")</f>
        <v>SERVENTE COM ENCARGOS COMPLEMENTARES</v>
      </c>
      <c r="F627" s="169" t="str">
        <f>IF($D627&lt;&gt;"",VLOOKUP($D627,'SINAPI JANEIRO-2022'!$1:$1048576,3,FALSE),"")</f>
        <v>H</v>
      </c>
      <c r="G627" s="170">
        <v>0.2</v>
      </c>
      <c r="H627" s="171">
        <f>IF($D627&lt;&gt;"",VLOOKUP($D627,'SINAPI JANEIRO-2022'!$1:$1048576,4,FALSE),"")</f>
        <v>15.16</v>
      </c>
      <c r="I627" s="172">
        <f t="shared" si="86"/>
        <v>3.03</v>
      </c>
    </row>
    <row r="628" spans="2:12" ht="25.5">
      <c r="B628" s="209" t="s">
        <v>3576</v>
      </c>
      <c r="C628" s="210" t="s">
        <v>3565</v>
      </c>
      <c r="D628" s="211">
        <v>3767</v>
      </c>
      <c r="E628" s="168" t="str">
        <f>IF($D628&lt;&gt;"",VLOOKUP($D628,'SINAPI JANEIRO-2022'!$A$1:G113135,2,FALSE),"")</f>
        <v>LIXA EM FOLHA PARA PAREDE OU MADEIRA, NUMERO 120, COR VERMELHA</v>
      </c>
      <c r="F628" s="169" t="str">
        <f>IF($D628&lt;&gt;"",VLOOKUP($D628,'SINAPI JANEIRO-2022'!$1:$1048576,3,FALSE),"")</f>
        <v xml:space="preserve">UN    </v>
      </c>
      <c r="G628" s="170">
        <v>0.8</v>
      </c>
      <c r="H628" s="171">
        <f>IF($D628&lt;&gt;"",VLOOKUP($D628,'SINAPI JANEIRO-2022'!$1:$1048576,4,FALSE),"")</f>
        <v>1.1200000000000001</v>
      </c>
      <c r="I628" s="172">
        <f t="shared" si="86"/>
        <v>0.89</v>
      </c>
    </row>
    <row r="629" spans="2:12" ht="30" customHeight="1">
      <c r="B629" s="209" t="s">
        <v>3576</v>
      </c>
      <c r="C629" s="210" t="s">
        <v>3565</v>
      </c>
      <c r="D629" s="211">
        <v>4056</v>
      </c>
      <c r="E629" s="168" t="e">
        <f>IF($D629&lt;&gt;"",VLOOKUP($D629,'SINAPI JANEIRO-2022'!$A$1:G113136,2,FALSE),"")</f>
        <v>#N/A</v>
      </c>
      <c r="F629" s="169" t="e">
        <f>IF($D629&lt;&gt;"",VLOOKUP($D629,'SINAPI JANEIRO-2022'!$1:$1048576,3,FALSE),"")</f>
        <v>#N/A</v>
      </c>
      <c r="G629" s="170">
        <v>0.31</v>
      </c>
      <c r="H629" s="171" t="e">
        <f>IF($D629&lt;&gt;"",VLOOKUP($D629,'SINAPI JANEIRO-2022'!$1:$1048576,4,FALSE),"")</f>
        <v>#N/A</v>
      </c>
      <c r="I629" s="172" t="e">
        <f t="shared" si="86"/>
        <v>#N/A</v>
      </c>
    </row>
    <row r="630" spans="2:12" ht="14.25" customHeight="1">
      <c r="B630" s="163"/>
      <c r="C630" s="157"/>
      <c r="D630" s="158"/>
      <c r="E630" s="159"/>
      <c r="F630" s="157"/>
      <c r="G630" s="160"/>
      <c r="H630" s="161"/>
      <c r="I630" s="162"/>
    </row>
    <row r="631" spans="2:12" ht="15">
      <c r="B631" s="164" t="s">
        <v>11189</v>
      </c>
      <c r="C631" s="59"/>
      <c r="D631" s="59"/>
      <c r="E631" s="46" t="s">
        <v>3987</v>
      </c>
      <c r="F631" s="47" t="s">
        <v>149</v>
      </c>
      <c r="G631" s="165"/>
      <c r="H631" s="166"/>
      <c r="I631" s="167">
        <f>TRUNC(SUM(I632:I634),2)</f>
        <v>38.83</v>
      </c>
      <c r="L631" s="187"/>
    </row>
    <row r="632" spans="2:12">
      <c r="B632" s="209" t="s">
        <v>3576</v>
      </c>
      <c r="C632" s="210" t="s">
        <v>3577</v>
      </c>
      <c r="D632" s="211"/>
      <c r="E632" s="168" t="s">
        <v>11202</v>
      </c>
      <c r="F632" s="169" t="s">
        <v>3202</v>
      </c>
      <c r="G632" s="170">
        <v>0.8</v>
      </c>
      <c r="H632" s="171">
        <v>26.6</v>
      </c>
      <c r="I632" s="172">
        <f t="shared" ref="I632:I634" si="87">TRUNC(G632*H632,2)</f>
        <v>21.28</v>
      </c>
    </row>
    <row r="633" spans="2:12">
      <c r="B633" s="209" t="s">
        <v>3564</v>
      </c>
      <c r="C633" s="210" t="s">
        <v>3565</v>
      </c>
      <c r="D633" s="211">
        <v>88310</v>
      </c>
      <c r="E633" s="168" t="str">
        <f>IF($D633&lt;&gt;"",VLOOKUP($D633,'SINAPI JANEIRO-2022'!$A$1:G113143,2,FALSE),"")</f>
        <v>PINTOR COM ENCARGOS COMPLEMENTARES</v>
      </c>
      <c r="F633" s="169" t="str">
        <f>IF($D633&lt;&gt;"",VLOOKUP($D633,'SINAPI JANEIRO-2022'!$1:$1048576,3,FALSE),"")</f>
        <v>H</v>
      </c>
      <c r="G633" s="170">
        <v>0.5</v>
      </c>
      <c r="H633" s="171">
        <f>IF($D633&lt;&gt;"",VLOOKUP($D633,'SINAPI JANEIRO-2022'!$1:$1048576,4,FALSE),"")</f>
        <v>19.940000000000001</v>
      </c>
      <c r="I633" s="172">
        <f t="shared" si="87"/>
        <v>9.9700000000000006</v>
      </c>
    </row>
    <row r="634" spans="2:12">
      <c r="B634" s="209" t="s">
        <v>3564</v>
      </c>
      <c r="C634" s="210" t="s">
        <v>3565</v>
      </c>
      <c r="D634" s="211">
        <v>88316</v>
      </c>
      <c r="E634" s="168" t="str">
        <f>IF($D634&lt;&gt;"",VLOOKUP($D634,'SINAPI JANEIRO-2022'!$A$1:G113144,2,FALSE),"")</f>
        <v>SERVENTE COM ENCARGOS COMPLEMENTARES</v>
      </c>
      <c r="F634" s="169" t="str">
        <f>IF($D634&lt;&gt;"",VLOOKUP($D634,'SINAPI JANEIRO-2022'!$1:$1048576,3,FALSE),"")</f>
        <v>H</v>
      </c>
      <c r="G634" s="170">
        <v>0.5</v>
      </c>
      <c r="H634" s="171">
        <f>IF($D634&lt;&gt;"",VLOOKUP($D634,'SINAPI JANEIRO-2022'!$1:$1048576,4,FALSE),"")</f>
        <v>15.16</v>
      </c>
      <c r="I634" s="172">
        <f t="shared" si="87"/>
        <v>7.58</v>
      </c>
    </row>
    <row r="635" spans="2:12" ht="14.25" customHeight="1">
      <c r="B635" s="209"/>
      <c r="C635" s="210"/>
      <c r="D635" s="211"/>
      <c r="E635" s="168"/>
      <c r="F635" s="169"/>
      <c r="G635" s="170"/>
      <c r="H635" s="197"/>
      <c r="I635" s="172"/>
    </row>
    <row r="636" spans="2:12" ht="14.25" customHeight="1">
      <c r="B636" s="164" t="s">
        <v>11795</v>
      </c>
      <c r="C636" s="59"/>
      <c r="D636" s="59"/>
      <c r="E636" s="46" t="s">
        <v>11794</v>
      </c>
      <c r="F636" s="47" t="s">
        <v>149</v>
      </c>
      <c r="G636" s="165"/>
      <c r="H636" s="166"/>
      <c r="I636" s="167">
        <f>TRUNC(SUM(I637:I639),2)</f>
        <v>16.13</v>
      </c>
    </row>
    <row r="637" spans="2:12" ht="14.25" customHeight="1">
      <c r="B637" s="209" t="s">
        <v>3564</v>
      </c>
      <c r="C637" s="210" t="s">
        <v>3565</v>
      </c>
      <c r="D637" s="211">
        <v>88310</v>
      </c>
      <c r="E637" s="168" t="str">
        <f>IF($D637&lt;&gt;"",VLOOKUP($D637,'SINAPI JANEIRO-2022'!$A$1:G113148,2,FALSE),"")</f>
        <v>PINTOR COM ENCARGOS COMPLEMENTARES</v>
      </c>
      <c r="F637" s="169" t="str">
        <f>IF($D637&lt;&gt;"",VLOOKUP($D637,'SINAPI JANEIRO-2022'!$1:$1048576,3,FALSE),"")</f>
        <v>H</v>
      </c>
      <c r="G637" s="170">
        <v>0.6</v>
      </c>
      <c r="H637" s="171">
        <f>IF($D637&lt;&gt;"",VLOOKUP($D637,'SINAPI JANEIRO-2022'!$1:$1048576,4,FALSE),"")</f>
        <v>19.940000000000001</v>
      </c>
      <c r="I637" s="172">
        <f t="shared" ref="I637:I638" si="88">TRUNC(G637*H637,2)</f>
        <v>11.96</v>
      </c>
    </row>
    <row r="638" spans="2:12" ht="14.25" customHeight="1">
      <c r="B638" s="209" t="s">
        <v>3576</v>
      </c>
      <c r="C638" s="210" t="s">
        <v>3565</v>
      </c>
      <c r="D638" s="211">
        <v>5318</v>
      </c>
      <c r="E638" s="168" t="str">
        <f>IF($D638&lt;&gt;"",VLOOKUP($D638,'SINAPI JANEIRO-2022'!$A$1:G113149,2,FALSE),"")</f>
        <v>DILUENTE AGUARRAS</v>
      </c>
      <c r="F638" s="169" t="str">
        <f>IF($D638&lt;&gt;"",VLOOKUP($D638,'SINAPI JANEIRO-2022'!$1:$1048576,3,FALSE),"")</f>
        <v xml:space="preserve">L     </v>
      </c>
      <c r="G638" s="170">
        <v>1.4E-2</v>
      </c>
      <c r="H638" s="171">
        <f>IF($D638&lt;&gt;"",VLOOKUP($D638,'SINAPI JANEIRO-2022'!$1:$1048576,4,FALSE),"")</f>
        <v>14</v>
      </c>
      <c r="I638" s="172">
        <f t="shared" si="88"/>
        <v>0.19</v>
      </c>
    </row>
    <row r="639" spans="2:12" ht="14.25" customHeight="1">
      <c r="B639" s="209" t="s">
        <v>3576</v>
      </c>
      <c r="C639" s="210" t="s">
        <v>3565</v>
      </c>
      <c r="D639" s="211">
        <v>7311</v>
      </c>
      <c r="E639" s="168" t="str">
        <f>IF($D639&lt;&gt;"",VLOOKUP($D639,'SINAPI JANEIRO-2022'!$A$1:G113150,2,FALSE),"")</f>
        <v>TINTA ESMALTE SINTETICO PREMIUM ACETINADO</v>
      </c>
      <c r="F639" s="169" t="str">
        <f>IF($D639&lt;&gt;"",VLOOKUP($D639,'SINAPI JANEIRO-2022'!$1:$1048576,3,FALSE),"")</f>
        <v xml:space="preserve">L     </v>
      </c>
      <c r="G639" s="170">
        <v>0.14030000000000001</v>
      </c>
      <c r="H639" s="171">
        <f>IF($D639&lt;&gt;"",VLOOKUP($D639,'SINAPI JANEIRO-2022'!$1:$1048576,4,FALSE),"")</f>
        <v>28.4</v>
      </c>
      <c r="I639" s="172">
        <f t="shared" ref="I639" si="89">TRUNC(G639*H639,2)</f>
        <v>3.98</v>
      </c>
    </row>
    <row r="640" spans="2:12" ht="14.25" customHeight="1">
      <c r="B640" s="209"/>
      <c r="C640" s="210"/>
      <c r="D640" s="211"/>
      <c r="E640" s="168"/>
      <c r="F640" s="169"/>
      <c r="G640" s="170"/>
      <c r="H640" s="197"/>
      <c r="I640" s="172"/>
    </row>
    <row r="641" spans="2:9" ht="24.75" customHeight="1">
      <c r="B641" s="164" t="s">
        <v>11796</v>
      </c>
      <c r="C641" s="59"/>
      <c r="D641" s="59"/>
      <c r="E641" s="46" t="s">
        <v>11797</v>
      </c>
      <c r="F641" s="47" t="s">
        <v>149</v>
      </c>
      <c r="G641" s="165"/>
      <c r="H641" s="166"/>
      <c r="I641" s="167">
        <f>TRUNC(SUM(I642:I644),2)</f>
        <v>16.059999999999999</v>
      </c>
    </row>
    <row r="642" spans="2:9" ht="14.25" customHeight="1">
      <c r="B642" s="209" t="s">
        <v>3564</v>
      </c>
      <c r="C642" s="210" t="s">
        <v>3565</v>
      </c>
      <c r="D642" s="211">
        <v>88310</v>
      </c>
      <c r="E642" s="168" t="str">
        <f>IF($D642&lt;&gt;"",VLOOKUP($D642,'SINAPI JANEIRO-2022'!$A$1:G113153,2,FALSE),"")</f>
        <v>PINTOR COM ENCARGOS COMPLEMENTARES</v>
      </c>
      <c r="F642" s="169" t="str">
        <f>IF($D642&lt;&gt;"",VLOOKUP($D642,'SINAPI JANEIRO-2022'!$1:$1048576,3,FALSE),"")</f>
        <v>H</v>
      </c>
      <c r="G642" s="170">
        <v>0.6</v>
      </c>
      <c r="H642" s="171">
        <f>IF($D642&lt;&gt;"",VLOOKUP($D642,'SINAPI JANEIRO-2022'!$1:$1048576,4,FALSE),"")</f>
        <v>19.940000000000001</v>
      </c>
      <c r="I642" s="172">
        <f t="shared" ref="I642:I644" si="90">TRUNC(G642*H642,2)</f>
        <v>11.96</v>
      </c>
    </row>
    <row r="643" spans="2:9" ht="14.25" customHeight="1">
      <c r="B643" s="209" t="s">
        <v>3576</v>
      </c>
      <c r="C643" s="210" t="s">
        <v>3565</v>
      </c>
      <c r="D643" s="211">
        <v>5318</v>
      </c>
      <c r="E643" s="168" t="str">
        <f>IF($D643&lt;&gt;"",VLOOKUP($D643,'SINAPI JANEIRO-2022'!$A$1:G113154,2,FALSE),"")</f>
        <v>DILUENTE AGUARRAS</v>
      </c>
      <c r="F643" s="169" t="str">
        <f>IF($D643&lt;&gt;"",VLOOKUP($D643,'SINAPI JANEIRO-2022'!$1:$1048576,3,FALSE),"")</f>
        <v xml:space="preserve">L     </v>
      </c>
      <c r="G643" s="170">
        <v>1.4E-2</v>
      </c>
      <c r="H643" s="171">
        <f>IF($D643&lt;&gt;"",VLOOKUP($D643,'SINAPI JANEIRO-2022'!$1:$1048576,4,FALSE),"")</f>
        <v>14</v>
      </c>
      <c r="I643" s="172">
        <f t="shared" si="90"/>
        <v>0.19</v>
      </c>
    </row>
    <row r="644" spans="2:9" ht="14.25" customHeight="1">
      <c r="B644" s="209" t="s">
        <v>3576</v>
      </c>
      <c r="C644" s="210" t="s">
        <v>3565</v>
      </c>
      <c r="D644" s="211">
        <v>7288</v>
      </c>
      <c r="E644" s="168" t="str">
        <f>IF($D644&lt;&gt;"",VLOOKUP($D644,'SINAPI JANEIRO-2022'!$A$1:G113155,2,FALSE),"")</f>
        <v>TINTA ESMALTE SINTETICO PREMIUM FOSCO</v>
      </c>
      <c r="F644" s="169" t="str">
        <f>IF($D644&lt;&gt;"",VLOOKUP($D644,'SINAPI JANEIRO-2022'!$1:$1048576,3,FALSE),"")</f>
        <v xml:space="preserve">L     </v>
      </c>
      <c r="G644" s="170">
        <v>0.14030000000000001</v>
      </c>
      <c r="H644" s="171">
        <f>IF($D644&lt;&gt;"",VLOOKUP($D644,'SINAPI JANEIRO-2022'!$1:$1048576,4,FALSE),"")</f>
        <v>27.88</v>
      </c>
      <c r="I644" s="172">
        <f t="shared" si="90"/>
        <v>3.91</v>
      </c>
    </row>
    <row r="645" spans="2:9" ht="14.25" customHeight="1">
      <c r="B645" s="209"/>
      <c r="C645" s="210"/>
      <c r="D645" s="211"/>
      <c r="E645" s="168"/>
      <c r="F645" s="169"/>
      <c r="G645" s="170"/>
      <c r="H645" s="197"/>
      <c r="I645" s="172"/>
    </row>
    <row r="646" spans="2:9" ht="18" customHeight="1">
      <c r="B646" s="254" t="s">
        <v>3705</v>
      </c>
      <c r="C646" s="255"/>
      <c r="D646" s="255"/>
      <c r="E646" s="255"/>
      <c r="F646" s="255"/>
      <c r="G646" s="255"/>
      <c r="H646" s="255"/>
      <c r="I646" s="256"/>
    </row>
    <row r="647" spans="2:9" ht="14.25" customHeight="1">
      <c r="B647" s="180"/>
      <c r="C647" s="181"/>
      <c r="D647" s="181"/>
      <c r="E647" s="182"/>
      <c r="F647" s="181"/>
      <c r="G647" s="183"/>
      <c r="H647" s="184"/>
      <c r="I647" s="185"/>
    </row>
    <row r="648" spans="2:9" ht="42" customHeight="1">
      <c r="B648" s="164" t="s">
        <v>11758</v>
      </c>
      <c r="C648" s="59"/>
      <c r="D648" s="59"/>
      <c r="E648" s="46" t="s">
        <v>12623</v>
      </c>
      <c r="F648" s="47" t="s">
        <v>53</v>
      </c>
      <c r="G648" s="165">
        <v>1</v>
      </c>
      <c r="H648" s="166"/>
      <c r="I648" s="167">
        <f>TRUNC(SUM(I649:I654),2)</f>
        <v>12.1</v>
      </c>
    </row>
    <row r="649" spans="2:9" ht="25.5">
      <c r="B649" s="49" t="s">
        <v>3564</v>
      </c>
      <c r="C649" s="50" t="s">
        <v>3565</v>
      </c>
      <c r="D649" s="195">
        <v>88248</v>
      </c>
      <c r="E649" s="168" t="str">
        <f>IF($D649&lt;&gt;"",VLOOKUP($D649,'SINAPI JANEIRO-2022'!$A$1:G113144,2,FALSE),"")</f>
        <v>AUXILIAR DE ENCANADOR OU BOMBEIRO HIDRÁULICO COM ENCARGOS COMPLEMENTARES</v>
      </c>
      <c r="F649" s="169" t="str">
        <f>IF($D649&lt;&gt;"",VLOOKUP($D649,'SINAPI JANEIRO-2022'!$1:$1048576,3,FALSE),"")</f>
        <v>H</v>
      </c>
      <c r="G649" s="170">
        <v>8.5000000000000006E-2</v>
      </c>
      <c r="H649" s="171">
        <f>IF($D649&lt;&gt;"",VLOOKUP($D649,'SINAPI JANEIRO-2022'!$1:$1048576,4,FALSE),"")</f>
        <v>14.52</v>
      </c>
      <c r="I649" s="172">
        <f t="shared" ref="I649:I654" si="91">TRUNC(G649*H649,2)</f>
        <v>1.23</v>
      </c>
    </row>
    <row r="650" spans="2:9" ht="25.5">
      <c r="B650" s="49" t="s">
        <v>3564</v>
      </c>
      <c r="C650" s="50" t="s">
        <v>3565</v>
      </c>
      <c r="D650" s="195">
        <v>88267</v>
      </c>
      <c r="E650" s="168" t="str">
        <f>IF($D650&lt;&gt;"",VLOOKUP($D650,'SINAPI JANEIRO-2022'!$A$1:G113145,2,FALSE),"")</f>
        <v>ENCANADOR OU BOMBEIRO HIDRÁULICO COM ENCARGOS COMPLEMENTARES</v>
      </c>
      <c r="F650" s="169" t="str">
        <f>IF($D650&lt;&gt;"",VLOOKUP($D650,'SINAPI JANEIRO-2022'!$1:$1048576,3,FALSE),"")</f>
        <v>H</v>
      </c>
      <c r="G650" s="170">
        <v>8.5000000000000006E-2</v>
      </c>
      <c r="H650" s="171">
        <f>IF($D650&lt;&gt;"",VLOOKUP($D650,'SINAPI JANEIRO-2022'!$1:$1048576,4,FALSE),"")</f>
        <v>18.72</v>
      </c>
      <c r="I650" s="172">
        <f t="shared" si="91"/>
        <v>1.59</v>
      </c>
    </row>
    <row r="651" spans="2:9" ht="25.5">
      <c r="B651" s="49" t="s">
        <v>3576</v>
      </c>
      <c r="C651" s="50" t="s">
        <v>3565</v>
      </c>
      <c r="D651" s="195">
        <v>818</v>
      </c>
      <c r="E651" s="168" t="str">
        <f>IF($D651&lt;&gt;"",VLOOKUP($D651,'SINAPI JANEIRO-2022'!$A$1:G113146,2,FALSE),"")</f>
        <v>BUCHA DE REDUCAO DE PVC, SOLDAVEL, CURTA, COM 60 X 50 MM, PARA AGUA FRIA PREDIAL</v>
      </c>
      <c r="F651" s="169" t="str">
        <f>IF($D651&lt;&gt;"",VLOOKUP($D651,'SINAPI JANEIRO-2022'!$1:$1048576,3,FALSE),"")</f>
        <v xml:space="preserve">UN    </v>
      </c>
      <c r="G651" s="215">
        <v>1</v>
      </c>
      <c r="H651" s="171">
        <f>IF($D651&lt;&gt;"",VLOOKUP($D651,'SINAPI JANEIRO-2022'!$1:$1048576,4,FALSE),"")</f>
        <v>5.84</v>
      </c>
      <c r="I651" s="172">
        <f t="shared" si="91"/>
        <v>5.84</v>
      </c>
    </row>
    <row r="652" spans="2:9">
      <c r="B652" s="49" t="s">
        <v>3576</v>
      </c>
      <c r="C652" s="50" t="s">
        <v>3565</v>
      </c>
      <c r="D652" s="195">
        <v>20080</v>
      </c>
      <c r="E652" s="168" t="str">
        <f>IF($D652&lt;&gt;"",VLOOKUP($D652,'SINAPI JANEIRO-2022'!$A$1:G113147,2,FALSE),"")</f>
        <v>ADESIVO PLASTICO PARA PVC, FRASCO COM 175 GR</v>
      </c>
      <c r="F652" s="169" t="str">
        <f>IF($D652&lt;&gt;"",VLOOKUP($D652,'SINAPI JANEIRO-2022'!$1:$1048576,3,FALSE),"")</f>
        <v xml:space="preserve">UN    </v>
      </c>
      <c r="G652" s="215">
        <v>4.5999999999999999E-2</v>
      </c>
      <c r="H652" s="171">
        <f>IF($D652&lt;&gt;"",VLOOKUP($D652,'SINAPI JANEIRO-2022'!$1:$1048576,4,FALSE),"")</f>
        <v>22.57</v>
      </c>
      <c r="I652" s="172">
        <f t="shared" si="91"/>
        <v>1.03</v>
      </c>
    </row>
    <row r="653" spans="2:9" ht="25.5">
      <c r="B653" s="49" t="s">
        <v>3576</v>
      </c>
      <c r="C653" s="50" t="s">
        <v>3565</v>
      </c>
      <c r="D653" s="195">
        <v>20083</v>
      </c>
      <c r="E653" s="168" t="str">
        <f>IF($D653&lt;&gt;"",VLOOKUP($D653,'SINAPI JANEIRO-2022'!$A$1:G113148,2,FALSE),"")</f>
        <v>SOLUCAO PREPARADORA / LIMPADORA PARA PVC, FRASCO COM 1000 CM3</v>
      </c>
      <c r="F653" s="169" t="str">
        <f>IF($D653&lt;&gt;"",VLOOKUP($D653,'SINAPI JANEIRO-2022'!$1:$1048576,3,FALSE),"")</f>
        <v xml:space="preserve">UN    </v>
      </c>
      <c r="G653" s="215">
        <v>0.03</v>
      </c>
      <c r="H653" s="171">
        <f>IF($D653&lt;&gt;"",VLOOKUP($D653,'SINAPI JANEIRO-2022'!$1:$1048576,4,FALSE),"")</f>
        <v>78.37</v>
      </c>
      <c r="I653" s="172">
        <f t="shared" si="91"/>
        <v>2.35</v>
      </c>
    </row>
    <row r="654" spans="2:9">
      <c r="B654" s="49" t="s">
        <v>3576</v>
      </c>
      <c r="C654" s="50" t="s">
        <v>3565</v>
      </c>
      <c r="D654" s="195">
        <v>38383</v>
      </c>
      <c r="E654" s="168" t="str">
        <f>IF($D654&lt;&gt;"",VLOOKUP($D654,'SINAPI JANEIRO-2022'!$A$1:G113149,2,FALSE),"")</f>
        <v>LIXA D'AGUA EM FOLHA, GRAO 100</v>
      </c>
      <c r="F654" s="169" t="str">
        <f>IF($D654&lt;&gt;"",VLOOKUP($D654,'SINAPI JANEIRO-2022'!$1:$1048576,3,FALSE),"")</f>
        <v xml:space="preserve">UN    </v>
      </c>
      <c r="G654" s="215">
        <v>0.03</v>
      </c>
      <c r="H654" s="171">
        <f>IF($D654&lt;&gt;"",VLOOKUP($D654,'SINAPI JANEIRO-2022'!$1:$1048576,4,FALSE),"")</f>
        <v>2.19</v>
      </c>
      <c r="I654" s="172">
        <f t="shared" si="91"/>
        <v>0.06</v>
      </c>
    </row>
    <row r="655" spans="2:9" ht="14.25" customHeight="1">
      <c r="B655" s="49"/>
      <c r="C655" s="50"/>
      <c r="D655" s="217"/>
      <c r="E655" s="52"/>
      <c r="F655" s="217"/>
      <c r="G655" s="170"/>
      <c r="H655" s="218"/>
      <c r="I655" s="172"/>
    </row>
    <row r="656" spans="2:9" ht="39.75" customHeight="1">
      <c r="B656" s="164" t="s">
        <v>11761</v>
      </c>
      <c r="C656" s="59"/>
      <c r="D656" s="59"/>
      <c r="E656" s="46" t="s">
        <v>12630</v>
      </c>
      <c r="F656" s="47" t="s">
        <v>53</v>
      </c>
      <c r="G656" s="165"/>
      <c r="H656" s="166"/>
      <c r="I656" s="167">
        <f>TRUNC(SUM(I657:K662),2)</f>
        <v>23.81</v>
      </c>
    </row>
    <row r="657" spans="2:9" ht="25.5">
      <c r="B657" s="49" t="s">
        <v>3564</v>
      </c>
      <c r="C657" s="50" t="s">
        <v>3565</v>
      </c>
      <c r="D657" s="54">
        <v>88248</v>
      </c>
      <c r="E657" s="168" t="str">
        <f>IF($D657&lt;&gt;"",VLOOKUP($D657,'SINAPI JANEIRO-2022'!$A$1:G113146,2,FALSE),"")</f>
        <v>AUXILIAR DE ENCANADOR OU BOMBEIRO HIDRÁULICO COM ENCARGOS COMPLEMENTARES</v>
      </c>
      <c r="F657" s="169" t="str">
        <f>IF($D657&lt;&gt;"",VLOOKUP($D657,'SINAPI JANEIRO-2022'!$1:$1048576,3,FALSE),"")</f>
        <v>H</v>
      </c>
      <c r="G657" s="170">
        <v>8.5000000000000006E-2</v>
      </c>
      <c r="H657" s="171">
        <f>IF($D657&lt;&gt;"",VLOOKUP($D657,'SINAPI JANEIRO-2022'!$1:$1048576,4,FALSE),"")</f>
        <v>14.52</v>
      </c>
      <c r="I657" s="172">
        <f t="shared" ref="I657:I662" si="92">TRUNC(G657*H657,2)</f>
        <v>1.23</v>
      </c>
    </row>
    <row r="658" spans="2:9" ht="25.5">
      <c r="B658" s="49" t="s">
        <v>3564</v>
      </c>
      <c r="C658" s="50" t="s">
        <v>3565</v>
      </c>
      <c r="D658" s="54">
        <v>88267</v>
      </c>
      <c r="E658" s="168" t="str">
        <f>IF($D658&lt;&gt;"",VLOOKUP($D658,'SINAPI JANEIRO-2022'!$A$1:G113147,2,FALSE),"")</f>
        <v>ENCANADOR OU BOMBEIRO HIDRÁULICO COM ENCARGOS COMPLEMENTARES</v>
      </c>
      <c r="F658" s="169" t="str">
        <f>IF($D658&lt;&gt;"",VLOOKUP($D658,'SINAPI JANEIRO-2022'!$1:$1048576,3,FALSE),"")</f>
        <v>H</v>
      </c>
      <c r="G658" s="170">
        <v>8.5000000000000006E-2</v>
      </c>
      <c r="H658" s="171">
        <f>IF($D658&lt;&gt;"",VLOOKUP($D658,'SINAPI JANEIRO-2022'!$1:$1048576,4,FALSE),"")</f>
        <v>18.72</v>
      </c>
      <c r="I658" s="172">
        <f t="shared" si="92"/>
        <v>1.59</v>
      </c>
    </row>
    <row r="659" spans="2:9">
      <c r="B659" s="49" t="s">
        <v>3576</v>
      </c>
      <c r="C659" s="50" t="s">
        <v>3565</v>
      </c>
      <c r="D659" s="54">
        <v>20080</v>
      </c>
      <c r="E659" s="168" t="str">
        <f>IF($D659&lt;&gt;"",VLOOKUP($D659,'SINAPI JANEIRO-2022'!$A$1:G113148,2,FALSE),"")</f>
        <v>ADESIVO PLASTICO PARA PVC, FRASCO COM 175 GR</v>
      </c>
      <c r="F659" s="169" t="str">
        <f>IF($D659&lt;&gt;"",VLOOKUP($D659,'SINAPI JANEIRO-2022'!$1:$1048576,3,FALSE),"")</f>
        <v xml:space="preserve">UN    </v>
      </c>
      <c r="G659" s="170">
        <v>2.4E-2</v>
      </c>
      <c r="H659" s="171">
        <f>IF($D659&lt;&gt;"",VLOOKUP($D659,'SINAPI JANEIRO-2022'!$1:$1048576,4,FALSE),"")</f>
        <v>22.57</v>
      </c>
      <c r="I659" s="172">
        <f t="shared" si="92"/>
        <v>0.54</v>
      </c>
    </row>
    <row r="660" spans="2:9" ht="25.5">
      <c r="B660" s="49" t="s">
        <v>3576</v>
      </c>
      <c r="C660" s="50" t="s">
        <v>3565</v>
      </c>
      <c r="D660" s="54">
        <v>821</v>
      </c>
      <c r="E660" s="168" t="str">
        <f>IF($D660&lt;&gt;"",VLOOKUP($D660,'SINAPI JANEIRO-2022'!$A$1:G113149,2,FALSE),"")</f>
        <v>BUCHA DE REDUCAO DE PVC, SOLDAVEL, LONGA, COM 75 X 50 MM, PARA AGUA FRIA PREDIAL</v>
      </c>
      <c r="F660" s="169" t="str">
        <f>IF($D660&lt;&gt;"",VLOOKUP($D660,'SINAPI JANEIRO-2022'!$1:$1048576,3,FALSE),"")</f>
        <v xml:space="preserve">UN    </v>
      </c>
      <c r="G660" s="170">
        <v>1</v>
      </c>
      <c r="H660" s="171">
        <f>IF($D660&lt;&gt;"",VLOOKUP($D660,'SINAPI JANEIRO-2022'!$1:$1048576,4,FALSE),"")</f>
        <v>18.04</v>
      </c>
      <c r="I660" s="172">
        <f t="shared" si="92"/>
        <v>18.04</v>
      </c>
    </row>
    <row r="661" spans="2:9" ht="25.5">
      <c r="B661" s="49" t="s">
        <v>3576</v>
      </c>
      <c r="C661" s="50" t="s">
        <v>3565</v>
      </c>
      <c r="D661" s="54">
        <v>20083</v>
      </c>
      <c r="E661" s="168" t="str">
        <f>IF($D661&lt;&gt;"",VLOOKUP($D661,'SINAPI JANEIRO-2022'!$A$1:G113150,2,FALSE),"")</f>
        <v>SOLUCAO PREPARADORA / LIMPADORA PARA PVC, FRASCO COM 1000 CM3</v>
      </c>
      <c r="F661" s="169" t="str">
        <f>IF($D661&lt;&gt;"",VLOOKUP($D661,'SINAPI JANEIRO-2022'!$1:$1048576,3,FALSE),"")</f>
        <v xml:space="preserve">UN    </v>
      </c>
      <c r="G661" s="170">
        <v>0.03</v>
      </c>
      <c r="H661" s="171">
        <f>IF($D661&lt;&gt;"",VLOOKUP($D661,'SINAPI JANEIRO-2022'!$1:$1048576,4,FALSE),"")</f>
        <v>78.37</v>
      </c>
      <c r="I661" s="172">
        <f t="shared" si="92"/>
        <v>2.35</v>
      </c>
    </row>
    <row r="662" spans="2:9">
      <c r="B662" s="49" t="s">
        <v>3576</v>
      </c>
      <c r="C662" s="50" t="s">
        <v>3565</v>
      </c>
      <c r="D662" s="54">
        <v>38383</v>
      </c>
      <c r="E662" s="168" t="str">
        <f>IF($D662&lt;&gt;"",VLOOKUP($D662,'SINAPI JANEIRO-2022'!$A$1:G113151,2,FALSE),"")</f>
        <v>LIXA D'AGUA EM FOLHA, GRAO 100</v>
      </c>
      <c r="F662" s="169" t="str">
        <f>IF($D662&lt;&gt;"",VLOOKUP($D662,'SINAPI JANEIRO-2022'!$1:$1048576,3,FALSE),"")</f>
        <v xml:space="preserve">UN    </v>
      </c>
      <c r="G662" s="170">
        <v>2.8000000000000001E-2</v>
      </c>
      <c r="H662" s="171">
        <f>IF($D662&lt;&gt;"",VLOOKUP($D662,'SINAPI JANEIRO-2022'!$1:$1048576,4,FALSE),"")</f>
        <v>2.19</v>
      </c>
      <c r="I662" s="172">
        <f t="shared" si="92"/>
        <v>0.06</v>
      </c>
    </row>
    <row r="663" spans="2:9" ht="15">
      <c r="B663" s="164" t="s">
        <v>11760</v>
      </c>
      <c r="C663" s="59"/>
      <c r="D663" s="59"/>
      <c r="E663" s="46" t="s">
        <v>12627</v>
      </c>
      <c r="F663" s="47" t="s">
        <v>53</v>
      </c>
      <c r="G663" s="165"/>
      <c r="H663" s="166"/>
      <c r="I663" s="167">
        <f>TRUNC(SUM(I664:K669),2)</f>
        <v>10.26</v>
      </c>
    </row>
    <row r="664" spans="2:9" ht="25.5">
      <c r="B664" s="49" t="s">
        <v>3564</v>
      </c>
      <c r="C664" s="50" t="s">
        <v>3565</v>
      </c>
      <c r="D664" s="54">
        <v>88248</v>
      </c>
      <c r="E664" s="168" t="str">
        <f>IF($D664&lt;&gt;"",VLOOKUP($D664,'SINAPI JANEIRO-2022'!$A$1:G113153,2,FALSE),"")</f>
        <v>AUXILIAR DE ENCANADOR OU BOMBEIRO HIDRÁULICO COM ENCARGOS COMPLEMENTARES</v>
      </c>
      <c r="F664" s="169" t="str">
        <f>IF($D664&lt;&gt;"",VLOOKUP($D664,'SINAPI JANEIRO-2022'!$1:$1048576,3,FALSE),"")</f>
        <v>H</v>
      </c>
      <c r="G664" s="170">
        <v>8.5000000000000006E-2</v>
      </c>
      <c r="H664" s="171">
        <f>IF($D664&lt;&gt;"",VLOOKUP($D664,'SINAPI JANEIRO-2022'!$1:$1048576,4,FALSE),"")</f>
        <v>14.52</v>
      </c>
      <c r="I664" s="172">
        <f t="shared" ref="I664:I669" si="93">TRUNC(G664*H664,2)</f>
        <v>1.23</v>
      </c>
    </row>
    <row r="665" spans="2:9" ht="25.5">
      <c r="B665" s="49" t="s">
        <v>3564</v>
      </c>
      <c r="C665" s="50" t="s">
        <v>3565</v>
      </c>
      <c r="D665" s="54">
        <v>88267</v>
      </c>
      <c r="E665" s="168" t="str">
        <f>IF($D665&lt;&gt;"",VLOOKUP($D665,'SINAPI JANEIRO-2022'!$A$1:G113154,2,FALSE),"")</f>
        <v>ENCANADOR OU BOMBEIRO HIDRÁULICO COM ENCARGOS COMPLEMENTARES</v>
      </c>
      <c r="F665" s="169" t="str">
        <f>IF($D665&lt;&gt;"",VLOOKUP($D665,'SINAPI JANEIRO-2022'!$1:$1048576,3,FALSE),"")</f>
        <v>H</v>
      </c>
      <c r="G665" s="170">
        <v>8.5000000000000006E-2</v>
      </c>
      <c r="H665" s="171">
        <f>IF($D665&lt;&gt;"",VLOOKUP($D665,'SINAPI JANEIRO-2022'!$1:$1048576,4,FALSE),"")</f>
        <v>18.72</v>
      </c>
      <c r="I665" s="172">
        <f t="shared" si="93"/>
        <v>1.59</v>
      </c>
    </row>
    <row r="666" spans="2:9">
      <c r="B666" s="49" t="s">
        <v>3576</v>
      </c>
      <c r="C666" s="50" t="s">
        <v>3565</v>
      </c>
      <c r="D666" s="54">
        <v>20080</v>
      </c>
      <c r="E666" s="168" t="str">
        <f>IF($D666&lt;&gt;"",VLOOKUP($D666,'SINAPI JANEIRO-2022'!$A$1:G113155,2,FALSE),"")</f>
        <v>ADESIVO PLASTICO PARA PVC, FRASCO COM 175 GR</v>
      </c>
      <c r="F666" s="169" t="str">
        <f>IF($D666&lt;&gt;"",VLOOKUP($D666,'SINAPI JANEIRO-2022'!$1:$1048576,3,FALSE),"")</f>
        <v xml:space="preserve">UN    </v>
      </c>
      <c r="G666" s="170">
        <v>2.4E-2</v>
      </c>
      <c r="H666" s="171">
        <f>IF($D666&lt;&gt;"",VLOOKUP($D666,'SINAPI JANEIRO-2022'!$1:$1048576,4,FALSE),"")</f>
        <v>22.57</v>
      </c>
      <c r="I666" s="172">
        <f t="shared" si="93"/>
        <v>0.54</v>
      </c>
    </row>
    <row r="667" spans="2:9" ht="25.5">
      <c r="B667" s="49" t="s">
        <v>3576</v>
      </c>
      <c r="C667" s="50" t="s">
        <v>3565</v>
      </c>
      <c r="D667" s="54">
        <v>813</v>
      </c>
      <c r="E667" s="168" t="str">
        <f>IF($D667&lt;&gt;"",VLOOKUP($D667,'SINAPI JANEIRO-2022'!$A$1:G113156,2,FALSE),"")</f>
        <v>BUCHA DE REDUCAO DE PVC, SOLDAVEL, LONGA, COM 50 X 25 MM, PARA AGUA FRIA PREDIAL</v>
      </c>
      <c r="F667" s="169" t="str">
        <f>IF($D667&lt;&gt;"",VLOOKUP($D667,'SINAPI JANEIRO-2022'!$1:$1048576,3,FALSE),"")</f>
        <v xml:space="preserve">UN    </v>
      </c>
      <c r="G667" s="170">
        <v>1</v>
      </c>
      <c r="H667" s="171">
        <f>IF($D667&lt;&gt;"",VLOOKUP($D667,'SINAPI JANEIRO-2022'!$1:$1048576,4,FALSE),"")</f>
        <v>4.49</v>
      </c>
      <c r="I667" s="172">
        <f t="shared" si="93"/>
        <v>4.49</v>
      </c>
    </row>
    <row r="668" spans="2:9" ht="25.5">
      <c r="B668" s="49" t="s">
        <v>3576</v>
      </c>
      <c r="C668" s="50" t="s">
        <v>3565</v>
      </c>
      <c r="D668" s="54">
        <v>20083</v>
      </c>
      <c r="E668" s="168" t="str">
        <f>IF($D668&lt;&gt;"",VLOOKUP($D668,'SINAPI JANEIRO-2022'!$A$1:G113157,2,FALSE),"")</f>
        <v>SOLUCAO PREPARADORA / LIMPADORA PARA PVC, FRASCO COM 1000 CM3</v>
      </c>
      <c r="F668" s="169" t="str">
        <f>IF($D668&lt;&gt;"",VLOOKUP($D668,'SINAPI JANEIRO-2022'!$1:$1048576,3,FALSE),"")</f>
        <v xml:space="preserve">UN    </v>
      </c>
      <c r="G668" s="170">
        <v>0.03</v>
      </c>
      <c r="H668" s="171">
        <f>IF($D668&lt;&gt;"",VLOOKUP($D668,'SINAPI JANEIRO-2022'!$1:$1048576,4,FALSE),"")</f>
        <v>78.37</v>
      </c>
      <c r="I668" s="172">
        <f t="shared" si="93"/>
        <v>2.35</v>
      </c>
    </row>
    <row r="669" spans="2:9">
      <c r="B669" s="49" t="s">
        <v>3576</v>
      </c>
      <c r="C669" s="50" t="s">
        <v>3565</v>
      </c>
      <c r="D669" s="54">
        <v>38383</v>
      </c>
      <c r="E669" s="168" t="str">
        <f>IF($D669&lt;&gt;"",VLOOKUP($D669,'SINAPI JANEIRO-2022'!$A$1:G113158,2,FALSE),"")</f>
        <v>LIXA D'AGUA EM FOLHA, GRAO 100</v>
      </c>
      <c r="F669" s="169" t="str">
        <f>IF($D669&lt;&gt;"",VLOOKUP($D669,'SINAPI JANEIRO-2022'!$1:$1048576,3,FALSE),"")</f>
        <v xml:space="preserve">UN    </v>
      </c>
      <c r="G669" s="170">
        <v>2.8000000000000001E-2</v>
      </c>
      <c r="H669" s="171">
        <f>IF($D669&lt;&gt;"",VLOOKUP($D669,'SINAPI JANEIRO-2022'!$1:$1048576,4,FALSE),"")</f>
        <v>2.19</v>
      </c>
      <c r="I669" s="172">
        <f t="shared" si="93"/>
        <v>0.06</v>
      </c>
    </row>
    <row r="670" spans="2:9" ht="25.5" customHeight="1">
      <c r="B670" s="164" t="s">
        <v>3706</v>
      </c>
      <c r="C670" s="59"/>
      <c r="D670" s="59"/>
      <c r="E670" s="46" t="s">
        <v>12624</v>
      </c>
      <c r="F670" s="47" t="s">
        <v>53</v>
      </c>
      <c r="G670" s="165"/>
      <c r="H670" s="166"/>
      <c r="I670" s="167">
        <f>TRUNC(SUM(I671:K676),2)</f>
        <v>23.35</v>
      </c>
    </row>
    <row r="671" spans="2:9" ht="25.5">
      <c r="B671" s="49" t="s">
        <v>3564</v>
      </c>
      <c r="C671" s="50" t="s">
        <v>3565</v>
      </c>
      <c r="D671" s="54">
        <v>88248</v>
      </c>
      <c r="E671" s="168" t="str">
        <f>IF($D671&lt;&gt;"",VLOOKUP($D671,'SINAPI JANEIRO-2022'!$A$1:G113160,2,FALSE),"")</f>
        <v>AUXILIAR DE ENCANADOR OU BOMBEIRO HIDRÁULICO COM ENCARGOS COMPLEMENTARES</v>
      </c>
      <c r="F671" s="169" t="str">
        <f>IF($D671&lt;&gt;"",VLOOKUP($D671,'SINAPI JANEIRO-2022'!$1:$1048576,3,FALSE),"")</f>
        <v>H</v>
      </c>
      <c r="G671" s="170">
        <v>8.5000000000000006E-2</v>
      </c>
      <c r="H671" s="171">
        <f>IF($D671&lt;&gt;"",VLOOKUP($D671,'SINAPI JANEIRO-2022'!$1:$1048576,4,FALSE),"")</f>
        <v>14.52</v>
      </c>
      <c r="I671" s="172">
        <f t="shared" ref="I671:I676" si="94">TRUNC(G671*H671,2)</f>
        <v>1.23</v>
      </c>
    </row>
    <row r="672" spans="2:9" ht="25.5">
      <c r="B672" s="49" t="s">
        <v>3564</v>
      </c>
      <c r="C672" s="50" t="s">
        <v>3565</v>
      </c>
      <c r="D672" s="54">
        <v>88267</v>
      </c>
      <c r="E672" s="168" t="str">
        <f>IF($D672&lt;&gt;"",VLOOKUP($D672,'SINAPI JANEIRO-2022'!$A$1:G113161,2,FALSE),"")</f>
        <v>ENCANADOR OU BOMBEIRO HIDRÁULICO COM ENCARGOS COMPLEMENTARES</v>
      </c>
      <c r="F672" s="169" t="str">
        <f>IF($D672&lt;&gt;"",VLOOKUP($D672,'SINAPI JANEIRO-2022'!$1:$1048576,3,FALSE),"")</f>
        <v>H</v>
      </c>
      <c r="G672" s="170">
        <v>8.5000000000000006E-2</v>
      </c>
      <c r="H672" s="171">
        <f>IF($D672&lt;&gt;"",VLOOKUP($D672,'SINAPI JANEIRO-2022'!$1:$1048576,4,FALSE),"")</f>
        <v>18.72</v>
      </c>
      <c r="I672" s="172">
        <f t="shared" si="94"/>
        <v>1.59</v>
      </c>
    </row>
    <row r="673" spans="2:9">
      <c r="B673" s="49" t="s">
        <v>3576</v>
      </c>
      <c r="C673" s="50" t="s">
        <v>3565</v>
      </c>
      <c r="D673" s="54">
        <v>20080</v>
      </c>
      <c r="E673" s="168" t="str">
        <f>IF($D673&lt;&gt;"",VLOOKUP($D673,'SINAPI JANEIRO-2022'!$A$1:G113162,2,FALSE),"")</f>
        <v>ADESIVO PLASTICO PARA PVC, FRASCO COM 175 GR</v>
      </c>
      <c r="F673" s="169" t="str">
        <f>IF($D673&lt;&gt;"",VLOOKUP($D673,'SINAPI JANEIRO-2022'!$1:$1048576,3,FALSE),"")</f>
        <v xml:space="preserve">UN    </v>
      </c>
      <c r="G673" s="170">
        <v>2.4E-2</v>
      </c>
      <c r="H673" s="171">
        <f>IF($D673&lt;&gt;"",VLOOKUP($D673,'SINAPI JANEIRO-2022'!$1:$1048576,4,FALSE),"")</f>
        <v>22.57</v>
      </c>
      <c r="I673" s="172">
        <f t="shared" si="94"/>
        <v>0.54</v>
      </c>
    </row>
    <row r="674" spans="2:9" ht="25.5">
      <c r="B674" s="49" t="s">
        <v>3576</v>
      </c>
      <c r="C674" s="50" t="s">
        <v>3565</v>
      </c>
      <c r="D674" s="54">
        <v>823</v>
      </c>
      <c r="E674" s="168" t="str">
        <f>IF($D674&lt;&gt;"",VLOOKUP($D674,'SINAPI JANEIRO-2022'!$A$1:G113163,2,FALSE),"")</f>
        <v>BUCHA DE REDUCAO DE PVC, SOLDAVEL, CURTA, COM 75 X 60 MM, PARA AGUA FRIA PREDIAL</v>
      </c>
      <c r="F674" s="169" t="str">
        <f>IF($D674&lt;&gt;"",VLOOKUP($D674,'SINAPI JANEIRO-2022'!$1:$1048576,3,FALSE),"")</f>
        <v xml:space="preserve">UN    </v>
      </c>
      <c r="G674" s="170">
        <v>1</v>
      </c>
      <c r="H674" s="171">
        <f>IF($D674&lt;&gt;"",VLOOKUP($D674,'SINAPI JANEIRO-2022'!$1:$1048576,4,FALSE),"")</f>
        <v>17.579999999999998</v>
      </c>
      <c r="I674" s="172">
        <f t="shared" si="94"/>
        <v>17.579999999999998</v>
      </c>
    </row>
    <row r="675" spans="2:9" ht="25.5">
      <c r="B675" s="49" t="s">
        <v>3576</v>
      </c>
      <c r="C675" s="50" t="s">
        <v>3565</v>
      </c>
      <c r="D675" s="54">
        <v>20083</v>
      </c>
      <c r="E675" s="168" t="str">
        <f>IF($D675&lt;&gt;"",VLOOKUP($D675,'SINAPI JANEIRO-2022'!$A$1:G113164,2,FALSE),"")</f>
        <v>SOLUCAO PREPARADORA / LIMPADORA PARA PVC, FRASCO COM 1000 CM3</v>
      </c>
      <c r="F675" s="169" t="str">
        <f>IF($D675&lt;&gt;"",VLOOKUP($D675,'SINAPI JANEIRO-2022'!$1:$1048576,3,FALSE),"")</f>
        <v xml:space="preserve">UN    </v>
      </c>
      <c r="G675" s="170">
        <v>0.03</v>
      </c>
      <c r="H675" s="171">
        <f>IF($D675&lt;&gt;"",VLOOKUP($D675,'SINAPI JANEIRO-2022'!$1:$1048576,4,FALSE),"")</f>
        <v>78.37</v>
      </c>
      <c r="I675" s="172">
        <f t="shared" si="94"/>
        <v>2.35</v>
      </c>
    </row>
    <row r="676" spans="2:9">
      <c r="B676" s="49" t="s">
        <v>3576</v>
      </c>
      <c r="C676" s="50" t="s">
        <v>3565</v>
      </c>
      <c r="D676" s="54">
        <v>38383</v>
      </c>
      <c r="E676" s="168" t="str">
        <f>IF($D676&lt;&gt;"",VLOOKUP($D676,'SINAPI JANEIRO-2022'!$A$1:G113165,2,FALSE),"")</f>
        <v>LIXA D'AGUA EM FOLHA, GRAO 100</v>
      </c>
      <c r="F676" s="169" t="str">
        <f>IF($D676&lt;&gt;"",VLOOKUP($D676,'SINAPI JANEIRO-2022'!$1:$1048576,3,FALSE),"")</f>
        <v xml:space="preserve">UN    </v>
      </c>
      <c r="G676" s="170">
        <v>2.8000000000000001E-2</v>
      </c>
      <c r="H676" s="171">
        <f>IF($D676&lt;&gt;"",VLOOKUP($D676,'SINAPI JANEIRO-2022'!$1:$1048576,4,FALSE),"")</f>
        <v>2.19</v>
      </c>
      <c r="I676" s="172">
        <f t="shared" si="94"/>
        <v>0.06</v>
      </c>
    </row>
    <row r="677" spans="2:9" ht="14.25" customHeight="1">
      <c r="B677" s="49"/>
      <c r="C677" s="50"/>
      <c r="D677" s="217"/>
      <c r="E677" s="52"/>
      <c r="F677" s="217"/>
      <c r="G677" s="170"/>
      <c r="H677" s="218"/>
      <c r="I677" s="172"/>
    </row>
    <row r="678" spans="2:9" ht="25.5" customHeight="1">
      <c r="B678" s="164" t="s">
        <v>3707</v>
      </c>
      <c r="C678" s="59"/>
      <c r="D678" s="59"/>
      <c r="E678" s="46" t="s">
        <v>12625</v>
      </c>
      <c r="F678" s="47" t="s">
        <v>53</v>
      </c>
      <c r="G678" s="165"/>
      <c r="H678" s="166"/>
      <c r="I678" s="167">
        <f>TRUNC(SUM(I679:K684),2)</f>
        <v>24.88</v>
      </c>
    </row>
    <row r="679" spans="2:9" ht="25.5">
      <c r="B679" s="49" t="s">
        <v>3564</v>
      </c>
      <c r="C679" s="50" t="s">
        <v>3565</v>
      </c>
      <c r="D679" s="54">
        <v>88248</v>
      </c>
      <c r="E679" s="168" t="str">
        <f>IF($D679&lt;&gt;"",VLOOKUP($D679,'SINAPI JANEIRO-2022'!$A$1:G113168,2,FALSE),"")</f>
        <v>AUXILIAR DE ENCANADOR OU BOMBEIRO HIDRÁULICO COM ENCARGOS COMPLEMENTARES</v>
      </c>
      <c r="F679" s="169" t="str">
        <f>IF($D679&lt;&gt;"",VLOOKUP($D679,'SINAPI JANEIRO-2022'!$1:$1048576,3,FALSE),"")</f>
        <v>H</v>
      </c>
      <c r="G679" s="170">
        <v>0.2</v>
      </c>
      <c r="H679" s="171">
        <f>IF($D679&lt;&gt;"",VLOOKUP($D679,'SINAPI JANEIRO-2022'!$1:$1048576,4,FALSE),"")</f>
        <v>14.52</v>
      </c>
      <c r="I679" s="172">
        <f t="shared" ref="I679:I684" si="95">TRUNC(G679*H679,2)</f>
        <v>2.9</v>
      </c>
    </row>
    <row r="680" spans="2:9" ht="25.5">
      <c r="B680" s="49" t="s">
        <v>3564</v>
      </c>
      <c r="C680" s="50" t="s">
        <v>3565</v>
      </c>
      <c r="D680" s="54">
        <v>88267</v>
      </c>
      <c r="E680" s="168" t="str">
        <f>IF($D680&lt;&gt;"",VLOOKUP($D680,'SINAPI JANEIRO-2022'!$A$1:G113169,2,FALSE),"")</f>
        <v>ENCANADOR OU BOMBEIRO HIDRÁULICO COM ENCARGOS COMPLEMENTARES</v>
      </c>
      <c r="F680" s="169" t="str">
        <f>IF($D680&lt;&gt;"",VLOOKUP($D680,'SINAPI JANEIRO-2022'!$1:$1048576,3,FALSE),"")</f>
        <v>H</v>
      </c>
      <c r="G680" s="170">
        <v>0.2</v>
      </c>
      <c r="H680" s="171">
        <f>IF($D680&lt;&gt;"",VLOOKUP($D680,'SINAPI JANEIRO-2022'!$1:$1048576,4,FALSE),"")</f>
        <v>18.72</v>
      </c>
      <c r="I680" s="172">
        <f t="shared" si="95"/>
        <v>3.74</v>
      </c>
    </row>
    <row r="681" spans="2:9">
      <c r="B681" s="49" t="s">
        <v>3576</v>
      </c>
      <c r="C681" s="50" t="s">
        <v>3565</v>
      </c>
      <c r="D681" s="54">
        <v>20080</v>
      </c>
      <c r="E681" s="168" t="str">
        <f>IF($D681&lt;&gt;"",VLOOKUP($D681,'SINAPI JANEIRO-2022'!$A$1:G113170,2,FALSE),"")</f>
        <v>ADESIVO PLASTICO PARA PVC, FRASCO COM 175 GR</v>
      </c>
      <c r="F681" s="169" t="str">
        <f>IF($D681&lt;&gt;"",VLOOKUP($D681,'SINAPI JANEIRO-2022'!$1:$1048576,3,FALSE),"")</f>
        <v xml:space="preserve">UN    </v>
      </c>
      <c r="G681" s="170">
        <v>0.06</v>
      </c>
      <c r="H681" s="171">
        <f>IF($D681&lt;&gt;"",VLOOKUP($D681,'SINAPI JANEIRO-2022'!$1:$1048576,4,FALSE),"")</f>
        <v>22.57</v>
      </c>
      <c r="I681" s="172">
        <f t="shared" si="95"/>
        <v>1.35</v>
      </c>
    </row>
    <row r="682" spans="2:9" ht="25.5">
      <c r="B682" s="49" t="s">
        <v>3576</v>
      </c>
      <c r="C682" s="50" t="s">
        <v>3565</v>
      </c>
      <c r="D682" s="54">
        <v>830</v>
      </c>
      <c r="E682" s="168" t="str">
        <f>IF($D682&lt;&gt;"",VLOOKUP($D682,'SINAPI JANEIRO-2022'!$A$1:G113171,2,FALSE),"")</f>
        <v>BUCHA DE REDUCAO DE PVC, SOLDAVEL, CURTA, COM 85 X 75 MM, PARA AGUA FRIA PREDIAL</v>
      </c>
      <c r="F682" s="169" t="str">
        <f>IF($D682&lt;&gt;"",VLOOKUP($D682,'SINAPI JANEIRO-2022'!$1:$1048576,3,FALSE),"")</f>
        <v xml:space="preserve">UN    </v>
      </c>
      <c r="G682" s="170">
        <v>1</v>
      </c>
      <c r="H682" s="171">
        <f>IF($D682&lt;&gt;"",VLOOKUP($D682,'SINAPI JANEIRO-2022'!$1:$1048576,4,FALSE),"")</f>
        <v>14.48</v>
      </c>
      <c r="I682" s="172">
        <f t="shared" si="95"/>
        <v>14.48</v>
      </c>
    </row>
    <row r="683" spans="2:9" ht="25.5">
      <c r="B683" s="49" t="s">
        <v>3576</v>
      </c>
      <c r="C683" s="50" t="s">
        <v>3565</v>
      </c>
      <c r="D683" s="54">
        <v>20083</v>
      </c>
      <c r="E683" s="168" t="str">
        <f>IF($D683&lt;&gt;"",VLOOKUP($D683,'SINAPI JANEIRO-2022'!$A$1:G113172,2,FALSE),"")</f>
        <v>SOLUCAO PREPARADORA / LIMPADORA PARA PVC, FRASCO COM 1000 CM3</v>
      </c>
      <c r="F683" s="169" t="str">
        <f>IF($D683&lt;&gt;"",VLOOKUP($D683,'SINAPI JANEIRO-2022'!$1:$1048576,3,FALSE),"")</f>
        <v xml:space="preserve">UN    </v>
      </c>
      <c r="G683" s="170">
        <v>0.03</v>
      </c>
      <c r="H683" s="171">
        <f>IF($D683&lt;&gt;"",VLOOKUP($D683,'SINAPI JANEIRO-2022'!$1:$1048576,4,FALSE),"")</f>
        <v>78.37</v>
      </c>
      <c r="I683" s="172">
        <f t="shared" si="95"/>
        <v>2.35</v>
      </c>
    </row>
    <row r="684" spans="2:9">
      <c r="B684" s="49" t="s">
        <v>3576</v>
      </c>
      <c r="C684" s="50" t="s">
        <v>3565</v>
      </c>
      <c r="D684" s="54">
        <v>38383</v>
      </c>
      <c r="E684" s="168" t="str">
        <f>IF($D684&lt;&gt;"",VLOOKUP($D684,'SINAPI JANEIRO-2022'!$A$1:G113173,2,FALSE),"")</f>
        <v>LIXA D'AGUA EM FOLHA, GRAO 100</v>
      </c>
      <c r="F684" s="169" t="str">
        <f>IF($D684&lt;&gt;"",VLOOKUP($D684,'SINAPI JANEIRO-2022'!$1:$1048576,3,FALSE),"")</f>
        <v xml:space="preserve">UN    </v>
      </c>
      <c r="G684" s="170">
        <v>2.8000000000000001E-2</v>
      </c>
      <c r="H684" s="171">
        <f>IF($D684&lt;&gt;"",VLOOKUP($D684,'SINAPI JANEIRO-2022'!$1:$1048576,4,FALSE),"")</f>
        <v>2.19</v>
      </c>
      <c r="I684" s="172">
        <f t="shared" si="95"/>
        <v>0.06</v>
      </c>
    </row>
    <row r="685" spans="2:9" ht="14.25" customHeight="1">
      <c r="B685" s="49"/>
      <c r="C685" s="50"/>
      <c r="D685" s="217"/>
      <c r="E685" s="52"/>
      <c r="F685" s="217"/>
      <c r="G685" s="170"/>
      <c r="H685" s="218"/>
      <c r="I685" s="172"/>
    </row>
    <row r="686" spans="2:9" ht="25.5" customHeight="1">
      <c r="B686" s="164" t="s">
        <v>3708</v>
      </c>
      <c r="C686" s="59"/>
      <c r="D686" s="59"/>
      <c r="E686" s="46" t="s">
        <v>12626</v>
      </c>
      <c r="F686" s="47" t="s">
        <v>53</v>
      </c>
      <c r="G686" s="165"/>
      <c r="H686" s="166"/>
      <c r="I686" s="167">
        <f>TRUNC(SUM(I687:K692),2)</f>
        <v>86.15</v>
      </c>
    </row>
    <row r="687" spans="2:9" ht="25.5">
      <c r="B687" s="49" t="s">
        <v>3564</v>
      </c>
      <c r="C687" s="50" t="s">
        <v>3565</v>
      </c>
      <c r="D687" s="54">
        <v>88248</v>
      </c>
      <c r="E687" s="168" t="str">
        <f>IF($D687&lt;&gt;"",VLOOKUP($D687,'SINAPI JANEIRO-2022'!$A$1:G113176,2,FALSE),"")</f>
        <v>AUXILIAR DE ENCANADOR OU BOMBEIRO HIDRÁULICO COM ENCARGOS COMPLEMENTARES</v>
      </c>
      <c r="F687" s="169" t="str">
        <f>IF($D687&lt;&gt;"",VLOOKUP($D687,'SINAPI JANEIRO-2022'!$1:$1048576,3,FALSE),"")</f>
        <v>H</v>
      </c>
      <c r="G687" s="170">
        <v>8.5000000000000006E-2</v>
      </c>
      <c r="H687" s="171">
        <f>IF($D687&lt;&gt;"",VLOOKUP($D687,'SINAPI JANEIRO-2022'!$1:$1048576,4,FALSE),"")</f>
        <v>14.52</v>
      </c>
      <c r="I687" s="172">
        <f t="shared" ref="I687:I692" si="96">TRUNC(G687*H687,2)</f>
        <v>1.23</v>
      </c>
    </row>
    <row r="688" spans="2:9" ht="25.5">
      <c r="B688" s="49" t="s">
        <v>3564</v>
      </c>
      <c r="C688" s="50" t="s">
        <v>3565</v>
      </c>
      <c r="D688" s="54">
        <v>88267</v>
      </c>
      <c r="E688" s="168" t="str">
        <f>IF($D688&lt;&gt;"",VLOOKUP($D688,'SINAPI JANEIRO-2022'!$A$1:G113177,2,FALSE),"")</f>
        <v>ENCANADOR OU BOMBEIRO HIDRÁULICO COM ENCARGOS COMPLEMENTARES</v>
      </c>
      <c r="F688" s="169" t="str">
        <f>IF($D688&lt;&gt;"",VLOOKUP($D688,'SINAPI JANEIRO-2022'!$1:$1048576,3,FALSE),"")</f>
        <v>H</v>
      </c>
      <c r="G688" s="170">
        <v>8.5000000000000006E-2</v>
      </c>
      <c r="H688" s="171">
        <f>IF($D688&lt;&gt;"",VLOOKUP($D688,'SINAPI JANEIRO-2022'!$1:$1048576,4,FALSE),"")</f>
        <v>18.72</v>
      </c>
      <c r="I688" s="172">
        <f t="shared" si="96"/>
        <v>1.59</v>
      </c>
    </row>
    <row r="689" spans="2:9">
      <c r="B689" s="49" t="s">
        <v>3576</v>
      </c>
      <c r="C689" s="50" t="s">
        <v>3565</v>
      </c>
      <c r="D689" s="54">
        <v>20080</v>
      </c>
      <c r="E689" s="168" t="str">
        <f>IF($D689&lt;&gt;"",VLOOKUP($D689,'SINAPI JANEIRO-2022'!$A$1:G113178,2,FALSE),"")</f>
        <v>ADESIVO PLASTICO PARA PVC, FRASCO COM 175 GR</v>
      </c>
      <c r="F689" s="169" t="str">
        <f>IF($D689&lt;&gt;"",VLOOKUP($D689,'SINAPI JANEIRO-2022'!$1:$1048576,3,FALSE),"")</f>
        <v xml:space="preserve">UN    </v>
      </c>
      <c r="G689" s="170">
        <v>2.4E-2</v>
      </c>
      <c r="H689" s="171">
        <f>IF($D689&lt;&gt;"",VLOOKUP($D689,'SINAPI JANEIRO-2022'!$1:$1048576,4,FALSE),"")</f>
        <v>22.57</v>
      </c>
      <c r="I689" s="172">
        <f t="shared" si="96"/>
        <v>0.54</v>
      </c>
    </row>
    <row r="690" spans="2:9" ht="25.5">
      <c r="B690" s="49" t="s">
        <v>3576</v>
      </c>
      <c r="C690" s="50" t="s">
        <v>3565</v>
      </c>
      <c r="D690" s="54">
        <v>831</v>
      </c>
      <c r="E690" s="168" t="str">
        <f>IF($D690&lt;&gt;"",VLOOKUP($D690,'SINAPI JANEIRO-2022'!$A$1:G113179,2,FALSE),"")</f>
        <v>BUCHA DE REDUCAO DE PVC, SOLDAVEL, CURTA, COM 110 X 85 MM, PARA AGUA FRIA PREDIAL</v>
      </c>
      <c r="F690" s="169" t="str">
        <f>IF($D690&lt;&gt;"",VLOOKUP($D690,'SINAPI JANEIRO-2022'!$1:$1048576,3,FALSE),"")</f>
        <v xml:space="preserve">UN    </v>
      </c>
      <c r="G690" s="170">
        <v>1</v>
      </c>
      <c r="H690" s="171">
        <f>IF($D690&lt;&gt;"",VLOOKUP($D690,'SINAPI JANEIRO-2022'!$1:$1048576,4,FALSE),"")</f>
        <v>80.38</v>
      </c>
      <c r="I690" s="172">
        <f t="shared" si="96"/>
        <v>80.38</v>
      </c>
    </row>
    <row r="691" spans="2:9" ht="25.5">
      <c r="B691" s="49" t="s">
        <v>3576</v>
      </c>
      <c r="C691" s="50" t="s">
        <v>3565</v>
      </c>
      <c r="D691" s="54">
        <v>20083</v>
      </c>
      <c r="E691" s="168" t="str">
        <f>IF($D691&lt;&gt;"",VLOOKUP($D691,'SINAPI JANEIRO-2022'!$A$1:G113180,2,FALSE),"")</f>
        <v>SOLUCAO PREPARADORA / LIMPADORA PARA PVC, FRASCO COM 1000 CM3</v>
      </c>
      <c r="F691" s="169" t="str">
        <f>IF($D691&lt;&gt;"",VLOOKUP($D691,'SINAPI JANEIRO-2022'!$1:$1048576,3,FALSE),"")</f>
        <v xml:space="preserve">UN    </v>
      </c>
      <c r="G691" s="170">
        <v>0.03</v>
      </c>
      <c r="H691" s="171">
        <f>IF($D691&lt;&gt;"",VLOOKUP($D691,'SINAPI JANEIRO-2022'!$1:$1048576,4,FALSE),"")</f>
        <v>78.37</v>
      </c>
      <c r="I691" s="172">
        <f t="shared" si="96"/>
        <v>2.35</v>
      </c>
    </row>
    <row r="692" spans="2:9">
      <c r="B692" s="49" t="s">
        <v>3576</v>
      </c>
      <c r="C692" s="50" t="s">
        <v>3565</v>
      </c>
      <c r="D692" s="54">
        <v>38383</v>
      </c>
      <c r="E692" s="168" t="str">
        <f>IF($D692&lt;&gt;"",VLOOKUP($D692,'SINAPI JANEIRO-2022'!$A$1:G113181,2,FALSE),"")</f>
        <v>LIXA D'AGUA EM FOLHA, GRAO 100</v>
      </c>
      <c r="F692" s="169" t="str">
        <f>IF($D692&lt;&gt;"",VLOOKUP($D692,'SINAPI JANEIRO-2022'!$1:$1048576,3,FALSE),"")</f>
        <v xml:space="preserve">UN    </v>
      </c>
      <c r="G692" s="170">
        <v>2.8000000000000001E-2</v>
      </c>
      <c r="H692" s="171">
        <f>IF($D692&lt;&gt;"",VLOOKUP($D692,'SINAPI JANEIRO-2022'!$1:$1048576,4,FALSE),"")</f>
        <v>2.19</v>
      </c>
      <c r="I692" s="172">
        <f t="shared" si="96"/>
        <v>0.06</v>
      </c>
    </row>
    <row r="693" spans="2:9" ht="14.25" customHeight="1">
      <c r="B693" s="49"/>
      <c r="C693" s="50"/>
      <c r="D693" s="217"/>
      <c r="E693" s="52"/>
      <c r="F693" s="217"/>
      <c r="G693" s="170"/>
      <c r="H693" s="218"/>
      <c r="I693" s="172"/>
    </row>
    <row r="694" spans="2:9" ht="25.5" customHeight="1">
      <c r="B694" s="164" t="s">
        <v>11759</v>
      </c>
      <c r="C694" s="59"/>
      <c r="D694" s="59"/>
      <c r="E694" s="46" t="s">
        <v>12628</v>
      </c>
      <c r="F694" s="47" t="s">
        <v>53</v>
      </c>
      <c r="G694" s="165"/>
      <c r="H694" s="166"/>
      <c r="I694" s="167">
        <f>TRUNC(SUM(I695:K700),2)</f>
        <v>11.39</v>
      </c>
    </row>
    <row r="695" spans="2:9" ht="25.5">
      <c r="B695" s="49" t="s">
        <v>3564</v>
      </c>
      <c r="C695" s="50" t="s">
        <v>3565</v>
      </c>
      <c r="D695" s="54">
        <v>88248</v>
      </c>
      <c r="E695" s="168" t="str">
        <f>IF($D695&lt;&gt;"",VLOOKUP($D695,'SINAPI JANEIRO-2022'!$A$1:G113184,2,FALSE),"")</f>
        <v>AUXILIAR DE ENCANADOR OU BOMBEIRO HIDRÁULICO COM ENCARGOS COMPLEMENTARES</v>
      </c>
      <c r="F695" s="169" t="str">
        <f>IF($D695&lt;&gt;"",VLOOKUP($D695,'SINAPI JANEIRO-2022'!$1:$1048576,3,FALSE),"")</f>
        <v>H</v>
      </c>
      <c r="G695" s="170">
        <v>7.1999999999999995E-2</v>
      </c>
      <c r="H695" s="171">
        <f>IF($D695&lt;&gt;"",VLOOKUP($D695,'SINAPI JANEIRO-2022'!$1:$1048576,4,FALSE),"")</f>
        <v>14.52</v>
      </c>
      <c r="I695" s="172">
        <f t="shared" ref="I695:I700" si="97">TRUNC(G695*H695,2)</f>
        <v>1.04</v>
      </c>
    </row>
    <row r="696" spans="2:9" ht="25.5">
      <c r="B696" s="49" t="s">
        <v>3564</v>
      </c>
      <c r="C696" s="50" t="s">
        <v>3565</v>
      </c>
      <c r="D696" s="54">
        <v>88267</v>
      </c>
      <c r="E696" s="168" t="str">
        <f>IF($D696&lt;&gt;"",VLOOKUP($D696,'SINAPI JANEIRO-2022'!$A$1:G113185,2,FALSE),"")</f>
        <v>ENCANADOR OU BOMBEIRO HIDRÁULICO COM ENCARGOS COMPLEMENTARES</v>
      </c>
      <c r="F696" s="169" t="str">
        <f>IF($D696&lt;&gt;"",VLOOKUP($D696,'SINAPI JANEIRO-2022'!$1:$1048576,3,FALSE),"")</f>
        <v>H</v>
      </c>
      <c r="G696" s="170">
        <v>7.1999999999999995E-2</v>
      </c>
      <c r="H696" s="171">
        <f>IF($D696&lt;&gt;"",VLOOKUP($D696,'SINAPI JANEIRO-2022'!$1:$1048576,4,FALSE),"")</f>
        <v>18.72</v>
      </c>
      <c r="I696" s="172">
        <f t="shared" si="97"/>
        <v>1.34</v>
      </c>
    </row>
    <row r="697" spans="2:9">
      <c r="B697" s="49" t="s">
        <v>3576</v>
      </c>
      <c r="C697" s="50" t="s">
        <v>3565</v>
      </c>
      <c r="D697" s="54">
        <v>20080</v>
      </c>
      <c r="E697" s="168" t="str">
        <f>IF($D697&lt;&gt;"",VLOOKUP($D697,'SINAPI JANEIRO-2022'!$A$1:G113186,2,FALSE),"")</f>
        <v>ADESIVO PLASTICO PARA PVC, FRASCO COM 175 GR</v>
      </c>
      <c r="F697" s="169" t="str">
        <f>IF($D697&lt;&gt;"",VLOOKUP($D697,'SINAPI JANEIRO-2022'!$1:$1048576,3,FALSE),"")</f>
        <v xml:space="preserve">UN    </v>
      </c>
      <c r="G697" s="170">
        <v>0.04</v>
      </c>
      <c r="H697" s="171">
        <f>IF($D697&lt;&gt;"",VLOOKUP($D697,'SINAPI JANEIRO-2022'!$1:$1048576,4,FALSE),"")</f>
        <v>22.57</v>
      </c>
      <c r="I697" s="172">
        <f t="shared" si="97"/>
        <v>0.9</v>
      </c>
    </row>
    <row r="698" spans="2:9" ht="25.5">
      <c r="B698" s="49" t="s">
        <v>3576</v>
      </c>
      <c r="C698" s="50" t="s">
        <v>3565</v>
      </c>
      <c r="D698" s="54">
        <v>820</v>
      </c>
      <c r="E698" s="168" t="str">
        <f>IF($D698&lt;&gt;"",VLOOKUP($D698,'SINAPI JANEIRO-2022'!$A$1:G113187,2,FALSE),"")</f>
        <v>BUCHA DE REDUCAO DE PVC, SOLDAVEL, LONGA, COM 50 X 32 MM, PARA AGUA FRIA PREDIAL</v>
      </c>
      <c r="F698" s="169" t="str">
        <f>IF($D698&lt;&gt;"",VLOOKUP($D698,'SINAPI JANEIRO-2022'!$1:$1048576,3,FALSE),"")</f>
        <v xml:space="preserve">UN    </v>
      </c>
      <c r="G698" s="170">
        <v>1</v>
      </c>
      <c r="H698" s="171">
        <f>IF($D698&lt;&gt;"",VLOOKUP($D698,'SINAPI JANEIRO-2022'!$1:$1048576,4,FALSE),"")</f>
        <v>5.7</v>
      </c>
      <c r="I698" s="172">
        <f t="shared" si="97"/>
        <v>5.7</v>
      </c>
    </row>
    <row r="699" spans="2:9" ht="25.5">
      <c r="B699" s="49" t="s">
        <v>3576</v>
      </c>
      <c r="C699" s="50" t="s">
        <v>3565</v>
      </c>
      <c r="D699" s="54">
        <v>20083</v>
      </c>
      <c r="E699" s="168" t="str">
        <f>IF($D699&lt;&gt;"",VLOOKUP($D699,'SINAPI JANEIRO-2022'!$A$1:G113188,2,FALSE),"")</f>
        <v>SOLUCAO PREPARADORA / LIMPADORA PARA PVC, FRASCO COM 1000 CM3</v>
      </c>
      <c r="F699" s="169" t="str">
        <f>IF($D699&lt;&gt;"",VLOOKUP($D699,'SINAPI JANEIRO-2022'!$1:$1048576,3,FALSE),"")</f>
        <v xml:space="preserve">UN    </v>
      </c>
      <c r="G699" s="170">
        <v>0.03</v>
      </c>
      <c r="H699" s="171">
        <f>IF($D699&lt;&gt;"",VLOOKUP($D699,'SINAPI JANEIRO-2022'!$1:$1048576,4,FALSE),"")</f>
        <v>78.37</v>
      </c>
      <c r="I699" s="172">
        <f t="shared" si="97"/>
        <v>2.35</v>
      </c>
    </row>
    <row r="700" spans="2:9">
      <c r="B700" s="49" t="s">
        <v>3576</v>
      </c>
      <c r="C700" s="50" t="s">
        <v>3565</v>
      </c>
      <c r="D700" s="54">
        <v>38383</v>
      </c>
      <c r="E700" s="168" t="str">
        <f>IF($D700&lt;&gt;"",VLOOKUP($D700,'SINAPI JANEIRO-2022'!$A$1:G113189,2,FALSE),"")</f>
        <v>LIXA D'AGUA EM FOLHA, GRAO 100</v>
      </c>
      <c r="F700" s="169" t="str">
        <f>IF($D700&lt;&gt;"",VLOOKUP($D700,'SINAPI JANEIRO-2022'!$1:$1048576,3,FALSE),"")</f>
        <v xml:space="preserve">UN    </v>
      </c>
      <c r="G700" s="170">
        <v>2.8000000000000001E-2</v>
      </c>
      <c r="H700" s="171">
        <f>IF($D700&lt;&gt;"",VLOOKUP($D700,'SINAPI JANEIRO-2022'!$1:$1048576,4,FALSE),"")</f>
        <v>2.19</v>
      </c>
      <c r="I700" s="172">
        <f t="shared" si="97"/>
        <v>0.06</v>
      </c>
    </row>
    <row r="701" spans="2:9" ht="14.25" customHeight="1">
      <c r="B701" s="49"/>
      <c r="C701" s="50"/>
      <c r="D701" s="217"/>
      <c r="E701" s="52"/>
      <c r="F701" s="217"/>
      <c r="G701" s="170"/>
      <c r="H701" s="218"/>
      <c r="I701" s="172"/>
    </row>
    <row r="702" spans="2:9" ht="14.25" customHeight="1">
      <c r="B702" s="49"/>
      <c r="C702" s="50"/>
      <c r="D702" s="217"/>
      <c r="E702" s="52"/>
      <c r="F702" s="217"/>
      <c r="G702" s="170"/>
      <c r="H702" s="218"/>
      <c r="I702" s="172"/>
    </row>
    <row r="703" spans="2:9" ht="25.5" customHeight="1">
      <c r="B703" s="164" t="s">
        <v>3709</v>
      </c>
      <c r="C703" s="59"/>
      <c r="D703" s="59"/>
      <c r="E703" s="46" t="s">
        <v>12629</v>
      </c>
      <c r="F703" s="47" t="s">
        <v>53</v>
      </c>
      <c r="G703" s="165"/>
      <c r="H703" s="166"/>
      <c r="I703" s="167">
        <f>TRUNC(SUM(I704:I709),2)</f>
        <v>27.22</v>
      </c>
    </row>
    <row r="704" spans="2:9" ht="25.5">
      <c r="B704" s="49" t="s">
        <v>3564</v>
      </c>
      <c r="C704" s="50" t="s">
        <v>3565</v>
      </c>
      <c r="D704" s="54">
        <v>88248</v>
      </c>
      <c r="E704" s="168" t="str">
        <f>IF($D704&lt;&gt;"",VLOOKUP($D704,'SINAPI JANEIRO-2022'!$A$1:G113200,2,FALSE),"")</f>
        <v>AUXILIAR DE ENCANADOR OU BOMBEIRO HIDRÁULICO COM ENCARGOS COMPLEMENTARES</v>
      </c>
      <c r="F704" s="169" t="str">
        <f>IF($D704&lt;&gt;"",VLOOKUP($D704,'SINAPI JANEIRO-2022'!$1:$1048576,3,FALSE),"")</f>
        <v>H</v>
      </c>
      <c r="G704" s="170">
        <v>8.5000000000000006E-2</v>
      </c>
      <c r="H704" s="171">
        <f>IF($D704&lt;&gt;"",VLOOKUP($D704,'SINAPI JANEIRO-2022'!$1:$1048576,4,FALSE),"")</f>
        <v>14.52</v>
      </c>
      <c r="I704" s="172">
        <f t="shared" ref="I704:I709" si="98">TRUNC(G704*H704,2)</f>
        <v>1.23</v>
      </c>
    </row>
    <row r="705" spans="2:9" ht="25.5">
      <c r="B705" s="49" t="s">
        <v>3564</v>
      </c>
      <c r="C705" s="50" t="s">
        <v>3565</v>
      </c>
      <c r="D705" s="54">
        <v>88267</v>
      </c>
      <c r="E705" s="168" t="str">
        <f>IF($D705&lt;&gt;"",VLOOKUP($D705,'SINAPI JANEIRO-2022'!$A$1:G113201,2,FALSE),"")</f>
        <v>ENCANADOR OU BOMBEIRO HIDRÁULICO COM ENCARGOS COMPLEMENTARES</v>
      </c>
      <c r="F705" s="169" t="str">
        <f>IF($D705&lt;&gt;"",VLOOKUP($D705,'SINAPI JANEIRO-2022'!$1:$1048576,3,FALSE),"")</f>
        <v>H</v>
      </c>
      <c r="G705" s="170">
        <v>8.5000000000000006E-2</v>
      </c>
      <c r="H705" s="171">
        <f>IF($D705&lt;&gt;"",VLOOKUP($D705,'SINAPI JANEIRO-2022'!$1:$1048576,4,FALSE),"")</f>
        <v>18.72</v>
      </c>
      <c r="I705" s="172">
        <f t="shared" si="98"/>
        <v>1.59</v>
      </c>
    </row>
    <row r="706" spans="2:9">
      <c r="B706" s="49" t="s">
        <v>3576</v>
      </c>
      <c r="C706" s="50" t="s">
        <v>3565</v>
      </c>
      <c r="D706" s="54">
        <v>20080</v>
      </c>
      <c r="E706" s="168" t="str">
        <f>IF($D706&lt;&gt;"",VLOOKUP($D706,'SINAPI JANEIRO-2022'!$A$1:G113202,2,FALSE),"")</f>
        <v>ADESIVO PLASTICO PARA PVC, FRASCO COM 175 GR</v>
      </c>
      <c r="F706" s="169" t="str">
        <f>IF($D706&lt;&gt;"",VLOOKUP($D706,'SINAPI JANEIRO-2022'!$1:$1048576,3,FALSE),"")</f>
        <v xml:space="preserve">UN    </v>
      </c>
      <c r="G706" s="170">
        <v>2.4E-2</v>
      </c>
      <c r="H706" s="171">
        <f>IF($D706&lt;&gt;"",VLOOKUP($D706,'SINAPI JANEIRO-2022'!$1:$1048576,4,FALSE),"")</f>
        <v>22.57</v>
      </c>
      <c r="I706" s="172">
        <f t="shared" si="98"/>
        <v>0.54</v>
      </c>
    </row>
    <row r="707" spans="2:9" ht="25.5">
      <c r="B707" s="49" t="s">
        <v>3576</v>
      </c>
      <c r="C707" s="50" t="s">
        <v>3565</v>
      </c>
      <c r="D707" s="54">
        <v>817</v>
      </c>
      <c r="E707" s="168" t="str">
        <f>IF($D707&lt;&gt;"",VLOOKUP($D707,'SINAPI JANEIRO-2022'!$A$1:G113203,2,FALSE),"")</f>
        <v>BUCHA DE REDUCAO DE PVC, SOLDAVEL, LONGA, COM 85 X 60 MM, PARA AGUA FRIA PREDIAL</v>
      </c>
      <c r="F707" s="169" t="str">
        <f>IF($D707&lt;&gt;"",VLOOKUP($D707,'SINAPI JANEIRO-2022'!$1:$1048576,3,FALSE),"")</f>
        <v xml:space="preserve">UN    </v>
      </c>
      <c r="G707" s="170">
        <v>1</v>
      </c>
      <c r="H707" s="171">
        <f>IF($D707&lt;&gt;"",VLOOKUP($D707,'SINAPI JANEIRO-2022'!$1:$1048576,4,FALSE),"")</f>
        <v>21.45</v>
      </c>
      <c r="I707" s="172">
        <f t="shared" si="98"/>
        <v>21.45</v>
      </c>
    </row>
    <row r="708" spans="2:9" ht="25.5">
      <c r="B708" s="49" t="s">
        <v>3576</v>
      </c>
      <c r="C708" s="50" t="s">
        <v>3565</v>
      </c>
      <c r="D708" s="54">
        <v>20083</v>
      </c>
      <c r="E708" s="168" t="str">
        <f>IF($D708&lt;&gt;"",VLOOKUP($D708,'SINAPI JANEIRO-2022'!$A$1:G113204,2,FALSE),"")</f>
        <v>SOLUCAO PREPARADORA / LIMPADORA PARA PVC, FRASCO COM 1000 CM3</v>
      </c>
      <c r="F708" s="169" t="str">
        <f>IF($D708&lt;&gt;"",VLOOKUP($D708,'SINAPI JANEIRO-2022'!$1:$1048576,3,FALSE),"")</f>
        <v xml:space="preserve">UN    </v>
      </c>
      <c r="G708" s="170">
        <v>0.03</v>
      </c>
      <c r="H708" s="171">
        <f>IF($D708&lt;&gt;"",VLOOKUP($D708,'SINAPI JANEIRO-2022'!$1:$1048576,4,FALSE),"")</f>
        <v>78.37</v>
      </c>
      <c r="I708" s="172">
        <f t="shared" si="98"/>
        <v>2.35</v>
      </c>
    </row>
    <row r="709" spans="2:9">
      <c r="B709" s="49" t="s">
        <v>3576</v>
      </c>
      <c r="C709" s="50" t="s">
        <v>3565</v>
      </c>
      <c r="D709" s="54">
        <v>38383</v>
      </c>
      <c r="E709" s="168" t="str">
        <f>IF($D709&lt;&gt;"",VLOOKUP($D709,'SINAPI JANEIRO-2022'!$A$1:G113205,2,FALSE),"")</f>
        <v>LIXA D'AGUA EM FOLHA, GRAO 100</v>
      </c>
      <c r="F709" s="169" t="str">
        <f>IF($D709&lt;&gt;"",VLOOKUP($D709,'SINAPI JANEIRO-2022'!$1:$1048576,3,FALSE),"")</f>
        <v xml:space="preserve">UN    </v>
      </c>
      <c r="G709" s="170">
        <v>2.8000000000000001E-2</v>
      </c>
      <c r="H709" s="171">
        <f>IF($D709&lt;&gt;"",VLOOKUP($D709,'SINAPI JANEIRO-2022'!$1:$1048576,4,FALSE),"")</f>
        <v>2.19</v>
      </c>
      <c r="I709" s="172">
        <f t="shared" si="98"/>
        <v>0.06</v>
      </c>
    </row>
    <row r="710" spans="2:9" ht="14.25" customHeight="1">
      <c r="B710" s="180"/>
      <c r="C710" s="181"/>
      <c r="D710" s="181"/>
      <c r="E710" s="182"/>
      <c r="F710" s="181"/>
      <c r="G710" s="183"/>
      <c r="H710" s="184"/>
      <c r="I710" s="185"/>
    </row>
    <row r="711" spans="2:9" ht="15" customHeight="1">
      <c r="B711" s="164" t="s">
        <v>4144</v>
      </c>
      <c r="C711" s="59"/>
      <c r="D711" s="59"/>
      <c r="E711" s="46" t="s">
        <v>4143</v>
      </c>
      <c r="F711" s="47" t="s">
        <v>53</v>
      </c>
      <c r="G711" s="165"/>
      <c r="H711" s="166"/>
      <c r="I711" s="167">
        <f>TRUNC(SUM(I712:I716),2)</f>
        <v>24.42</v>
      </c>
    </row>
    <row r="712" spans="2:9" ht="25.5">
      <c r="B712" s="156" t="s">
        <v>3564</v>
      </c>
      <c r="C712" s="157" t="s">
        <v>3565</v>
      </c>
      <c r="D712" s="56">
        <v>88248</v>
      </c>
      <c r="E712" s="168" t="str">
        <f>IF($D712&lt;&gt;"",VLOOKUP($D712,'SINAPI JANEIRO-2022'!$A$1:G113233,2,FALSE),"")</f>
        <v>AUXILIAR DE ENCANADOR OU BOMBEIRO HIDRÁULICO COM ENCARGOS COMPLEMENTARES</v>
      </c>
      <c r="F712" s="169" t="str">
        <f>IF($D712&lt;&gt;"",VLOOKUP($D712,'SINAPI JANEIRO-2022'!$1:$1048576,3,FALSE),"")</f>
        <v>H</v>
      </c>
      <c r="G712" s="198">
        <v>0.1</v>
      </c>
      <c r="H712" s="171">
        <f>IF($D712&lt;&gt;"",VLOOKUP($D712,'SINAPI JANEIRO-2022'!$1:$1048576,4,FALSE),"")</f>
        <v>14.52</v>
      </c>
      <c r="I712" s="172">
        <f t="shared" ref="I712:I714" si="99">TRUNC(G712*H712,2)</f>
        <v>1.45</v>
      </c>
    </row>
    <row r="713" spans="2:9" ht="25.5">
      <c r="B713" s="156" t="s">
        <v>3564</v>
      </c>
      <c r="C713" s="157" t="s">
        <v>3565</v>
      </c>
      <c r="D713" s="56">
        <v>88267</v>
      </c>
      <c r="E713" s="168" t="str">
        <f>IF($D713&lt;&gt;"",VLOOKUP($D713,'SINAPI JANEIRO-2022'!$A$1:G113234,2,FALSE),"")</f>
        <v>ENCANADOR OU BOMBEIRO HIDRÁULICO COM ENCARGOS COMPLEMENTARES</v>
      </c>
      <c r="F713" s="169" t="str">
        <f>IF($D713&lt;&gt;"",VLOOKUP($D713,'SINAPI JANEIRO-2022'!$1:$1048576,3,FALSE),"")</f>
        <v>H</v>
      </c>
      <c r="G713" s="198">
        <v>0.1</v>
      </c>
      <c r="H713" s="171">
        <f>IF($D713&lt;&gt;"",VLOOKUP($D713,'SINAPI JANEIRO-2022'!$1:$1048576,4,FALSE),"")</f>
        <v>18.72</v>
      </c>
      <c r="I713" s="172">
        <f t="shared" si="99"/>
        <v>1.87</v>
      </c>
    </row>
    <row r="714" spans="2:9">
      <c r="B714" s="156" t="s">
        <v>3576</v>
      </c>
      <c r="C714" s="157" t="s">
        <v>3565</v>
      </c>
      <c r="D714" s="56">
        <v>122</v>
      </c>
      <c r="E714" s="168" t="str">
        <f>IF($D714&lt;&gt;"",VLOOKUP($D714,'SINAPI JANEIRO-2022'!$A$1:G113235,2,FALSE),"")</f>
        <v>ADESIVO PLASTICO PARA PVC, FRASCO COM *850* GR</v>
      </c>
      <c r="F714" s="169" t="str">
        <f>IF($D714&lt;&gt;"",VLOOKUP($D714,'SINAPI JANEIRO-2022'!$1:$1048576,3,FALSE),"")</f>
        <v xml:space="preserve">UN    </v>
      </c>
      <c r="G714" s="198">
        <v>0.01</v>
      </c>
      <c r="H714" s="171">
        <f>IF($D714&lt;&gt;"",VLOOKUP($D714,'SINAPI JANEIRO-2022'!$1:$1048576,4,FALSE),"")</f>
        <v>69.17</v>
      </c>
      <c r="I714" s="172">
        <f t="shared" si="99"/>
        <v>0.69</v>
      </c>
    </row>
    <row r="715" spans="2:9" ht="14.25" customHeight="1">
      <c r="B715" s="156" t="s">
        <v>3576</v>
      </c>
      <c r="C715" s="157" t="s">
        <v>3577</v>
      </c>
      <c r="D715" s="56"/>
      <c r="E715" s="168" t="s">
        <v>4159</v>
      </c>
      <c r="F715" s="169" t="s">
        <v>53</v>
      </c>
      <c r="G715" s="198">
        <v>1.2</v>
      </c>
      <c r="H715" s="207">
        <v>16.5</v>
      </c>
      <c r="I715" s="172">
        <f>TRUNC(G715*H715,2)</f>
        <v>19.8</v>
      </c>
    </row>
    <row r="716" spans="2:9" ht="25.5">
      <c r="B716" s="156" t="s">
        <v>3576</v>
      </c>
      <c r="C716" s="157" t="s">
        <v>3565</v>
      </c>
      <c r="D716" s="56">
        <v>20083</v>
      </c>
      <c r="E716" s="168" t="str">
        <f>IF($D716&lt;&gt;"",VLOOKUP($D716,'SINAPI JANEIRO-2022'!$A$1:G113237,2,FALSE),"")</f>
        <v>SOLUCAO PREPARADORA / LIMPADORA PARA PVC, FRASCO COM 1000 CM3</v>
      </c>
      <c r="F716" s="169" t="str">
        <f>IF($D716&lt;&gt;"",VLOOKUP($D716,'SINAPI JANEIRO-2022'!$1:$1048576,3,FALSE),"")</f>
        <v xml:space="preserve">UN    </v>
      </c>
      <c r="G716" s="198">
        <v>7.7999999999999996E-3</v>
      </c>
      <c r="H716" s="171">
        <f>IF($D716&lt;&gt;"",VLOOKUP($D716,'SINAPI JANEIRO-2022'!$1:$1048576,4,FALSE),"")</f>
        <v>78.37</v>
      </c>
      <c r="I716" s="172">
        <f t="shared" ref="I716" si="100">TRUNC(G716*H716,2)</f>
        <v>0.61</v>
      </c>
    </row>
    <row r="717" spans="2:9" ht="14.25" customHeight="1">
      <c r="B717" s="180"/>
      <c r="C717" s="181"/>
      <c r="D717" s="181"/>
      <c r="E717" s="182"/>
      <c r="F717" s="181"/>
      <c r="G717" s="183"/>
      <c r="H717" s="184"/>
      <c r="I717" s="185"/>
    </row>
    <row r="718" spans="2:9" ht="33" customHeight="1">
      <c r="B718" s="164" t="s">
        <v>4145</v>
      </c>
      <c r="C718" s="59"/>
      <c r="D718" s="59"/>
      <c r="E718" s="46" t="s">
        <v>3990</v>
      </c>
      <c r="F718" s="47" t="s">
        <v>53</v>
      </c>
      <c r="G718" s="165"/>
      <c r="H718" s="166"/>
      <c r="I718" s="167">
        <f>TRUNC(SUM(I719:I722),2)</f>
        <v>55.42</v>
      </c>
    </row>
    <row r="719" spans="2:9" ht="25.5">
      <c r="B719" s="156" t="s">
        <v>3564</v>
      </c>
      <c r="C719" s="157" t="s">
        <v>3565</v>
      </c>
      <c r="D719" s="56">
        <v>88248</v>
      </c>
      <c r="E719" s="168" t="str">
        <f>IF($D719&lt;&gt;"",VLOOKUP($D719,'SINAPI JANEIRO-2022'!$A$1:G113240,2,FALSE),"")</f>
        <v>AUXILIAR DE ENCANADOR OU BOMBEIRO HIDRÁULICO COM ENCARGOS COMPLEMENTARES</v>
      </c>
      <c r="F719" s="169" t="str">
        <f>IF($D719&lt;&gt;"",VLOOKUP($D719,'SINAPI JANEIRO-2022'!$1:$1048576,3,FALSE),"")</f>
        <v>H</v>
      </c>
      <c r="G719" s="198">
        <v>0.1</v>
      </c>
      <c r="H719" s="171">
        <f>IF($D719&lt;&gt;"",VLOOKUP($D719,'SINAPI JANEIRO-2022'!$1:$1048576,4,FALSE),"")</f>
        <v>14.52</v>
      </c>
      <c r="I719" s="172">
        <f t="shared" ref="I719:I721" si="101">TRUNC(G719*H719,2)</f>
        <v>1.45</v>
      </c>
    </row>
    <row r="720" spans="2:9" ht="25.5">
      <c r="B720" s="156" t="s">
        <v>3564</v>
      </c>
      <c r="C720" s="157" t="s">
        <v>3565</v>
      </c>
      <c r="D720" s="56">
        <v>88267</v>
      </c>
      <c r="E720" s="168" t="str">
        <f>IF($D720&lt;&gt;"",VLOOKUP($D720,'SINAPI JANEIRO-2022'!$A$1:G113241,2,FALSE),"")</f>
        <v>ENCANADOR OU BOMBEIRO HIDRÁULICO COM ENCARGOS COMPLEMENTARES</v>
      </c>
      <c r="F720" s="169" t="str">
        <f>IF($D720&lt;&gt;"",VLOOKUP($D720,'SINAPI JANEIRO-2022'!$1:$1048576,3,FALSE),"")</f>
        <v>H</v>
      </c>
      <c r="G720" s="198">
        <v>0.1</v>
      </c>
      <c r="H720" s="171">
        <f>IF($D720&lt;&gt;"",VLOOKUP($D720,'SINAPI JANEIRO-2022'!$1:$1048576,4,FALSE),"")</f>
        <v>18.72</v>
      </c>
      <c r="I720" s="172">
        <f t="shared" si="101"/>
        <v>1.87</v>
      </c>
    </row>
    <row r="721" spans="2:9">
      <c r="B721" s="156" t="s">
        <v>3576</v>
      </c>
      <c r="C721" s="157" t="s">
        <v>3565</v>
      </c>
      <c r="D721" s="56">
        <v>122</v>
      </c>
      <c r="E721" s="168" t="str">
        <f>IF($D721&lt;&gt;"",VLOOKUP($D721,'SINAPI JANEIRO-2022'!$A$1:G113242,2,FALSE),"")</f>
        <v>ADESIVO PLASTICO PARA PVC, FRASCO COM *850* GR</v>
      </c>
      <c r="F721" s="169" t="str">
        <f>IF($D721&lt;&gt;"",VLOOKUP($D721,'SINAPI JANEIRO-2022'!$1:$1048576,3,FALSE),"")</f>
        <v xml:space="preserve">UN    </v>
      </c>
      <c r="G721" s="198">
        <v>0.01</v>
      </c>
      <c r="H721" s="171">
        <f>IF($D721&lt;&gt;"",VLOOKUP($D721,'SINAPI JANEIRO-2022'!$1:$1048576,4,FALSE),"")</f>
        <v>69.17</v>
      </c>
      <c r="I721" s="172">
        <f t="shared" si="101"/>
        <v>0.69</v>
      </c>
    </row>
    <row r="722" spans="2:9" ht="14.25" customHeight="1">
      <c r="B722" s="156" t="s">
        <v>3576</v>
      </c>
      <c r="C722" s="157" t="s">
        <v>3577</v>
      </c>
      <c r="D722" s="56"/>
      <c r="E722" s="52" t="s">
        <v>4160</v>
      </c>
      <c r="F722" s="199" t="s">
        <v>3519</v>
      </c>
      <c r="G722" s="198">
        <v>1</v>
      </c>
      <c r="H722" s="200">
        <v>51.41</v>
      </c>
      <c r="I722" s="172">
        <f>TRUNC(G722*H722,2)</f>
        <v>51.41</v>
      </c>
    </row>
    <row r="723" spans="2:9" ht="14.25" customHeight="1">
      <c r="B723" s="180"/>
      <c r="C723" s="181"/>
      <c r="D723" s="181"/>
      <c r="E723" s="182"/>
      <c r="F723" s="181"/>
      <c r="G723" s="183"/>
      <c r="H723" s="184"/>
      <c r="I723" s="185"/>
    </row>
    <row r="724" spans="2:9" ht="25.5" customHeight="1">
      <c r="B724" s="164" t="s">
        <v>3710</v>
      </c>
      <c r="C724" s="59"/>
      <c r="D724" s="59"/>
      <c r="E724" s="46" t="s">
        <v>12652</v>
      </c>
      <c r="F724" s="47" t="s">
        <v>53</v>
      </c>
      <c r="G724" s="165"/>
      <c r="H724" s="166"/>
      <c r="I724" s="167">
        <f>TRUNC(SUM(I725:I728),2)</f>
        <v>19.100000000000001</v>
      </c>
    </row>
    <row r="725" spans="2:9">
      <c r="B725" s="49" t="s">
        <v>3576</v>
      </c>
      <c r="C725" s="50" t="s">
        <v>3565</v>
      </c>
      <c r="D725" s="54">
        <v>3148</v>
      </c>
      <c r="E725" s="168" t="str">
        <f>IF($D725&lt;&gt;"",VLOOKUP($D725,'SINAPI JANEIRO-2022'!$A$1:G113246,2,FALSE),"")</f>
        <v>FITA VEDA ROSCA EM ROLOS DE 18 MM X 50 M (L X C)</v>
      </c>
      <c r="F725" s="169" t="str">
        <f>IF($D725&lt;&gt;"",VLOOKUP($D725,'SINAPI JANEIRO-2022'!$1:$1048576,3,FALSE),"")</f>
        <v xml:space="preserve">UN    </v>
      </c>
      <c r="G725" s="170">
        <v>1.2999999999999999E-2</v>
      </c>
      <c r="H725" s="171">
        <f>IF($D725&lt;&gt;"",VLOOKUP($D725,'SINAPI JANEIRO-2022'!$1:$1048576,4,FALSE),"")</f>
        <v>18.440000000000001</v>
      </c>
      <c r="I725" s="172">
        <f t="shared" ref="I725:I728" si="102">TRUNC(G725*H725,2)</f>
        <v>0.23</v>
      </c>
    </row>
    <row r="726" spans="2:9" ht="25.5">
      <c r="B726" s="49" t="s">
        <v>3576</v>
      </c>
      <c r="C726" s="50" t="s">
        <v>3565</v>
      </c>
      <c r="D726" s="54">
        <v>11670</v>
      </c>
      <c r="E726" s="168" t="str">
        <f>IF($D726&lt;&gt;"",VLOOKUP($D726,'SINAPI JANEIRO-2022'!$A$1:G113247,2,FALSE),"")</f>
        <v>REGISTRO DE ESFERA, PVC, COM VOLANTE, VS, ROSCAVEL, DN 1/2", COM CORPO DIVIDIDO</v>
      </c>
      <c r="F726" s="169" t="str">
        <f>IF($D726&lt;&gt;"",VLOOKUP($D726,'SINAPI JANEIRO-2022'!$1:$1048576,3,FALSE),"")</f>
        <v xml:space="preserve">UN    </v>
      </c>
      <c r="G726" s="170">
        <v>1</v>
      </c>
      <c r="H726" s="171">
        <f>IF($D726&lt;&gt;"",VLOOKUP($D726,'SINAPI JANEIRO-2022'!$1:$1048576,4,FALSE),"")</f>
        <v>12.1</v>
      </c>
      <c r="I726" s="172">
        <f t="shared" si="102"/>
        <v>12.1</v>
      </c>
    </row>
    <row r="727" spans="2:9" ht="25.5">
      <c r="B727" s="49" t="s">
        <v>3573</v>
      </c>
      <c r="C727" s="50" t="s">
        <v>3565</v>
      </c>
      <c r="D727" s="54">
        <v>88267</v>
      </c>
      <c r="E727" s="168" t="str">
        <f>IF($D727&lt;&gt;"",VLOOKUP($D727,'SINAPI JANEIRO-2022'!$A$1:G113248,2,FALSE),"")</f>
        <v>ENCANADOR OU BOMBEIRO HIDRÁULICO COM ENCARGOS COMPLEMENTARES</v>
      </c>
      <c r="F727" s="169" t="str">
        <f>IF($D727&lt;&gt;"",VLOOKUP($D727,'SINAPI JANEIRO-2022'!$1:$1048576,3,FALSE),"")</f>
        <v>H</v>
      </c>
      <c r="G727" s="170">
        <v>0.2</v>
      </c>
      <c r="H727" s="171">
        <f>IF($D727&lt;&gt;"",VLOOKUP($D727,'SINAPI JANEIRO-2022'!$1:$1048576,4,FALSE),"")</f>
        <v>18.72</v>
      </c>
      <c r="I727" s="172">
        <f t="shared" si="102"/>
        <v>3.74</v>
      </c>
    </row>
    <row r="728" spans="2:9">
      <c r="B728" s="49" t="s">
        <v>3573</v>
      </c>
      <c r="C728" s="50" t="s">
        <v>3565</v>
      </c>
      <c r="D728" s="54">
        <v>88316</v>
      </c>
      <c r="E728" s="168" t="str">
        <f>IF($D728&lt;&gt;"",VLOOKUP($D728,'SINAPI JANEIRO-2022'!$A$1:G113249,2,FALSE),"")</f>
        <v>SERVENTE COM ENCARGOS COMPLEMENTARES</v>
      </c>
      <c r="F728" s="169" t="str">
        <f>IF($D728&lt;&gt;"",VLOOKUP($D728,'SINAPI JANEIRO-2022'!$1:$1048576,3,FALSE),"")</f>
        <v>H</v>
      </c>
      <c r="G728" s="170">
        <v>0.2</v>
      </c>
      <c r="H728" s="171">
        <f>IF($D728&lt;&gt;"",VLOOKUP($D728,'SINAPI JANEIRO-2022'!$1:$1048576,4,FALSE),"")</f>
        <v>15.16</v>
      </c>
      <c r="I728" s="172">
        <f t="shared" si="102"/>
        <v>3.03</v>
      </c>
    </row>
    <row r="729" spans="2:9" ht="14.25" customHeight="1">
      <c r="B729" s="219"/>
      <c r="C729" s="220"/>
      <c r="D729" s="220"/>
      <c r="E729" s="221"/>
      <c r="F729" s="220"/>
      <c r="G729" s="222"/>
      <c r="H729" s="223"/>
      <c r="I729" s="224"/>
    </row>
    <row r="730" spans="2:9" ht="28.5" customHeight="1">
      <c r="B730" s="164" t="s">
        <v>3711</v>
      </c>
      <c r="C730" s="59"/>
      <c r="D730" s="59"/>
      <c r="E730" s="46" t="s">
        <v>12653</v>
      </c>
      <c r="F730" s="47" t="s">
        <v>53</v>
      </c>
      <c r="G730" s="165"/>
      <c r="H730" s="166"/>
      <c r="I730" s="167">
        <f>TRUNC(SUM(I731:I734),2)</f>
        <v>28.52</v>
      </c>
    </row>
    <row r="731" spans="2:9">
      <c r="B731" s="49" t="s">
        <v>3576</v>
      </c>
      <c r="C731" s="50" t="s">
        <v>3565</v>
      </c>
      <c r="D731" s="54">
        <v>3148</v>
      </c>
      <c r="E731" s="168" t="str">
        <f>IF($D731&lt;&gt;"",VLOOKUP($D731,'SINAPI JANEIRO-2022'!$A$1:G113252,2,FALSE),"")</f>
        <v>FITA VEDA ROSCA EM ROLOS DE 18 MM X 50 M (L X C)</v>
      </c>
      <c r="F731" s="169" t="str">
        <f>IF($D731&lt;&gt;"",VLOOKUP($D731,'SINAPI JANEIRO-2022'!$1:$1048576,3,FALSE),"")</f>
        <v xml:space="preserve">UN    </v>
      </c>
      <c r="G731" s="170">
        <v>0.1</v>
      </c>
      <c r="H731" s="171">
        <f>IF($D731&lt;&gt;"",VLOOKUP($D731,'SINAPI JANEIRO-2022'!$1:$1048576,4,FALSE),"")</f>
        <v>18.440000000000001</v>
      </c>
      <c r="I731" s="172">
        <f t="shared" ref="I731:I734" si="103">TRUNC(G731*H731,2)</f>
        <v>1.84</v>
      </c>
    </row>
    <row r="732" spans="2:9" ht="25.5">
      <c r="B732" s="49" t="s">
        <v>3576</v>
      </c>
      <c r="C732" s="50" t="s">
        <v>3565</v>
      </c>
      <c r="D732" s="54">
        <v>6036</v>
      </c>
      <c r="E732" s="168" t="str">
        <f>IF($D732&lt;&gt;"",VLOOKUP($D732,'SINAPI JANEIRO-2022'!$A$1:G113253,2,FALSE),"")</f>
        <v>REGISTRO DE ESFERA PVC, COM BORBOLETA, COM ROSCA EXTERNA, DE 1/2"</v>
      </c>
      <c r="F732" s="169" t="str">
        <f>IF($D732&lt;&gt;"",VLOOKUP($D732,'SINAPI JANEIRO-2022'!$1:$1048576,3,FALSE),"")</f>
        <v xml:space="preserve">UN    </v>
      </c>
      <c r="G732" s="170">
        <v>1</v>
      </c>
      <c r="H732" s="171">
        <f>IF($D732&lt;&gt;"",VLOOKUP($D732,'SINAPI JANEIRO-2022'!$1:$1048576,4,FALSE),"")</f>
        <v>9.74</v>
      </c>
      <c r="I732" s="172">
        <f t="shared" si="103"/>
        <v>9.74</v>
      </c>
    </row>
    <row r="733" spans="2:9" ht="25.5">
      <c r="B733" s="49" t="s">
        <v>3573</v>
      </c>
      <c r="C733" s="50" t="s">
        <v>3565</v>
      </c>
      <c r="D733" s="54">
        <v>88267</v>
      </c>
      <c r="E733" s="168" t="str">
        <f>IF($D733&lt;&gt;"",VLOOKUP($D733,'SINAPI JANEIRO-2022'!$A$1:G113254,2,FALSE),"")</f>
        <v>ENCANADOR OU BOMBEIRO HIDRÁULICO COM ENCARGOS COMPLEMENTARES</v>
      </c>
      <c r="F733" s="169" t="str">
        <f>IF($D733&lt;&gt;"",VLOOKUP($D733,'SINAPI JANEIRO-2022'!$1:$1048576,3,FALSE),"")</f>
        <v>H</v>
      </c>
      <c r="G733" s="170">
        <v>0.5</v>
      </c>
      <c r="H733" s="171">
        <f>IF($D733&lt;&gt;"",VLOOKUP($D733,'SINAPI JANEIRO-2022'!$1:$1048576,4,FALSE),"")</f>
        <v>18.72</v>
      </c>
      <c r="I733" s="172">
        <f t="shared" si="103"/>
        <v>9.36</v>
      </c>
    </row>
    <row r="734" spans="2:9">
      <c r="B734" s="49" t="s">
        <v>3573</v>
      </c>
      <c r="C734" s="50" t="s">
        <v>3565</v>
      </c>
      <c r="D734" s="54">
        <v>88316</v>
      </c>
      <c r="E734" s="168" t="str">
        <f>IF($D734&lt;&gt;"",VLOOKUP($D734,'SINAPI JANEIRO-2022'!$A$1:G113255,2,FALSE),"")</f>
        <v>SERVENTE COM ENCARGOS COMPLEMENTARES</v>
      </c>
      <c r="F734" s="169" t="str">
        <f>IF($D734&lt;&gt;"",VLOOKUP($D734,'SINAPI JANEIRO-2022'!$1:$1048576,3,FALSE),"")</f>
        <v>H</v>
      </c>
      <c r="G734" s="170">
        <v>0.5</v>
      </c>
      <c r="H734" s="171">
        <f>IF($D734&lt;&gt;"",VLOOKUP($D734,'SINAPI JANEIRO-2022'!$1:$1048576,4,FALSE),"")</f>
        <v>15.16</v>
      </c>
      <c r="I734" s="172">
        <f t="shared" si="103"/>
        <v>7.58</v>
      </c>
    </row>
    <row r="735" spans="2:9" ht="14.25" customHeight="1">
      <c r="B735" s="49"/>
      <c r="C735" s="50"/>
      <c r="D735" s="54"/>
      <c r="E735" s="52"/>
      <c r="F735" s="199"/>
      <c r="G735" s="170"/>
      <c r="H735" s="201"/>
      <c r="I735" s="172"/>
    </row>
    <row r="736" spans="2:9" ht="25.5" customHeight="1">
      <c r="B736" s="164" t="s">
        <v>3712</v>
      </c>
      <c r="C736" s="59"/>
      <c r="D736" s="59"/>
      <c r="E736" s="46" t="s">
        <v>12622</v>
      </c>
      <c r="F736" s="47" t="s">
        <v>53</v>
      </c>
      <c r="G736" s="165"/>
      <c r="H736" s="166"/>
      <c r="I736" s="167">
        <f>TRUNC(SUM(I737:I741),2)</f>
        <v>22.9</v>
      </c>
    </row>
    <row r="737" spans="2:9" ht="25.5">
      <c r="B737" s="49" t="s">
        <v>3564</v>
      </c>
      <c r="C737" s="50" t="s">
        <v>3565</v>
      </c>
      <c r="D737" s="54">
        <v>88248</v>
      </c>
      <c r="E737" s="168" t="str">
        <f>IF($D737&lt;&gt;"",VLOOKUP($D737,'SINAPI JANEIRO-2022'!$A$1:G113259,2,FALSE),"")</f>
        <v>AUXILIAR DE ENCANADOR OU BOMBEIRO HIDRÁULICO COM ENCARGOS COMPLEMENTARES</v>
      </c>
      <c r="F737" s="169" t="str">
        <f>IF($D737&lt;&gt;"",VLOOKUP($D737,'SINAPI JANEIRO-2022'!$1:$1048576,3,FALSE),"")</f>
        <v>H</v>
      </c>
      <c r="G737" s="170">
        <v>0.32</v>
      </c>
      <c r="H737" s="171">
        <f>IF($D737&lt;&gt;"",VLOOKUP($D737,'SINAPI JANEIRO-2022'!$1:$1048576,4,FALSE),"")</f>
        <v>14.52</v>
      </c>
      <c r="I737" s="172">
        <f t="shared" ref="I737:I741" si="104">TRUNC(G737*H737,2)</f>
        <v>4.6399999999999997</v>
      </c>
    </row>
    <row r="738" spans="2:9" ht="25.5">
      <c r="B738" s="49" t="s">
        <v>3564</v>
      </c>
      <c r="C738" s="50" t="s">
        <v>3565</v>
      </c>
      <c r="D738" s="54">
        <v>88267</v>
      </c>
      <c r="E738" s="168" t="str">
        <f>IF($D738&lt;&gt;"",VLOOKUP($D738,'SINAPI JANEIRO-2022'!$A$1:G113260,2,FALSE),"")</f>
        <v>ENCANADOR OU BOMBEIRO HIDRÁULICO COM ENCARGOS COMPLEMENTARES</v>
      </c>
      <c r="F738" s="169" t="str">
        <f>IF($D738&lt;&gt;"",VLOOKUP($D738,'SINAPI JANEIRO-2022'!$1:$1048576,3,FALSE),"")</f>
        <v>H</v>
      </c>
      <c r="G738" s="170">
        <v>0.39</v>
      </c>
      <c r="H738" s="171">
        <f>IF($D738&lt;&gt;"",VLOOKUP($D738,'SINAPI JANEIRO-2022'!$1:$1048576,4,FALSE),"")</f>
        <v>18.72</v>
      </c>
      <c r="I738" s="172">
        <f t="shared" si="104"/>
        <v>7.3</v>
      </c>
    </row>
    <row r="739" spans="2:9">
      <c r="B739" s="49" t="s">
        <v>3576</v>
      </c>
      <c r="C739" s="50" t="s">
        <v>3565</v>
      </c>
      <c r="D739" s="54">
        <v>122</v>
      </c>
      <c r="E739" s="168" t="str">
        <f>IF($D739&lt;&gt;"",VLOOKUP($D739,'SINAPI JANEIRO-2022'!$A$1:G113261,2,FALSE),"")</f>
        <v>ADESIVO PLASTICO PARA PVC, FRASCO COM *850* GR</v>
      </c>
      <c r="F739" s="169" t="str">
        <f>IF($D739&lt;&gt;"",VLOOKUP($D739,'SINAPI JANEIRO-2022'!$1:$1048576,3,FALSE),"")</f>
        <v xml:space="preserve">UN    </v>
      </c>
      <c r="G739" s="170">
        <v>7.0000000000000001E-3</v>
      </c>
      <c r="H739" s="171">
        <f>IF($D739&lt;&gt;"",VLOOKUP($D739,'SINAPI JANEIRO-2022'!$1:$1048576,4,FALSE),"")</f>
        <v>69.17</v>
      </c>
      <c r="I739" s="172">
        <f t="shared" si="104"/>
        <v>0.48</v>
      </c>
    </row>
    <row r="740" spans="2:9" ht="25.5">
      <c r="B740" s="49" t="s">
        <v>3576</v>
      </c>
      <c r="C740" s="50" t="s">
        <v>3565</v>
      </c>
      <c r="D740" s="54">
        <v>816</v>
      </c>
      <c r="E740" s="168" t="str">
        <f>IF($D740&lt;&gt;"",VLOOKUP($D740,'SINAPI JANEIRO-2022'!$A$1:G113262,2,FALSE),"")</f>
        <v>BUCHA DE REDUCAO DE PVC, SOLDAVEL, LONGA, COM 60 X 25 MM, PARA AGUA FRIA PREDIAL</v>
      </c>
      <c r="F740" s="169" t="str">
        <f>IF($D740&lt;&gt;"",VLOOKUP($D740,'SINAPI JANEIRO-2022'!$1:$1048576,3,FALSE),"")</f>
        <v xml:space="preserve">UN    </v>
      </c>
      <c r="G740" s="170">
        <v>1</v>
      </c>
      <c r="H740" s="171">
        <f>IF($D740&lt;&gt;"",VLOOKUP($D740,'SINAPI JANEIRO-2022'!$1:$1048576,4,FALSE),"")</f>
        <v>9.6999999999999993</v>
      </c>
      <c r="I740" s="172">
        <f t="shared" si="104"/>
        <v>9.6999999999999993</v>
      </c>
    </row>
    <row r="741" spans="2:9" ht="25.5">
      <c r="B741" s="49" t="s">
        <v>3576</v>
      </c>
      <c r="C741" s="50" t="s">
        <v>3565</v>
      </c>
      <c r="D741" s="54">
        <v>20083</v>
      </c>
      <c r="E741" s="168" t="str">
        <f>IF($D741&lt;&gt;"",VLOOKUP($D741,'SINAPI JANEIRO-2022'!$A$1:G113263,2,FALSE),"")</f>
        <v>SOLUCAO PREPARADORA / LIMPADORA PARA PVC, FRASCO COM 1000 CM3</v>
      </c>
      <c r="F741" s="169" t="str">
        <f>IF($D741&lt;&gt;"",VLOOKUP($D741,'SINAPI JANEIRO-2022'!$1:$1048576,3,FALSE),"")</f>
        <v xml:space="preserve">UN    </v>
      </c>
      <c r="G741" s="170">
        <v>0.01</v>
      </c>
      <c r="H741" s="171">
        <f>IF($D741&lt;&gt;"",VLOOKUP($D741,'SINAPI JANEIRO-2022'!$1:$1048576,4,FALSE),"")</f>
        <v>78.37</v>
      </c>
      <c r="I741" s="172">
        <f t="shared" si="104"/>
        <v>0.78</v>
      </c>
    </row>
    <row r="742" spans="2:9" ht="14.25" customHeight="1">
      <c r="B742" s="49"/>
      <c r="C742" s="50"/>
      <c r="D742" s="54"/>
      <c r="E742" s="168"/>
      <c r="F742" s="169"/>
      <c r="G742" s="170"/>
      <c r="H742" s="197"/>
      <c r="I742" s="172"/>
    </row>
    <row r="743" spans="2:9" ht="12.75" customHeight="1">
      <c r="B743" s="163"/>
      <c r="C743" s="157"/>
      <c r="D743" s="158"/>
      <c r="E743" s="159"/>
      <c r="F743" s="161"/>
      <c r="G743" s="225"/>
      <c r="H743" s="161"/>
      <c r="I743" s="162"/>
    </row>
    <row r="744" spans="2:9" ht="36" customHeight="1">
      <c r="B744" s="164" t="s">
        <v>11190</v>
      </c>
      <c r="C744" s="59"/>
      <c r="D744" s="59"/>
      <c r="E744" s="46" t="s">
        <v>12641</v>
      </c>
      <c r="F744" s="47" t="s">
        <v>53</v>
      </c>
      <c r="G744" s="165"/>
      <c r="H744" s="166"/>
      <c r="I744" s="167">
        <f>TRUNC(SUM(I745:I750),2)</f>
        <v>15.36</v>
      </c>
    </row>
    <row r="745" spans="2:9">
      <c r="B745" s="49" t="s">
        <v>3576</v>
      </c>
      <c r="C745" s="50" t="s">
        <v>3565</v>
      </c>
      <c r="D745" s="54">
        <v>122</v>
      </c>
      <c r="E745" s="168" t="str">
        <f>IF($D745&lt;&gt;"",VLOOKUP($D745,'SINAPI JANEIRO-2022'!$A$1:G113272,2,FALSE),"")</f>
        <v>ADESIVO PLASTICO PARA PVC, FRASCO COM *850* GR</v>
      </c>
      <c r="F745" s="169" t="str">
        <f>IF($D745&lt;&gt;"",VLOOKUP($D745,'SINAPI JANEIRO-2022'!$1:$1048576,3,FALSE),"")</f>
        <v xml:space="preserve">UN    </v>
      </c>
      <c r="G745" s="170">
        <v>7.0000000000000001E-3</v>
      </c>
      <c r="H745" s="171">
        <f>IF($D745&lt;&gt;"",VLOOKUP($D745,'SINAPI JANEIRO-2022'!$1:$1048576,4,FALSE),"")</f>
        <v>69.17</v>
      </c>
      <c r="I745" s="172">
        <f t="shared" ref="I745:I750" si="105">TRUNC(G745*H745,2)</f>
        <v>0.48</v>
      </c>
    </row>
    <row r="746" spans="2:9" ht="25.5">
      <c r="B746" s="49" t="s">
        <v>3576</v>
      </c>
      <c r="C746" s="50" t="s">
        <v>3565</v>
      </c>
      <c r="D746" s="54">
        <v>20083</v>
      </c>
      <c r="E746" s="168" t="str">
        <f>IF($D746&lt;&gt;"",VLOOKUP($D746,'SINAPI JANEIRO-2022'!$A$1:G113273,2,FALSE),"")</f>
        <v>SOLUCAO PREPARADORA / LIMPADORA PARA PVC, FRASCO COM 1000 CM3</v>
      </c>
      <c r="F746" s="169" t="str">
        <f>IF($D746&lt;&gt;"",VLOOKUP($D746,'SINAPI JANEIRO-2022'!$1:$1048576,3,FALSE),"")</f>
        <v xml:space="preserve">UN    </v>
      </c>
      <c r="G746" s="170">
        <v>0.05</v>
      </c>
      <c r="H746" s="171">
        <f>IF($D746&lt;&gt;"",VLOOKUP($D746,'SINAPI JANEIRO-2022'!$1:$1048576,4,FALSE),"")</f>
        <v>78.37</v>
      </c>
      <c r="I746" s="172">
        <f t="shared" si="105"/>
        <v>3.91</v>
      </c>
    </row>
    <row r="747" spans="2:9" ht="25.5">
      <c r="B747" s="49" t="s">
        <v>3576</v>
      </c>
      <c r="C747" s="50" t="s">
        <v>3565</v>
      </c>
      <c r="D747" s="54">
        <v>3538</v>
      </c>
      <c r="E747" s="168" t="str">
        <f>IF($D747&lt;&gt;"",VLOOKUP($D747,'SINAPI JANEIRO-2022'!$A$1:G113274,2,FALSE),"")</f>
        <v>JOELHO DE REDUCAO, PVC SOLDAVEL, 90 GRAUS,  32 MM X 25 MM, PARA AGUA FRIA PREDIAL</v>
      </c>
      <c r="F747" s="169" t="str">
        <f>IF($D747&lt;&gt;"",VLOOKUP($D747,'SINAPI JANEIRO-2022'!$1:$1048576,3,FALSE),"")</f>
        <v xml:space="preserve">UN    </v>
      </c>
      <c r="G747" s="170">
        <v>1</v>
      </c>
      <c r="H747" s="171">
        <f>IF($D747&lt;&gt;"",VLOOKUP($D747,'SINAPI JANEIRO-2022'!$1:$1048576,4,FALSE),"")</f>
        <v>4.2300000000000004</v>
      </c>
      <c r="I747" s="172">
        <f t="shared" si="105"/>
        <v>4.2300000000000004</v>
      </c>
    </row>
    <row r="748" spans="2:9">
      <c r="B748" s="49" t="s">
        <v>3576</v>
      </c>
      <c r="C748" s="50" t="s">
        <v>3565</v>
      </c>
      <c r="D748" s="54">
        <v>38383</v>
      </c>
      <c r="E748" s="168" t="str">
        <f>IF($D748&lt;&gt;"",VLOOKUP($D748,'SINAPI JANEIRO-2022'!$A$1:G113275,2,FALSE),"")</f>
        <v>LIXA D'AGUA EM FOLHA, GRAO 100</v>
      </c>
      <c r="F748" s="169" t="str">
        <f>IF($D748&lt;&gt;"",VLOOKUP($D748,'SINAPI JANEIRO-2022'!$1:$1048576,3,FALSE),"")</f>
        <v xml:space="preserve">UN    </v>
      </c>
      <c r="G748" s="170">
        <v>0.05</v>
      </c>
      <c r="H748" s="171">
        <f>IF($D748&lt;&gt;"",VLOOKUP($D748,'SINAPI JANEIRO-2022'!$1:$1048576,4,FALSE),"")</f>
        <v>2.19</v>
      </c>
      <c r="I748" s="172">
        <f t="shared" si="105"/>
        <v>0.1</v>
      </c>
    </row>
    <row r="749" spans="2:9" ht="25.5">
      <c r="B749" s="49" t="s">
        <v>3564</v>
      </c>
      <c r="C749" s="50" t="s">
        <v>3565</v>
      </c>
      <c r="D749" s="54">
        <v>88248</v>
      </c>
      <c r="E749" s="168" t="str">
        <f>IF($D749&lt;&gt;"",VLOOKUP($D749,'SINAPI JANEIRO-2022'!$A$1:G113276,2,FALSE),"")</f>
        <v>AUXILIAR DE ENCANADOR OU BOMBEIRO HIDRÁULICO COM ENCARGOS COMPLEMENTARES</v>
      </c>
      <c r="F749" s="169" t="str">
        <f>IF($D749&lt;&gt;"",VLOOKUP($D749,'SINAPI JANEIRO-2022'!$1:$1048576,3,FALSE),"")</f>
        <v>H</v>
      </c>
      <c r="G749" s="170">
        <v>0.2</v>
      </c>
      <c r="H749" s="171">
        <f>IF($D749&lt;&gt;"",VLOOKUP($D749,'SINAPI JANEIRO-2022'!$1:$1048576,4,FALSE),"")</f>
        <v>14.52</v>
      </c>
      <c r="I749" s="172">
        <f t="shared" si="105"/>
        <v>2.9</v>
      </c>
    </row>
    <row r="750" spans="2:9" ht="25.5">
      <c r="B750" s="49" t="s">
        <v>3564</v>
      </c>
      <c r="C750" s="50" t="s">
        <v>3565</v>
      </c>
      <c r="D750" s="54">
        <v>88267</v>
      </c>
      <c r="E750" s="168" t="str">
        <f>IF($D750&lt;&gt;"",VLOOKUP($D750,'SINAPI JANEIRO-2022'!$A$1:G113277,2,FALSE),"")</f>
        <v>ENCANADOR OU BOMBEIRO HIDRÁULICO COM ENCARGOS COMPLEMENTARES</v>
      </c>
      <c r="F750" s="169" t="str">
        <f>IF($D750&lt;&gt;"",VLOOKUP($D750,'SINAPI JANEIRO-2022'!$1:$1048576,3,FALSE),"")</f>
        <v>H</v>
      </c>
      <c r="G750" s="170">
        <v>0.2</v>
      </c>
      <c r="H750" s="171">
        <f>IF($D750&lt;&gt;"",VLOOKUP($D750,'SINAPI JANEIRO-2022'!$1:$1048576,4,FALSE),"")</f>
        <v>18.72</v>
      </c>
      <c r="I750" s="172">
        <f t="shared" si="105"/>
        <v>3.74</v>
      </c>
    </row>
    <row r="751" spans="2:9" ht="14.25" customHeight="1">
      <c r="B751" s="163"/>
      <c r="C751" s="157"/>
      <c r="D751" s="158"/>
      <c r="E751" s="159"/>
      <c r="F751" s="157"/>
      <c r="G751" s="160"/>
      <c r="H751" s="161"/>
      <c r="I751" s="162"/>
    </row>
    <row r="752" spans="2:9" ht="27" customHeight="1">
      <c r="B752" s="164" t="s">
        <v>11790</v>
      </c>
      <c r="C752" s="59"/>
      <c r="D752" s="59"/>
      <c r="E752" s="46" t="s">
        <v>12649</v>
      </c>
      <c r="F752" s="47" t="s">
        <v>53</v>
      </c>
      <c r="G752" s="165"/>
      <c r="H752" s="166"/>
      <c r="I752" s="167">
        <f>TRUNC(SUM(I753:I758),2)</f>
        <v>70.56</v>
      </c>
    </row>
    <row r="753" spans="2:9">
      <c r="B753" s="49" t="s">
        <v>3576</v>
      </c>
      <c r="C753" s="50" t="s">
        <v>3565</v>
      </c>
      <c r="D753" s="54">
        <v>122</v>
      </c>
      <c r="E753" s="168" t="str">
        <f>IF($D753&lt;&gt;"",VLOOKUP($D753,'SINAPI JANEIRO-2022'!$A$1:G113274,2,FALSE),"")</f>
        <v>ADESIVO PLASTICO PARA PVC, FRASCO COM *850* GR</v>
      </c>
      <c r="F753" s="169" t="str">
        <f>IF($D753&lt;&gt;"",VLOOKUP($D753,'SINAPI JANEIRO-2022'!$1:$1048576,3,FALSE),"")</f>
        <v xml:space="preserve">UN    </v>
      </c>
      <c r="G753" s="170">
        <v>0.06</v>
      </c>
      <c r="H753" s="171">
        <f>IF($D753&lt;&gt;"",VLOOKUP($D753,'SINAPI JANEIRO-2022'!$1:$1048576,4,FALSE),"")</f>
        <v>69.17</v>
      </c>
      <c r="I753" s="172">
        <f t="shared" ref="I753:I758" si="106">TRUNC(G753*H753,2)</f>
        <v>4.1500000000000004</v>
      </c>
    </row>
    <row r="754" spans="2:9">
      <c r="B754" s="49"/>
      <c r="C754" s="50" t="s">
        <v>3577</v>
      </c>
      <c r="D754" s="54"/>
      <c r="E754" s="168" t="s">
        <v>11791</v>
      </c>
      <c r="F754" s="169" t="s">
        <v>53</v>
      </c>
      <c r="G754" s="170">
        <v>1</v>
      </c>
      <c r="H754" s="171">
        <v>53.25</v>
      </c>
      <c r="I754" s="172">
        <f t="shared" si="106"/>
        <v>53.25</v>
      </c>
    </row>
    <row r="755" spans="2:9" ht="25.5">
      <c r="B755" s="49" t="s">
        <v>3576</v>
      </c>
      <c r="C755" s="50" t="s">
        <v>3565</v>
      </c>
      <c r="D755" s="54">
        <v>20083</v>
      </c>
      <c r="E755" s="168" t="str">
        <f>IF($D755&lt;&gt;"",VLOOKUP($D755,'SINAPI JANEIRO-2022'!$A$1:G113276,2,FALSE),"")</f>
        <v>SOLUCAO PREPARADORA / LIMPADORA PARA PVC, FRASCO COM 1000 CM3</v>
      </c>
      <c r="F755" s="169" t="str">
        <f>IF($D755&lt;&gt;"",VLOOKUP($D755,'SINAPI JANEIRO-2022'!$1:$1048576,3,FALSE),"")</f>
        <v xml:space="preserve">UN    </v>
      </c>
      <c r="G755" s="170">
        <v>7.8E-2</v>
      </c>
      <c r="H755" s="171">
        <f>IF($D755&lt;&gt;"",VLOOKUP($D755,'SINAPI JANEIRO-2022'!$1:$1048576,4,FALSE),"")</f>
        <v>78.37</v>
      </c>
      <c r="I755" s="172">
        <f t="shared" si="106"/>
        <v>6.11</v>
      </c>
    </row>
    <row r="756" spans="2:9">
      <c r="B756" s="49" t="s">
        <v>3576</v>
      </c>
      <c r="C756" s="50" t="s">
        <v>3565</v>
      </c>
      <c r="D756" s="54">
        <v>38383</v>
      </c>
      <c r="E756" s="168" t="str">
        <f>IF($D756&lt;&gt;"",VLOOKUP($D756,'SINAPI JANEIRO-2022'!$A$1:G113277,2,FALSE),"")</f>
        <v>LIXA D'AGUA EM FOLHA, GRAO 100</v>
      </c>
      <c r="F756" s="169" t="str">
        <f>IF($D756&lt;&gt;"",VLOOKUP($D756,'SINAPI JANEIRO-2022'!$1:$1048576,3,FALSE),"")</f>
        <v xml:space="preserve">UN    </v>
      </c>
      <c r="G756" s="170">
        <v>5.2999999999999999E-2</v>
      </c>
      <c r="H756" s="171">
        <f>IF($D756&lt;&gt;"",VLOOKUP($D756,'SINAPI JANEIRO-2022'!$1:$1048576,4,FALSE),"")</f>
        <v>2.19</v>
      </c>
      <c r="I756" s="172">
        <f t="shared" si="106"/>
        <v>0.11</v>
      </c>
    </row>
    <row r="757" spans="2:9" ht="25.5">
      <c r="B757" s="49" t="s">
        <v>3564</v>
      </c>
      <c r="C757" s="50" t="s">
        <v>3565</v>
      </c>
      <c r="D757" s="54">
        <v>88248</v>
      </c>
      <c r="E757" s="168" t="str">
        <f>IF($D757&lt;&gt;"",VLOOKUP($D757,'SINAPI JANEIRO-2022'!$A$1:G113278,2,FALSE),"")</f>
        <v>AUXILIAR DE ENCANADOR OU BOMBEIRO HIDRÁULICO COM ENCARGOS COMPLEMENTARES</v>
      </c>
      <c r="F757" s="169" t="str">
        <f>IF($D757&lt;&gt;"",VLOOKUP($D757,'SINAPI JANEIRO-2022'!$1:$1048576,3,FALSE),"")</f>
        <v>H</v>
      </c>
      <c r="G757" s="170">
        <v>0.20899999999999999</v>
      </c>
      <c r="H757" s="171">
        <f>IF($D757&lt;&gt;"",VLOOKUP($D757,'SINAPI JANEIRO-2022'!$1:$1048576,4,FALSE),"")</f>
        <v>14.52</v>
      </c>
      <c r="I757" s="172">
        <f t="shared" si="106"/>
        <v>3.03</v>
      </c>
    </row>
    <row r="758" spans="2:9" ht="25.5">
      <c r="B758" s="49" t="s">
        <v>3564</v>
      </c>
      <c r="C758" s="50" t="s">
        <v>3565</v>
      </c>
      <c r="D758" s="54">
        <v>88267</v>
      </c>
      <c r="E758" s="168" t="str">
        <f>IF($D758&lt;&gt;"",VLOOKUP($D758,'SINAPI JANEIRO-2022'!$A$1:G113279,2,FALSE),"")</f>
        <v>ENCANADOR OU BOMBEIRO HIDRÁULICO COM ENCARGOS COMPLEMENTARES</v>
      </c>
      <c r="F758" s="169" t="str">
        <f>IF($D758&lt;&gt;"",VLOOKUP($D758,'SINAPI JANEIRO-2022'!$1:$1048576,3,FALSE),"")</f>
        <v>H</v>
      </c>
      <c r="G758" s="170">
        <v>0.20899999999999999</v>
      </c>
      <c r="H758" s="171">
        <f>IF($D758&lt;&gt;"",VLOOKUP($D758,'SINAPI JANEIRO-2022'!$1:$1048576,4,FALSE),"")</f>
        <v>18.72</v>
      </c>
      <c r="I758" s="172">
        <f t="shared" si="106"/>
        <v>3.91</v>
      </c>
    </row>
    <row r="759" spans="2:9" ht="44.25" customHeight="1">
      <c r="B759" s="164" t="s">
        <v>11191</v>
      </c>
      <c r="C759" s="59"/>
      <c r="D759" s="59"/>
      <c r="E759" s="46" t="s">
        <v>12651</v>
      </c>
      <c r="F759" s="47" t="s">
        <v>53</v>
      </c>
      <c r="G759" s="165"/>
      <c r="H759" s="166"/>
      <c r="I759" s="167">
        <f>TRUNC(SUM(I760:I765),2)</f>
        <v>78.03</v>
      </c>
    </row>
    <row r="760" spans="2:9">
      <c r="B760" s="49" t="s">
        <v>3576</v>
      </c>
      <c r="C760" s="50" t="s">
        <v>3565</v>
      </c>
      <c r="D760" s="54">
        <v>122</v>
      </c>
      <c r="E760" s="168" t="str">
        <f>IF($D760&lt;&gt;"",VLOOKUP($D760,'SINAPI JANEIRO-2022'!$A$1:G113281,2,FALSE),"")</f>
        <v>ADESIVO PLASTICO PARA PVC, FRASCO COM *850* GR</v>
      </c>
      <c r="F760" s="169" t="str">
        <f>IF($D760&lt;&gt;"",VLOOKUP($D760,'SINAPI JANEIRO-2022'!$1:$1048576,3,FALSE),"")</f>
        <v xml:space="preserve">UN    </v>
      </c>
      <c r="G760" s="170">
        <v>0.06</v>
      </c>
      <c r="H760" s="171">
        <f>IF($D760&lt;&gt;"",VLOOKUP($D760,'SINAPI JANEIRO-2022'!$1:$1048576,4,FALSE),"")</f>
        <v>69.17</v>
      </c>
      <c r="I760" s="172">
        <f t="shared" ref="I760" si="107">TRUNC(G760*H760,2)</f>
        <v>4.1500000000000004</v>
      </c>
    </row>
    <row r="761" spans="2:9" ht="38.25" customHeight="1">
      <c r="B761" s="49" t="s">
        <v>3576</v>
      </c>
      <c r="C761" s="50" t="s">
        <v>3565</v>
      </c>
      <c r="D761" s="54">
        <v>11493</v>
      </c>
      <c r="E761" s="168" t="str">
        <f>IF($D761&lt;&gt;"",VLOOKUP($D761,'SINAPI JANEIRO-2022'!$A$1:G113282,2,FALSE),"")</f>
        <v>TE DE REDUCAO, PVC PBA, BBB, JE, DN 75 X 50 / DE 85 X 60 MM, PARA REDE AGUA (NBR 10351)</v>
      </c>
      <c r="F761" s="169" t="str">
        <f>IF($D761&lt;&gt;"",VLOOKUP($D761,'SINAPI JANEIRO-2022'!$1:$1048576,3,FALSE),"")</f>
        <v xml:space="preserve">UN    </v>
      </c>
      <c r="G761" s="170">
        <v>1</v>
      </c>
      <c r="H761" s="171">
        <f>IF($D761&lt;&gt;"",VLOOKUP($D761,'SINAPI JANEIRO-2022'!$1:$1048576,4,FALSE),"")</f>
        <v>60.72</v>
      </c>
      <c r="I761" s="172">
        <f t="shared" ref="I761" si="108">TRUNC(G761*H761,2)</f>
        <v>60.72</v>
      </c>
    </row>
    <row r="762" spans="2:9" ht="25.5">
      <c r="B762" s="49" t="s">
        <v>3576</v>
      </c>
      <c r="C762" s="50" t="s">
        <v>3565</v>
      </c>
      <c r="D762" s="54">
        <v>20083</v>
      </c>
      <c r="E762" s="168" t="str">
        <f>IF($D762&lt;&gt;"",VLOOKUP($D762,'SINAPI JANEIRO-2022'!$A$1:G113283,2,FALSE),"")</f>
        <v>SOLUCAO PREPARADORA / LIMPADORA PARA PVC, FRASCO COM 1000 CM3</v>
      </c>
      <c r="F762" s="169" t="str">
        <f>IF($D762&lt;&gt;"",VLOOKUP($D762,'SINAPI JANEIRO-2022'!$1:$1048576,3,FALSE),"")</f>
        <v xml:space="preserve">UN    </v>
      </c>
      <c r="G762" s="170">
        <v>7.8E-2</v>
      </c>
      <c r="H762" s="171">
        <f>IF($D762&lt;&gt;"",VLOOKUP($D762,'SINAPI JANEIRO-2022'!$1:$1048576,4,FALSE),"")</f>
        <v>78.37</v>
      </c>
      <c r="I762" s="172">
        <f t="shared" ref="I762:I765" si="109">TRUNC(G762*H762,2)</f>
        <v>6.11</v>
      </c>
    </row>
    <row r="763" spans="2:9">
      <c r="B763" s="49" t="s">
        <v>3576</v>
      </c>
      <c r="C763" s="50" t="s">
        <v>3565</v>
      </c>
      <c r="D763" s="54">
        <v>38383</v>
      </c>
      <c r="E763" s="168" t="str">
        <f>IF($D763&lt;&gt;"",VLOOKUP($D763,'SINAPI JANEIRO-2022'!$A$1:G113284,2,FALSE),"")</f>
        <v>LIXA D'AGUA EM FOLHA, GRAO 100</v>
      </c>
      <c r="F763" s="169" t="str">
        <f>IF($D763&lt;&gt;"",VLOOKUP($D763,'SINAPI JANEIRO-2022'!$1:$1048576,3,FALSE),"")</f>
        <v xml:space="preserve">UN    </v>
      </c>
      <c r="G763" s="170">
        <v>5.2999999999999999E-2</v>
      </c>
      <c r="H763" s="171">
        <f>IF($D763&lt;&gt;"",VLOOKUP($D763,'SINAPI JANEIRO-2022'!$1:$1048576,4,FALSE),"")</f>
        <v>2.19</v>
      </c>
      <c r="I763" s="172">
        <f t="shared" si="109"/>
        <v>0.11</v>
      </c>
    </row>
    <row r="764" spans="2:9" ht="25.5">
      <c r="B764" s="49" t="s">
        <v>3564</v>
      </c>
      <c r="C764" s="50" t="s">
        <v>3565</v>
      </c>
      <c r="D764" s="54">
        <v>88248</v>
      </c>
      <c r="E764" s="168" t="str">
        <f>IF($D764&lt;&gt;"",VLOOKUP($D764,'SINAPI JANEIRO-2022'!$A$1:G113285,2,FALSE),"")</f>
        <v>AUXILIAR DE ENCANADOR OU BOMBEIRO HIDRÁULICO COM ENCARGOS COMPLEMENTARES</v>
      </c>
      <c r="F764" s="169" t="str">
        <f>IF($D764&lt;&gt;"",VLOOKUP($D764,'SINAPI JANEIRO-2022'!$1:$1048576,3,FALSE),"")</f>
        <v>H</v>
      </c>
      <c r="G764" s="170">
        <v>0.20899999999999999</v>
      </c>
      <c r="H764" s="171">
        <f>IF($D764&lt;&gt;"",VLOOKUP($D764,'SINAPI JANEIRO-2022'!$1:$1048576,4,FALSE),"")</f>
        <v>14.52</v>
      </c>
      <c r="I764" s="172">
        <f t="shared" si="109"/>
        <v>3.03</v>
      </c>
    </row>
    <row r="765" spans="2:9" ht="25.5">
      <c r="B765" s="49" t="s">
        <v>3564</v>
      </c>
      <c r="C765" s="50" t="s">
        <v>3565</v>
      </c>
      <c r="D765" s="54">
        <v>88267</v>
      </c>
      <c r="E765" s="168" t="str">
        <f>IF($D765&lt;&gt;"",VLOOKUP($D765,'SINAPI JANEIRO-2022'!$A$1:G113286,2,FALSE),"")</f>
        <v>ENCANADOR OU BOMBEIRO HIDRÁULICO COM ENCARGOS COMPLEMENTARES</v>
      </c>
      <c r="F765" s="169" t="str">
        <f>IF($D765&lt;&gt;"",VLOOKUP($D765,'SINAPI JANEIRO-2022'!$1:$1048576,3,FALSE),"")</f>
        <v>H</v>
      </c>
      <c r="G765" s="170">
        <v>0.20899999999999999</v>
      </c>
      <c r="H765" s="171">
        <f>IF($D765&lt;&gt;"",VLOOKUP($D765,'SINAPI JANEIRO-2022'!$1:$1048576,4,FALSE),"")</f>
        <v>18.72</v>
      </c>
      <c r="I765" s="172">
        <f t="shared" si="109"/>
        <v>3.91</v>
      </c>
    </row>
    <row r="766" spans="2:9" ht="14.25" customHeight="1">
      <c r="B766" s="163"/>
      <c r="C766" s="157"/>
      <c r="D766" s="158"/>
      <c r="E766" s="159"/>
      <c r="F766" s="157"/>
      <c r="G766" s="160"/>
      <c r="H766" s="161"/>
      <c r="I766" s="162"/>
    </row>
    <row r="767" spans="2:9" ht="28.5" customHeight="1">
      <c r="B767" s="164" t="s">
        <v>11203</v>
      </c>
      <c r="C767" s="59"/>
      <c r="D767" s="59"/>
      <c r="E767" s="46" t="s">
        <v>12643</v>
      </c>
      <c r="F767" s="47" t="s">
        <v>53</v>
      </c>
      <c r="G767" s="165"/>
      <c r="H767" s="166"/>
      <c r="I767" s="167">
        <f>TRUNC(SUM(I768:I773),2)</f>
        <v>12.17</v>
      </c>
    </row>
    <row r="768" spans="2:9" ht="14.25" customHeight="1">
      <c r="B768" s="49" t="s">
        <v>3576</v>
      </c>
      <c r="C768" s="50" t="s">
        <v>3565</v>
      </c>
      <c r="D768" s="54">
        <v>122</v>
      </c>
      <c r="E768" s="168" t="str">
        <f>IF($D768&lt;&gt;"",VLOOKUP($D768,'SINAPI JANEIRO-2022'!$A$1:G113289,2,FALSE),"")</f>
        <v>ADESIVO PLASTICO PARA PVC, FRASCO COM *850* GR</v>
      </c>
      <c r="F768" s="169" t="str">
        <f>IF($D768&lt;&gt;"",VLOOKUP($D768,'SINAPI JANEIRO-2022'!$1:$1048576,3,FALSE),"")</f>
        <v xml:space="preserve">UN    </v>
      </c>
      <c r="G768" s="170">
        <v>0.06</v>
      </c>
      <c r="H768" s="171">
        <f>IF($D768&lt;&gt;"",VLOOKUP($D768,'SINAPI JANEIRO-2022'!$1:$1048576,4,FALSE),"")</f>
        <v>69.17</v>
      </c>
      <c r="I768" s="172">
        <f t="shared" ref="I768:I773" si="110">TRUNC(G768*H768,2)</f>
        <v>4.1500000000000004</v>
      </c>
    </row>
    <row r="769" spans="2:9" ht="14.25" customHeight="1">
      <c r="B769" s="49" t="s">
        <v>3576</v>
      </c>
      <c r="C769" s="50" t="s">
        <v>3565</v>
      </c>
      <c r="D769" s="54">
        <v>3874</v>
      </c>
      <c r="E769" s="168" t="str">
        <f>IF($D769&lt;&gt;"",VLOOKUP($D769,'SINAPI JANEIRO-2022'!$A$1:G113290,2,FALSE),"")</f>
        <v>LUVA SOLDAVEL COM BUCHA DE LATAO, PVC, 25 MM X 1/2"</v>
      </c>
      <c r="F769" s="169" t="str">
        <f>IF($D769&lt;&gt;"",VLOOKUP($D769,'SINAPI JANEIRO-2022'!$1:$1048576,3,FALSE),"")</f>
        <v xml:space="preserve">UN    </v>
      </c>
      <c r="G769" s="170">
        <v>1</v>
      </c>
      <c r="H769" s="171">
        <f>IF($D769&lt;&gt;"",VLOOKUP($D769,'SINAPI JANEIRO-2022'!$1:$1048576,4,FALSE),"")</f>
        <v>5.85</v>
      </c>
      <c r="I769" s="172">
        <f t="shared" ref="I769" si="111">TRUNC(G769*H769,2)</f>
        <v>5.85</v>
      </c>
    </row>
    <row r="770" spans="2:9" ht="14.25" customHeight="1">
      <c r="B770" s="49" t="s">
        <v>3576</v>
      </c>
      <c r="C770" s="50" t="s">
        <v>3565</v>
      </c>
      <c r="D770" s="54">
        <v>20083</v>
      </c>
      <c r="E770" s="168" t="str">
        <f>IF($D770&lt;&gt;"",VLOOKUP($D770,'SINAPI JANEIRO-2022'!$A$1:G113291,2,FALSE),"")</f>
        <v>SOLUCAO PREPARADORA / LIMPADORA PARA PVC, FRASCO COM 1000 CM3</v>
      </c>
      <c r="F770" s="169" t="str">
        <f>IF($D770&lt;&gt;"",VLOOKUP($D770,'SINAPI JANEIRO-2022'!$1:$1048576,3,FALSE),"")</f>
        <v xml:space="preserve">UN    </v>
      </c>
      <c r="G770" s="170">
        <v>0.01</v>
      </c>
      <c r="H770" s="171">
        <f>IF($D770&lt;&gt;"",VLOOKUP($D770,'SINAPI JANEIRO-2022'!$1:$1048576,4,FALSE),"")</f>
        <v>78.37</v>
      </c>
      <c r="I770" s="172">
        <f t="shared" si="110"/>
        <v>0.78</v>
      </c>
    </row>
    <row r="771" spans="2:9" ht="14.25" customHeight="1">
      <c r="B771" s="49" t="s">
        <v>3576</v>
      </c>
      <c r="C771" s="50" t="s">
        <v>3565</v>
      </c>
      <c r="D771" s="54">
        <v>38383</v>
      </c>
      <c r="E771" s="168" t="str">
        <f>IF($D771&lt;&gt;"",VLOOKUP($D771,'SINAPI JANEIRO-2022'!$A$1:G113292,2,FALSE),"")</f>
        <v>LIXA D'AGUA EM FOLHA, GRAO 100</v>
      </c>
      <c r="F771" s="169" t="str">
        <f>IF($D771&lt;&gt;"",VLOOKUP($D771,'SINAPI JANEIRO-2022'!$1:$1048576,3,FALSE),"")</f>
        <v xml:space="preserve">UN    </v>
      </c>
      <c r="G771" s="170">
        <v>0.01</v>
      </c>
      <c r="H771" s="171">
        <f>IF($D771&lt;&gt;"",VLOOKUP($D771,'SINAPI JANEIRO-2022'!$1:$1048576,4,FALSE),"")</f>
        <v>2.19</v>
      </c>
      <c r="I771" s="172">
        <f t="shared" si="110"/>
        <v>0.02</v>
      </c>
    </row>
    <row r="772" spans="2:9" ht="14.25" customHeight="1">
      <c r="B772" s="49" t="s">
        <v>3564</v>
      </c>
      <c r="C772" s="50" t="s">
        <v>3565</v>
      </c>
      <c r="D772" s="54">
        <v>88248</v>
      </c>
      <c r="E772" s="168" t="str">
        <f>IF($D772&lt;&gt;"",VLOOKUP($D772,'SINAPI JANEIRO-2022'!$A$1:G113293,2,FALSE),"")</f>
        <v>AUXILIAR DE ENCANADOR OU BOMBEIRO HIDRÁULICO COM ENCARGOS COMPLEMENTARES</v>
      </c>
      <c r="F772" s="169" t="str">
        <f>IF($D772&lt;&gt;"",VLOOKUP($D772,'SINAPI JANEIRO-2022'!$1:$1048576,3,FALSE),"")</f>
        <v>H</v>
      </c>
      <c r="G772" s="170">
        <v>4.3999999999999997E-2</v>
      </c>
      <c r="H772" s="171">
        <f>IF($D772&lt;&gt;"",VLOOKUP($D772,'SINAPI JANEIRO-2022'!$1:$1048576,4,FALSE),"")</f>
        <v>14.52</v>
      </c>
      <c r="I772" s="172">
        <f t="shared" si="110"/>
        <v>0.63</v>
      </c>
    </row>
    <row r="773" spans="2:9" ht="14.25" customHeight="1">
      <c r="B773" s="49" t="s">
        <v>3564</v>
      </c>
      <c r="C773" s="50" t="s">
        <v>3565</v>
      </c>
      <c r="D773" s="54">
        <v>88267</v>
      </c>
      <c r="E773" s="168" t="str">
        <f>IF($D773&lt;&gt;"",VLOOKUP($D773,'SINAPI JANEIRO-2022'!$A$1:G113294,2,FALSE),"")</f>
        <v>ENCANADOR OU BOMBEIRO HIDRÁULICO COM ENCARGOS COMPLEMENTARES</v>
      </c>
      <c r="F773" s="169" t="str">
        <f>IF($D773&lt;&gt;"",VLOOKUP($D773,'SINAPI JANEIRO-2022'!$1:$1048576,3,FALSE),"")</f>
        <v>H</v>
      </c>
      <c r="G773" s="170">
        <v>0.04</v>
      </c>
      <c r="H773" s="171">
        <f>IF($D773&lt;&gt;"",VLOOKUP($D773,'SINAPI JANEIRO-2022'!$1:$1048576,4,FALSE),"")</f>
        <v>18.72</v>
      </c>
      <c r="I773" s="172">
        <f t="shared" si="110"/>
        <v>0.74</v>
      </c>
    </row>
    <row r="774" spans="2:9" ht="14.25" customHeight="1">
      <c r="B774" s="350"/>
      <c r="C774" s="351"/>
      <c r="D774" s="352"/>
      <c r="E774" s="353"/>
      <c r="F774" s="354"/>
      <c r="G774" s="355"/>
      <c r="H774" s="356"/>
      <c r="I774" s="357"/>
    </row>
    <row r="775" spans="2:9" ht="32.25" customHeight="1">
      <c r="B775" s="164" t="s">
        <v>11798</v>
      </c>
      <c r="C775" s="59"/>
      <c r="D775" s="59"/>
      <c r="E775" s="46" t="s">
        <v>11799</v>
      </c>
      <c r="F775" s="47" t="s">
        <v>53</v>
      </c>
      <c r="G775" s="165"/>
      <c r="H775" s="166"/>
      <c r="I775" s="167">
        <f>TRUNC(SUM(I776:K781),2)</f>
        <v>417.61</v>
      </c>
    </row>
    <row r="776" spans="2:9" ht="27" customHeight="1">
      <c r="B776" s="49" t="s">
        <v>3576</v>
      </c>
      <c r="C776" s="50" t="s">
        <v>3565</v>
      </c>
      <c r="D776" s="49">
        <v>106</v>
      </c>
      <c r="E776" s="168" t="str">
        <f>IF($D776&lt;&gt;"",VLOOKUP($D776,'SINAPI JANEIRO-2022'!$A$1:G113297,2,FALSE),"")</f>
        <v>ADAPTADOR PVC SOLDAVEL, LONGO, COM FLANGE LIVRE,  110 MM X 4", PARA CAIXA D' AGUA</v>
      </c>
      <c r="F776" s="169" t="str">
        <f>IF($D776&lt;&gt;"",VLOOKUP($D776,'SINAPI JANEIRO-2022'!$1:$1048576,3,FALSE),"")</f>
        <v xml:space="preserve">UN    </v>
      </c>
      <c r="G776" s="170">
        <v>1</v>
      </c>
      <c r="H776" s="171">
        <f>IF($D776&lt;&gt;"",VLOOKUP($D776,'SINAPI JANEIRO-2022'!$1:$1048576,4,FALSE),"")</f>
        <v>398.88</v>
      </c>
      <c r="I776" s="172">
        <f t="shared" ref="I776:I781" si="112">TRUNC(G776*H776,2)</f>
        <v>398.88</v>
      </c>
    </row>
    <row r="777" spans="2:9" ht="27" customHeight="1">
      <c r="B777" s="49" t="s">
        <v>3576</v>
      </c>
      <c r="C777" s="50" t="s">
        <v>3565</v>
      </c>
      <c r="D777" s="49">
        <v>20080</v>
      </c>
      <c r="E777" s="168" t="str">
        <f>IF($D777&lt;&gt;"",VLOOKUP($D777,'SINAPI JANEIRO-2022'!$A$1:G113298,2,FALSE),"")</f>
        <v>ADESIVO PLASTICO PARA PVC, FRASCO COM 175 GR</v>
      </c>
      <c r="F777" s="169" t="str">
        <f>IF($D777&lt;&gt;"",VLOOKUP($D777,'SINAPI JANEIRO-2022'!$1:$1048576,3,FALSE),"")</f>
        <v xml:space="preserve">UN    </v>
      </c>
      <c r="G777" s="170">
        <v>0.19400000000000001</v>
      </c>
      <c r="H777" s="171">
        <f>IF($D777&lt;&gt;"",VLOOKUP($D777,'SINAPI JANEIRO-2022'!$1:$1048576,4,FALSE),"")</f>
        <v>22.57</v>
      </c>
      <c r="I777" s="172">
        <f t="shared" si="112"/>
        <v>4.37</v>
      </c>
    </row>
    <row r="778" spans="2:9" ht="27" customHeight="1">
      <c r="B778" s="49" t="s">
        <v>3576</v>
      </c>
      <c r="C778" s="50" t="s">
        <v>3565</v>
      </c>
      <c r="D778" s="49">
        <v>20083</v>
      </c>
      <c r="E778" s="168" t="str">
        <f>IF($D778&lt;&gt;"",VLOOKUP($D778,'SINAPI JANEIRO-2022'!$A$1:G113299,2,FALSE),"")</f>
        <v>SOLUCAO PREPARADORA / LIMPADORA PARA PVC, FRASCO COM 1000 CM3</v>
      </c>
      <c r="F778" s="169" t="str">
        <f>IF($D778&lt;&gt;"",VLOOKUP($D778,'SINAPI JANEIRO-2022'!$1:$1048576,3,FALSE),"")</f>
        <v xml:space="preserve">UN    </v>
      </c>
      <c r="G778" s="170">
        <v>5.1999999999999998E-2</v>
      </c>
      <c r="H778" s="171">
        <f>IF($D778&lt;&gt;"",VLOOKUP($D778,'SINAPI JANEIRO-2022'!$1:$1048576,4,FALSE),"")</f>
        <v>78.37</v>
      </c>
      <c r="I778" s="172">
        <f t="shared" si="112"/>
        <v>4.07</v>
      </c>
    </row>
    <row r="779" spans="2:9" ht="27" customHeight="1">
      <c r="B779" s="49" t="s">
        <v>3576</v>
      </c>
      <c r="C779" s="50" t="s">
        <v>3565</v>
      </c>
      <c r="D779" s="49">
        <v>38383</v>
      </c>
      <c r="E779" s="168" t="str">
        <f>IF($D779&lt;&gt;"",VLOOKUP($D779,'SINAPI JANEIRO-2022'!$A$1:G113300,2,FALSE),"")</f>
        <v>LIXA D'AGUA EM FOLHA, GRAO 100</v>
      </c>
      <c r="F779" s="169" t="str">
        <f>IF($D779&lt;&gt;"",VLOOKUP($D779,'SINAPI JANEIRO-2022'!$1:$1048576,3,FALSE),"")</f>
        <v xml:space="preserve">UN    </v>
      </c>
      <c r="G779" s="170">
        <v>3.1E-2</v>
      </c>
      <c r="H779" s="171">
        <f>IF($D779&lt;&gt;"",VLOOKUP($D779,'SINAPI JANEIRO-2022'!$1:$1048576,4,FALSE),"")</f>
        <v>2.19</v>
      </c>
      <c r="I779" s="172">
        <f t="shared" si="112"/>
        <v>0.06</v>
      </c>
    </row>
    <row r="780" spans="2:9" ht="27" customHeight="1">
      <c r="B780" s="49" t="s">
        <v>3564</v>
      </c>
      <c r="C780" s="50" t="s">
        <v>3565</v>
      </c>
      <c r="D780" s="49">
        <v>88248</v>
      </c>
      <c r="E780" s="168" t="str">
        <f>IF($D780&lt;&gt;"",VLOOKUP($D780,'SINAPI JANEIRO-2022'!$A$1:G113301,2,FALSE),"")</f>
        <v>AUXILIAR DE ENCANADOR OU BOMBEIRO HIDRÁULICO COM ENCARGOS COMPLEMENTARES</v>
      </c>
      <c r="F780" s="169" t="str">
        <f>IF($D780&lt;&gt;"",VLOOKUP($D780,'SINAPI JANEIRO-2022'!$1:$1048576,3,FALSE),"")</f>
        <v>H</v>
      </c>
      <c r="G780" s="170">
        <v>0.308</v>
      </c>
      <c r="H780" s="171">
        <f>IF($D780&lt;&gt;"",VLOOKUP($D780,'SINAPI JANEIRO-2022'!$1:$1048576,4,FALSE),"")</f>
        <v>14.52</v>
      </c>
      <c r="I780" s="172">
        <f t="shared" si="112"/>
        <v>4.47</v>
      </c>
    </row>
    <row r="781" spans="2:9" ht="27" customHeight="1">
      <c r="B781" s="49" t="s">
        <v>3564</v>
      </c>
      <c r="C781" s="50" t="s">
        <v>3565</v>
      </c>
      <c r="D781" s="49">
        <v>88267</v>
      </c>
      <c r="E781" s="168" t="str">
        <f>IF($D781&lt;&gt;"",VLOOKUP($D781,'SINAPI JANEIRO-2022'!$A$1:G113302,2,FALSE),"")</f>
        <v>ENCANADOR OU BOMBEIRO HIDRÁULICO COM ENCARGOS COMPLEMENTARES</v>
      </c>
      <c r="F781" s="169" t="str">
        <f>IF($D781&lt;&gt;"",VLOOKUP($D781,'SINAPI JANEIRO-2022'!$1:$1048576,3,FALSE),"")</f>
        <v>H</v>
      </c>
      <c r="G781" s="170">
        <v>0.308</v>
      </c>
      <c r="H781" s="171">
        <f>IF($D781&lt;&gt;"",VLOOKUP($D781,'SINAPI JANEIRO-2022'!$1:$1048576,4,FALSE),"")</f>
        <v>18.72</v>
      </c>
      <c r="I781" s="172">
        <f t="shared" si="112"/>
        <v>5.76</v>
      </c>
    </row>
    <row r="782" spans="2:9" ht="14.25" customHeight="1">
      <c r="B782" s="350"/>
      <c r="C782" s="351"/>
      <c r="D782" s="352"/>
      <c r="E782" s="353"/>
      <c r="F782" s="354"/>
      <c r="G782" s="355"/>
      <c r="H782" s="356"/>
      <c r="I782" s="357"/>
    </row>
    <row r="783" spans="2:9" ht="24.75" customHeight="1">
      <c r="B783" s="164" t="s">
        <v>11800</v>
      </c>
      <c r="C783" s="59"/>
      <c r="D783" s="59"/>
      <c r="E783" s="46" t="s">
        <v>11801</v>
      </c>
      <c r="F783" s="47" t="s">
        <v>53</v>
      </c>
      <c r="G783" s="165"/>
      <c r="H783" s="166"/>
      <c r="I783" s="167">
        <f>TRUNC(SUM(I784:I786),2)</f>
        <v>11.68</v>
      </c>
    </row>
    <row r="784" spans="2:9" ht="24.75" customHeight="1">
      <c r="B784" s="49" t="s">
        <v>3576</v>
      </c>
      <c r="C784" s="50" t="s">
        <v>3565</v>
      </c>
      <c r="D784" s="49">
        <v>88248</v>
      </c>
      <c r="E784" s="168" t="str">
        <f>IF($D784&lt;&gt;"",VLOOKUP($D784,'SINAPI JANEIRO-2022'!$A$1:G113305,2,FALSE),"")</f>
        <v>AUXILIAR DE ENCANADOR OU BOMBEIRO HIDRÁULICO COM ENCARGOS COMPLEMENTARES</v>
      </c>
      <c r="F784" s="169" t="str">
        <f>IF($D784&lt;&gt;"",VLOOKUP($D784,'SINAPI JANEIRO-2022'!$1:$1048576,3,FALSE),"")</f>
        <v>H</v>
      </c>
      <c r="G784" s="170">
        <v>0.219</v>
      </c>
      <c r="H784" s="171">
        <f>IF($D784&lt;&gt;"",VLOOKUP($D784,'SINAPI JANEIRO-2022'!$1:$1048576,4,FALSE),"")</f>
        <v>14.52</v>
      </c>
      <c r="I784" s="172">
        <f t="shared" ref="I784:I786" si="113">TRUNC(G784*H784,2)</f>
        <v>3.17</v>
      </c>
    </row>
    <row r="785" spans="2:9" ht="24.75" customHeight="1">
      <c r="B785" s="49" t="s">
        <v>3576</v>
      </c>
      <c r="C785" s="50" t="s">
        <v>3565</v>
      </c>
      <c r="D785" s="49">
        <v>88267</v>
      </c>
      <c r="E785" s="168" t="str">
        <f>IF($D785&lt;&gt;"",VLOOKUP($D785,'SINAPI JANEIRO-2022'!$A$1:G113306,2,FALSE),"")</f>
        <v>ENCANADOR OU BOMBEIRO HIDRÁULICO COM ENCARGOS COMPLEMENTARES</v>
      </c>
      <c r="F785" s="169" t="str">
        <f>IF($D785&lt;&gt;"",VLOOKUP($D785,'SINAPI JANEIRO-2022'!$1:$1048576,3,FALSE),"")</f>
        <v>H</v>
      </c>
      <c r="G785" s="170">
        <v>0.219</v>
      </c>
      <c r="H785" s="171">
        <f>IF($D785&lt;&gt;"",VLOOKUP($D785,'SINAPI JANEIRO-2022'!$1:$1048576,4,FALSE),"")</f>
        <v>18.72</v>
      </c>
      <c r="I785" s="172">
        <f t="shared" si="113"/>
        <v>4.09</v>
      </c>
    </row>
    <row r="786" spans="2:9" ht="24.75" customHeight="1">
      <c r="B786" s="49" t="s">
        <v>3576</v>
      </c>
      <c r="C786" s="50" t="s">
        <v>3565</v>
      </c>
      <c r="D786" s="49">
        <v>38992</v>
      </c>
      <c r="E786" s="168" t="str">
        <f>IF($D786&lt;&gt;"",VLOOKUP($D786,'SINAPI JANEIRO-2022'!$A$1:G113307,2,FALSE),"")</f>
        <v>BUCHA DE REDUCAO, PPR, DN 32 X 25 MM, PARA AGUA QUENTE E FRIA PREDIAL</v>
      </c>
      <c r="F786" s="169" t="str">
        <f>IF($D786&lt;&gt;"",VLOOKUP($D786,'SINAPI JANEIRO-2022'!$1:$1048576,3,FALSE),"")</f>
        <v xml:space="preserve">UN    </v>
      </c>
      <c r="G786" s="170">
        <v>1</v>
      </c>
      <c r="H786" s="171">
        <f>IF($D786&lt;&gt;"",VLOOKUP($D786,'SINAPI JANEIRO-2022'!$1:$1048576,4,FALSE),"")</f>
        <v>4.42</v>
      </c>
      <c r="I786" s="172">
        <f t="shared" si="113"/>
        <v>4.42</v>
      </c>
    </row>
    <row r="787" spans="2:9" ht="14.25" customHeight="1">
      <c r="B787" s="350"/>
      <c r="C787" s="351"/>
      <c r="D787" s="352"/>
      <c r="E787" s="353"/>
      <c r="F787" s="354"/>
      <c r="G787" s="355"/>
      <c r="H787" s="356"/>
      <c r="I787" s="357"/>
    </row>
    <row r="788" spans="2:9" ht="14.25" customHeight="1">
      <c r="B788" s="164" t="s">
        <v>11803</v>
      </c>
      <c r="C788" s="59"/>
      <c r="D788" s="59"/>
      <c r="E788" s="46" t="s">
        <v>11802</v>
      </c>
      <c r="F788" s="47" t="s">
        <v>53</v>
      </c>
      <c r="G788" s="165"/>
      <c r="H788" s="166"/>
      <c r="I788" s="167">
        <f>TRUNC(SUM(I789:K794),2)</f>
        <v>110.58</v>
      </c>
    </row>
    <row r="789" spans="2:9" ht="25.5">
      <c r="B789" s="49" t="s">
        <v>3564</v>
      </c>
      <c r="C789" s="50" t="s">
        <v>3565</v>
      </c>
      <c r="D789" s="49">
        <v>88248</v>
      </c>
      <c r="E789" s="168" t="str">
        <f>IF($D789&lt;&gt;"",VLOOKUP($D789,'SINAPI JANEIRO-2022'!$A$1:G113310,2,FALSE),"")</f>
        <v>AUXILIAR DE ENCANADOR OU BOMBEIRO HIDRÁULICO COM ENCARGOS COMPLEMENTARES</v>
      </c>
      <c r="F789" s="169" t="str">
        <f>IF($D789&lt;&gt;"",VLOOKUP($D789,'SINAPI JANEIRO-2022'!$1:$1048576,3,FALSE),"")</f>
        <v>H</v>
      </c>
      <c r="G789" s="170">
        <v>0.157</v>
      </c>
      <c r="H789" s="171">
        <f>IF($D789&lt;&gt;"",VLOOKUP($D789,'SINAPI JANEIRO-2022'!$1:$1048576,4,FALSE),"")</f>
        <v>14.52</v>
      </c>
      <c r="I789" s="172">
        <f t="shared" ref="I789:I794" si="114">TRUNC(G789*H789,2)</f>
        <v>2.27</v>
      </c>
    </row>
    <row r="790" spans="2:9" ht="25.5">
      <c r="B790" s="49" t="s">
        <v>3564</v>
      </c>
      <c r="C790" s="50" t="s">
        <v>3565</v>
      </c>
      <c r="D790" s="49">
        <v>88267</v>
      </c>
      <c r="E790" s="168" t="str">
        <f>IF($D790&lt;&gt;"",VLOOKUP($D790,'SINAPI JANEIRO-2022'!$A$1:G113311,2,FALSE),"")</f>
        <v>ENCANADOR OU BOMBEIRO HIDRÁULICO COM ENCARGOS COMPLEMENTARES</v>
      </c>
      <c r="F790" s="169" t="str">
        <f>IF($D790&lt;&gt;"",VLOOKUP($D790,'SINAPI JANEIRO-2022'!$1:$1048576,3,FALSE),"")</f>
        <v>H</v>
      </c>
      <c r="G790" s="170">
        <v>0.157</v>
      </c>
      <c r="H790" s="171">
        <f>IF($D790&lt;&gt;"",VLOOKUP($D790,'SINAPI JANEIRO-2022'!$1:$1048576,4,FALSE),"")</f>
        <v>18.72</v>
      </c>
      <c r="I790" s="172">
        <f t="shared" si="114"/>
        <v>2.93</v>
      </c>
    </row>
    <row r="791" spans="2:9">
      <c r="B791" s="49" t="s">
        <v>3576</v>
      </c>
      <c r="C791" s="50" t="s">
        <v>3565</v>
      </c>
      <c r="D791" s="49">
        <v>122</v>
      </c>
      <c r="E791" s="168" t="str">
        <f>IF($D791&lt;&gt;"",VLOOKUP($D791,'SINAPI JANEIRO-2022'!$A$1:G113312,2,FALSE),"")</f>
        <v>ADESIVO PLASTICO PARA PVC, FRASCO COM *850* GR</v>
      </c>
      <c r="F791" s="169" t="str">
        <f>IF($D791&lt;&gt;"",VLOOKUP($D791,'SINAPI JANEIRO-2022'!$1:$1048576,3,FALSE),"")</f>
        <v xml:space="preserve">UN    </v>
      </c>
      <c r="G791" s="170">
        <v>0.04</v>
      </c>
      <c r="H791" s="171">
        <f>IF($D791&lt;&gt;"",VLOOKUP($D791,'SINAPI JANEIRO-2022'!$1:$1048576,4,FALSE),"")</f>
        <v>69.17</v>
      </c>
      <c r="I791" s="172">
        <f t="shared" si="114"/>
        <v>2.76</v>
      </c>
    </row>
    <row r="792" spans="2:9" ht="25.5">
      <c r="B792" s="49" t="s">
        <v>3576</v>
      </c>
      <c r="C792" s="50" t="s">
        <v>3565</v>
      </c>
      <c r="D792" s="49">
        <v>3511</v>
      </c>
      <c r="E792" s="168" t="str">
        <f>IF($D792&lt;&gt;"",VLOOKUP($D792,'SINAPI JANEIRO-2022'!$A$1:G113313,2,FALSE),"")</f>
        <v>JOELHO, PVC SOLDAVEL, 90 GRAUS, 75 MM, PARA AGUA FRIA PREDIAL</v>
      </c>
      <c r="F792" s="169" t="str">
        <f>IF($D792&lt;&gt;"",VLOOKUP($D792,'SINAPI JANEIRO-2022'!$1:$1048576,3,FALSE),"")</f>
        <v xml:space="preserve">UN    </v>
      </c>
      <c r="G792" s="170">
        <v>1</v>
      </c>
      <c r="H792" s="171">
        <f>IF($D792&lt;&gt;"",VLOOKUP($D792,'SINAPI JANEIRO-2022'!$1:$1048576,4,FALSE),"")</f>
        <v>98.48</v>
      </c>
      <c r="I792" s="172">
        <f t="shared" si="114"/>
        <v>98.48</v>
      </c>
    </row>
    <row r="793" spans="2:9" ht="25.5">
      <c r="B793" s="49" t="s">
        <v>3576</v>
      </c>
      <c r="C793" s="50" t="s">
        <v>3565</v>
      </c>
      <c r="D793" s="49">
        <v>20083</v>
      </c>
      <c r="E793" s="168" t="str">
        <f>IF($D793&lt;&gt;"",VLOOKUP($D793,'SINAPI JANEIRO-2022'!$A$1:G113314,2,FALSE),"")</f>
        <v>SOLUCAO PREPARADORA / LIMPADORA PARA PVC, FRASCO COM 1000 CM3</v>
      </c>
      <c r="F793" s="169" t="str">
        <f>IF($D793&lt;&gt;"",VLOOKUP($D793,'SINAPI JANEIRO-2022'!$1:$1048576,3,FALSE),"")</f>
        <v xml:space="preserve">UN    </v>
      </c>
      <c r="G793" s="170">
        <v>5.1999999999999998E-2</v>
      </c>
      <c r="H793" s="171">
        <f>IF($D793&lt;&gt;"",VLOOKUP($D793,'SINAPI JANEIRO-2022'!$1:$1048576,4,FALSE),"")</f>
        <v>78.37</v>
      </c>
      <c r="I793" s="172">
        <f t="shared" si="114"/>
        <v>4.07</v>
      </c>
    </row>
    <row r="794" spans="2:9">
      <c r="B794" s="49" t="s">
        <v>3576</v>
      </c>
      <c r="C794" s="50" t="s">
        <v>3565</v>
      </c>
      <c r="D794" s="49">
        <v>38383</v>
      </c>
      <c r="E794" s="168" t="str">
        <f>IF($D794&lt;&gt;"",VLOOKUP($D794,'SINAPI JANEIRO-2022'!$A$1:G113315,2,FALSE),"")</f>
        <v>LIXA D'AGUA EM FOLHA, GRAO 100</v>
      </c>
      <c r="F794" s="169" t="str">
        <f>IF($D794&lt;&gt;"",VLOOKUP($D794,'SINAPI JANEIRO-2022'!$1:$1048576,3,FALSE),"")</f>
        <v xml:space="preserve">UN    </v>
      </c>
      <c r="G794" s="170">
        <v>3.5000000000000003E-2</v>
      </c>
      <c r="H794" s="171">
        <f>IF($D794&lt;&gt;"",VLOOKUP($D794,'SINAPI JANEIRO-2022'!$1:$1048576,4,FALSE),"")</f>
        <v>2.19</v>
      </c>
      <c r="I794" s="172">
        <f t="shared" si="114"/>
        <v>7.0000000000000007E-2</v>
      </c>
    </row>
    <row r="795" spans="2:9" ht="14.25" customHeight="1">
      <c r="B795" s="350"/>
      <c r="C795" s="351"/>
      <c r="D795" s="352"/>
      <c r="E795" s="353"/>
      <c r="F795" s="354"/>
      <c r="G795" s="355"/>
      <c r="H795" s="356"/>
      <c r="I795" s="357"/>
    </row>
    <row r="796" spans="2:9" ht="21.75" customHeight="1">
      <c r="B796" s="164" t="s">
        <v>11804</v>
      </c>
      <c r="C796" s="59"/>
      <c r="D796" s="59"/>
      <c r="E796" s="46" t="s">
        <v>11805</v>
      </c>
      <c r="F796" s="47" t="s">
        <v>53</v>
      </c>
      <c r="G796" s="165"/>
      <c r="H796" s="166"/>
      <c r="I796" s="167">
        <f>TRUNC(SUM(I797:I799),2)</f>
        <v>29.84</v>
      </c>
    </row>
    <row r="797" spans="2:9" ht="33" customHeight="1">
      <c r="B797" s="49" t="s">
        <v>3576</v>
      </c>
      <c r="C797" s="50" t="s">
        <v>3565</v>
      </c>
      <c r="D797" s="49">
        <v>88248</v>
      </c>
      <c r="E797" s="168" t="str">
        <f>IF($D797&lt;&gt;"",VLOOKUP($D797,'SINAPI JANEIRO-2022'!$A$1:G113318,2,FALSE),"")</f>
        <v>AUXILIAR DE ENCANADOR OU BOMBEIRO HIDRÁULICO COM ENCARGOS COMPLEMENTARES</v>
      </c>
      <c r="F797" s="169" t="str">
        <f>IF($D797&lt;&gt;"",VLOOKUP($D797,'SINAPI JANEIRO-2022'!$1:$1048576,3,FALSE),"")</f>
        <v>H</v>
      </c>
      <c r="G797" s="170">
        <v>6.8000000000000005E-2</v>
      </c>
      <c r="H797" s="171">
        <f>IF($D797&lt;&gt;"",VLOOKUP($D797,'SINAPI JANEIRO-2022'!$1:$1048576,4,FALSE),"")</f>
        <v>14.52</v>
      </c>
      <c r="I797" s="172">
        <f t="shared" ref="I797:I799" si="115">TRUNC(G797*H797,2)</f>
        <v>0.98</v>
      </c>
    </row>
    <row r="798" spans="2:9" ht="33" customHeight="1">
      <c r="B798" s="49" t="s">
        <v>3576</v>
      </c>
      <c r="C798" s="50" t="s">
        <v>3565</v>
      </c>
      <c r="D798" s="49">
        <v>88267</v>
      </c>
      <c r="E798" s="168" t="str">
        <f>IF($D798&lt;&gt;"",VLOOKUP($D798,'SINAPI JANEIRO-2022'!$A$1:G113319,2,FALSE),"")</f>
        <v>ENCANADOR OU BOMBEIRO HIDRÁULICO COM ENCARGOS COMPLEMENTARES</v>
      </c>
      <c r="F798" s="169" t="str">
        <f>IF($D798&lt;&gt;"",VLOOKUP($D798,'SINAPI JANEIRO-2022'!$1:$1048576,3,FALSE),"")</f>
        <v>H</v>
      </c>
      <c r="G798" s="170">
        <v>0.20300000000000001</v>
      </c>
      <c r="H798" s="171">
        <f>IF($D798&lt;&gt;"",VLOOKUP($D798,'SINAPI JANEIRO-2022'!$1:$1048576,4,FALSE),"")</f>
        <v>18.72</v>
      </c>
      <c r="I798" s="172">
        <f t="shared" si="115"/>
        <v>3.8</v>
      </c>
    </row>
    <row r="799" spans="2:9" ht="33" customHeight="1">
      <c r="B799" s="49" t="s">
        <v>3576</v>
      </c>
      <c r="C799" s="50" t="s">
        <v>3565</v>
      </c>
      <c r="D799" s="49">
        <v>39305</v>
      </c>
      <c r="E799" s="168" t="str">
        <f>IF($D799&lt;&gt;"",VLOOKUP($D799,'SINAPI JANEIRO-2022'!$A$1:G113320,2,FALSE),"")</f>
        <v>JOELHO 90 GRAUS, ROSCA FEMEA TERMINAL, PLASTICO, PARA CONEXAO COM CRIMPAGEM EM TUBO PEX, DN 20 MM X 1/2"</v>
      </c>
      <c r="F799" s="169" t="str">
        <f>IF($D799&lt;&gt;"",VLOOKUP($D799,'SINAPI JANEIRO-2022'!$1:$1048576,3,FALSE),"")</f>
        <v xml:space="preserve">UN    </v>
      </c>
      <c r="G799" s="170">
        <v>1</v>
      </c>
      <c r="H799" s="171">
        <f>IF($D799&lt;&gt;"",VLOOKUP($D799,'SINAPI JANEIRO-2022'!$1:$1048576,4,FALSE),"")</f>
        <v>25.06</v>
      </c>
      <c r="I799" s="172">
        <f t="shared" si="115"/>
        <v>25.06</v>
      </c>
    </row>
    <row r="800" spans="2:9" ht="14.25" customHeight="1">
      <c r="B800" s="350"/>
      <c r="C800" s="351"/>
      <c r="D800" s="352"/>
      <c r="E800" s="353"/>
      <c r="F800" s="354"/>
      <c r="G800" s="355"/>
      <c r="H800" s="356"/>
      <c r="I800" s="357"/>
    </row>
    <row r="801" spans="2:9" ht="24" customHeight="1">
      <c r="B801" s="164" t="s">
        <v>11806</v>
      </c>
      <c r="C801" s="59"/>
      <c r="D801" s="59"/>
      <c r="E801" s="46" t="s">
        <v>11807</v>
      </c>
      <c r="F801" s="47" t="s">
        <v>53</v>
      </c>
      <c r="G801" s="165"/>
      <c r="H801" s="166"/>
      <c r="I801" s="167">
        <f>TRUNC(SUM(I802:K807),2)</f>
        <v>13.98</v>
      </c>
    </row>
    <row r="802" spans="2:9" ht="25.5">
      <c r="B802" s="49" t="s">
        <v>3564</v>
      </c>
      <c r="C802" s="50" t="s">
        <v>3565</v>
      </c>
      <c r="D802" s="49">
        <v>88248</v>
      </c>
      <c r="E802" s="168" t="str">
        <f>IF($D802&lt;&gt;"",VLOOKUP($D802,'SINAPI JANEIRO-2022'!$A$1:G113323,2,FALSE),"")</f>
        <v>AUXILIAR DE ENCANADOR OU BOMBEIRO HIDRÁULICO COM ENCARGOS COMPLEMENTARES</v>
      </c>
      <c r="F802" s="169" t="str">
        <f>IF($D802&lt;&gt;"",VLOOKUP($D802,'SINAPI JANEIRO-2022'!$1:$1048576,3,FALSE),"")</f>
        <v>H</v>
      </c>
      <c r="G802" s="170">
        <v>0.15</v>
      </c>
      <c r="H802" s="171">
        <f>IF($D802&lt;&gt;"",VLOOKUP($D802,'SINAPI JANEIRO-2022'!$1:$1048576,4,FALSE),"")</f>
        <v>14.52</v>
      </c>
      <c r="I802" s="172">
        <f t="shared" ref="I802:I807" si="116">TRUNC(G802*H802,2)</f>
        <v>2.17</v>
      </c>
    </row>
    <row r="803" spans="2:9" ht="25.5">
      <c r="B803" s="49" t="s">
        <v>3564</v>
      </c>
      <c r="C803" s="50" t="s">
        <v>3565</v>
      </c>
      <c r="D803" s="49">
        <v>88267</v>
      </c>
      <c r="E803" s="168" t="str">
        <f>IF($D803&lt;&gt;"",VLOOKUP($D803,'SINAPI JANEIRO-2022'!$A$1:G113324,2,FALSE),"")</f>
        <v>ENCANADOR OU BOMBEIRO HIDRÁULICO COM ENCARGOS COMPLEMENTARES</v>
      </c>
      <c r="F803" s="169" t="str">
        <f>IF($D803&lt;&gt;"",VLOOKUP($D803,'SINAPI JANEIRO-2022'!$1:$1048576,3,FALSE),"")</f>
        <v>H</v>
      </c>
      <c r="G803" s="170">
        <v>0.15</v>
      </c>
      <c r="H803" s="171">
        <f>IF($D803&lt;&gt;"",VLOOKUP($D803,'SINAPI JANEIRO-2022'!$1:$1048576,4,FALSE),"")</f>
        <v>18.72</v>
      </c>
      <c r="I803" s="172">
        <f t="shared" si="116"/>
        <v>2.8</v>
      </c>
    </row>
    <row r="804" spans="2:9">
      <c r="B804" s="49" t="s">
        <v>3576</v>
      </c>
      <c r="C804" s="50" t="s">
        <v>3565</v>
      </c>
      <c r="D804" s="49">
        <v>122</v>
      </c>
      <c r="E804" s="168" t="str">
        <f>IF($D804&lt;&gt;"",VLOOKUP($D804,'SINAPI JANEIRO-2022'!$A$1:G113325,2,FALSE),"")</f>
        <v>ADESIVO PLASTICO PARA PVC, FRASCO COM *850* GR</v>
      </c>
      <c r="F804" s="169" t="str">
        <f>IF($D804&lt;&gt;"",VLOOKUP($D804,'SINAPI JANEIRO-2022'!$1:$1048576,3,FALSE),"")</f>
        <v xml:space="preserve">UN    </v>
      </c>
      <c r="G804" s="170">
        <v>7.0000000000000001E-3</v>
      </c>
      <c r="H804" s="171">
        <f>IF($D804&lt;&gt;"",VLOOKUP($D804,'SINAPI JANEIRO-2022'!$1:$1048576,4,FALSE),"")</f>
        <v>69.17</v>
      </c>
      <c r="I804" s="172">
        <f t="shared" si="116"/>
        <v>0.48</v>
      </c>
    </row>
    <row r="805" spans="2:9" ht="25.5">
      <c r="B805" s="49" t="s">
        <v>3576</v>
      </c>
      <c r="C805" s="50" t="s">
        <v>3565</v>
      </c>
      <c r="D805" s="49">
        <v>3524</v>
      </c>
      <c r="E805" s="168" t="str">
        <f>IF($D805&lt;&gt;"",VLOOKUP($D805,'SINAPI JANEIRO-2022'!$A$1:G113326,2,FALSE),"")</f>
        <v>JOELHO PVC, SOLDAVEL, COM BUCHA DE LATAO, 90 GRAUS, 25 MM X 3/4", PARA AGUA FRIA PREDIAL</v>
      </c>
      <c r="F805" s="169" t="str">
        <f>IF($D805&lt;&gt;"",VLOOKUP($D805,'SINAPI JANEIRO-2022'!$1:$1048576,3,FALSE),"")</f>
        <v xml:space="preserve">UN    </v>
      </c>
      <c r="G805" s="170">
        <v>1</v>
      </c>
      <c r="H805" s="171">
        <f>IF($D805&lt;&gt;"",VLOOKUP($D805,'SINAPI JANEIRO-2022'!$1:$1048576,4,FALSE),"")</f>
        <v>7.81</v>
      </c>
      <c r="I805" s="172">
        <f t="shared" si="116"/>
        <v>7.81</v>
      </c>
    </row>
    <row r="806" spans="2:9" ht="25.5">
      <c r="B806" s="49" t="s">
        <v>3576</v>
      </c>
      <c r="C806" s="50" t="s">
        <v>3565</v>
      </c>
      <c r="D806" s="49">
        <v>20083</v>
      </c>
      <c r="E806" s="168" t="str">
        <f>IF($D806&lt;&gt;"",VLOOKUP($D806,'SINAPI JANEIRO-2022'!$A$1:G113327,2,FALSE),"")</f>
        <v>SOLUCAO PREPARADORA / LIMPADORA PARA PVC, FRASCO COM 1000 CM3</v>
      </c>
      <c r="F806" s="169" t="str">
        <f>IF($D806&lt;&gt;"",VLOOKUP($D806,'SINAPI JANEIRO-2022'!$1:$1048576,3,FALSE),"")</f>
        <v xml:space="preserve">UN    </v>
      </c>
      <c r="G806" s="170">
        <v>8.0000000000000002E-3</v>
      </c>
      <c r="H806" s="171">
        <f>IF($D806&lt;&gt;"",VLOOKUP($D806,'SINAPI JANEIRO-2022'!$1:$1048576,4,FALSE),"")</f>
        <v>78.37</v>
      </c>
      <c r="I806" s="172">
        <f t="shared" si="116"/>
        <v>0.62</v>
      </c>
    </row>
    <row r="807" spans="2:9">
      <c r="B807" s="49" t="s">
        <v>3576</v>
      </c>
      <c r="C807" s="50" t="s">
        <v>3565</v>
      </c>
      <c r="D807" s="49">
        <v>38383</v>
      </c>
      <c r="E807" s="168" t="str">
        <f>IF($D807&lt;&gt;"",VLOOKUP($D807,'SINAPI JANEIRO-2022'!$A$1:G113328,2,FALSE),"")</f>
        <v>LIXA D'AGUA EM FOLHA, GRAO 100</v>
      </c>
      <c r="F807" s="169" t="str">
        <f>IF($D807&lt;&gt;"",VLOOKUP($D807,'SINAPI JANEIRO-2022'!$1:$1048576,3,FALSE),"")</f>
        <v xml:space="preserve">UN    </v>
      </c>
      <c r="G807" s="170">
        <v>0.05</v>
      </c>
      <c r="H807" s="171">
        <f>IF($D807&lt;&gt;"",VLOOKUP($D807,'SINAPI JANEIRO-2022'!$1:$1048576,4,FALSE),"")</f>
        <v>2.19</v>
      </c>
      <c r="I807" s="172">
        <f t="shared" si="116"/>
        <v>0.1</v>
      </c>
    </row>
    <row r="808" spans="2:9" ht="14.25" customHeight="1">
      <c r="B808" s="350"/>
      <c r="C808" s="351"/>
      <c r="D808" s="352"/>
      <c r="E808" s="353"/>
      <c r="F808" s="354"/>
      <c r="G808" s="355"/>
      <c r="H808" s="356"/>
      <c r="I808" s="357"/>
    </row>
    <row r="809" spans="2:9" ht="27" customHeight="1">
      <c r="B809" s="164" t="s">
        <v>11808</v>
      </c>
      <c r="C809" s="59"/>
      <c r="D809" s="59"/>
      <c r="E809" s="46" t="s">
        <v>11809</v>
      </c>
      <c r="F809" s="47" t="s">
        <v>53</v>
      </c>
      <c r="G809" s="165"/>
      <c r="H809" s="166"/>
      <c r="I809" s="167">
        <f>TRUNC(SUM(I810:K815),2)</f>
        <v>16.149999999999999</v>
      </c>
    </row>
    <row r="810" spans="2:9" ht="25.5">
      <c r="B810" s="49" t="s">
        <v>3564</v>
      </c>
      <c r="C810" s="50" t="s">
        <v>3565</v>
      </c>
      <c r="D810" s="49">
        <v>88248</v>
      </c>
      <c r="E810" s="168" t="str">
        <f>IF($D810&lt;&gt;"",VLOOKUP($D810,'SINAPI JANEIRO-2022'!$A$1:G113331,2,FALSE),"")</f>
        <v>AUXILIAR DE ENCANADOR OU BOMBEIRO HIDRÁULICO COM ENCARGOS COMPLEMENTARES</v>
      </c>
      <c r="F810" s="169" t="str">
        <f>IF($D810&lt;&gt;"",VLOOKUP($D810,'SINAPI JANEIRO-2022'!$1:$1048576,3,FALSE),"")</f>
        <v>H</v>
      </c>
      <c r="G810" s="170">
        <v>0.2</v>
      </c>
      <c r="H810" s="171">
        <f>IF($D810&lt;&gt;"",VLOOKUP($D810,'SINAPI JANEIRO-2022'!$1:$1048576,4,FALSE),"")</f>
        <v>14.52</v>
      </c>
      <c r="I810" s="172">
        <f t="shared" ref="I810:I815" si="117">TRUNC(G810*H810,2)</f>
        <v>2.9</v>
      </c>
    </row>
    <row r="811" spans="2:9" ht="25.5">
      <c r="B811" s="49" t="s">
        <v>3564</v>
      </c>
      <c r="C811" s="50" t="s">
        <v>3565</v>
      </c>
      <c r="D811" s="49">
        <v>88267</v>
      </c>
      <c r="E811" s="168" t="str">
        <f>IF($D811&lt;&gt;"",VLOOKUP($D811,'SINAPI JANEIRO-2022'!$A$1:G113332,2,FALSE),"")</f>
        <v>ENCANADOR OU BOMBEIRO HIDRÁULICO COM ENCARGOS COMPLEMENTARES</v>
      </c>
      <c r="F811" s="169" t="str">
        <f>IF($D811&lt;&gt;"",VLOOKUP($D811,'SINAPI JANEIRO-2022'!$1:$1048576,3,FALSE),"")</f>
        <v>H</v>
      </c>
      <c r="G811" s="170">
        <v>0.2</v>
      </c>
      <c r="H811" s="171">
        <f>IF($D811&lt;&gt;"",VLOOKUP($D811,'SINAPI JANEIRO-2022'!$1:$1048576,4,FALSE),"")</f>
        <v>18.72</v>
      </c>
      <c r="I811" s="172">
        <f t="shared" si="117"/>
        <v>3.74</v>
      </c>
    </row>
    <row r="812" spans="2:9">
      <c r="B812" s="49" t="s">
        <v>3576</v>
      </c>
      <c r="C812" s="50" t="s">
        <v>3565</v>
      </c>
      <c r="D812" s="49">
        <v>122</v>
      </c>
      <c r="E812" s="168" t="str">
        <f>IF($D812&lt;&gt;"",VLOOKUP($D812,'SINAPI JANEIRO-2022'!$A$1:G113333,2,FALSE),"")</f>
        <v>ADESIVO PLASTICO PARA PVC, FRASCO COM *850* GR</v>
      </c>
      <c r="F812" s="169" t="str">
        <f>IF($D812&lt;&gt;"",VLOOKUP($D812,'SINAPI JANEIRO-2022'!$1:$1048576,3,FALSE),"")</f>
        <v xml:space="preserve">UN    </v>
      </c>
      <c r="G812" s="170">
        <v>7.0000000000000001E-3</v>
      </c>
      <c r="H812" s="171">
        <f>IF($D812&lt;&gt;"",VLOOKUP($D812,'SINAPI JANEIRO-2022'!$1:$1048576,4,FALSE),"")</f>
        <v>69.17</v>
      </c>
      <c r="I812" s="172">
        <f t="shared" si="117"/>
        <v>0.48</v>
      </c>
    </row>
    <row r="813" spans="2:9" ht="25.5">
      <c r="B813" s="49" t="s">
        <v>3576</v>
      </c>
      <c r="C813" s="50" t="s">
        <v>3565</v>
      </c>
      <c r="D813" s="49">
        <v>20083</v>
      </c>
      <c r="E813" s="168" t="str">
        <f>IF($D813&lt;&gt;"",VLOOKUP($D813,'SINAPI JANEIRO-2022'!$A$1:G113334,2,FALSE),"")</f>
        <v>SOLUCAO PREPARADORA / LIMPADORA PARA PVC, FRASCO COM 1000 CM3</v>
      </c>
      <c r="F813" s="169" t="str">
        <f>IF($D813&lt;&gt;"",VLOOKUP($D813,'SINAPI JANEIRO-2022'!$1:$1048576,3,FALSE),"")</f>
        <v xml:space="preserve">UN    </v>
      </c>
      <c r="G813" s="170">
        <v>0.03</v>
      </c>
      <c r="H813" s="171">
        <f>IF($D813&lt;&gt;"",VLOOKUP($D813,'SINAPI JANEIRO-2022'!$1:$1048576,4,FALSE),"")</f>
        <v>78.37</v>
      </c>
      <c r="I813" s="172">
        <f t="shared" si="117"/>
        <v>2.35</v>
      </c>
    </row>
    <row r="814" spans="2:9" ht="34.5" customHeight="1">
      <c r="B814" s="49" t="s">
        <v>3576</v>
      </c>
      <c r="C814" s="50" t="s">
        <v>3565</v>
      </c>
      <c r="D814" s="49">
        <v>20147</v>
      </c>
      <c r="E814" s="168" t="str">
        <f>IF($D814&lt;&gt;"",VLOOKUP($D814,'SINAPI JANEIRO-2022'!$A$1:G113335,2,FALSE),"")</f>
        <v>JOELHO PVC, SOLDAVEL, COM BUCHA DE LATAO, 90 GRAUS, 25 MM X 1/2", PARA AGUA FRIA PREDIAL</v>
      </c>
      <c r="F814" s="169" t="str">
        <f>IF($D814&lt;&gt;"",VLOOKUP($D814,'SINAPI JANEIRO-2022'!$1:$1048576,3,FALSE),"")</f>
        <v xml:space="preserve">UN    </v>
      </c>
      <c r="G814" s="170">
        <v>1</v>
      </c>
      <c r="H814" s="171">
        <f>IF($D814&lt;&gt;"",VLOOKUP($D814,'SINAPI JANEIRO-2022'!$1:$1048576,4,FALSE),"")</f>
        <v>6.58</v>
      </c>
      <c r="I814" s="172">
        <f t="shared" si="117"/>
        <v>6.58</v>
      </c>
    </row>
    <row r="815" spans="2:9">
      <c r="B815" s="49" t="s">
        <v>3576</v>
      </c>
      <c r="C815" s="50" t="s">
        <v>3565</v>
      </c>
      <c r="D815" s="49">
        <v>38383</v>
      </c>
      <c r="E815" s="168" t="str">
        <f>IF($D815&lt;&gt;"",VLOOKUP($D815,'SINAPI JANEIRO-2022'!$A$1:G113336,2,FALSE),"")</f>
        <v>LIXA D'AGUA EM FOLHA, GRAO 100</v>
      </c>
      <c r="F815" s="169" t="str">
        <f>IF($D815&lt;&gt;"",VLOOKUP($D815,'SINAPI JANEIRO-2022'!$1:$1048576,3,FALSE),"")</f>
        <v xml:space="preserve">UN    </v>
      </c>
      <c r="G815" s="170">
        <v>0.05</v>
      </c>
      <c r="H815" s="171">
        <f>IF($D815&lt;&gt;"",VLOOKUP($D815,'SINAPI JANEIRO-2022'!$1:$1048576,4,FALSE),"")</f>
        <v>2.19</v>
      </c>
      <c r="I815" s="172">
        <f t="shared" si="117"/>
        <v>0.1</v>
      </c>
    </row>
    <row r="816" spans="2:9" ht="14.25" customHeight="1">
      <c r="B816" s="350"/>
      <c r="C816" s="351"/>
      <c r="D816" s="352"/>
      <c r="E816" s="353"/>
      <c r="F816" s="354"/>
      <c r="G816" s="355"/>
      <c r="H816" s="356"/>
      <c r="I816" s="357"/>
    </row>
    <row r="817" spans="2:9" ht="14.25" customHeight="1">
      <c r="B817" s="164" t="s">
        <v>11810</v>
      </c>
      <c r="C817" s="59"/>
      <c r="D817" s="59"/>
      <c r="E817" s="46" t="s">
        <v>11811</v>
      </c>
      <c r="F817" s="47" t="s">
        <v>53</v>
      </c>
      <c r="G817" s="165"/>
      <c r="H817" s="166"/>
      <c r="I817" s="167">
        <f>TRUNC(SUM(I818:K823),2)</f>
        <v>126.28</v>
      </c>
    </row>
    <row r="818" spans="2:9" ht="25.5">
      <c r="B818" s="49" t="s">
        <v>3564</v>
      </c>
      <c r="C818" s="50" t="s">
        <v>3565</v>
      </c>
      <c r="D818" s="49">
        <v>88248</v>
      </c>
      <c r="E818" s="168" t="str">
        <f>IF($D818&lt;&gt;"",VLOOKUP($D818,'SINAPI JANEIRO-2022'!$A$1:G113339,2,FALSE),"")</f>
        <v>AUXILIAR DE ENCANADOR OU BOMBEIRO HIDRÁULICO COM ENCARGOS COMPLEMENTARES</v>
      </c>
      <c r="F818" s="169" t="str">
        <f>IF($D818&lt;&gt;"",VLOOKUP($D818,'SINAPI JANEIRO-2022'!$1:$1048576,3,FALSE),"")</f>
        <v>H</v>
      </c>
      <c r="G818" s="170">
        <v>0.23499999999999999</v>
      </c>
      <c r="H818" s="171">
        <f>IF($D818&lt;&gt;"",VLOOKUP($D818,'SINAPI JANEIRO-2022'!$1:$1048576,4,FALSE),"")</f>
        <v>14.52</v>
      </c>
      <c r="I818" s="172">
        <f t="shared" ref="I818:I823" si="118">TRUNC(G818*H818,2)</f>
        <v>3.41</v>
      </c>
    </row>
    <row r="819" spans="2:9" ht="25.5">
      <c r="B819" s="49" t="s">
        <v>3564</v>
      </c>
      <c r="C819" s="50" t="s">
        <v>3565</v>
      </c>
      <c r="D819" s="49">
        <v>88267</v>
      </c>
      <c r="E819" s="168" t="str">
        <f>IF($D819&lt;&gt;"",VLOOKUP($D819,'SINAPI JANEIRO-2022'!$A$1:G113340,2,FALSE),"")</f>
        <v>ENCANADOR OU BOMBEIRO HIDRÁULICO COM ENCARGOS COMPLEMENTARES</v>
      </c>
      <c r="F819" s="169" t="str">
        <f>IF($D819&lt;&gt;"",VLOOKUP($D819,'SINAPI JANEIRO-2022'!$1:$1048576,3,FALSE),"")</f>
        <v>H</v>
      </c>
      <c r="G819" s="170">
        <v>0.23499999999999999</v>
      </c>
      <c r="H819" s="171">
        <f>IF($D819&lt;&gt;"",VLOOKUP($D819,'SINAPI JANEIRO-2022'!$1:$1048576,4,FALSE),"")</f>
        <v>18.72</v>
      </c>
      <c r="I819" s="172">
        <f t="shared" si="118"/>
        <v>4.3899999999999997</v>
      </c>
    </row>
    <row r="820" spans="2:9">
      <c r="B820" s="49" t="s">
        <v>3576</v>
      </c>
      <c r="C820" s="50" t="s">
        <v>3565</v>
      </c>
      <c r="D820" s="49">
        <v>122</v>
      </c>
      <c r="E820" s="168" t="str">
        <f>IF($D820&lt;&gt;"",VLOOKUP($D820,'SINAPI JANEIRO-2022'!$A$1:G113341,2,FALSE),"")</f>
        <v>ADESIVO PLASTICO PARA PVC, FRASCO COM *850* GR</v>
      </c>
      <c r="F820" s="169" t="str">
        <f>IF($D820&lt;&gt;"",VLOOKUP($D820,'SINAPI JANEIRO-2022'!$1:$1048576,3,FALSE),"")</f>
        <v xml:space="preserve">UN    </v>
      </c>
      <c r="G820" s="170">
        <v>7.0999999999999994E-2</v>
      </c>
      <c r="H820" s="171">
        <f>IF($D820&lt;&gt;"",VLOOKUP($D820,'SINAPI JANEIRO-2022'!$1:$1048576,4,FALSE),"")</f>
        <v>69.17</v>
      </c>
      <c r="I820" s="172">
        <f t="shared" si="118"/>
        <v>4.91</v>
      </c>
    </row>
    <row r="821" spans="2:9" ht="29.25" customHeight="1">
      <c r="B821" s="49" t="s">
        <v>3576</v>
      </c>
      <c r="C821" s="50" t="s">
        <v>3565</v>
      </c>
      <c r="D821" s="49">
        <v>7145</v>
      </c>
      <c r="E821" s="168" t="str">
        <f>IF($D821&lt;&gt;"",VLOOKUP($D821,'SINAPI JANEIRO-2022'!$A$1:G113342,2,FALSE),"")</f>
        <v>TE SOLDAVEL, PVC, 90 GRAUS, 85 MM, PARA AGUA FRIA PREDIAL (NBR 5648)</v>
      </c>
      <c r="F821" s="169" t="str">
        <f>IF($D821&lt;&gt;"",VLOOKUP($D821,'SINAPI JANEIRO-2022'!$1:$1048576,3,FALSE),"")</f>
        <v xml:space="preserve">UN    </v>
      </c>
      <c r="G821" s="170">
        <v>1</v>
      </c>
      <c r="H821" s="171">
        <f>IF($D821&lt;&gt;"",VLOOKUP($D821,'SINAPI JANEIRO-2022'!$1:$1048576,4,FALSE),"")</f>
        <v>106.4</v>
      </c>
      <c r="I821" s="172">
        <f t="shared" si="118"/>
        <v>106.4</v>
      </c>
    </row>
    <row r="822" spans="2:9" ht="25.5">
      <c r="B822" s="49" t="s">
        <v>3576</v>
      </c>
      <c r="C822" s="50" t="s">
        <v>3565</v>
      </c>
      <c r="D822" s="49">
        <v>20083</v>
      </c>
      <c r="E822" s="168" t="str">
        <f>IF($D822&lt;&gt;"",VLOOKUP($D822,'SINAPI JANEIRO-2022'!$A$1:G113343,2,FALSE),"")</f>
        <v>SOLUCAO PREPARADORA / LIMPADORA PARA PVC, FRASCO COM 1000 CM3</v>
      </c>
      <c r="F822" s="169" t="str">
        <f>IF($D822&lt;&gt;"",VLOOKUP($D822,'SINAPI JANEIRO-2022'!$1:$1048576,3,FALSE),"")</f>
        <v xml:space="preserve">UN    </v>
      </c>
      <c r="G822" s="170">
        <v>0.09</v>
      </c>
      <c r="H822" s="171">
        <f>IF($D822&lt;&gt;"",VLOOKUP($D822,'SINAPI JANEIRO-2022'!$1:$1048576,4,FALSE),"")</f>
        <v>78.37</v>
      </c>
      <c r="I822" s="172">
        <f t="shared" si="118"/>
        <v>7.05</v>
      </c>
    </row>
    <row r="823" spans="2:9">
      <c r="B823" s="49" t="s">
        <v>3576</v>
      </c>
      <c r="C823" s="50" t="s">
        <v>3565</v>
      </c>
      <c r="D823" s="49">
        <v>38383</v>
      </c>
      <c r="E823" s="168" t="str">
        <f>IF($D823&lt;&gt;"",VLOOKUP($D823,'SINAPI JANEIRO-2022'!$A$1:G113344,2,FALSE),"")</f>
        <v>LIXA D'AGUA EM FOLHA, GRAO 100</v>
      </c>
      <c r="F823" s="169" t="str">
        <f>IF($D823&lt;&gt;"",VLOOKUP($D823,'SINAPI JANEIRO-2022'!$1:$1048576,3,FALSE),"")</f>
        <v xml:space="preserve">UN    </v>
      </c>
      <c r="G823" s="170">
        <v>5.8999999999999997E-2</v>
      </c>
      <c r="H823" s="171">
        <f>IF($D823&lt;&gt;"",VLOOKUP($D823,'SINAPI JANEIRO-2022'!$1:$1048576,4,FALSE),"")</f>
        <v>2.19</v>
      </c>
      <c r="I823" s="172">
        <f t="shared" si="118"/>
        <v>0.12</v>
      </c>
    </row>
    <row r="824" spans="2:9" ht="14.25" customHeight="1">
      <c r="B824" s="350"/>
      <c r="C824" s="351"/>
      <c r="D824" s="352"/>
      <c r="E824" s="353"/>
      <c r="F824" s="354"/>
      <c r="G824" s="355"/>
      <c r="H824" s="356"/>
      <c r="I824" s="357"/>
    </row>
    <row r="825" spans="2:9" ht="14.25" customHeight="1">
      <c r="B825" s="164" t="s">
        <v>11812</v>
      </c>
      <c r="C825" s="59"/>
      <c r="D825" s="59"/>
      <c r="E825" s="46" t="s">
        <v>11813</v>
      </c>
      <c r="F825" s="47" t="s">
        <v>53</v>
      </c>
      <c r="G825" s="165"/>
      <c r="H825" s="166"/>
      <c r="I825" s="167">
        <f>TRUNC(SUM(I826:I827),2)</f>
        <v>32.46</v>
      </c>
    </row>
    <row r="826" spans="2:9" ht="25.5">
      <c r="B826" s="49" t="s">
        <v>3564</v>
      </c>
      <c r="C826" s="50" t="s">
        <v>3565</v>
      </c>
      <c r="D826" s="49">
        <v>89352</v>
      </c>
      <c r="E826" s="168" t="str">
        <f>IF($D826&lt;&gt;"",VLOOKUP($D826,'SINAPI JANEIRO-2022'!$A$1:G113347,2,FALSE),"")</f>
        <v>REGISTRO DE GAVETA BRUTO, LATÃO, ROSCÁVEL, 1/2" - FORNECIMENTO E INSTALAÇÃO. AF_08/2021</v>
      </c>
      <c r="F826" s="169" t="str">
        <f>IF($D826&lt;&gt;"",VLOOKUP($D826,'SINAPI JANEIRO-2022'!$1:$1048576,3,FALSE),"")</f>
        <v>UN</v>
      </c>
      <c r="G826" s="170">
        <v>1</v>
      </c>
      <c r="H826" s="171">
        <f>IF($D826&lt;&gt;"",VLOOKUP($D826,'SINAPI JANEIRO-2022'!$1:$1048576,4,FALSE),"")</f>
        <v>23.3</v>
      </c>
      <c r="I826" s="172">
        <f t="shared" ref="I826:I827" si="119">TRUNC(G826*H826,2)</f>
        <v>23.3</v>
      </c>
    </row>
    <row r="827" spans="2:9" ht="38.25">
      <c r="B827" s="49" t="s">
        <v>3564</v>
      </c>
      <c r="C827" s="50" t="s">
        <v>3565</v>
      </c>
      <c r="D827" s="49">
        <v>89376</v>
      </c>
      <c r="E827" s="168" t="str">
        <f>IF($D827&lt;&gt;"",VLOOKUP($D827,'SINAPI JANEIRO-2022'!$A$1:G113349,2,FALSE),"")</f>
        <v>ADAPTADOR CURTO COM BOLSA E ROSCA PARA REGISTRO, PVC, SOLDÁVEL, DN 20MM X 1/2, INSTALADO EM RAMAL OU SUB-RAMAL DE ÁGUA - FORNECIMENTO E INSTALAÇÃO. AF_12/2014</v>
      </c>
      <c r="F827" s="169" t="str">
        <f>IF($D827&lt;&gt;"",VLOOKUP($D827,'SINAPI JANEIRO-2022'!$1:$1048576,3,FALSE),"")</f>
        <v>UN</v>
      </c>
      <c r="G827" s="170">
        <v>2</v>
      </c>
      <c r="H827" s="171">
        <f>IF($D827&lt;&gt;"",VLOOKUP($D827,'SINAPI JANEIRO-2022'!$1:$1048576,4,FALSE),"")</f>
        <v>4.58</v>
      </c>
      <c r="I827" s="172">
        <f t="shared" si="119"/>
        <v>9.16</v>
      </c>
    </row>
    <row r="828" spans="2:9" ht="14.25" customHeight="1">
      <c r="B828" s="350"/>
      <c r="C828" s="351"/>
      <c r="D828" s="352"/>
      <c r="E828" s="353"/>
      <c r="F828" s="354"/>
      <c r="G828" s="355"/>
      <c r="H828" s="356"/>
      <c r="I828" s="357"/>
    </row>
    <row r="829" spans="2:9" ht="14.25" customHeight="1">
      <c r="B829" s="164" t="s">
        <v>11814</v>
      </c>
      <c r="C829" s="59"/>
      <c r="D829" s="59"/>
      <c r="E829" s="46" t="s">
        <v>11815</v>
      </c>
      <c r="F829" s="47" t="s">
        <v>53</v>
      </c>
      <c r="G829" s="165"/>
      <c r="H829" s="166"/>
      <c r="I829" s="167">
        <f>TRUNC(SUM(I830:I833),2)</f>
        <v>110.76</v>
      </c>
    </row>
    <row r="830" spans="2:9" ht="25.5">
      <c r="B830" s="49" t="s">
        <v>3564</v>
      </c>
      <c r="C830" s="50" t="s">
        <v>3565</v>
      </c>
      <c r="D830" s="49">
        <v>88248</v>
      </c>
      <c r="E830" s="168" t="str">
        <f>IF($D830&lt;&gt;"",VLOOKUP($D830,'SINAPI JANEIRO-2022'!$A$1:G113351,2,FALSE),"")</f>
        <v>AUXILIAR DE ENCANADOR OU BOMBEIRO HIDRÁULICO COM ENCARGOS COMPLEMENTARES</v>
      </c>
      <c r="F830" s="169" t="str">
        <f>IF($D830&lt;&gt;"",VLOOKUP($D830,'SINAPI JANEIRO-2022'!$1:$1048576,3,FALSE),"")</f>
        <v>H</v>
      </c>
      <c r="G830" s="170">
        <v>0.81799999999999995</v>
      </c>
      <c r="H830" s="171">
        <f>IF($D830&lt;&gt;"",VLOOKUP($D830,'SINAPI JANEIRO-2022'!$1:$1048576,4,FALSE),"")</f>
        <v>14.52</v>
      </c>
      <c r="I830" s="172">
        <f t="shared" ref="I830:I831" si="120">TRUNC(G830*H830,2)</f>
        <v>11.87</v>
      </c>
    </row>
    <row r="831" spans="2:9" ht="25.5">
      <c r="B831" s="49" t="s">
        <v>3564</v>
      </c>
      <c r="C831" s="50" t="s">
        <v>3565</v>
      </c>
      <c r="D831" s="49">
        <v>88267</v>
      </c>
      <c r="E831" s="168" t="str">
        <f>IF($D831&lt;&gt;"",VLOOKUP($D831,'SINAPI JANEIRO-2022'!$A$1:G113353,2,FALSE),"")</f>
        <v>ENCANADOR OU BOMBEIRO HIDRÁULICO COM ENCARGOS COMPLEMENTARES</v>
      </c>
      <c r="F831" s="169" t="str">
        <f>IF($D831&lt;&gt;"",VLOOKUP($D831,'SINAPI JANEIRO-2022'!$1:$1048576,3,FALSE),"")</f>
        <v>H</v>
      </c>
      <c r="G831" s="170">
        <v>0.81799999999999995</v>
      </c>
      <c r="H831" s="171">
        <f>IF($D831&lt;&gt;"",VLOOKUP($D831,'SINAPI JANEIRO-2022'!$1:$1048576,4,FALSE),"")</f>
        <v>18.72</v>
      </c>
      <c r="I831" s="172">
        <f t="shared" si="120"/>
        <v>15.31</v>
      </c>
    </row>
    <row r="832" spans="2:9">
      <c r="B832" s="49" t="s">
        <v>3576</v>
      </c>
      <c r="C832" s="50" t="s">
        <v>3565</v>
      </c>
      <c r="D832" s="49">
        <v>3148</v>
      </c>
      <c r="E832" s="168" t="str">
        <f>IF($D832&lt;&gt;"",VLOOKUP($D832,'SINAPI JANEIRO-2022'!$A$1:G113354,2,FALSE),"")</f>
        <v>FITA VEDA ROSCA EM ROLOS DE 18 MM X 50 M (L X C)</v>
      </c>
      <c r="F832" s="169" t="str">
        <f>IF($D832&lt;&gt;"",VLOOKUP($D832,'SINAPI JANEIRO-2022'!$1:$1048576,3,FALSE),"")</f>
        <v xml:space="preserve">UN    </v>
      </c>
      <c r="G832" s="170">
        <v>3.7999999999999999E-2</v>
      </c>
      <c r="H832" s="171">
        <f>IF($D832&lt;&gt;"",VLOOKUP($D832,'SINAPI JANEIRO-2022'!$1:$1048576,4,FALSE),"")</f>
        <v>18.440000000000001</v>
      </c>
      <c r="I832" s="172">
        <f t="shared" ref="I832:I833" si="121">TRUNC(G832*H832,2)</f>
        <v>0.7</v>
      </c>
    </row>
    <row r="833" spans="2:9" ht="25.5">
      <c r="B833" s="49" t="s">
        <v>3576</v>
      </c>
      <c r="C833" s="50" t="s">
        <v>3565</v>
      </c>
      <c r="D833" s="49">
        <v>6028</v>
      </c>
      <c r="E833" s="168" t="str">
        <f>IF($D833&lt;&gt;"",VLOOKUP($D833,'SINAPI JANEIRO-2022'!$A$1:G113355,2,FALSE),"")</f>
        <v>REGISTRO GAVETA BRUTO EM LATAO FORJADO, BITOLA 2 " (REF 1509)</v>
      </c>
      <c r="F833" s="169" t="str">
        <f>IF($D833&lt;&gt;"",VLOOKUP($D833,'SINAPI JANEIRO-2022'!$1:$1048576,3,FALSE),"")</f>
        <v xml:space="preserve">UN    </v>
      </c>
      <c r="G833" s="170">
        <v>1</v>
      </c>
      <c r="H833" s="171">
        <f>IF($D833&lt;&gt;"",VLOOKUP($D833,'SINAPI JANEIRO-2022'!$1:$1048576,4,FALSE),"")</f>
        <v>82.88</v>
      </c>
      <c r="I833" s="172">
        <f t="shared" si="121"/>
        <v>82.88</v>
      </c>
    </row>
    <row r="834" spans="2:9" ht="14.25" customHeight="1">
      <c r="B834" s="350"/>
      <c r="C834" s="351"/>
      <c r="D834" s="352"/>
      <c r="E834" s="353"/>
      <c r="F834" s="354"/>
      <c r="G834" s="355"/>
      <c r="H834" s="356"/>
      <c r="I834" s="357"/>
    </row>
    <row r="835" spans="2:9" ht="14.25" customHeight="1">
      <c r="B835" s="164" t="s">
        <v>11816</v>
      </c>
      <c r="C835" s="59"/>
      <c r="D835" s="59"/>
      <c r="E835" s="46" t="s">
        <v>11817</v>
      </c>
      <c r="F835" s="47" t="s">
        <v>53</v>
      </c>
      <c r="G835" s="165"/>
      <c r="H835" s="166"/>
      <c r="I835" s="167">
        <f>TRUNC(SUM(I836:I839),2)</f>
        <v>199.77</v>
      </c>
    </row>
    <row r="836" spans="2:9" ht="25.5">
      <c r="B836" s="49" t="s">
        <v>3564</v>
      </c>
      <c r="C836" s="50" t="s">
        <v>3565</v>
      </c>
      <c r="D836" s="49">
        <v>88248</v>
      </c>
      <c r="E836" s="168" t="str">
        <f>IF($D836&lt;&gt;"",VLOOKUP($D836,'SINAPI JANEIRO-2022'!$A$1:G113357,2,FALSE),"")</f>
        <v>AUXILIAR DE ENCANADOR OU BOMBEIRO HIDRÁULICO COM ENCARGOS COMPLEMENTARES</v>
      </c>
      <c r="F836" s="169" t="str">
        <f>IF($D836&lt;&gt;"",VLOOKUP($D836,'SINAPI JANEIRO-2022'!$1:$1048576,3,FALSE),"")</f>
        <v>H</v>
      </c>
      <c r="G836" s="170">
        <v>0.81799999999999995</v>
      </c>
      <c r="H836" s="171">
        <f>IF($D836&lt;&gt;"",VLOOKUP($D836,'SINAPI JANEIRO-2022'!$1:$1048576,4,FALSE),"")</f>
        <v>14.52</v>
      </c>
      <c r="I836" s="172">
        <f t="shared" ref="I836:I839" si="122">TRUNC(G836*H836,2)</f>
        <v>11.87</v>
      </c>
    </row>
    <row r="837" spans="2:9" ht="25.5">
      <c r="B837" s="49" t="s">
        <v>3564</v>
      </c>
      <c r="C837" s="50" t="s">
        <v>3565</v>
      </c>
      <c r="D837" s="49">
        <v>88267</v>
      </c>
      <c r="E837" s="168" t="str">
        <f>IF($D837&lt;&gt;"",VLOOKUP($D837,'SINAPI JANEIRO-2022'!$A$1:G113359,2,FALSE),"")</f>
        <v>ENCANADOR OU BOMBEIRO HIDRÁULICO COM ENCARGOS COMPLEMENTARES</v>
      </c>
      <c r="F837" s="169" t="str">
        <f>IF($D837&lt;&gt;"",VLOOKUP($D837,'SINAPI JANEIRO-2022'!$1:$1048576,3,FALSE),"")</f>
        <v>H</v>
      </c>
      <c r="G837" s="170">
        <v>0.81799999999999995</v>
      </c>
      <c r="H837" s="171">
        <f>IF($D837&lt;&gt;"",VLOOKUP($D837,'SINAPI JANEIRO-2022'!$1:$1048576,4,FALSE),"")</f>
        <v>18.72</v>
      </c>
      <c r="I837" s="172">
        <f t="shared" si="122"/>
        <v>15.31</v>
      </c>
    </row>
    <row r="838" spans="2:9">
      <c r="B838" s="49" t="s">
        <v>3576</v>
      </c>
      <c r="C838" s="50" t="s">
        <v>3565</v>
      </c>
      <c r="D838" s="49">
        <v>3148</v>
      </c>
      <c r="E838" s="168" t="str">
        <f>IF($D838&lt;&gt;"",VLOOKUP($D838,'SINAPI JANEIRO-2022'!$A$1:G113360,2,FALSE),"")</f>
        <v>FITA VEDA ROSCA EM ROLOS DE 18 MM X 50 M (L X C)</v>
      </c>
      <c r="F838" s="169" t="str">
        <f>IF($D838&lt;&gt;"",VLOOKUP($D838,'SINAPI JANEIRO-2022'!$1:$1048576,3,FALSE),"")</f>
        <v xml:space="preserve">UN    </v>
      </c>
      <c r="G838" s="170">
        <v>3.7999999999999999E-2</v>
      </c>
      <c r="H838" s="171">
        <f>IF($D838&lt;&gt;"",VLOOKUP($D838,'SINAPI JANEIRO-2022'!$1:$1048576,4,FALSE),"")</f>
        <v>18.440000000000001</v>
      </c>
      <c r="I838" s="172">
        <f t="shared" si="122"/>
        <v>0.7</v>
      </c>
    </row>
    <row r="839" spans="2:9" ht="25.5">
      <c r="B839" s="49" t="s">
        <v>3576</v>
      </c>
      <c r="C839" s="50" t="s">
        <v>3565</v>
      </c>
      <c r="D839" s="49">
        <v>6011</v>
      </c>
      <c r="E839" s="168" t="str">
        <f>IF($D839&lt;&gt;"",VLOOKUP($D839,'SINAPI JANEIRO-2022'!$A$1:G113361,2,FALSE),"")</f>
        <v>REGISTRO GAVETA BRUTO EM LATAO FORJADO, BITOLA 2 1/2 " (REF 1509)</v>
      </c>
      <c r="F839" s="169" t="str">
        <f>IF($D839&lt;&gt;"",VLOOKUP($D839,'SINAPI JANEIRO-2022'!$1:$1048576,3,FALSE),"")</f>
        <v xml:space="preserve">UN    </v>
      </c>
      <c r="G839" s="170">
        <v>1</v>
      </c>
      <c r="H839" s="171">
        <f>IF($D839&lt;&gt;"",VLOOKUP($D839,'SINAPI JANEIRO-2022'!$1:$1048576,4,FALSE),"")</f>
        <v>171.89</v>
      </c>
      <c r="I839" s="172">
        <f t="shared" si="122"/>
        <v>171.89</v>
      </c>
    </row>
    <row r="840" spans="2:9" ht="14.25" customHeight="1">
      <c r="B840" s="350"/>
      <c r="C840" s="351"/>
      <c r="D840" s="352"/>
      <c r="E840" s="353"/>
      <c r="F840" s="354"/>
      <c r="G840" s="355"/>
      <c r="H840" s="356"/>
      <c r="I840" s="357"/>
    </row>
    <row r="841" spans="2:9" ht="14.25" customHeight="1">
      <c r="B841" s="164" t="s">
        <v>11818</v>
      </c>
      <c r="C841" s="59"/>
      <c r="D841" s="59"/>
      <c r="E841" s="46" t="s">
        <v>11819</v>
      </c>
      <c r="F841" s="47" t="s">
        <v>53</v>
      </c>
      <c r="G841" s="165"/>
      <c r="H841" s="166"/>
      <c r="I841" s="167">
        <f>TRUNC(SUM(I842:I845),2)</f>
        <v>235.98</v>
      </c>
    </row>
    <row r="842" spans="2:9" ht="25.5">
      <c r="B842" s="49" t="s">
        <v>3564</v>
      </c>
      <c r="C842" s="50" t="s">
        <v>3565</v>
      </c>
      <c r="D842" s="49">
        <v>88248</v>
      </c>
      <c r="E842" s="168" t="str">
        <f>IF($D842&lt;&gt;"",VLOOKUP($D842,'SINAPI JANEIRO-2022'!$A$1:G113363,2,FALSE),"")</f>
        <v>AUXILIAR DE ENCANADOR OU BOMBEIRO HIDRÁULICO COM ENCARGOS COMPLEMENTARES</v>
      </c>
      <c r="F842" s="169" t="str">
        <f>IF($D842&lt;&gt;"",VLOOKUP($D842,'SINAPI JANEIRO-2022'!$1:$1048576,3,FALSE),"")</f>
        <v>H</v>
      </c>
      <c r="G842" s="170">
        <v>0.81799999999999995</v>
      </c>
      <c r="H842" s="171">
        <f>IF($D842&lt;&gt;"",VLOOKUP($D842,'SINAPI JANEIRO-2022'!$1:$1048576,4,FALSE),"")</f>
        <v>14.52</v>
      </c>
      <c r="I842" s="172">
        <f t="shared" ref="I842:I845" si="123">TRUNC(G842*H842,2)</f>
        <v>11.87</v>
      </c>
    </row>
    <row r="843" spans="2:9" ht="25.5">
      <c r="B843" s="49" t="s">
        <v>3564</v>
      </c>
      <c r="C843" s="50" t="s">
        <v>3565</v>
      </c>
      <c r="D843" s="49">
        <v>88267</v>
      </c>
      <c r="E843" s="168" t="str">
        <f>IF($D843&lt;&gt;"",VLOOKUP($D843,'SINAPI JANEIRO-2022'!$A$1:G113365,2,FALSE),"")</f>
        <v>ENCANADOR OU BOMBEIRO HIDRÁULICO COM ENCARGOS COMPLEMENTARES</v>
      </c>
      <c r="F843" s="169" t="str">
        <f>IF($D843&lt;&gt;"",VLOOKUP($D843,'SINAPI JANEIRO-2022'!$1:$1048576,3,FALSE),"")</f>
        <v>H</v>
      </c>
      <c r="G843" s="170">
        <v>0.81799999999999995</v>
      </c>
      <c r="H843" s="171">
        <f>IF($D843&lt;&gt;"",VLOOKUP($D843,'SINAPI JANEIRO-2022'!$1:$1048576,4,FALSE),"")</f>
        <v>18.72</v>
      </c>
      <c r="I843" s="172">
        <f t="shared" si="123"/>
        <v>15.31</v>
      </c>
    </row>
    <row r="844" spans="2:9">
      <c r="B844" s="49" t="s">
        <v>3576</v>
      </c>
      <c r="C844" s="50" t="s">
        <v>3565</v>
      </c>
      <c r="D844" s="49">
        <v>3148</v>
      </c>
      <c r="E844" s="168" t="str">
        <f>IF($D844&lt;&gt;"",VLOOKUP($D844,'SINAPI JANEIRO-2022'!$A$1:G113366,2,FALSE),"")</f>
        <v>FITA VEDA ROSCA EM ROLOS DE 18 MM X 50 M (L X C)</v>
      </c>
      <c r="F844" s="169" t="str">
        <f>IF($D844&lt;&gt;"",VLOOKUP($D844,'SINAPI JANEIRO-2022'!$1:$1048576,3,FALSE),"")</f>
        <v xml:space="preserve">UN    </v>
      </c>
      <c r="G844" s="170">
        <v>3.7999999999999999E-2</v>
      </c>
      <c r="H844" s="171">
        <f>IF($D844&lt;&gt;"",VLOOKUP($D844,'SINAPI JANEIRO-2022'!$1:$1048576,4,FALSE),"")</f>
        <v>18.440000000000001</v>
      </c>
      <c r="I844" s="172">
        <f t="shared" si="123"/>
        <v>0.7</v>
      </c>
    </row>
    <row r="845" spans="2:9" ht="25.5">
      <c r="B845" s="49" t="s">
        <v>3576</v>
      </c>
      <c r="C845" s="50" t="s">
        <v>3565</v>
      </c>
      <c r="D845" s="49">
        <v>6012</v>
      </c>
      <c r="E845" s="168" t="str">
        <f>IF($D845&lt;&gt;"",VLOOKUP($D845,'SINAPI JANEIRO-2022'!$A$1:G113367,2,FALSE),"")</f>
        <v>REGISTRO GAVETA BRUTO EM LATAO FORJADO, BITOLA 3 " (REF 1509)</v>
      </c>
      <c r="F845" s="169" t="str">
        <f>IF($D845&lt;&gt;"",VLOOKUP($D845,'SINAPI JANEIRO-2022'!$1:$1048576,3,FALSE),"")</f>
        <v xml:space="preserve">UN    </v>
      </c>
      <c r="G845" s="170">
        <v>1</v>
      </c>
      <c r="H845" s="171">
        <f>IF($D845&lt;&gt;"",VLOOKUP($D845,'SINAPI JANEIRO-2022'!$1:$1048576,4,FALSE),"")</f>
        <v>208.1</v>
      </c>
      <c r="I845" s="172">
        <f t="shared" si="123"/>
        <v>208.1</v>
      </c>
    </row>
    <row r="846" spans="2:9" ht="14.25" customHeight="1">
      <c r="B846" s="350"/>
      <c r="C846" s="351"/>
      <c r="D846" s="352"/>
      <c r="E846" s="353"/>
      <c r="F846" s="354"/>
      <c r="G846" s="355"/>
      <c r="H846" s="356"/>
      <c r="I846" s="357"/>
    </row>
    <row r="847" spans="2:9" ht="14.25" customHeight="1">
      <c r="B847" s="164" t="s">
        <v>11820</v>
      </c>
      <c r="C847" s="59"/>
      <c r="D847" s="59"/>
      <c r="E847" s="46" t="s">
        <v>11821</v>
      </c>
      <c r="F847" s="47" t="s">
        <v>53</v>
      </c>
      <c r="G847" s="165"/>
      <c r="H847" s="166"/>
      <c r="I847" s="167">
        <f>TRUNC(SUM(I848:I851),2)</f>
        <v>47.81</v>
      </c>
    </row>
    <row r="848" spans="2:9" ht="25.5">
      <c r="B848" s="49" t="s">
        <v>3564</v>
      </c>
      <c r="C848" s="50" t="s">
        <v>3565</v>
      </c>
      <c r="D848" s="49">
        <v>88248</v>
      </c>
      <c r="E848" s="168" t="str">
        <f>IF($D848&lt;&gt;"",VLOOKUP($D848,'SINAPI JANEIRO-2022'!$A$1:G113369,2,FALSE),"")</f>
        <v>AUXILIAR DE ENCANADOR OU BOMBEIRO HIDRÁULICO COM ENCARGOS COMPLEMENTARES</v>
      </c>
      <c r="F848" s="169" t="str">
        <f>IF($D848&lt;&gt;"",VLOOKUP($D848,'SINAPI JANEIRO-2022'!$1:$1048576,3,FALSE),"")</f>
        <v>H</v>
      </c>
      <c r="G848" s="170">
        <v>0.77449999999999997</v>
      </c>
      <c r="H848" s="171">
        <f>IF($D848&lt;&gt;"",VLOOKUP($D848,'SINAPI JANEIRO-2022'!$1:$1048576,4,FALSE),"")</f>
        <v>14.52</v>
      </c>
      <c r="I848" s="172">
        <f t="shared" ref="I848:I851" si="124">TRUNC(G848*H848,2)</f>
        <v>11.24</v>
      </c>
    </row>
    <row r="849" spans="2:9" ht="25.5">
      <c r="B849" s="49" t="s">
        <v>3564</v>
      </c>
      <c r="C849" s="50" t="s">
        <v>3565</v>
      </c>
      <c r="D849" s="49">
        <v>88267</v>
      </c>
      <c r="E849" s="168" t="str">
        <f>IF($D849&lt;&gt;"",VLOOKUP($D849,'SINAPI JANEIRO-2022'!$A$1:G113371,2,FALSE),"")</f>
        <v>ENCANADOR OU BOMBEIRO HIDRÁULICO COM ENCARGOS COMPLEMENTARES</v>
      </c>
      <c r="F849" s="169" t="str">
        <f>IF($D849&lt;&gt;"",VLOOKUP($D849,'SINAPI JANEIRO-2022'!$1:$1048576,3,FALSE),"")</f>
        <v>H</v>
      </c>
      <c r="G849" s="170">
        <v>0.77449999999999997</v>
      </c>
      <c r="H849" s="171">
        <f>IF($D849&lt;&gt;"",VLOOKUP($D849,'SINAPI JANEIRO-2022'!$1:$1048576,4,FALSE),"")</f>
        <v>18.72</v>
      </c>
      <c r="I849" s="172">
        <f t="shared" si="124"/>
        <v>14.49</v>
      </c>
    </row>
    <row r="850" spans="2:9">
      <c r="B850" s="49" t="s">
        <v>3576</v>
      </c>
      <c r="C850" s="50" t="s">
        <v>3565</v>
      </c>
      <c r="D850" s="49">
        <v>3148</v>
      </c>
      <c r="E850" s="168" t="str">
        <f>IF($D850&lt;&gt;"",VLOOKUP($D850,'SINAPI JANEIRO-2022'!$A$1:G113372,2,FALSE),"")</f>
        <v>FITA VEDA ROSCA EM ROLOS DE 18 MM X 50 M (L X C)</v>
      </c>
      <c r="F850" s="169" t="str">
        <f>IF($D850&lt;&gt;"",VLOOKUP($D850,'SINAPI JANEIRO-2022'!$1:$1048576,3,FALSE),"")</f>
        <v xml:space="preserve">UN    </v>
      </c>
      <c r="G850" s="170">
        <v>9.4999999999999998E-3</v>
      </c>
      <c r="H850" s="171">
        <f>IF($D850&lt;&gt;"",VLOOKUP($D850,'SINAPI JANEIRO-2022'!$1:$1048576,4,FALSE),"")</f>
        <v>18.440000000000001</v>
      </c>
      <c r="I850" s="172">
        <f t="shared" si="124"/>
        <v>0.17</v>
      </c>
    </row>
    <row r="851" spans="2:9" ht="25.5">
      <c r="B851" s="49" t="s">
        <v>3576</v>
      </c>
      <c r="C851" s="50" t="s">
        <v>3565</v>
      </c>
      <c r="D851" s="49">
        <v>6016</v>
      </c>
      <c r="E851" s="168" t="str">
        <f>IF($D851&lt;&gt;"",VLOOKUP($D851,'SINAPI JANEIRO-2022'!$A$1:G113373,2,FALSE),"")</f>
        <v>REGISTRO GAVETA BRUTO EM LATAO FORJADO, BITOLA 3/4 " (REF 1509)</v>
      </c>
      <c r="F851" s="169" t="str">
        <f>IF($D851&lt;&gt;"",VLOOKUP($D851,'SINAPI JANEIRO-2022'!$1:$1048576,3,FALSE),"")</f>
        <v xml:space="preserve">UN    </v>
      </c>
      <c r="G851" s="170">
        <v>1</v>
      </c>
      <c r="H851" s="171">
        <f>IF($D851&lt;&gt;"",VLOOKUP($D851,'SINAPI JANEIRO-2022'!$1:$1048576,4,FALSE),"")</f>
        <v>21.91</v>
      </c>
      <c r="I851" s="172">
        <f t="shared" si="124"/>
        <v>21.91</v>
      </c>
    </row>
    <row r="852" spans="2:9" ht="14.25" customHeight="1">
      <c r="B852" s="350"/>
      <c r="C852" s="351"/>
      <c r="D852" s="352"/>
      <c r="E852" s="353"/>
      <c r="F852" s="354"/>
      <c r="G852" s="355"/>
      <c r="H852" s="356"/>
      <c r="I852" s="357"/>
    </row>
    <row r="853" spans="2:9" ht="14.25" customHeight="1">
      <c r="B853" s="164" t="s">
        <v>11822</v>
      </c>
      <c r="C853" s="59"/>
      <c r="D853" s="59"/>
      <c r="E853" s="46" t="s">
        <v>11823</v>
      </c>
      <c r="F853" s="47" t="s">
        <v>53</v>
      </c>
      <c r="G853" s="165"/>
      <c r="H853" s="166"/>
      <c r="I853" s="167">
        <f>TRUNC(SUM(I854:I857),2)</f>
        <v>462.79</v>
      </c>
    </row>
    <row r="854" spans="2:9" ht="25.5">
      <c r="B854" s="49" t="s">
        <v>3564</v>
      </c>
      <c r="C854" s="50" t="s">
        <v>3565</v>
      </c>
      <c r="D854" s="49">
        <v>88248</v>
      </c>
      <c r="E854" s="168" t="str">
        <f>IF($D854&lt;&gt;"",VLOOKUP($D854,'SINAPI JANEIRO-2022'!$A$1:G113375,2,FALSE),"")</f>
        <v>AUXILIAR DE ENCANADOR OU BOMBEIRO HIDRÁULICO COM ENCARGOS COMPLEMENTARES</v>
      </c>
      <c r="F854" s="169" t="str">
        <f>IF($D854&lt;&gt;"",VLOOKUP($D854,'SINAPI JANEIRO-2022'!$1:$1048576,3,FALSE),"")</f>
        <v>H</v>
      </c>
      <c r="G854" s="170">
        <v>0.84699999999999998</v>
      </c>
      <c r="H854" s="171">
        <f>IF($D854&lt;&gt;"",VLOOKUP($D854,'SINAPI JANEIRO-2022'!$1:$1048576,4,FALSE),"")</f>
        <v>14.52</v>
      </c>
      <c r="I854" s="172">
        <f t="shared" ref="I854:I857" si="125">TRUNC(G854*H854,2)</f>
        <v>12.29</v>
      </c>
    </row>
    <row r="855" spans="2:9" ht="25.5">
      <c r="B855" s="49" t="s">
        <v>3564</v>
      </c>
      <c r="C855" s="50" t="s">
        <v>3565</v>
      </c>
      <c r="D855" s="49">
        <v>88267</v>
      </c>
      <c r="E855" s="168" t="str">
        <f>IF($D855&lt;&gt;"",VLOOKUP($D855,'SINAPI JANEIRO-2022'!$A$1:G113377,2,FALSE),"")</f>
        <v>ENCANADOR OU BOMBEIRO HIDRÁULICO COM ENCARGOS COMPLEMENTARES</v>
      </c>
      <c r="F855" s="169" t="str">
        <f>IF($D855&lt;&gt;"",VLOOKUP($D855,'SINAPI JANEIRO-2022'!$1:$1048576,3,FALSE),"")</f>
        <v>H</v>
      </c>
      <c r="G855" s="170">
        <v>0.84699999999999998</v>
      </c>
      <c r="H855" s="171">
        <f>IF($D855&lt;&gt;"",VLOOKUP($D855,'SINAPI JANEIRO-2022'!$1:$1048576,4,FALSE),"")</f>
        <v>18.72</v>
      </c>
      <c r="I855" s="172">
        <f t="shared" si="125"/>
        <v>15.85</v>
      </c>
    </row>
    <row r="856" spans="2:9">
      <c r="B856" s="49" t="s">
        <v>3576</v>
      </c>
      <c r="C856" s="50" t="s">
        <v>3565</v>
      </c>
      <c r="D856" s="49">
        <v>3148</v>
      </c>
      <c r="E856" s="168" t="str">
        <f>IF($D856&lt;&gt;"",VLOOKUP($D856,'SINAPI JANEIRO-2022'!$A$1:G113378,2,FALSE),"")</f>
        <v>FITA VEDA ROSCA EM ROLOS DE 18 MM X 50 M (L X C)</v>
      </c>
      <c r="F856" s="169" t="str">
        <f>IF($D856&lt;&gt;"",VLOOKUP($D856,'SINAPI JANEIRO-2022'!$1:$1048576,3,FALSE),"")</f>
        <v xml:space="preserve">UN    </v>
      </c>
      <c r="G856" s="170">
        <v>5.7000000000000002E-2</v>
      </c>
      <c r="H856" s="171">
        <f>IF($D856&lt;&gt;"",VLOOKUP($D856,'SINAPI JANEIRO-2022'!$1:$1048576,4,FALSE),"")</f>
        <v>18.440000000000001</v>
      </c>
      <c r="I856" s="172">
        <f t="shared" si="125"/>
        <v>1.05</v>
      </c>
    </row>
    <row r="857" spans="2:9" ht="25.5">
      <c r="B857" s="49" t="s">
        <v>3576</v>
      </c>
      <c r="C857" s="50" t="s">
        <v>3565</v>
      </c>
      <c r="D857" s="49">
        <v>6027</v>
      </c>
      <c r="E857" s="168" t="str">
        <f>IF($D857&lt;&gt;"",VLOOKUP($D857,'SINAPI JANEIRO-2022'!$A$1:G113379,2,FALSE),"")</f>
        <v>REGISTRO GAVETA BRUTO EM LATAO FORJADO, BITOLA 4 " (REF 1509)</v>
      </c>
      <c r="F857" s="169" t="str">
        <f>IF($D857&lt;&gt;"",VLOOKUP($D857,'SINAPI JANEIRO-2022'!$1:$1048576,3,FALSE),"")</f>
        <v xml:space="preserve">UN    </v>
      </c>
      <c r="G857" s="170">
        <v>1</v>
      </c>
      <c r="H857" s="171">
        <f>IF($D857&lt;&gt;"",VLOOKUP($D857,'SINAPI JANEIRO-2022'!$1:$1048576,4,FALSE),"")</f>
        <v>433.6</v>
      </c>
      <c r="I857" s="172">
        <f t="shared" si="125"/>
        <v>433.6</v>
      </c>
    </row>
    <row r="858" spans="2:9" ht="14.25" customHeight="1">
      <c r="B858" s="350"/>
      <c r="C858" s="351"/>
      <c r="D858" s="352"/>
      <c r="E858" s="353"/>
      <c r="F858" s="354"/>
      <c r="G858" s="355"/>
      <c r="H858" s="356"/>
      <c r="I858" s="357"/>
    </row>
    <row r="859" spans="2:9" ht="14.25" customHeight="1">
      <c r="B859" s="164" t="s">
        <v>11824</v>
      </c>
      <c r="C859" s="59"/>
      <c r="D859" s="59"/>
      <c r="E859" s="46" t="s">
        <v>11825</v>
      </c>
      <c r="F859" s="47" t="s">
        <v>53</v>
      </c>
      <c r="G859" s="165"/>
      <c r="H859" s="166"/>
      <c r="I859" s="167">
        <f>TRUNC(SUM(I860:I863),2)</f>
        <v>124.87</v>
      </c>
    </row>
    <row r="860" spans="2:9" ht="25.5">
      <c r="B860" s="49" t="s">
        <v>3564</v>
      </c>
      <c r="C860" s="50" t="s">
        <v>3565</v>
      </c>
      <c r="D860" s="49">
        <v>88248</v>
      </c>
      <c r="E860" s="168" t="str">
        <f>IF($D860&lt;&gt;"",VLOOKUP($D860,'SINAPI JANEIRO-2022'!$A$1:G113381,2,FALSE),"")</f>
        <v>AUXILIAR DE ENCANADOR OU BOMBEIRO HIDRÁULICO COM ENCARGOS COMPLEMENTARES</v>
      </c>
      <c r="F860" s="169" t="str">
        <f>IF($D860&lt;&gt;"",VLOOKUP($D860,'SINAPI JANEIRO-2022'!$1:$1048576,3,FALSE),"")</f>
        <v>H</v>
      </c>
      <c r="G860" s="170">
        <v>0.78900000000000003</v>
      </c>
      <c r="H860" s="171">
        <f>IF($D860&lt;&gt;"",VLOOKUP($D860,'SINAPI JANEIRO-2022'!$1:$1048576,4,FALSE),"")</f>
        <v>14.52</v>
      </c>
      <c r="I860" s="172">
        <f t="shared" ref="I860:I863" si="126">TRUNC(G860*H860,2)</f>
        <v>11.45</v>
      </c>
    </row>
    <row r="861" spans="2:9" ht="25.5">
      <c r="B861" s="49" t="s">
        <v>3564</v>
      </c>
      <c r="C861" s="50" t="s">
        <v>3565</v>
      </c>
      <c r="D861" s="49">
        <v>88267</v>
      </c>
      <c r="E861" s="168" t="str">
        <f>IF($D861&lt;&gt;"",VLOOKUP($D861,'SINAPI JANEIRO-2022'!$A$1:G113383,2,FALSE),"")</f>
        <v>ENCANADOR OU BOMBEIRO HIDRÁULICO COM ENCARGOS COMPLEMENTARES</v>
      </c>
      <c r="F861" s="169" t="str">
        <f>IF($D861&lt;&gt;"",VLOOKUP($D861,'SINAPI JANEIRO-2022'!$1:$1048576,3,FALSE),"")</f>
        <v>H</v>
      </c>
      <c r="G861" s="170">
        <v>0.78900000000000003</v>
      </c>
      <c r="H861" s="171">
        <f>IF($D861&lt;&gt;"",VLOOKUP($D861,'SINAPI JANEIRO-2022'!$1:$1048576,4,FALSE),"")</f>
        <v>18.72</v>
      </c>
      <c r="I861" s="172">
        <f t="shared" si="126"/>
        <v>14.77</v>
      </c>
    </row>
    <row r="862" spans="2:9">
      <c r="B862" s="49" t="s">
        <v>3576</v>
      </c>
      <c r="C862" s="50" t="s">
        <v>3565</v>
      </c>
      <c r="D862" s="49">
        <v>3148</v>
      </c>
      <c r="E862" s="168" t="str">
        <f>IF($D862&lt;&gt;"",VLOOKUP($D862,'SINAPI JANEIRO-2022'!$A$1:G113384,2,FALSE),"")</f>
        <v>FITA VEDA ROSCA EM ROLOS DE 18 MM X 50 M (L X C)</v>
      </c>
      <c r="F862" s="169" t="str">
        <f>IF($D862&lt;&gt;"",VLOOKUP($D862,'SINAPI JANEIRO-2022'!$1:$1048576,3,FALSE),"")</f>
        <v xml:space="preserve">UN    </v>
      </c>
      <c r="G862" s="170">
        <v>0.19</v>
      </c>
      <c r="H862" s="171">
        <f>IF($D862&lt;&gt;"",VLOOKUP($D862,'SINAPI JANEIRO-2022'!$1:$1048576,4,FALSE),"")</f>
        <v>18.440000000000001</v>
      </c>
      <c r="I862" s="172">
        <f t="shared" si="126"/>
        <v>3.5</v>
      </c>
    </row>
    <row r="863" spans="2:9" ht="25.5">
      <c r="B863" s="49" t="s">
        <v>3576</v>
      </c>
      <c r="C863" s="50" t="s">
        <v>3565</v>
      </c>
      <c r="D863" s="49">
        <v>6015</v>
      </c>
      <c r="E863" s="168" t="str">
        <f>IF($D863&lt;&gt;"",VLOOKUP($D863,'SINAPI JANEIRO-2022'!$A$1:G113385,2,FALSE),"")</f>
        <v>REGISTRO GAVETA COM ACABAMENTO E CANOPLA CROMADOS, SIMPLES, BITOLA 1 1/2 " (REF 1509)</v>
      </c>
      <c r="F863" s="169" t="str">
        <f>IF($D863&lt;&gt;"",VLOOKUP($D863,'SINAPI JANEIRO-2022'!$1:$1048576,3,FALSE),"")</f>
        <v xml:space="preserve">UN    </v>
      </c>
      <c r="G863" s="170">
        <v>1</v>
      </c>
      <c r="H863" s="171">
        <f>IF($D863&lt;&gt;"",VLOOKUP($D863,'SINAPI JANEIRO-2022'!$1:$1048576,4,FALSE),"")</f>
        <v>95.15</v>
      </c>
      <c r="I863" s="172">
        <f t="shared" si="126"/>
        <v>95.15</v>
      </c>
    </row>
    <row r="864" spans="2:9" ht="14.25" customHeight="1">
      <c r="B864" s="350"/>
      <c r="C864" s="351"/>
      <c r="D864" s="352"/>
      <c r="E864" s="353"/>
      <c r="F864" s="354"/>
      <c r="G864" s="355"/>
      <c r="H864" s="356"/>
      <c r="I864" s="357"/>
    </row>
    <row r="865" spans="2:9" ht="26.25" customHeight="1">
      <c r="B865" s="164" t="s">
        <v>11826</v>
      </c>
      <c r="C865" s="59"/>
      <c r="D865" s="59"/>
      <c r="E865" s="46" t="s">
        <v>11827</v>
      </c>
      <c r="F865" s="47" t="s">
        <v>53</v>
      </c>
      <c r="G865" s="165"/>
      <c r="H865" s="166"/>
      <c r="I865" s="167">
        <f>TRUNC(SUM(I866:I869),2)</f>
        <v>71.91</v>
      </c>
    </row>
    <row r="866" spans="2:9" ht="25.5">
      <c r="B866" s="49" t="s">
        <v>3564</v>
      </c>
      <c r="C866" s="50" t="s">
        <v>3565</v>
      </c>
      <c r="D866" s="49">
        <v>88248</v>
      </c>
      <c r="E866" s="168" t="str">
        <f>IF($D866&lt;&gt;"",VLOOKUP($D866,'SINAPI JANEIRO-2022'!$A$1:G113387,2,FALSE),"")</f>
        <v>AUXILIAR DE ENCANADOR OU BOMBEIRO HIDRÁULICO COM ENCARGOS COMPLEMENTARES</v>
      </c>
      <c r="F866" s="169" t="str">
        <f>IF($D866&lt;&gt;"",VLOOKUP($D866,'SINAPI JANEIRO-2022'!$1:$1048576,3,FALSE),"")</f>
        <v>H</v>
      </c>
      <c r="G866" s="170">
        <v>0.5</v>
      </c>
      <c r="H866" s="171">
        <f>IF($D866&lt;&gt;"",VLOOKUP($D866,'SINAPI JANEIRO-2022'!$1:$1048576,4,FALSE),"")</f>
        <v>14.52</v>
      </c>
      <c r="I866" s="172">
        <f t="shared" ref="I866:I869" si="127">TRUNC(G866*H866,2)</f>
        <v>7.26</v>
      </c>
    </row>
    <row r="867" spans="2:9" ht="25.5">
      <c r="B867" s="49" t="s">
        <v>3564</v>
      </c>
      <c r="C867" s="50" t="s">
        <v>3565</v>
      </c>
      <c r="D867" s="49">
        <v>88267</v>
      </c>
      <c r="E867" s="168" t="str">
        <f>IF($D867&lt;&gt;"",VLOOKUP($D867,'SINAPI JANEIRO-2022'!$A$1:G113389,2,FALSE),"")</f>
        <v>ENCANADOR OU BOMBEIRO HIDRÁULICO COM ENCARGOS COMPLEMENTARES</v>
      </c>
      <c r="F867" s="169" t="str">
        <f>IF($D867&lt;&gt;"",VLOOKUP($D867,'SINAPI JANEIRO-2022'!$1:$1048576,3,FALSE),"")</f>
        <v>H</v>
      </c>
      <c r="G867" s="170">
        <v>0.5</v>
      </c>
      <c r="H867" s="171">
        <f>IF($D867&lt;&gt;"",VLOOKUP($D867,'SINAPI JANEIRO-2022'!$1:$1048576,4,FALSE),"")</f>
        <v>18.72</v>
      </c>
      <c r="I867" s="172">
        <f t="shared" si="127"/>
        <v>9.36</v>
      </c>
    </row>
    <row r="868" spans="2:9">
      <c r="B868" s="49" t="s">
        <v>3576</v>
      </c>
      <c r="C868" s="50" t="s">
        <v>3565</v>
      </c>
      <c r="D868" s="49">
        <v>3148</v>
      </c>
      <c r="E868" s="168" t="str">
        <f>IF($D868&lt;&gt;"",VLOOKUP($D868,'SINAPI JANEIRO-2022'!$A$1:G113390,2,FALSE),"")</f>
        <v>FITA VEDA ROSCA EM ROLOS DE 18 MM X 50 M (L X C)</v>
      </c>
      <c r="F868" s="169" t="str">
        <f>IF($D868&lt;&gt;"",VLOOKUP($D868,'SINAPI JANEIRO-2022'!$1:$1048576,3,FALSE),"")</f>
        <v xml:space="preserve">UN    </v>
      </c>
      <c r="G868" s="170">
        <v>0.1</v>
      </c>
      <c r="H868" s="171">
        <f>IF($D868&lt;&gt;"",VLOOKUP($D868,'SINAPI JANEIRO-2022'!$1:$1048576,4,FALSE),"")</f>
        <v>18.440000000000001</v>
      </c>
      <c r="I868" s="172">
        <f t="shared" si="127"/>
        <v>1.84</v>
      </c>
    </row>
    <row r="869" spans="2:9" ht="25.5">
      <c r="B869" s="49" t="s">
        <v>3576</v>
      </c>
      <c r="C869" s="50" t="s">
        <v>3565</v>
      </c>
      <c r="D869" s="49">
        <v>6005</v>
      </c>
      <c r="E869" s="168" t="str">
        <f>IF($D869&lt;&gt;"",VLOOKUP($D869,'SINAPI JANEIRO-2022'!$A$1:G113391,2,FALSE),"")</f>
        <v>REGISTRO GAVETA COM ACABAMENTO E CANOPLA CROMADOS, SIMPLES, BITOLA 3/4 " (REF 1509)</v>
      </c>
      <c r="F869" s="169" t="str">
        <f>IF($D869&lt;&gt;"",VLOOKUP($D869,'SINAPI JANEIRO-2022'!$1:$1048576,3,FALSE),"")</f>
        <v xml:space="preserve">UN    </v>
      </c>
      <c r="G869" s="170">
        <v>1</v>
      </c>
      <c r="H869" s="171">
        <f>IF($D869&lt;&gt;"",VLOOKUP($D869,'SINAPI JANEIRO-2022'!$1:$1048576,4,FALSE),"")</f>
        <v>53.45</v>
      </c>
      <c r="I869" s="172">
        <f t="shared" si="127"/>
        <v>53.45</v>
      </c>
    </row>
    <row r="870" spans="2:9" ht="14.25" customHeight="1">
      <c r="B870" s="350"/>
      <c r="C870" s="351"/>
      <c r="D870" s="352"/>
      <c r="E870" s="353"/>
      <c r="F870" s="354"/>
      <c r="G870" s="355"/>
      <c r="H870" s="356"/>
      <c r="I870" s="357"/>
    </row>
    <row r="871" spans="2:9" ht="14.25" customHeight="1">
      <c r="B871" s="164" t="s">
        <v>11828</v>
      </c>
      <c r="C871" s="59"/>
      <c r="D871" s="59"/>
      <c r="E871" s="46" t="s">
        <v>11829</v>
      </c>
      <c r="F871" s="47" t="s">
        <v>53</v>
      </c>
      <c r="G871" s="165"/>
      <c r="H871" s="166"/>
      <c r="I871" s="167">
        <f>TRUNC(SUM(I872:I881),2)</f>
        <v>517.79999999999995</v>
      </c>
    </row>
    <row r="872" spans="2:9" ht="51">
      <c r="B872" s="49" t="s">
        <v>3564</v>
      </c>
      <c r="C872" s="50" t="s">
        <v>3565</v>
      </c>
      <c r="D872" s="49">
        <v>5678</v>
      </c>
      <c r="E872" s="168" t="str">
        <f>IF($D872&lt;&gt;"",VLOOKUP($D872,'SINAPI JANEIRO-2022'!$A$1:G113393,2,FALSE),"")</f>
        <v>RETROESCAVADEIRA SOBRE RODAS COM CARREGADEIRA, TRAÇÃO 4X4, POTÊNCIA LÍQ. 88 HP, CAÇAMBA CARREG. CAP. MÍN. 1 M3, CAÇAMBA RETRO CAP. 0,26 M3, PESO OPERACIONAL MÍN. 6.674 KG, PROFUNDIDADE ESCAVAÇÃO MÁX. 4,37 M - CHP DIURNO. AF_06/2014</v>
      </c>
      <c r="F872" s="169" t="str">
        <f>IF($D872&lt;&gt;"",VLOOKUP($D872,'SINAPI JANEIRO-2022'!$1:$1048576,3,FALSE),"")</f>
        <v>CHP</v>
      </c>
      <c r="G872" s="170">
        <v>1.3599999999999999E-2</v>
      </c>
      <c r="H872" s="171">
        <f>IF($D872&lt;&gt;"",VLOOKUP($D872,'SINAPI JANEIRO-2022'!$1:$1048576,4,FALSE),"")</f>
        <v>115.03</v>
      </c>
      <c r="I872" s="172">
        <f t="shared" ref="I872:I875" si="128">TRUNC(G872*H872,2)</f>
        <v>1.56</v>
      </c>
    </row>
    <row r="873" spans="2:9" ht="51">
      <c r="B873" s="49" t="s">
        <v>3564</v>
      </c>
      <c r="C873" s="50" t="s">
        <v>3565</v>
      </c>
      <c r="D873" s="49">
        <v>5679</v>
      </c>
      <c r="E873" s="168" t="str">
        <f>IF($D873&lt;&gt;"",VLOOKUP($D873,'SINAPI JANEIRO-2022'!$A$1:G113395,2,FALSE),"")</f>
        <v>RETROESCAVADEIRA SOBRE RODAS COM CARREGADEIRA, TRAÇÃO 4X4, POTÊNCIA LÍQ. 88 HP, CAÇAMBA CARREG. CAP. MÍN. 1 M3, CAÇAMBA RETRO CAP. 0,26 M3, PESO OPERACIONAL MÍN. 6.674 KG, PROFUNDIDADE ESCAVAÇÃO MÁX. 4,37 M - CHI DIURNO. AF_06/2014</v>
      </c>
      <c r="F873" s="169" t="str">
        <f>IF($D873&lt;&gt;"",VLOOKUP($D873,'SINAPI JANEIRO-2022'!$1:$1048576,3,FALSE),"")</f>
        <v>CHI</v>
      </c>
      <c r="G873" s="170">
        <v>4.5600000000000002E-2</v>
      </c>
      <c r="H873" s="171">
        <f>IF($D873&lt;&gt;"",VLOOKUP($D873,'SINAPI JANEIRO-2022'!$1:$1048576,4,FALSE),"")</f>
        <v>40.15</v>
      </c>
      <c r="I873" s="172">
        <f t="shared" si="128"/>
        <v>1.83</v>
      </c>
    </row>
    <row r="874" spans="2:9" ht="38.25">
      <c r="B874" s="49" t="s">
        <v>3564</v>
      </c>
      <c r="C874" s="50" t="s">
        <v>3565</v>
      </c>
      <c r="D874" s="49">
        <v>87316</v>
      </c>
      <c r="E874" s="168" t="str">
        <f>IF($D874&lt;&gt;"",VLOOKUP($D874,'SINAPI JANEIRO-2022'!$A$1:G113396,2,FALSE),"")</f>
        <v>ARGAMASSA TRAÇO 1:4 (EM VOLUME DE CIMENTO E AREIA GROSSA ÚMIDA) PARA CHAPISCO CONVENCIONAL, PREPARO MECÂNICO COM BETONEIRA 400 L. AF_08/2019</v>
      </c>
      <c r="F874" s="169" t="str">
        <f>IF($D874&lt;&gt;"",VLOOKUP($D874,'SINAPI JANEIRO-2022'!$1:$1048576,3,FALSE),"")</f>
        <v>M3</v>
      </c>
      <c r="G874" s="170">
        <v>1.6999999999999999E-3</v>
      </c>
      <c r="H874" s="171">
        <f>IF($D874&lt;&gt;"",VLOOKUP($D874,'SINAPI JANEIRO-2022'!$1:$1048576,4,FALSE),"")</f>
        <v>388.63</v>
      </c>
      <c r="I874" s="172">
        <f t="shared" si="128"/>
        <v>0.66</v>
      </c>
    </row>
    <row r="875" spans="2:9">
      <c r="B875" s="49" t="s">
        <v>3564</v>
      </c>
      <c r="C875" s="50" t="s">
        <v>3565</v>
      </c>
      <c r="D875" s="49">
        <v>88309</v>
      </c>
      <c r="E875" s="168" t="str">
        <f>IF($D875&lt;&gt;"",VLOOKUP($D875,'SINAPI JANEIRO-2022'!$A$1:G113397,2,FALSE),"")</f>
        <v>PEDREIRO COM ENCARGOS COMPLEMENTARES</v>
      </c>
      <c r="F875" s="169" t="str">
        <f>IF($D875&lt;&gt;"",VLOOKUP($D875,'SINAPI JANEIRO-2022'!$1:$1048576,3,FALSE),"")</f>
        <v>H</v>
      </c>
      <c r="G875" s="170">
        <v>5.7510000000000003</v>
      </c>
      <c r="H875" s="171">
        <f>IF($D875&lt;&gt;"",VLOOKUP($D875,'SINAPI JANEIRO-2022'!$1:$1048576,4,FALSE),"")</f>
        <v>18.86</v>
      </c>
      <c r="I875" s="172">
        <f t="shared" si="128"/>
        <v>108.46</v>
      </c>
    </row>
    <row r="876" spans="2:9">
      <c r="B876" s="49" t="s">
        <v>3564</v>
      </c>
      <c r="C876" s="50" t="s">
        <v>3565</v>
      </c>
      <c r="D876" s="352">
        <v>88316</v>
      </c>
      <c r="E876" s="168" t="str">
        <f>IF($D876&lt;&gt;"",VLOOKUP($D876,'SINAPI JANEIRO-2022'!$A$1:G113398,2,FALSE),"")</f>
        <v>SERVENTE COM ENCARGOS COMPLEMENTARES</v>
      </c>
      <c r="F876" s="169" t="str">
        <f>IF($D876&lt;&gt;"",VLOOKUP($D876,'SINAPI JANEIRO-2022'!$1:$1048576,3,FALSE),"")</f>
        <v>H</v>
      </c>
      <c r="G876" s="170">
        <v>5.7510000000000003</v>
      </c>
      <c r="H876" s="171">
        <f>IF($D876&lt;&gt;"",VLOOKUP($D876,'SINAPI JANEIRO-2022'!$1:$1048576,4,FALSE),"")</f>
        <v>15.16</v>
      </c>
      <c r="I876" s="172">
        <f t="shared" ref="I876:I881" si="129">TRUNC(G876*H876,2)</f>
        <v>87.18</v>
      </c>
    </row>
    <row r="877" spans="2:9" ht="25.5">
      <c r="B877" s="49" t="s">
        <v>3564</v>
      </c>
      <c r="C877" s="50" t="s">
        <v>3565</v>
      </c>
      <c r="D877" s="352">
        <v>88628</v>
      </c>
      <c r="E877" s="168" t="str">
        <f>IF($D877&lt;&gt;"",VLOOKUP($D877,'SINAPI JANEIRO-2022'!$A$1:G113399,2,FALSE),"")</f>
        <v>ARGAMASSA TRAÇO 1:3 (EM VOLUME DE CIMENTO E AREIA MÉDIA ÚMIDA), PREPARO MECÂNICO COM BETONEIRA 400 L. AF_08/2019</v>
      </c>
      <c r="F877" s="169" t="str">
        <f>IF($D877&lt;&gt;"",VLOOKUP($D877,'SINAPI JANEIRO-2022'!$1:$1048576,3,FALSE),"")</f>
        <v>M3</v>
      </c>
      <c r="G877" s="170">
        <v>0.10390000000000001</v>
      </c>
      <c r="H877" s="171">
        <f>IF($D877&lt;&gt;"",VLOOKUP($D877,'SINAPI JANEIRO-2022'!$1:$1048576,4,FALSE),"")</f>
        <v>470.79</v>
      </c>
      <c r="I877" s="172">
        <f t="shared" si="129"/>
        <v>48.91</v>
      </c>
    </row>
    <row r="878" spans="2:9" ht="38.25">
      <c r="B878" s="49" t="s">
        <v>3564</v>
      </c>
      <c r="C878" s="50" t="s">
        <v>3565</v>
      </c>
      <c r="D878" s="352">
        <v>94970</v>
      </c>
      <c r="E878" s="168" t="str">
        <f>IF($D878&lt;&gt;"",VLOOKUP($D878,'SINAPI JANEIRO-2022'!$A$1:G113400,2,FALSE),"")</f>
        <v>CONCRETO FCK = 20MPA, TRAÇO 1:2,7:3 (EM MASSA SECA DE CIMENTO/ AREIA MÉDIA/ BRITA 1) - PREPARO MECÂNICO COM BETONEIRA 600 L. AF_05/2021</v>
      </c>
      <c r="F878" s="169" t="str">
        <f>IF($D878&lt;&gt;"",VLOOKUP($D878,'SINAPI JANEIRO-2022'!$1:$1048576,3,FALSE),"")</f>
        <v>M3</v>
      </c>
      <c r="G878" s="170">
        <v>0.1163</v>
      </c>
      <c r="H878" s="171">
        <f>IF($D878&lt;&gt;"",VLOOKUP($D878,'SINAPI JANEIRO-2022'!$1:$1048576,4,FALSE),"")</f>
        <v>389.2</v>
      </c>
      <c r="I878" s="172">
        <f t="shared" si="129"/>
        <v>45.26</v>
      </c>
    </row>
    <row r="879" spans="2:9" ht="25.5">
      <c r="B879" s="49" t="s">
        <v>3564</v>
      </c>
      <c r="C879" s="50" t="s">
        <v>3565</v>
      </c>
      <c r="D879" s="352">
        <v>97735</v>
      </c>
      <c r="E879" s="168" t="str">
        <f>IF($D879&lt;&gt;"",VLOOKUP($D879,'SINAPI JANEIRO-2022'!$A$1:G113401,2,FALSE),"")</f>
        <v>PEÇA RETANGULAR PRÉ-MOLDADA, VOLUME DE CONCRETO DE 30 A 100 LITROS, TAXA DE AÇO APROXIMADA DE 30KG/M³. AF_01/2018</v>
      </c>
      <c r="F879" s="169" t="str">
        <f>IF($D879&lt;&gt;"",VLOOKUP($D879,'SINAPI JANEIRO-2022'!$1:$1048576,3,FALSE),"")</f>
        <v>M3</v>
      </c>
      <c r="G879" s="170">
        <v>7.0000000000000007E-2</v>
      </c>
      <c r="H879" s="171">
        <f>IF($D879&lt;&gt;"",VLOOKUP($D879,'SINAPI JANEIRO-2022'!$1:$1048576,4,FALSE),"")</f>
        <v>2058.84</v>
      </c>
      <c r="I879" s="172">
        <f t="shared" si="129"/>
        <v>144.11000000000001</v>
      </c>
    </row>
    <row r="880" spans="2:9" ht="25.5">
      <c r="B880" s="49" t="s">
        <v>3564</v>
      </c>
      <c r="C880" s="50" t="s">
        <v>3565</v>
      </c>
      <c r="D880" s="352">
        <v>101617</v>
      </c>
      <c r="E880" s="168" t="str">
        <f>IF($D880&lt;&gt;"",VLOOKUP($D880,'SINAPI JANEIRO-2022'!$A$1:G113402,2,FALSE),"")</f>
        <v>PREPARO DE FUNDO DE VALA COM LARGURA MAIOR OU IGUAL A 1,5 M E MENOR QUE 2,5 M (ACERTO DO SOLO NATURAL). AF_08/2020</v>
      </c>
      <c r="F880" s="169" t="str">
        <f>IF($D880&lt;&gt;"",VLOOKUP($D880,'SINAPI JANEIRO-2022'!$1:$1048576,3,FALSE),"")</f>
        <v>M2</v>
      </c>
      <c r="G880" s="170">
        <v>1.21</v>
      </c>
      <c r="H880" s="171">
        <f>IF($D880&lt;&gt;"",VLOOKUP($D880,'SINAPI JANEIRO-2022'!$1:$1048576,4,FALSE),"")</f>
        <v>2.15</v>
      </c>
      <c r="I880" s="172">
        <f t="shared" si="129"/>
        <v>2.6</v>
      </c>
    </row>
    <row r="881" spans="2:9" ht="25.5">
      <c r="B881" s="49" t="s">
        <v>3576</v>
      </c>
      <c r="C881" s="50" t="s">
        <v>3565</v>
      </c>
      <c r="D881" s="352">
        <v>650</v>
      </c>
      <c r="E881" s="168" t="str">
        <f>IF($D881&lt;&gt;"",VLOOKUP($D881,'SINAPI JANEIRO-2022'!$A$1:G113403,2,FALSE),"")</f>
        <v>BLOCO DE VEDACAO DE CONCRETO, 9 X 19 X 39 CM (CLASSE C - NBR 6136)</v>
      </c>
      <c r="F881" s="169" t="str">
        <f>IF($D881&lt;&gt;"",VLOOKUP($D881,'SINAPI JANEIRO-2022'!$1:$1048576,3,FALSE),"")</f>
        <v xml:space="preserve">UN    </v>
      </c>
      <c r="G881" s="170">
        <v>28.603999999999999</v>
      </c>
      <c r="H881" s="171">
        <f>IF($D881&lt;&gt;"",VLOOKUP($D881,'SINAPI JANEIRO-2022'!$1:$1048576,4,FALSE),"")</f>
        <v>2.7</v>
      </c>
      <c r="I881" s="172">
        <f t="shared" si="129"/>
        <v>77.23</v>
      </c>
    </row>
    <row r="882" spans="2:9" ht="14.25" customHeight="1">
      <c r="B882" s="350"/>
      <c r="C882" s="351"/>
      <c r="D882" s="352"/>
      <c r="E882" s="353"/>
      <c r="F882" s="354"/>
      <c r="G882" s="355"/>
      <c r="H882" s="356"/>
      <c r="I882" s="357"/>
    </row>
    <row r="883" spans="2:9" ht="14.25" customHeight="1">
      <c r="B883" s="350"/>
      <c r="C883" s="351"/>
      <c r="D883" s="352"/>
      <c r="E883" s="353"/>
      <c r="F883" s="354"/>
      <c r="G883" s="355"/>
      <c r="H883" s="356"/>
      <c r="I883" s="357"/>
    </row>
    <row r="884" spans="2:9" ht="18" customHeight="1">
      <c r="B884" s="254" t="s">
        <v>3713</v>
      </c>
      <c r="C884" s="255"/>
      <c r="D884" s="255"/>
      <c r="E884" s="255"/>
      <c r="F884" s="255"/>
      <c r="G884" s="255"/>
      <c r="H884" s="255"/>
      <c r="I884" s="256"/>
    </row>
    <row r="885" spans="2:9" ht="15" customHeight="1">
      <c r="B885" s="164" t="s">
        <v>4146</v>
      </c>
      <c r="C885" s="59"/>
      <c r="D885" s="59"/>
      <c r="E885" s="46" t="s">
        <v>3997</v>
      </c>
      <c r="F885" s="47" t="s">
        <v>53</v>
      </c>
      <c r="G885" s="165">
        <v>1</v>
      </c>
      <c r="H885" s="166"/>
      <c r="I885" s="167">
        <f>TRUNC(SUM(I886:I891),2)</f>
        <v>30.69</v>
      </c>
    </row>
    <row r="886" spans="2:9" ht="25.5">
      <c r="B886" s="156" t="s">
        <v>3573</v>
      </c>
      <c r="C886" s="157" t="s">
        <v>3565</v>
      </c>
      <c r="D886" s="56">
        <v>88248</v>
      </c>
      <c r="E886" s="168" t="str">
        <f>IF($D886&lt;&gt;"",VLOOKUP($D886,'SINAPI JANEIRO-2022'!$A$1:G113292,2,FALSE),"")</f>
        <v>AUXILIAR DE ENCANADOR OU BOMBEIRO HIDRÁULICO COM ENCARGOS COMPLEMENTARES</v>
      </c>
      <c r="F886" s="169" t="str">
        <f>IF($D886&lt;&gt;"",VLOOKUP($D886,'SINAPI JANEIRO-2022'!$1:$1048576,3,FALSE),"")</f>
        <v>H</v>
      </c>
      <c r="G886" s="198">
        <v>0.15</v>
      </c>
      <c r="H886" s="171">
        <f>IF($D886&lt;&gt;"",VLOOKUP($D886,'SINAPI JANEIRO-2022'!$1:$1048576,4,FALSE),"")</f>
        <v>14.52</v>
      </c>
      <c r="I886" s="172">
        <f t="shared" ref="I886:I888" si="130">TRUNC(G886*H886,2)</f>
        <v>2.17</v>
      </c>
    </row>
    <row r="887" spans="2:9" ht="25.5">
      <c r="B887" s="156" t="s">
        <v>3573</v>
      </c>
      <c r="C887" s="157" t="s">
        <v>3565</v>
      </c>
      <c r="D887" s="56">
        <v>88267</v>
      </c>
      <c r="E887" s="168" t="str">
        <f>IF($D887&lt;&gt;"",VLOOKUP($D887,'SINAPI JANEIRO-2022'!$A$1:G113293,2,FALSE),"")</f>
        <v>ENCANADOR OU BOMBEIRO HIDRÁULICO COM ENCARGOS COMPLEMENTARES</v>
      </c>
      <c r="F887" s="169" t="str">
        <f>IF($D887&lt;&gt;"",VLOOKUP($D887,'SINAPI JANEIRO-2022'!$1:$1048576,3,FALSE),"")</f>
        <v>H</v>
      </c>
      <c r="G887" s="198">
        <v>0.6</v>
      </c>
      <c r="H887" s="171">
        <f>IF($D887&lt;&gt;"",VLOOKUP($D887,'SINAPI JANEIRO-2022'!$1:$1048576,4,FALSE),"")</f>
        <v>18.72</v>
      </c>
      <c r="I887" s="172">
        <f t="shared" si="130"/>
        <v>11.23</v>
      </c>
    </row>
    <row r="888" spans="2:9">
      <c r="B888" s="156" t="s">
        <v>3576</v>
      </c>
      <c r="C888" s="157" t="s">
        <v>3565</v>
      </c>
      <c r="D888" s="56">
        <v>122</v>
      </c>
      <c r="E888" s="168" t="str">
        <f>IF($D888&lt;&gt;"",VLOOKUP($D888,'SINAPI JANEIRO-2022'!$A$1:G113294,2,FALSE),"")</f>
        <v>ADESIVO PLASTICO PARA PVC, FRASCO COM *850* GR</v>
      </c>
      <c r="F888" s="169" t="str">
        <f>IF($D888&lt;&gt;"",VLOOKUP($D888,'SINAPI JANEIRO-2022'!$1:$1048576,3,FALSE),"")</f>
        <v xml:space="preserve">UN    </v>
      </c>
      <c r="G888" s="198">
        <v>0.01</v>
      </c>
      <c r="H888" s="171">
        <f>IF($D888&lt;&gt;"",VLOOKUP($D888,'SINAPI JANEIRO-2022'!$1:$1048576,4,FALSE),"")</f>
        <v>69.17</v>
      </c>
      <c r="I888" s="172">
        <f t="shared" si="130"/>
        <v>0.69</v>
      </c>
    </row>
    <row r="889" spans="2:9" ht="14.25" customHeight="1">
      <c r="B889" s="156" t="s">
        <v>3576</v>
      </c>
      <c r="C889" s="157" t="s">
        <v>3577</v>
      </c>
      <c r="D889" s="56"/>
      <c r="E889" s="52" t="s">
        <v>4161</v>
      </c>
      <c r="F889" s="199" t="s">
        <v>3519</v>
      </c>
      <c r="G889" s="198">
        <v>1</v>
      </c>
      <c r="H889" s="171">
        <v>15.8</v>
      </c>
      <c r="I889" s="172">
        <f t="shared" ref="I889:I891" si="131">TRUNC(G889*H889,2)</f>
        <v>15.8</v>
      </c>
    </row>
    <row r="890" spans="2:9" ht="25.5">
      <c r="B890" s="156" t="s">
        <v>3576</v>
      </c>
      <c r="C890" s="157" t="s">
        <v>3565</v>
      </c>
      <c r="D890" s="56">
        <v>20083</v>
      </c>
      <c r="E890" s="168" t="str">
        <f>IF($D890&lt;&gt;"",VLOOKUP($D890,'SINAPI JANEIRO-2022'!$A$1:G113296,2,FALSE),"")</f>
        <v>SOLUCAO PREPARADORA / LIMPADORA PARA PVC, FRASCO COM 1000 CM3</v>
      </c>
      <c r="F890" s="169" t="str">
        <f>IF($D890&lt;&gt;"",VLOOKUP($D890,'SINAPI JANEIRO-2022'!$1:$1048576,3,FALSE),"")</f>
        <v xml:space="preserve">UN    </v>
      </c>
      <c r="G890" s="198">
        <v>0.01</v>
      </c>
      <c r="H890" s="171">
        <f>IF($D890&lt;&gt;"",VLOOKUP($D890,'SINAPI JANEIRO-2022'!$1:$1048576,4,FALSE),"")</f>
        <v>78.37</v>
      </c>
      <c r="I890" s="172">
        <f t="shared" si="131"/>
        <v>0.78</v>
      </c>
    </row>
    <row r="891" spans="2:9">
      <c r="B891" s="156" t="s">
        <v>3576</v>
      </c>
      <c r="C891" s="157" t="s">
        <v>3565</v>
      </c>
      <c r="D891" s="56">
        <v>38383</v>
      </c>
      <c r="E891" s="168" t="str">
        <f>IF($D891&lt;&gt;"",VLOOKUP($D891,'SINAPI JANEIRO-2022'!$A$1:G113297,2,FALSE),"")</f>
        <v>LIXA D'AGUA EM FOLHA, GRAO 100</v>
      </c>
      <c r="F891" s="169" t="str">
        <f>IF($D891&lt;&gt;"",VLOOKUP($D891,'SINAPI JANEIRO-2022'!$1:$1048576,3,FALSE),"")</f>
        <v xml:space="preserve">UN    </v>
      </c>
      <c r="G891" s="198">
        <v>0.01</v>
      </c>
      <c r="H891" s="171">
        <f>IF($D891&lt;&gt;"",VLOOKUP($D891,'SINAPI JANEIRO-2022'!$1:$1048576,4,FALSE),"")</f>
        <v>2.19</v>
      </c>
      <c r="I891" s="172">
        <f t="shared" si="131"/>
        <v>0.02</v>
      </c>
    </row>
    <row r="892" spans="2:9" ht="14.25" customHeight="1">
      <c r="B892" s="180"/>
      <c r="C892" s="181"/>
      <c r="D892" s="181"/>
      <c r="E892" s="182"/>
      <c r="F892" s="181"/>
      <c r="G892" s="183"/>
      <c r="H892" s="184"/>
      <c r="I892" s="185"/>
    </row>
    <row r="893" spans="2:9" ht="18" customHeight="1">
      <c r="B893" s="254" t="s">
        <v>3714</v>
      </c>
      <c r="C893" s="255"/>
      <c r="D893" s="255"/>
      <c r="E893" s="255"/>
      <c r="F893" s="255"/>
      <c r="G893" s="255"/>
      <c r="H893" s="255"/>
      <c r="I893" s="256"/>
    </row>
    <row r="894" spans="2:9" ht="14.25" customHeight="1">
      <c r="B894" s="180"/>
      <c r="C894" s="181"/>
      <c r="D894" s="181"/>
      <c r="E894" s="182"/>
      <c r="F894" s="181"/>
      <c r="G894" s="183"/>
      <c r="H894" s="184"/>
      <c r="I894" s="185"/>
    </row>
    <row r="895" spans="2:9" ht="15" customHeight="1">
      <c r="B895" s="164" t="s">
        <v>3716</v>
      </c>
      <c r="C895" s="59"/>
      <c r="D895" s="59"/>
      <c r="E895" s="46" t="s">
        <v>3717</v>
      </c>
      <c r="F895" s="47" t="s">
        <v>53</v>
      </c>
      <c r="G895" s="165">
        <v>1</v>
      </c>
      <c r="H895" s="166"/>
      <c r="I895" s="167">
        <f>TRUNC(SUM(I896:I900),2)</f>
        <v>40.33</v>
      </c>
    </row>
    <row r="896" spans="2:9" ht="25.5">
      <c r="B896" s="49" t="s">
        <v>3576</v>
      </c>
      <c r="C896" s="50" t="s">
        <v>3565</v>
      </c>
      <c r="D896" s="195">
        <v>301</v>
      </c>
      <c r="E896" s="168" t="str">
        <f>IF($D896&lt;&gt;"",VLOOKUP($D896,'SINAPI JANEIRO-2022'!$A$1:G113310,2,FALSE),"")</f>
        <v>ANEL BORRACHA PARA TUBO ESGOTO PREDIAL, DN 100 MM (NBR 5688)</v>
      </c>
      <c r="F896" s="169" t="str">
        <f>IF($D896&lt;&gt;"",VLOOKUP($D896,'SINAPI JANEIRO-2022'!$1:$1048576,3,FALSE),"")</f>
        <v xml:space="preserve">UN    </v>
      </c>
      <c r="G896" s="215">
        <v>2</v>
      </c>
      <c r="H896" s="171">
        <f>IF($D896&lt;&gt;"",VLOOKUP($D896,'SINAPI JANEIRO-2022'!$1:$1048576,4,FALSE),"")</f>
        <v>5.45</v>
      </c>
      <c r="I896" s="172">
        <f t="shared" ref="I896:I900" si="132">TRUNC(G896*H896,2)</f>
        <v>10.9</v>
      </c>
    </row>
    <row r="897" spans="2:9" ht="38.25">
      <c r="B897" s="49" t="s">
        <v>3576</v>
      </c>
      <c r="C897" s="50" t="s">
        <v>3565</v>
      </c>
      <c r="D897" s="195">
        <v>20078</v>
      </c>
      <c r="E897" s="168" t="str">
        <f>IF($D897&lt;&gt;"",VLOOKUP($D897,'SINAPI JANEIRO-2022'!$A$1:G113311,2,FALSE),"")</f>
        <v>PASTA LUBRIFICANTE PARA TUBOS E CONEXOES COM JUNTA ELASTICA, EMBALAGEM DE *400* GR (USO EM PVC, ACO, POLIETILENO E OUTROS)</v>
      </c>
      <c r="F897" s="169" t="str">
        <f>IF($D897&lt;&gt;"",VLOOKUP($D897,'SINAPI JANEIRO-2022'!$1:$1048576,3,FALSE),"")</f>
        <v xml:space="preserve">UN    </v>
      </c>
      <c r="G897" s="215">
        <v>9.1999999999999998E-2</v>
      </c>
      <c r="H897" s="171">
        <f>IF($D897&lt;&gt;"",VLOOKUP($D897,'SINAPI JANEIRO-2022'!$1:$1048576,4,FALSE),"")</f>
        <v>28.55</v>
      </c>
      <c r="I897" s="172">
        <f t="shared" si="132"/>
        <v>2.62</v>
      </c>
    </row>
    <row r="898" spans="2:9" ht="24.75" customHeight="1">
      <c r="B898" s="49" t="s">
        <v>3576</v>
      </c>
      <c r="C898" s="50" t="s">
        <v>3565</v>
      </c>
      <c r="D898" s="195">
        <v>3661</v>
      </c>
      <c r="E898" s="168" t="str">
        <f>IF($D898&lt;&gt;"",VLOOKUP($D898,'SINAPI JANEIRO-2022'!$A$1:G113312,2,FALSE),"")</f>
        <v>JUNCAO SIMPLES, PVC, DN 75 X 50 MM, SERIE NORMAL PARA ESGOTO PREDIAL</v>
      </c>
      <c r="F898" s="169" t="str">
        <f>IF($D898&lt;&gt;"",VLOOKUP($D898,'SINAPI JANEIRO-2022'!$1:$1048576,3,FALSE),"")</f>
        <v xml:space="preserve">UN    </v>
      </c>
      <c r="G898" s="215">
        <v>1</v>
      </c>
      <c r="H898" s="171">
        <f>IF($D898&lt;&gt;"",VLOOKUP($D898,'SINAPI JANEIRO-2022'!$1:$1048576,4,FALSE),"")</f>
        <v>16.18</v>
      </c>
      <c r="I898" s="172">
        <f t="shared" si="132"/>
        <v>16.18</v>
      </c>
    </row>
    <row r="899" spans="2:9" ht="25.5">
      <c r="B899" s="49" t="s">
        <v>3573</v>
      </c>
      <c r="C899" s="50" t="s">
        <v>3565</v>
      </c>
      <c r="D899" s="195">
        <v>88248</v>
      </c>
      <c r="E899" s="168" t="str">
        <f>IF($D899&lt;&gt;"",VLOOKUP($D899,'SINAPI JANEIRO-2022'!$A$1:G113313,2,FALSE),"")</f>
        <v>AUXILIAR DE ENCANADOR OU BOMBEIRO HIDRÁULICO COM ENCARGOS COMPLEMENTARES</v>
      </c>
      <c r="F899" s="169" t="str">
        <f>IF($D899&lt;&gt;"",VLOOKUP($D899,'SINAPI JANEIRO-2022'!$1:$1048576,3,FALSE),"")</f>
        <v>H</v>
      </c>
      <c r="G899" s="215">
        <v>0.32</v>
      </c>
      <c r="H899" s="171">
        <f>IF($D899&lt;&gt;"",VLOOKUP($D899,'SINAPI JANEIRO-2022'!$1:$1048576,4,FALSE),"")</f>
        <v>14.52</v>
      </c>
      <c r="I899" s="172">
        <f t="shared" si="132"/>
        <v>4.6399999999999997</v>
      </c>
    </row>
    <row r="900" spans="2:9" ht="25.5">
      <c r="B900" s="49" t="s">
        <v>3573</v>
      </c>
      <c r="C900" s="50" t="s">
        <v>3565</v>
      </c>
      <c r="D900" s="195">
        <v>88267</v>
      </c>
      <c r="E900" s="168" t="str">
        <f>IF($D900&lt;&gt;"",VLOOKUP($D900,'SINAPI JANEIRO-2022'!$A$1:G113314,2,FALSE),"")</f>
        <v>ENCANADOR OU BOMBEIRO HIDRÁULICO COM ENCARGOS COMPLEMENTARES</v>
      </c>
      <c r="F900" s="169" t="str">
        <f>IF($D900&lt;&gt;"",VLOOKUP($D900,'SINAPI JANEIRO-2022'!$1:$1048576,3,FALSE),"")</f>
        <v>H</v>
      </c>
      <c r="G900" s="215">
        <v>0.32</v>
      </c>
      <c r="H900" s="171">
        <f>IF($D900&lt;&gt;"",VLOOKUP($D900,'SINAPI JANEIRO-2022'!$1:$1048576,4,FALSE),"")</f>
        <v>18.72</v>
      </c>
      <c r="I900" s="172">
        <f t="shared" si="132"/>
        <v>5.99</v>
      </c>
    </row>
    <row r="901" spans="2:9" ht="14.25" customHeight="1">
      <c r="B901" s="180"/>
      <c r="C901" s="181"/>
      <c r="D901" s="181"/>
      <c r="E901" s="182"/>
      <c r="F901" s="181"/>
      <c r="G901" s="183"/>
      <c r="H901" s="184"/>
      <c r="I901" s="185"/>
    </row>
    <row r="902" spans="2:9" ht="33" customHeight="1">
      <c r="B902" s="164" t="s">
        <v>3719</v>
      </c>
      <c r="C902" s="59"/>
      <c r="D902" s="59"/>
      <c r="E902" s="46" t="s">
        <v>12678</v>
      </c>
      <c r="F902" s="47" t="s">
        <v>53</v>
      </c>
      <c r="G902" s="165">
        <v>1</v>
      </c>
      <c r="H902" s="166"/>
      <c r="I902" s="167">
        <f>TRUNC(SUM(I903:I907),2)</f>
        <v>40.33</v>
      </c>
    </row>
    <row r="903" spans="2:9" ht="25.5">
      <c r="B903" s="49" t="s">
        <v>3576</v>
      </c>
      <c r="C903" s="50" t="s">
        <v>3565</v>
      </c>
      <c r="D903" s="195">
        <v>301</v>
      </c>
      <c r="E903" s="168" t="str">
        <f>IF($D903&lt;&gt;"",VLOOKUP($D903,'SINAPI JANEIRO-2022'!$A$1:G113318,2,FALSE),"")</f>
        <v>ANEL BORRACHA PARA TUBO ESGOTO PREDIAL, DN 100 MM (NBR 5688)</v>
      </c>
      <c r="F903" s="169" t="str">
        <f>IF($D903&lt;&gt;"",VLOOKUP($D903,'SINAPI JANEIRO-2022'!$1:$1048576,3,FALSE),"")</f>
        <v xml:space="preserve">UN    </v>
      </c>
      <c r="G903" s="215">
        <v>2</v>
      </c>
      <c r="H903" s="171">
        <f>IF($D903&lt;&gt;"",VLOOKUP($D903,'SINAPI JANEIRO-2022'!$1:$1048576,4,FALSE),"")</f>
        <v>5.45</v>
      </c>
      <c r="I903" s="172">
        <f t="shared" ref="I903:I907" si="133">TRUNC(G903*H903,2)</f>
        <v>10.9</v>
      </c>
    </row>
    <row r="904" spans="2:9" ht="38.25">
      <c r="B904" s="49" t="s">
        <v>3576</v>
      </c>
      <c r="C904" s="50" t="s">
        <v>3565</v>
      </c>
      <c r="D904" s="195">
        <v>20078</v>
      </c>
      <c r="E904" s="168" t="str">
        <f>IF($D904&lt;&gt;"",VLOOKUP($D904,'SINAPI JANEIRO-2022'!$A$1:G113319,2,FALSE),"")</f>
        <v>PASTA LUBRIFICANTE PARA TUBOS E CONEXOES COM JUNTA ELASTICA, EMBALAGEM DE *400* GR (USO EM PVC, ACO, POLIETILENO E OUTROS)</v>
      </c>
      <c r="F904" s="169" t="str">
        <f>IF($D904&lt;&gt;"",VLOOKUP($D904,'SINAPI JANEIRO-2022'!$1:$1048576,3,FALSE),"")</f>
        <v xml:space="preserve">UN    </v>
      </c>
      <c r="G904" s="215">
        <v>9.1999999999999998E-2</v>
      </c>
      <c r="H904" s="171">
        <f>IF($D904&lt;&gt;"",VLOOKUP($D904,'SINAPI JANEIRO-2022'!$1:$1048576,4,FALSE),"")</f>
        <v>28.55</v>
      </c>
      <c r="I904" s="172">
        <f t="shared" si="133"/>
        <v>2.62</v>
      </c>
    </row>
    <row r="905" spans="2:9" ht="25.5">
      <c r="B905" s="49" t="s">
        <v>3576</v>
      </c>
      <c r="C905" s="50" t="s">
        <v>3565</v>
      </c>
      <c r="D905" s="195">
        <v>3661</v>
      </c>
      <c r="E905" s="168" t="str">
        <f>IF($D905&lt;&gt;"",VLOOKUP($D905,'SINAPI JANEIRO-2022'!$A$1:G113320,2,FALSE),"")</f>
        <v>JUNCAO SIMPLES, PVC, DN 75 X 50 MM, SERIE NORMAL PARA ESGOTO PREDIAL</v>
      </c>
      <c r="F905" s="169" t="str">
        <f>IF($D905&lt;&gt;"",VLOOKUP($D905,'SINAPI JANEIRO-2022'!$1:$1048576,3,FALSE),"")</f>
        <v xml:space="preserve">UN    </v>
      </c>
      <c r="G905" s="215">
        <v>1</v>
      </c>
      <c r="H905" s="171">
        <f>IF($D905&lt;&gt;"",VLOOKUP($D905,'SINAPI JANEIRO-2022'!$1:$1048576,4,FALSE),"")</f>
        <v>16.18</v>
      </c>
      <c r="I905" s="172">
        <f t="shared" si="133"/>
        <v>16.18</v>
      </c>
    </row>
    <row r="906" spans="2:9" ht="25.5">
      <c r="B906" s="49" t="s">
        <v>3573</v>
      </c>
      <c r="C906" s="50" t="s">
        <v>3565</v>
      </c>
      <c r="D906" s="195">
        <v>88248</v>
      </c>
      <c r="E906" s="168" t="str">
        <f>IF($D906&lt;&gt;"",VLOOKUP($D906,'SINAPI JANEIRO-2022'!$A$1:G113321,2,FALSE),"")</f>
        <v>AUXILIAR DE ENCANADOR OU BOMBEIRO HIDRÁULICO COM ENCARGOS COMPLEMENTARES</v>
      </c>
      <c r="F906" s="169" t="str">
        <f>IF($D906&lt;&gt;"",VLOOKUP($D906,'SINAPI JANEIRO-2022'!$1:$1048576,3,FALSE),"")</f>
        <v>H</v>
      </c>
      <c r="G906" s="215">
        <v>0.32</v>
      </c>
      <c r="H906" s="171">
        <f>IF($D906&lt;&gt;"",VLOOKUP($D906,'SINAPI JANEIRO-2022'!$1:$1048576,4,FALSE),"")</f>
        <v>14.52</v>
      </c>
      <c r="I906" s="172">
        <f t="shared" si="133"/>
        <v>4.6399999999999997</v>
      </c>
    </row>
    <row r="907" spans="2:9" ht="25.5">
      <c r="B907" s="49" t="s">
        <v>3573</v>
      </c>
      <c r="C907" s="50" t="s">
        <v>3565</v>
      </c>
      <c r="D907" s="195">
        <v>88267</v>
      </c>
      <c r="E907" s="168" t="str">
        <f>IF($D907&lt;&gt;"",VLOOKUP($D907,'SINAPI JANEIRO-2022'!$A$1:G113322,2,FALSE),"")</f>
        <v>ENCANADOR OU BOMBEIRO HIDRÁULICO COM ENCARGOS COMPLEMENTARES</v>
      </c>
      <c r="F907" s="169" t="str">
        <f>IF($D907&lt;&gt;"",VLOOKUP($D907,'SINAPI JANEIRO-2022'!$1:$1048576,3,FALSE),"")</f>
        <v>H</v>
      </c>
      <c r="G907" s="215">
        <v>0.32</v>
      </c>
      <c r="H907" s="171">
        <f>IF($D907&lt;&gt;"",VLOOKUP($D907,'SINAPI JANEIRO-2022'!$1:$1048576,4,FALSE),"")</f>
        <v>18.72</v>
      </c>
      <c r="I907" s="172">
        <f t="shared" si="133"/>
        <v>5.99</v>
      </c>
    </row>
    <row r="908" spans="2:9" ht="15">
      <c r="B908" s="164" t="s">
        <v>11776</v>
      </c>
      <c r="C908" s="59"/>
      <c r="D908" s="59"/>
      <c r="E908" s="46" t="s">
        <v>12674</v>
      </c>
      <c r="F908" s="47" t="s">
        <v>53</v>
      </c>
      <c r="G908" s="165">
        <v>1</v>
      </c>
      <c r="H908" s="166"/>
      <c r="I908" s="167">
        <f>TRUNC(SUM(I909:I913),2)</f>
        <v>55.08</v>
      </c>
    </row>
    <row r="909" spans="2:9" ht="25.5">
      <c r="B909" s="49" t="s">
        <v>3576</v>
      </c>
      <c r="C909" s="50" t="s">
        <v>3565</v>
      </c>
      <c r="D909" s="195">
        <v>301</v>
      </c>
      <c r="E909" s="168" t="str">
        <f>IF($D909&lt;&gt;"",VLOOKUP($D909,'SINAPI JANEIRO-2022'!$A$1:G113324,2,FALSE),"")</f>
        <v>ANEL BORRACHA PARA TUBO ESGOTO PREDIAL, DN 100 MM (NBR 5688)</v>
      </c>
      <c r="F909" s="169" t="str">
        <f>IF($D909&lt;&gt;"",VLOOKUP($D909,'SINAPI JANEIRO-2022'!$1:$1048576,3,FALSE),"")</f>
        <v xml:space="preserve">UN    </v>
      </c>
      <c r="G909" s="215">
        <v>2</v>
      </c>
      <c r="H909" s="171">
        <f>IF($D909&lt;&gt;"",VLOOKUP($D909,'SINAPI JANEIRO-2022'!$1:$1048576,4,FALSE),"")</f>
        <v>5.45</v>
      </c>
      <c r="I909" s="172">
        <f t="shared" ref="I909:I913" si="134">TRUNC(G909*H909,2)</f>
        <v>10.9</v>
      </c>
    </row>
    <row r="910" spans="2:9" ht="38.25">
      <c r="B910" s="49" t="s">
        <v>3576</v>
      </c>
      <c r="C910" s="50" t="s">
        <v>3565</v>
      </c>
      <c r="D910" s="195">
        <v>20078</v>
      </c>
      <c r="E910" s="168" t="str">
        <f>IF($D910&lt;&gt;"",VLOOKUP($D910,'SINAPI JANEIRO-2022'!$A$1:G113325,2,FALSE),"")</f>
        <v>PASTA LUBRIFICANTE PARA TUBOS E CONEXOES COM JUNTA ELASTICA, EMBALAGEM DE *400* GR (USO EM PVC, ACO, POLIETILENO E OUTROS)</v>
      </c>
      <c r="F910" s="169" t="str">
        <f>IF($D910&lt;&gt;"",VLOOKUP($D910,'SINAPI JANEIRO-2022'!$1:$1048576,3,FALSE),"")</f>
        <v xml:space="preserve">UN    </v>
      </c>
      <c r="G910" s="215">
        <v>0.2</v>
      </c>
      <c r="H910" s="171">
        <f>IF($D910&lt;&gt;"",VLOOKUP($D910,'SINAPI JANEIRO-2022'!$1:$1048576,4,FALSE),"")</f>
        <v>28.55</v>
      </c>
      <c r="I910" s="172">
        <f t="shared" si="134"/>
        <v>5.71</v>
      </c>
    </row>
    <row r="911" spans="2:9" ht="25.5">
      <c r="B911" s="49" t="s">
        <v>3576</v>
      </c>
      <c r="C911" s="50" t="s">
        <v>3565</v>
      </c>
      <c r="D911" s="195">
        <v>3659</v>
      </c>
      <c r="E911" s="168" t="str">
        <f>IF($D911&lt;&gt;"",VLOOKUP($D911,'SINAPI JANEIRO-2022'!$A$1:G113326,2,FALSE),"")</f>
        <v>JUNCAO SIMPLES, PVC, DN 100 X 50 MM, SERIE NORMAL PARA ESGOTO PREDIAL</v>
      </c>
      <c r="F911" s="169" t="str">
        <f>IF($D911&lt;&gt;"",VLOOKUP($D911,'SINAPI JANEIRO-2022'!$1:$1048576,3,FALSE),"")</f>
        <v xml:space="preserve">UN    </v>
      </c>
      <c r="G911" s="215">
        <v>1</v>
      </c>
      <c r="H911" s="171">
        <f>IF($D911&lt;&gt;"",VLOOKUP($D911,'SINAPI JANEIRO-2022'!$1:$1048576,4,FALSE),"")</f>
        <v>20.2</v>
      </c>
      <c r="I911" s="172">
        <f t="shared" si="134"/>
        <v>20.2</v>
      </c>
    </row>
    <row r="912" spans="2:9" ht="25.5">
      <c r="B912" s="49" t="s">
        <v>3573</v>
      </c>
      <c r="C912" s="50" t="s">
        <v>3565</v>
      </c>
      <c r="D912" s="195">
        <v>88248</v>
      </c>
      <c r="E912" s="168" t="str">
        <f>IF($D912&lt;&gt;"",VLOOKUP($D912,'SINAPI JANEIRO-2022'!$A$1:G113327,2,FALSE),"")</f>
        <v>AUXILIAR DE ENCANADOR OU BOMBEIRO HIDRÁULICO COM ENCARGOS COMPLEMENTARES</v>
      </c>
      <c r="F912" s="169" t="str">
        <f>IF($D912&lt;&gt;"",VLOOKUP($D912,'SINAPI JANEIRO-2022'!$1:$1048576,3,FALSE),"")</f>
        <v>H</v>
      </c>
      <c r="G912" s="215">
        <v>0.55000000000000004</v>
      </c>
      <c r="H912" s="171">
        <f>IF($D912&lt;&gt;"",VLOOKUP($D912,'SINAPI JANEIRO-2022'!$1:$1048576,4,FALSE),"")</f>
        <v>14.52</v>
      </c>
      <c r="I912" s="172">
        <f t="shared" si="134"/>
        <v>7.98</v>
      </c>
    </row>
    <row r="913" spans="2:9" ht="25.5">
      <c r="B913" s="49" t="s">
        <v>3573</v>
      </c>
      <c r="C913" s="50" t="s">
        <v>3565</v>
      </c>
      <c r="D913" s="195">
        <v>88267</v>
      </c>
      <c r="E913" s="168" t="str">
        <f>IF($D913&lt;&gt;"",VLOOKUP($D913,'SINAPI JANEIRO-2022'!$A$1:G113328,2,FALSE),"")</f>
        <v>ENCANADOR OU BOMBEIRO HIDRÁULICO COM ENCARGOS COMPLEMENTARES</v>
      </c>
      <c r="F913" s="169" t="str">
        <f>IF($D913&lt;&gt;"",VLOOKUP($D913,'SINAPI JANEIRO-2022'!$1:$1048576,3,FALSE),"")</f>
        <v>H</v>
      </c>
      <c r="G913" s="215">
        <v>0.55000000000000004</v>
      </c>
      <c r="H913" s="171">
        <f>IF($D913&lt;&gt;"",VLOOKUP($D913,'SINAPI JANEIRO-2022'!$1:$1048576,4,FALSE),"")</f>
        <v>18.72</v>
      </c>
      <c r="I913" s="172">
        <f t="shared" si="134"/>
        <v>10.29</v>
      </c>
    </row>
    <row r="914" spans="2:9" ht="14.25" customHeight="1">
      <c r="B914" s="180"/>
      <c r="C914" s="181"/>
      <c r="D914" s="181"/>
      <c r="E914" s="182"/>
      <c r="F914" s="181"/>
      <c r="G914" s="183"/>
      <c r="H914" s="184"/>
      <c r="I914" s="185"/>
    </row>
    <row r="915" spans="2:9" ht="15" customHeight="1">
      <c r="B915" s="164" t="s">
        <v>3721</v>
      </c>
      <c r="C915" s="59"/>
      <c r="D915" s="59"/>
      <c r="E915" s="46" t="s">
        <v>3722</v>
      </c>
      <c r="F915" s="47" t="s">
        <v>53</v>
      </c>
      <c r="G915" s="165">
        <v>1</v>
      </c>
      <c r="H915" s="166"/>
      <c r="I915" s="167">
        <f>TRUNC(SUM(I916:I919),2)</f>
        <v>221.88</v>
      </c>
    </row>
    <row r="916" spans="2:9" ht="25.5">
      <c r="B916" s="49" t="s">
        <v>3564</v>
      </c>
      <c r="C916" s="50" t="s">
        <v>3565</v>
      </c>
      <c r="D916" s="195">
        <v>88267</v>
      </c>
      <c r="E916" s="168" t="str">
        <f>IF($D916&lt;&gt;"",VLOOKUP($D916,'SINAPI JANEIRO-2022'!$A$1:G113325,2,FALSE),"")</f>
        <v>ENCANADOR OU BOMBEIRO HIDRÁULICO COM ENCARGOS COMPLEMENTARES</v>
      </c>
      <c r="F916" s="169" t="str">
        <f>IF($D916&lt;&gt;"",VLOOKUP($D916,'SINAPI JANEIRO-2022'!$1:$1048576,3,FALSE),"")</f>
        <v>H</v>
      </c>
      <c r="G916" s="215">
        <v>2</v>
      </c>
      <c r="H916" s="171">
        <f>IF($D916&lt;&gt;"",VLOOKUP($D916,'SINAPI JANEIRO-2022'!$1:$1048576,4,FALSE),"")</f>
        <v>18.72</v>
      </c>
      <c r="I916" s="172">
        <f t="shared" ref="I916:I919" si="135">TRUNC(G916*H916,2)</f>
        <v>37.44</v>
      </c>
    </row>
    <row r="917" spans="2:9">
      <c r="B917" s="49" t="s">
        <v>3564</v>
      </c>
      <c r="C917" s="50" t="s">
        <v>3565</v>
      </c>
      <c r="D917" s="195">
        <v>88316</v>
      </c>
      <c r="E917" s="168" t="str">
        <f>IF($D917&lt;&gt;"",VLOOKUP($D917,'SINAPI JANEIRO-2022'!$A$1:G113326,2,FALSE),"")</f>
        <v>SERVENTE COM ENCARGOS COMPLEMENTARES</v>
      </c>
      <c r="F917" s="169" t="str">
        <f>IF($D917&lt;&gt;"",VLOOKUP($D917,'SINAPI JANEIRO-2022'!$1:$1048576,3,FALSE),"")</f>
        <v>H</v>
      </c>
      <c r="G917" s="215">
        <v>2</v>
      </c>
      <c r="H917" s="171">
        <f>IF($D917&lt;&gt;"",VLOOKUP($D917,'SINAPI JANEIRO-2022'!$1:$1048576,4,FALSE),"")</f>
        <v>15.16</v>
      </c>
      <c r="I917" s="172">
        <f t="shared" si="135"/>
        <v>30.32</v>
      </c>
    </row>
    <row r="918" spans="2:9">
      <c r="B918" s="49" t="s">
        <v>3576</v>
      </c>
      <c r="C918" s="50" t="s">
        <v>3565</v>
      </c>
      <c r="D918" s="195">
        <v>1379</v>
      </c>
      <c r="E918" s="168" t="str">
        <f>IF($D918&lt;&gt;"",VLOOKUP($D918,'SINAPI JANEIRO-2022'!$A$1:G113327,2,FALSE),"")</f>
        <v>CIMENTO PORTLAND COMPOSTO CP II-32</v>
      </c>
      <c r="F918" s="169" t="str">
        <f>IF($D918&lt;&gt;"",VLOOKUP($D918,'SINAPI JANEIRO-2022'!$1:$1048576,3,FALSE),"")</f>
        <v xml:space="preserve">KG    </v>
      </c>
      <c r="G918" s="215">
        <v>0.8</v>
      </c>
      <c r="H918" s="171">
        <f>IF($D918&lt;&gt;"",VLOOKUP($D918,'SINAPI JANEIRO-2022'!$1:$1048576,4,FALSE),"")</f>
        <v>0.69</v>
      </c>
      <c r="I918" s="172">
        <f t="shared" si="135"/>
        <v>0.55000000000000004</v>
      </c>
    </row>
    <row r="919" spans="2:9" ht="38.25">
      <c r="B919" s="49" t="s">
        <v>3576</v>
      </c>
      <c r="C919" s="50" t="s">
        <v>3565</v>
      </c>
      <c r="D919" s="195">
        <v>11881</v>
      </c>
      <c r="E919" s="168" t="str">
        <f>IF($D919&lt;&gt;"",VLOOKUP($D919,'SINAPI JANEIRO-2022'!$A$1:G113328,2,FALSE),"")</f>
        <v>CAIXA DE GORDURA CILINDRICA EM CONCRETO SIMPLES,  PRE-MOLDADA, COM DIAMETRO DE 40 CM E ALTURA DE 45 CM, COM TAMPA</v>
      </c>
      <c r="F919" s="169" t="str">
        <f>IF($D919&lt;&gt;"",VLOOKUP($D919,'SINAPI JANEIRO-2022'!$1:$1048576,3,FALSE),"")</f>
        <v xml:space="preserve">UN    </v>
      </c>
      <c r="G919" s="215">
        <v>1</v>
      </c>
      <c r="H919" s="171">
        <f>IF($D919&lt;&gt;"",VLOOKUP($D919,'SINAPI JANEIRO-2022'!$1:$1048576,4,FALSE),"")</f>
        <v>153.57</v>
      </c>
      <c r="I919" s="172">
        <f t="shared" si="135"/>
        <v>153.57</v>
      </c>
    </row>
    <row r="920" spans="2:9" ht="14.25" customHeight="1">
      <c r="B920" s="180"/>
      <c r="C920" s="181"/>
      <c r="D920" s="181"/>
      <c r="E920" s="182"/>
      <c r="F920" s="181"/>
      <c r="G920" s="183"/>
      <c r="H920" s="184"/>
      <c r="I920" s="185"/>
    </row>
    <row r="921" spans="2:9" ht="15" customHeight="1">
      <c r="B921" s="164" t="s">
        <v>3723</v>
      </c>
      <c r="C921" s="59"/>
      <c r="D921" s="59"/>
      <c r="E921" s="46" t="s">
        <v>3724</v>
      </c>
      <c r="F921" s="47" t="s">
        <v>53</v>
      </c>
      <c r="G921" s="165">
        <v>1</v>
      </c>
      <c r="H921" s="166"/>
      <c r="I921" s="167">
        <f>TRUNC(SUM(I922:I928),2)</f>
        <v>393.92</v>
      </c>
    </row>
    <row r="922" spans="2:9">
      <c r="B922" s="49" t="s">
        <v>3564</v>
      </c>
      <c r="C922" s="50" t="s">
        <v>3565</v>
      </c>
      <c r="D922" s="195">
        <v>88309</v>
      </c>
      <c r="E922" s="168" t="str">
        <f>IF($D922&lt;&gt;"",VLOOKUP($D922,'SINAPI JANEIRO-2022'!$A$1:G113331,2,FALSE),"")</f>
        <v>PEDREIRO COM ENCARGOS COMPLEMENTARES</v>
      </c>
      <c r="F922" s="169" t="str">
        <f>IF($D922&lt;&gt;"",VLOOKUP($D922,'SINAPI JANEIRO-2022'!$1:$1048576,3,FALSE),"")</f>
        <v>H</v>
      </c>
      <c r="G922" s="170">
        <v>3.63</v>
      </c>
      <c r="H922" s="171">
        <f>IF($D922&lt;&gt;"",VLOOKUP($D922,'SINAPI JANEIRO-2022'!$1:$1048576,4,FALSE),"")</f>
        <v>18.86</v>
      </c>
      <c r="I922" s="172">
        <f t="shared" ref="I922:I928" si="136">TRUNC(G922*H922,2)</f>
        <v>68.459999999999994</v>
      </c>
    </row>
    <row r="923" spans="2:9">
      <c r="B923" s="49" t="s">
        <v>3564</v>
      </c>
      <c r="C923" s="50" t="s">
        <v>3565</v>
      </c>
      <c r="D923" s="195">
        <v>88316</v>
      </c>
      <c r="E923" s="168" t="str">
        <f>IF($D923&lt;&gt;"",VLOOKUP($D923,'SINAPI JANEIRO-2022'!$A$1:G113332,2,FALSE),"")</f>
        <v>SERVENTE COM ENCARGOS COMPLEMENTARES</v>
      </c>
      <c r="F923" s="169" t="str">
        <f>IF($D923&lt;&gt;"",VLOOKUP($D923,'SINAPI JANEIRO-2022'!$1:$1048576,3,FALSE),"")</f>
        <v>H</v>
      </c>
      <c r="G923" s="170">
        <v>11</v>
      </c>
      <c r="H923" s="171">
        <f>IF($D923&lt;&gt;"",VLOOKUP($D923,'SINAPI JANEIRO-2022'!$1:$1048576,4,FALSE),"")</f>
        <v>15.16</v>
      </c>
      <c r="I923" s="172">
        <f t="shared" si="136"/>
        <v>166.76</v>
      </c>
    </row>
    <row r="924" spans="2:9">
      <c r="B924" s="49" t="s">
        <v>3576</v>
      </c>
      <c r="C924" s="50" t="s">
        <v>3565</v>
      </c>
      <c r="D924" s="195">
        <v>43055</v>
      </c>
      <c r="E924" s="168" t="str">
        <f>IF($D924&lt;&gt;"",VLOOKUP($D924,'SINAPI JANEIRO-2022'!$A$1:G113333,2,FALSE),"")</f>
        <v>ACO CA-50, 12,5 MM OU 16,0 MM, VERGALHAO</v>
      </c>
      <c r="F924" s="169" t="str">
        <f>IF($D924&lt;&gt;"",VLOOKUP($D924,'SINAPI JANEIRO-2022'!$1:$1048576,3,FALSE),"")</f>
        <v xml:space="preserve">KG    </v>
      </c>
      <c r="G924" s="170">
        <v>2.5</v>
      </c>
      <c r="H924" s="171">
        <f>IF($D924&lt;&gt;"",VLOOKUP($D924,'SINAPI JANEIRO-2022'!$1:$1048576,4,FALSE),"")</f>
        <v>10.55</v>
      </c>
      <c r="I924" s="172">
        <f t="shared" si="136"/>
        <v>26.37</v>
      </c>
    </row>
    <row r="925" spans="2:9" ht="25.5">
      <c r="B925" s="49" t="s">
        <v>3576</v>
      </c>
      <c r="C925" s="50" t="s">
        <v>3565</v>
      </c>
      <c r="D925" s="195">
        <v>370</v>
      </c>
      <c r="E925" s="168" t="str">
        <f>IF($D925&lt;&gt;"",VLOOKUP($D925,'SINAPI JANEIRO-2022'!$A$1:G113334,2,FALSE),"")</f>
        <v>AREIA MEDIA - POSTO JAZIDA/FORNECEDOR (RETIRADO NA JAZIDA, SEM TRANSPORTE)</v>
      </c>
      <c r="F925" s="169" t="str">
        <f>IF($D925&lt;&gt;"",VLOOKUP($D925,'SINAPI JANEIRO-2022'!$1:$1048576,3,FALSE),"")</f>
        <v xml:space="preserve">M3    </v>
      </c>
      <c r="G925" s="170">
        <v>0.25</v>
      </c>
      <c r="H925" s="171">
        <f>IF($D925&lt;&gt;"",VLOOKUP($D925,'SINAPI JANEIRO-2022'!$1:$1048576,4,FALSE),"")</f>
        <v>82</v>
      </c>
      <c r="I925" s="172">
        <f t="shared" si="136"/>
        <v>20.5</v>
      </c>
    </row>
    <row r="926" spans="2:9">
      <c r="B926" s="49" t="s">
        <v>3576</v>
      </c>
      <c r="C926" s="50" t="s">
        <v>3565</v>
      </c>
      <c r="D926" s="195">
        <v>34753</v>
      </c>
      <c r="E926" s="168" t="str">
        <f>IF($D926&lt;&gt;"",VLOOKUP($D926,'SINAPI JANEIRO-2022'!$A$1:G113335,2,FALSE),"")</f>
        <v>CIMENTO PORTLAND POZOLANICO CP IV-32</v>
      </c>
      <c r="F926" s="169" t="str">
        <f>IF($D926&lt;&gt;"",VLOOKUP($D926,'SINAPI JANEIRO-2022'!$1:$1048576,3,FALSE),"")</f>
        <v xml:space="preserve">KG    </v>
      </c>
      <c r="G926" s="170">
        <v>50</v>
      </c>
      <c r="H926" s="171">
        <f>IF($D926&lt;&gt;"",VLOOKUP($D926,'SINAPI JANEIRO-2022'!$1:$1048576,4,FALSE),"")</f>
        <v>0.75</v>
      </c>
      <c r="I926" s="172">
        <f t="shared" si="136"/>
        <v>37.5</v>
      </c>
    </row>
    <row r="927" spans="2:9" ht="25.5">
      <c r="B927" s="49" t="s">
        <v>3576</v>
      </c>
      <c r="C927" s="50" t="s">
        <v>3565</v>
      </c>
      <c r="D927" s="195">
        <v>4721</v>
      </c>
      <c r="E927" s="168" t="str">
        <f>IF($D927&lt;&gt;"",VLOOKUP($D927,'SINAPI JANEIRO-2022'!$A$1:G113336,2,FALSE),"")</f>
        <v>PEDRA BRITADA N. 1 (9,5 a 19 MM) POSTO PEDREIRA/FORNECEDOR, SEM FRETE</v>
      </c>
      <c r="F927" s="169" t="str">
        <f>IF($D927&lt;&gt;"",VLOOKUP($D927,'SINAPI JANEIRO-2022'!$1:$1048576,3,FALSE),"")</f>
        <v xml:space="preserve">M3    </v>
      </c>
      <c r="G927" s="170">
        <v>0.13</v>
      </c>
      <c r="H927" s="171">
        <f>IF($D927&lt;&gt;"",VLOOKUP($D927,'SINAPI JANEIRO-2022'!$1:$1048576,4,FALSE),"")</f>
        <v>84.4</v>
      </c>
      <c r="I927" s="172">
        <f t="shared" si="136"/>
        <v>10.97</v>
      </c>
    </row>
    <row r="928" spans="2:9" ht="25.5">
      <c r="B928" s="49" t="s">
        <v>3576</v>
      </c>
      <c r="C928" s="50" t="s">
        <v>3565</v>
      </c>
      <c r="D928" s="195">
        <v>7271</v>
      </c>
      <c r="E928" s="168" t="str">
        <f>IF($D928&lt;&gt;"",VLOOKUP($D928,'SINAPI JANEIRO-2022'!$A$1:G113337,2,FALSE),"")</f>
        <v>BLOCO CERAMICO / TIJOLO VAZADO PARA ALVENARIA DE VEDACAO, 8 FUROS NA HORIZONTAL, DE 9 X 19 X 19 CM (L XA X C)</v>
      </c>
      <c r="F928" s="169" t="str">
        <f>IF($D928&lt;&gt;"",VLOOKUP($D928,'SINAPI JANEIRO-2022'!$1:$1048576,3,FALSE),"")</f>
        <v xml:space="preserve">UN    </v>
      </c>
      <c r="G928" s="170">
        <v>72</v>
      </c>
      <c r="H928" s="171">
        <f>IF($D928&lt;&gt;"",VLOOKUP($D928,'SINAPI JANEIRO-2022'!$1:$1048576,4,FALSE),"")</f>
        <v>0.88</v>
      </c>
      <c r="I928" s="172">
        <f t="shared" si="136"/>
        <v>63.36</v>
      </c>
    </row>
    <row r="929" spans="2:9" ht="14.25" customHeight="1">
      <c r="B929" s="180"/>
      <c r="C929" s="181"/>
      <c r="D929" s="181"/>
      <c r="E929" s="182"/>
      <c r="F929" s="181"/>
      <c r="G929" s="183"/>
      <c r="H929" s="184"/>
      <c r="I929" s="185"/>
    </row>
    <row r="930" spans="2:9" ht="15" customHeight="1">
      <c r="B930" s="164" t="s">
        <v>3725</v>
      </c>
      <c r="C930" s="59"/>
      <c r="D930" s="59"/>
      <c r="E930" s="46" t="s">
        <v>3726</v>
      </c>
      <c r="F930" s="47" t="s">
        <v>53</v>
      </c>
      <c r="G930" s="165">
        <v>1</v>
      </c>
      <c r="H930" s="166"/>
      <c r="I930" s="167">
        <f>TRUNC(SUM(I931:I939),2)</f>
        <v>1439.33</v>
      </c>
    </row>
    <row r="931" spans="2:9" ht="38.25">
      <c r="B931" s="49" t="s">
        <v>3564</v>
      </c>
      <c r="C931" s="50" t="s">
        <v>3565</v>
      </c>
      <c r="D931" s="195">
        <v>94963</v>
      </c>
      <c r="E931" s="168" t="str">
        <f>IF($D931&lt;&gt;"",VLOOKUP($D931,'SINAPI JANEIRO-2022'!$A$1:G113340,2,FALSE),"")</f>
        <v>CONCRETO FCK = 15MPA, TRAÇO 1:3,4:3,5 (EM MASSA SECA DE CIMENTO/ AREIA MÉDIA/ BRITA 1) - PREPARO MECÂNICO COM BETONEIRA 400 L. AF_05/2021</v>
      </c>
      <c r="F931" s="169" t="str">
        <f>IF($D931&lt;&gt;"",VLOOKUP($D931,'SINAPI JANEIRO-2022'!$1:$1048576,3,FALSE),"")</f>
        <v>M3</v>
      </c>
      <c r="G931" s="170">
        <v>1.7999999999999999E-2</v>
      </c>
      <c r="H931" s="171">
        <f>IF($D931&lt;&gt;"",VLOOKUP($D931,'SINAPI JANEIRO-2022'!$1:$1048576,4,FALSE),"")</f>
        <v>360.32</v>
      </c>
      <c r="I931" s="172">
        <f t="shared" ref="I931:I939" si="137">TRUNC(G931*H931,2)</f>
        <v>6.48</v>
      </c>
    </row>
    <row r="932" spans="2:9" ht="25.5">
      <c r="B932" s="49" t="s">
        <v>3576</v>
      </c>
      <c r="C932" s="50" t="s">
        <v>3565</v>
      </c>
      <c r="D932" s="195">
        <v>41614</v>
      </c>
      <c r="E932" s="168" t="str">
        <f>IF($D932&lt;&gt;"",VLOOKUP($D932,'SINAPI JANEIRO-2022'!$A$1:G113341,2,FALSE),"")</f>
        <v>TAMPA DE CONCRETO ARMADO PARA FOSSA, D = *1,10* M, E = 0,05 M</v>
      </c>
      <c r="F932" s="169" t="str">
        <f>IF($D932&lt;&gt;"",VLOOKUP($D932,'SINAPI JANEIRO-2022'!$1:$1048576,3,FALSE),"")</f>
        <v xml:space="preserve">UN    </v>
      </c>
      <c r="G932" s="170">
        <v>1</v>
      </c>
      <c r="H932" s="171">
        <f>IF($D932&lt;&gt;"",VLOOKUP($D932,'SINAPI JANEIRO-2022'!$1:$1048576,4,FALSE),"")</f>
        <v>142.72999999999999</v>
      </c>
      <c r="I932" s="172">
        <f t="shared" si="137"/>
        <v>142.72999999999999</v>
      </c>
    </row>
    <row r="933" spans="2:9" ht="24" customHeight="1">
      <c r="B933" s="49" t="s">
        <v>3564</v>
      </c>
      <c r="C933" s="50" t="s">
        <v>3565</v>
      </c>
      <c r="D933" s="195">
        <v>87391</v>
      </c>
      <c r="E933" s="168" t="str">
        <f>IF($D933&lt;&gt;"",VLOOKUP($D933,'SINAPI JANEIRO-2022'!$A$1:G113342,2,FALSE),"")</f>
        <v>ARGAMASSA INDUSTRIALIZADA PARA CHAPISCO ROLADO, PREPARO COM MISTURADOR DE EIXO HORIZONTAL DE 160 KG. AF_08/2019</v>
      </c>
      <c r="F933" s="169" t="str">
        <f>IF($D933&lt;&gt;"",VLOOKUP($D933,'SINAPI JANEIRO-2022'!$1:$1048576,3,FALSE),"")</f>
        <v>M3</v>
      </c>
      <c r="G933" s="170">
        <v>0.216</v>
      </c>
      <c r="H933" s="171">
        <f>IF($D933&lt;&gt;"",VLOOKUP($D933,'SINAPI JANEIRO-2022'!$1:$1048576,4,FALSE),"")</f>
        <v>5347.48</v>
      </c>
      <c r="I933" s="172">
        <f t="shared" si="137"/>
        <v>1155.05</v>
      </c>
    </row>
    <row r="934" spans="2:9" ht="51">
      <c r="B934" s="49" t="s">
        <v>3564</v>
      </c>
      <c r="C934" s="50" t="s">
        <v>3565</v>
      </c>
      <c r="D934" s="195">
        <v>87335</v>
      </c>
      <c r="E934" s="168" t="str">
        <f>IF($D934&lt;&gt;"",VLOOKUP($D934,'SINAPI JANEIRO-2022'!$A$1:G113343,2,FALSE),"")</f>
        <v>ARGAMASSA TRAÇO 1:2:8 (EM VOLUME DE CIMENTO, CAL E AREIA MÉDIA ÚMIDA) PARA EMBOÇO/MASSA ÚNICA/ASSENTAMENTO DE ALVENARIA DE VEDAÇÃO, PREPARO MECÂNICO COM MISTURADOR DE EIXO HORIZONTAL DE 300 KG. AF_08/2019</v>
      </c>
      <c r="F934" s="169" t="str">
        <f>IF($D934&lt;&gt;"",VLOOKUP($D934,'SINAPI JANEIRO-2022'!$1:$1048576,3,FALSE),"")</f>
        <v>M3</v>
      </c>
      <c r="G934" s="170">
        <v>2.2800000000000001E-2</v>
      </c>
      <c r="H934" s="171">
        <f>IF($D934&lt;&gt;"",VLOOKUP($D934,'SINAPI JANEIRO-2022'!$1:$1048576,4,FALSE),"")</f>
        <v>417.12</v>
      </c>
      <c r="I934" s="172">
        <f t="shared" si="137"/>
        <v>9.51</v>
      </c>
    </row>
    <row r="935" spans="2:9">
      <c r="B935" s="49" t="s">
        <v>3564</v>
      </c>
      <c r="C935" s="50" t="s">
        <v>3565</v>
      </c>
      <c r="D935" s="195">
        <v>88309</v>
      </c>
      <c r="E935" s="168" t="str">
        <f>IF($D935&lt;&gt;"",VLOOKUP($D935,'SINAPI JANEIRO-2022'!$A$1:G113344,2,FALSE),"")</f>
        <v>PEDREIRO COM ENCARGOS COMPLEMENTARES</v>
      </c>
      <c r="F935" s="169" t="str">
        <f>IF($D935&lt;&gt;"",VLOOKUP($D935,'SINAPI JANEIRO-2022'!$1:$1048576,3,FALSE),"")</f>
        <v>H</v>
      </c>
      <c r="G935" s="170">
        <v>1.9</v>
      </c>
      <c r="H935" s="171">
        <f>IF($D935&lt;&gt;"",VLOOKUP($D935,'SINAPI JANEIRO-2022'!$1:$1048576,4,FALSE),"")</f>
        <v>18.86</v>
      </c>
      <c r="I935" s="172">
        <f t="shared" si="137"/>
        <v>35.83</v>
      </c>
    </row>
    <row r="936" spans="2:9">
      <c r="B936" s="49" t="s">
        <v>3564</v>
      </c>
      <c r="C936" s="50" t="s">
        <v>3565</v>
      </c>
      <c r="D936" s="195">
        <v>88316</v>
      </c>
      <c r="E936" s="168" t="str">
        <f>IF($D936&lt;&gt;"",VLOOKUP($D936,'SINAPI JANEIRO-2022'!$A$1:G113345,2,FALSE),"")</f>
        <v>SERVENTE COM ENCARGOS COMPLEMENTARES</v>
      </c>
      <c r="F936" s="169" t="str">
        <f>IF($D936&lt;&gt;"",VLOOKUP($D936,'SINAPI JANEIRO-2022'!$1:$1048576,3,FALSE),"")</f>
        <v>H</v>
      </c>
      <c r="G936" s="170">
        <v>1.65</v>
      </c>
      <c r="H936" s="171">
        <f>IF($D936&lt;&gt;"",VLOOKUP($D936,'SINAPI JANEIRO-2022'!$1:$1048576,4,FALSE),"")</f>
        <v>15.16</v>
      </c>
      <c r="I936" s="172">
        <f t="shared" si="137"/>
        <v>25.01</v>
      </c>
    </row>
    <row r="937" spans="2:9" ht="25.5">
      <c r="B937" s="49" t="s">
        <v>3564</v>
      </c>
      <c r="C937" s="50" t="s">
        <v>3565</v>
      </c>
      <c r="D937" s="195">
        <v>88630</v>
      </c>
      <c r="E937" s="168" t="str">
        <f>IF($D937&lt;&gt;"",VLOOKUP($D937,'SINAPI JANEIRO-2022'!$A$1:G113346,2,FALSE),"")</f>
        <v>ARGAMASSA TRAÇO 1:4 (CIMENTO E AREIA MÉDIA), PREPARO MECÂNICO COM BETONEIRA 400 L. AF_08/2014</v>
      </c>
      <c r="F937" s="169" t="str">
        <f>IF($D937&lt;&gt;"",VLOOKUP($D937,'SINAPI JANEIRO-2022'!$1:$1048576,3,FALSE),"")</f>
        <v>M3</v>
      </c>
      <c r="G937" s="170">
        <v>1.6500000000000001E-2</v>
      </c>
      <c r="H937" s="171">
        <f>IF($D937&lt;&gt;"",VLOOKUP($D937,'SINAPI JANEIRO-2022'!$1:$1048576,4,FALSE),"")</f>
        <v>394.25</v>
      </c>
      <c r="I937" s="172">
        <f t="shared" si="137"/>
        <v>6.5</v>
      </c>
    </row>
    <row r="938" spans="2:9">
      <c r="B938" s="49" t="s">
        <v>3576</v>
      </c>
      <c r="C938" s="50" t="s">
        <v>3565</v>
      </c>
      <c r="D938" s="195">
        <v>1379</v>
      </c>
      <c r="E938" s="168" t="str">
        <f>IF($D938&lt;&gt;"",VLOOKUP($D938,'SINAPI JANEIRO-2022'!$A$1:G113347,2,FALSE),"")</f>
        <v>CIMENTO PORTLAND COMPOSTO CP II-32</v>
      </c>
      <c r="F938" s="169" t="str">
        <f>IF($D938&lt;&gt;"",VLOOKUP($D938,'SINAPI JANEIRO-2022'!$1:$1048576,3,FALSE),"")</f>
        <v xml:space="preserve">KG    </v>
      </c>
      <c r="G938" s="170">
        <v>0.8</v>
      </c>
      <c r="H938" s="171">
        <f>IF($D938&lt;&gt;"",VLOOKUP($D938,'SINAPI JANEIRO-2022'!$1:$1048576,4,FALSE),"")</f>
        <v>0.69</v>
      </c>
      <c r="I938" s="172">
        <f t="shared" si="137"/>
        <v>0.55000000000000004</v>
      </c>
    </row>
    <row r="939" spans="2:9">
      <c r="B939" s="49" t="s">
        <v>3576</v>
      </c>
      <c r="C939" s="50" t="s">
        <v>3565</v>
      </c>
      <c r="D939" s="195">
        <v>7258</v>
      </c>
      <c r="E939" s="168" t="str">
        <f>IF($D939&lt;&gt;"",VLOOKUP($D939,'SINAPI JANEIRO-2022'!$A$1:G113348,2,FALSE),"")</f>
        <v>TIJOLO CERAMICO MACICO COMUM *5 X 10 X 20* CM (L X A X C)</v>
      </c>
      <c r="F939" s="169" t="str">
        <f>IF($D939&lt;&gt;"",VLOOKUP($D939,'SINAPI JANEIRO-2022'!$1:$1048576,3,FALSE),"")</f>
        <v xml:space="preserve">UN    </v>
      </c>
      <c r="G939" s="170">
        <v>75.885999999999996</v>
      </c>
      <c r="H939" s="171">
        <f>IF($D939&lt;&gt;"",VLOOKUP($D939,'SINAPI JANEIRO-2022'!$1:$1048576,4,FALSE),"")</f>
        <v>0.76</v>
      </c>
      <c r="I939" s="172">
        <f t="shared" si="137"/>
        <v>57.67</v>
      </c>
    </row>
    <row r="940" spans="2:9" ht="14.25" customHeight="1">
      <c r="B940" s="180"/>
      <c r="C940" s="181"/>
      <c r="D940" s="181"/>
      <c r="E940" s="182"/>
      <c r="F940" s="181"/>
      <c r="G940" s="183"/>
      <c r="H940" s="184"/>
      <c r="I940" s="185"/>
    </row>
    <row r="941" spans="2:9" ht="15" customHeight="1">
      <c r="B941" s="164" t="s">
        <v>4147</v>
      </c>
      <c r="C941" s="59"/>
      <c r="D941" s="59"/>
      <c r="E941" s="46" t="s">
        <v>12688</v>
      </c>
      <c r="F941" s="47" t="s">
        <v>53</v>
      </c>
      <c r="G941" s="165">
        <v>1</v>
      </c>
      <c r="H941" s="166"/>
      <c r="I941" s="167">
        <f>TRUNC(SUM(I942:I947),2)</f>
        <v>33.39</v>
      </c>
    </row>
    <row r="942" spans="2:9" ht="25.5">
      <c r="B942" s="156" t="s">
        <v>3573</v>
      </c>
      <c r="C942" s="157" t="s">
        <v>3565</v>
      </c>
      <c r="D942" s="56">
        <v>88248</v>
      </c>
      <c r="E942" s="168" t="str">
        <f>IF($D942&lt;&gt;"",VLOOKUP($D942,'SINAPI JANEIRO-2022'!$A$1:G113351,2,FALSE),"")</f>
        <v>AUXILIAR DE ENCANADOR OU BOMBEIRO HIDRÁULICO COM ENCARGOS COMPLEMENTARES</v>
      </c>
      <c r="F942" s="169" t="str">
        <f>IF($D942&lt;&gt;"",VLOOKUP($D942,'SINAPI JANEIRO-2022'!$1:$1048576,3,FALSE),"")</f>
        <v>H</v>
      </c>
      <c r="G942" s="198">
        <v>0.15</v>
      </c>
      <c r="H942" s="171">
        <f>IF($D942&lt;&gt;"",VLOOKUP($D942,'SINAPI JANEIRO-2022'!$1:$1048576,4,FALSE),"")</f>
        <v>14.52</v>
      </c>
      <c r="I942" s="172">
        <f t="shared" ref="I942:I944" si="138">TRUNC(G942*H942,2)</f>
        <v>2.17</v>
      </c>
    </row>
    <row r="943" spans="2:9" ht="25.5">
      <c r="B943" s="156" t="s">
        <v>3573</v>
      </c>
      <c r="C943" s="157" t="s">
        <v>3565</v>
      </c>
      <c r="D943" s="56">
        <v>88267</v>
      </c>
      <c r="E943" s="168" t="str">
        <f>IF($D943&lt;&gt;"",VLOOKUP($D943,'SINAPI JANEIRO-2022'!$A$1:G113352,2,FALSE),"")</f>
        <v>ENCANADOR OU BOMBEIRO HIDRÁULICO COM ENCARGOS COMPLEMENTARES</v>
      </c>
      <c r="F943" s="169" t="str">
        <f>IF($D943&lt;&gt;"",VLOOKUP($D943,'SINAPI JANEIRO-2022'!$1:$1048576,3,FALSE),"")</f>
        <v>H</v>
      </c>
      <c r="G943" s="198">
        <v>0.6</v>
      </c>
      <c r="H943" s="171">
        <f>IF($D943&lt;&gt;"",VLOOKUP($D943,'SINAPI JANEIRO-2022'!$1:$1048576,4,FALSE),"")</f>
        <v>18.72</v>
      </c>
      <c r="I943" s="172">
        <f t="shared" si="138"/>
        <v>11.23</v>
      </c>
    </row>
    <row r="944" spans="2:9">
      <c r="B944" s="156" t="s">
        <v>3576</v>
      </c>
      <c r="C944" s="157" t="s">
        <v>3565</v>
      </c>
      <c r="D944" s="56">
        <v>122</v>
      </c>
      <c r="E944" s="168" t="str">
        <f>IF($D944&lt;&gt;"",VLOOKUP($D944,'SINAPI JANEIRO-2022'!$A$1:G113353,2,FALSE),"")</f>
        <v>ADESIVO PLASTICO PARA PVC, FRASCO COM *850* GR</v>
      </c>
      <c r="F944" s="169" t="str">
        <f>IF($D944&lt;&gt;"",VLOOKUP($D944,'SINAPI JANEIRO-2022'!$1:$1048576,3,FALSE),"")</f>
        <v xml:space="preserve">UN    </v>
      </c>
      <c r="G944" s="198">
        <v>0.01</v>
      </c>
      <c r="H944" s="171">
        <f>IF($D944&lt;&gt;"",VLOOKUP($D944,'SINAPI JANEIRO-2022'!$1:$1048576,4,FALSE),"")</f>
        <v>69.17</v>
      </c>
      <c r="I944" s="172">
        <f t="shared" si="138"/>
        <v>0.69</v>
      </c>
    </row>
    <row r="945" spans="2:9" ht="14.25" customHeight="1">
      <c r="B945" s="156" t="s">
        <v>3576</v>
      </c>
      <c r="C945" s="157" t="s">
        <v>3577</v>
      </c>
      <c r="D945" s="56"/>
      <c r="E945" s="52" t="s">
        <v>4162</v>
      </c>
      <c r="F945" s="199" t="s">
        <v>3519</v>
      </c>
      <c r="G945" s="198">
        <v>1</v>
      </c>
      <c r="H945" s="171">
        <v>18.5</v>
      </c>
      <c r="I945" s="172">
        <f t="shared" ref="I945:I947" si="139">TRUNC(G945*H945,2)</f>
        <v>18.5</v>
      </c>
    </row>
    <row r="946" spans="2:9" ht="25.5">
      <c r="B946" s="156" t="s">
        <v>3576</v>
      </c>
      <c r="C946" s="157" t="s">
        <v>3565</v>
      </c>
      <c r="D946" s="56">
        <v>20083</v>
      </c>
      <c r="E946" s="168" t="str">
        <f>IF($D946&lt;&gt;"",VLOOKUP($D946,'SINAPI JANEIRO-2022'!$A$1:G113355,2,FALSE),"")</f>
        <v>SOLUCAO PREPARADORA / LIMPADORA PARA PVC, FRASCO COM 1000 CM3</v>
      </c>
      <c r="F946" s="169" t="str">
        <f>IF($D946&lt;&gt;"",VLOOKUP($D946,'SINAPI JANEIRO-2022'!$1:$1048576,3,FALSE),"")</f>
        <v xml:space="preserve">UN    </v>
      </c>
      <c r="G946" s="198">
        <v>0.01</v>
      </c>
      <c r="H946" s="171">
        <f>IF($D946&lt;&gt;"",VLOOKUP($D946,'SINAPI JANEIRO-2022'!$1:$1048576,4,FALSE),"")</f>
        <v>78.37</v>
      </c>
      <c r="I946" s="172">
        <f t="shared" si="139"/>
        <v>0.78</v>
      </c>
    </row>
    <row r="947" spans="2:9">
      <c r="B947" s="156" t="s">
        <v>3576</v>
      </c>
      <c r="C947" s="157" t="s">
        <v>3565</v>
      </c>
      <c r="D947" s="56">
        <v>38383</v>
      </c>
      <c r="E947" s="168" t="str">
        <f>IF($D947&lt;&gt;"",VLOOKUP($D947,'SINAPI JANEIRO-2022'!$A$1:G113356,2,FALSE),"")</f>
        <v>LIXA D'AGUA EM FOLHA, GRAO 100</v>
      </c>
      <c r="F947" s="169" t="str">
        <f>IF($D947&lt;&gt;"",VLOOKUP($D947,'SINAPI JANEIRO-2022'!$1:$1048576,3,FALSE),"")</f>
        <v xml:space="preserve">UN    </v>
      </c>
      <c r="G947" s="198">
        <v>0.01</v>
      </c>
      <c r="H947" s="171">
        <f>IF($D947&lt;&gt;"",VLOOKUP($D947,'SINAPI JANEIRO-2022'!$1:$1048576,4,FALSE),"")</f>
        <v>2.19</v>
      </c>
      <c r="I947" s="172">
        <f t="shared" si="139"/>
        <v>0.02</v>
      </c>
    </row>
    <row r="948" spans="2:9" ht="14.25" customHeight="1">
      <c r="B948" s="180"/>
      <c r="C948" s="181"/>
      <c r="D948" s="181"/>
      <c r="E948" s="182"/>
      <c r="F948" s="181"/>
      <c r="G948" s="183"/>
      <c r="H948" s="184"/>
      <c r="I948" s="185"/>
    </row>
    <row r="949" spans="2:9" ht="14.25" customHeight="1">
      <c r="B949" s="180"/>
      <c r="C949" s="181"/>
      <c r="D949" s="181"/>
      <c r="E949" s="182"/>
      <c r="F949" s="181"/>
      <c r="G949" s="183"/>
      <c r="H949" s="184"/>
      <c r="I949" s="185"/>
    </row>
    <row r="950" spans="2:9" ht="14.25" customHeight="1">
      <c r="B950" s="163"/>
      <c r="C950" s="157"/>
      <c r="D950" s="158"/>
      <c r="E950" s="159"/>
      <c r="F950" s="157"/>
      <c r="G950" s="160"/>
      <c r="H950" s="161"/>
      <c r="I950" s="162"/>
    </row>
    <row r="951" spans="2:9" ht="31.5" customHeight="1">
      <c r="B951" s="164" t="s">
        <v>11192</v>
      </c>
      <c r="C951" s="59"/>
      <c r="D951" s="59"/>
      <c r="E951" s="46" t="s">
        <v>4017</v>
      </c>
      <c r="F951" s="47" t="s">
        <v>53</v>
      </c>
      <c r="G951" s="165">
        <v>1</v>
      </c>
      <c r="H951" s="166"/>
      <c r="I951" s="167">
        <f>TRUNC(SUM(I952:I956),2)</f>
        <v>18.29</v>
      </c>
    </row>
    <row r="952" spans="2:9" ht="25.5">
      <c r="B952" s="49" t="s">
        <v>3576</v>
      </c>
      <c r="C952" s="50" t="s">
        <v>3565</v>
      </c>
      <c r="D952" s="188">
        <v>301</v>
      </c>
      <c r="E952" s="168" t="str">
        <f>IF($D952&lt;&gt;"",VLOOKUP($D952,'SINAPI JANEIRO-2022'!$A$1:G113382,2,FALSE),"")</f>
        <v>ANEL BORRACHA PARA TUBO ESGOTO PREDIAL, DN 100 MM (NBR 5688)</v>
      </c>
      <c r="F952" s="169" t="str">
        <f>IF($D952&lt;&gt;"",VLOOKUP($D952,'SINAPI JANEIRO-2022'!$1:$1048576,3,FALSE),"")</f>
        <v xml:space="preserve">UN    </v>
      </c>
      <c r="G952" s="215">
        <v>1</v>
      </c>
      <c r="H952" s="171">
        <f>IF($D952&lt;&gt;"",VLOOKUP($D952,'SINAPI JANEIRO-2022'!$1:$1048576,4,FALSE),"")</f>
        <v>5.45</v>
      </c>
      <c r="I952" s="172">
        <f t="shared" ref="I952:I956" si="140">TRUNC(G952*H952,2)</f>
        <v>5.45</v>
      </c>
    </row>
    <row r="953" spans="2:9">
      <c r="B953" s="49" t="s">
        <v>3564</v>
      </c>
      <c r="C953" s="50" t="s">
        <v>3565</v>
      </c>
      <c r="D953" s="188">
        <v>20043</v>
      </c>
      <c r="E953" s="168" t="str">
        <f>IF($D953&lt;&gt;"",VLOOKUP($D953,'SINAPI JANEIRO-2022'!$A$1:G113383,2,FALSE),"")</f>
        <v>REDUCAO EXCENTRICA PVC P/ ESG PREDIAL DN 100 X 50MM</v>
      </c>
      <c r="F953" s="169" t="str">
        <f>IF($D953&lt;&gt;"",VLOOKUP($D953,'SINAPI JANEIRO-2022'!$1:$1048576,3,FALSE),"")</f>
        <v xml:space="preserve">UN    </v>
      </c>
      <c r="G953" s="215">
        <v>1</v>
      </c>
      <c r="H953" s="171">
        <f>IF($D953&lt;&gt;"",VLOOKUP($D953,'SINAPI JANEIRO-2022'!$1:$1048576,4,FALSE),"")</f>
        <v>9.2100000000000009</v>
      </c>
      <c r="I953" s="172">
        <f t="shared" si="140"/>
        <v>9.2100000000000009</v>
      </c>
    </row>
    <row r="954" spans="2:9" ht="38.25">
      <c r="B954" s="49" t="s">
        <v>3564</v>
      </c>
      <c r="C954" s="50" t="s">
        <v>3565</v>
      </c>
      <c r="D954" s="188">
        <v>20078</v>
      </c>
      <c r="E954" s="168" t="str">
        <f>IF($D954&lt;&gt;"",VLOOKUP($D954,'SINAPI JANEIRO-2022'!$A$1:G113384,2,FALSE),"")</f>
        <v>PASTA LUBRIFICANTE PARA TUBOS E CONEXOES COM JUNTA ELASTICA, EMBALAGEM DE *400* GR (USO EM PVC, ACO, POLIETILENO E OUTROS)</v>
      </c>
      <c r="F954" s="169" t="str">
        <f>IF($D954&lt;&gt;"",VLOOKUP($D954,'SINAPI JANEIRO-2022'!$1:$1048576,3,FALSE),"")</f>
        <v xml:space="preserve">UN    </v>
      </c>
      <c r="G954" s="215">
        <v>4.5999999999999999E-2</v>
      </c>
      <c r="H954" s="171">
        <f>IF($D954&lt;&gt;"",VLOOKUP($D954,'SINAPI JANEIRO-2022'!$1:$1048576,4,FALSE),"")</f>
        <v>28.55</v>
      </c>
      <c r="I954" s="172">
        <f t="shared" si="140"/>
        <v>1.31</v>
      </c>
    </row>
    <row r="955" spans="2:9" ht="25.5">
      <c r="B955" s="49" t="s">
        <v>3564</v>
      </c>
      <c r="C955" s="50" t="s">
        <v>3565</v>
      </c>
      <c r="D955" s="188">
        <v>88248</v>
      </c>
      <c r="E955" s="168" t="str">
        <f>IF($D955&lt;&gt;"",VLOOKUP($D955,'SINAPI JANEIRO-2022'!$A$1:G113385,2,FALSE),"")</f>
        <v>AUXILIAR DE ENCANADOR OU BOMBEIRO HIDRÁULICO COM ENCARGOS COMPLEMENTARES</v>
      </c>
      <c r="F955" s="169" t="str">
        <f>IF($D955&lt;&gt;"",VLOOKUP($D955,'SINAPI JANEIRO-2022'!$1:$1048576,3,FALSE),"")</f>
        <v>H</v>
      </c>
      <c r="G955" s="215">
        <v>7.0000000000000007E-2</v>
      </c>
      <c r="H955" s="171">
        <f>IF($D955&lt;&gt;"",VLOOKUP($D955,'SINAPI JANEIRO-2022'!$1:$1048576,4,FALSE),"")</f>
        <v>14.52</v>
      </c>
      <c r="I955" s="172">
        <f t="shared" si="140"/>
        <v>1.01</v>
      </c>
    </row>
    <row r="956" spans="2:9" ht="25.5">
      <c r="B956" s="49" t="s">
        <v>3564</v>
      </c>
      <c r="C956" s="50" t="s">
        <v>3565</v>
      </c>
      <c r="D956" s="188">
        <v>88267</v>
      </c>
      <c r="E956" s="168" t="str">
        <f>IF($D956&lt;&gt;"",VLOOKUP($D956,'SINAPI JANEIRO-2022'!$A$1:G113386,2,FALSE),"")</f>
        <v>ENCANADOR OU BOMBEIRO HIDRÁULICO COM ENCARGOS COMPLEMENTARES</v>
      </c>
      <c r="F956" s="169" t="str">
        <f>IF($D956&lt;&gt;"",VLOOKUP($D956,'SINAPI JANEIRO-2022'!$1:$1048576,3,FALSE),"")</f>
        <v>H</v>
      </c>
      <c r="G956" s="215">
        <v>7.0000000000000007E-2</v>
      </c>
      <c r="H956" s="171">
        <f>IF($D956&lt;&gt;"",VLOOKUP($D956,'SINAPI JANEIRO-2022'!$1:$1048576,4,FALSE),"")</f>
        <v>18.72</v>
      </c>
      <c r="I956" s="172">
        <f t="shared" si="140"/>
        <v>1.31</v>
      </c>
    </row>
    <row r="957" spans="2:9" ht="14.25" customHeight="1">
      <c r="B957" s="163"/>
      <c r="C957" s="157"/>
      <c r="D957" s="158"/>
      <c r="E957" s="159"/>
      <c r="F957" s="157"/>
      <c r="G957" s="160"/>
      <c r="H957" s="161"/>
      <c r="I957" s="162"/>
    </row>
    <row r="958" spans="2:9" ht="36" customHeight="1">
      <c r="B958" s="164" t="s">
        <v>11193</v>
      </c>
      <c r="C958" s="59"/>
      <c r="D958" s="59"/>
      <c r="E958" s="46" t="s">
        <v>12681</v>
      </c>
      <c r="F958" s="47" t="s">
        <v>53</v>
      </c>
      <c r="G958" s="165">
        <v>1</v>
      </c>
      <c r="H958" s="166"/>
      <c r="I958" s="167">
        <f>TRUNC(SUM(I959:I964),2)</f>
        <v>45.89</v>
      </c>
    </row>
    <row r="959" spans="2:9" ht="34.5" customHeight="1">
      <c r="B959" s="49" t="s">
        <v>3576</v>
      </c>
      <c r="C959" s="50" t="s">
        <v>3565</v>
      </c>
      <c r="D959" s="188">
        <v>20078</v>
      </c>
      <c r="E959" s="168" t="str">
        <f>IF($D959&lt;&gt;"",VLOOKUP($D959,'SINAPI JANEIRO-2022'!$A$1:G113389,2,FALSE),"")</f>
        <v>PASTA LUBRIFICANTE PARA TUBOS E CONEXOES COM JUNTA ELASTICA, EMBALAGEM DE *400* GR (USO EM PVC, ACO, POLIETILENO E OUTROS)</v>
      </c>
      <c r="F959" s="169" t="str">
        <f>IF($D959&lt;&gt;"",VLOOKUP($D959,'SINAPI JANEIRO-2022'!$1:$1048576,3,FALSE),"")</f>
        <v xml:space="preserve">UN    </v>
      </c>
      <c r="G959" s="215">
        <v>9.1999999999999998E-2</v>
      </c>
      <c r="H959" s="171">
        <f>IF($D959&lt;&gt;"",VLOOKUP($D959,'SINAPI JANEIRO-2022'!$1:$1048576,4,FALSE),"")</f>
        <v>28.55</v>
      </c>
      <c r="I959" s="172">
        <f t="shared" ref="I959:I964" si="141">TRUNC(G959*H959,2)</f>
        <v>2.62</v>
      </c>
    </row>
    <row r="960" spans="2:9" s="226" customFormat="1" ht="34.5" customHeight="1">
      <c r="B960" s="49" t="s">
        <v>3576</v>
      </c>
      <c r="C960" s="50" t="s">
        <v>3565</v>
      </c>
      <c r="D960" s="188">
        <v>11655</v>
      </c>
      <c r="E960" s="168" t="str">
        <f>IF($D960&lt;&gt;"",VLOOKUP($D960,'SINAPI JANEIRO-2022'!$A$1:G113390,2,FALSE),"")</f>
        <v>TE SANITARIO, PVC, DN 100 X 50 MM, SERIE NORMAL, PARA ESGOTO PREDIAL</v>
      </c>
      <c r="F960" s="169" t="str">
        <f>IF($D960&lt;&gt;"",VLOOKUP($D960,'SINAPI JANEIRO-2022'!$1:$1048576,3,FALSE),"")</f>
        <v xml:space="preserve">UN    </v>
      </c>
      <c r="G960" s="215">
        <v>1</v>
      </c>
      <c r="H960" s="171">
        <f>IF($D960&lt;&gt;"",VLOOKUP($D960,'SINAPI JANEIRO-2022'!$1:$1048576,4,FALSE),"")</f>
        <v>18.95</v>
      </c>
      <c r="I960" s="172">
        <f t="shared" si="141"/>
        <v>18.95</v>
      </c>
    </row>
    <row r="961" spans="2:9" ht="34.5" customHeight="1">
      <c r="B961" s="49" t="s">
        <v>3576</v>
      </c>
      <c r="C961" s="50" t="s">
        <v>3565</v>
      </c>
      <c r="D961" s="188">
        <v>298</v>
      </c>
      <c r="E961" s="168" t="str">
        <f>IF($D961&lt;&gt;"",VLOOKUP($D961,'SINAPI JANEIRO-2022'!$A$1:G113391,2,FALSE),"")</f>
        <v>ANEL BORRACHA, DN 75 MM, PARA TUBO SERIE REFORCADA ESGOTO PREDIAL</v>
      </c>
      <c r="F961" s="169" t="str">
        <f>IF($D961&lt;&gt;"",VLOOKUP($D961,'SINAPI JANEIRO-2022'!$1:$1048576,3,FALSE),"")</f>
        <v xml:space="preserve">UN    </v>
      </c>
      <c r="G961" s="215">
        <v>1</v>
      </c>
      <c r="H961" s="171">
        <f>IF($D961&lt;&gt;"",VLOOKUP($D961,'SINAPI JANEIRO-2022'!$1:$1048576,4,FALSE),"")</f>
        <v>4.92</v>
      </c>
      <c r="I961" s="172">
        <f t="shared" si="141"/>
        <v>4.92</v>
      </c>
    </row>
    <row r="962" spans="2:9" ht="34.5" customHeight="1">
      <c r="B962" s="49" t="s">
        <v>3576</v>
      </c>
      <c r="C962" s="50" t="s">
        <v>3565</v>
      </c>
      <c r="D962" s="188">
        <v>301</v>
      </c>
      <c r="E962" s="168" t="str">
        <f>IF($D962&lt;&gt;"",VLOOKUP($D962,'SINAPI JANEIRO-2022'!$A$1:G113392,2,FALSE),"")</f>
        <v>ANEL BORRACHA PARA TUBO ESGOTO PREDIAL, DN 100 MM (NBR 5688)</v>
      </c>
      <c r="F962" s="169" t="str">
        <f>IF($D962&lt;&gt;"",VLOOKUP($D962,'SINAPI JANEIRO-2022'!$1:$1048576,3,FALSE),"")</f>
        <v xml:space="preserve">UN    </v>
      </c>
      <c r="G962" s="215">
        <v>1</v>
      </c>
      <c r="H962" s="171">
        <f>IF($D962&lt;&gt;"",VLOOKUP($D962,'SINAPI JANEIRO-2022'!$1:$1048576,4,FALSE),"")</f>
        <v>5.45</v>
      </c>
      <c r="I962" s="172">
        <f t="shared" si="141"/>
        <v>5.45</v>
      </c>
    </row>
    <row r="963" spans="2:9" ht="25.5">
      <c r="B963" s="49" t="s">
        <v>3564</v>
      </c>
      <c r="C963" s="50" t="s">
        <v>3565</v>
      </c>
      <c r="D963" s="188">
        <v>88248</v>
      </c>
      <c r="E963" s="168" t="str">
        <f>IF($D963&lt;&gt;"",VLOOKUP($D963,'SINAPI JANEIRO-2022'!$A$1:G113393,2,FALSE),"")</f>
        <v>AUXILIAR DE ENCANADOR OU BOMBEIRO HIDRÁULICO COM ENCARGOS COMPLEMENTARES</v>
      </c>
      <c r="F963" s="169" t="str">
        <f>IF($D963&lt;&gt;"",VLOOKUP($D963,'SINAPI JANEIRO-2022'!$1:$1048576,3,FALSE),"")</f>
        <v>H</v>
      </c>
      <c r="G963" s="215">
        <v>0.42</v>
      </c>
      <c r="H963" s="171">
        <f>IF($D963&lt;&gt;"",VLOOKUP($D963,'SINAPI JANEIRO-2022'!$1:$1048576,4,FALSE),"")</f>
        <v>14.52</v>
      </c>
      <c r="I963" s="172">
        <f t="shared" si="141"/>
        <v>6.09</v>
      </c>
    </row>
    <row r="964" spans="2:9" ht="25.5">
      <c r="B964" s="49" t="s">
        <v>3564</v>
      </c>
      <c r="C964" s="50" t="s">
        <v>3565</v>
      </c>
      <c r="D964" s="188">
        <v>88267</v>
      </c>
      <c r="E964" s="168" t="str">
        <f>IF($D964&lt;&gt;"",VLOOKUP($D964,'SINAPI JANEIRO-2022'!$A$1:G113394,2,FALSE),"")</f>
        <v>ENCANADOR OU BOMBEIRO HIDRÁULICO COM ENCARGOS COMPLEMENTARES</v>
      </c>
      <c r="F964" s="169" t="str">
        <f>IF($D964&lt;&gt;"",VLOOKUP($D964,'SINAPI JANEIRO-2022'!$1:$1048576,3,FALSE),"")</f>
        <v>H</v>
      </c>
      <c r="G964" s="215">
        <v>0.42</v>
      </c>
      <c r="H964" s="171">
        <f>IF($D964&lt;&gt;"",VLOOKUP($D964,'SINAPI JANEIRO-2022'!$1:$1048576,4,FALSE),"")</f>
        <v>18.72</v>
      </c>
      <c r="I964" s="172">
        <f t="shared" si="141"/>
        <v>7.86</v>
      </c>
    </row>
    <row r="965" spans="2:9" ht="14.25" customHeight="1">
      <c r="B965" s="163"/>
      <c r="C965" s="157"/>
      <c r="D965" s="157"/>
      <c r="E965" s="159"/>
      <c r="F965" s="157"/>
      <c r="G965" s="160"/>
      <c r="H965" s="161"/>
      <c r="I965" s="162"/>
    </row>
    <row r="966" spans="2:9" ht="54.75" customHeight="1">
      <c r="B966" s="164" t="s">
        <v>11194</v>
      </c>
      <c r="C966" s="59"/>
      <c r="D966" s="59"/>
      <c r="E966" s="46" t="s">
        <v>12686</v>
      </c>
      <c r="F966" s="47" t="s">
        <v>53</v>
      </c>
      <c r="G966" s="165">
        <v>1</v>
      </c>
      <c r="H966" s="166"/>
      <c r="I966" s="167">
        <f>TRUNC(SUM(I967:I974),2)</f>
        <v>58.79</v>
      </c>
    </row>
    <row r="967" spans="2:9">
      <c r="B967" s="49" t="s">
        <v>3576</v>
      </c>
      <c r="C967" s="50" t="s">
        <v>3565</v>
      </c>
      <c r="D967" s="188">
        <v>122</v>
      </c>
      <c r="E967" s="168" t="str">
        <f>IF($D967&lt;&gt;"",VLOOKUP($D967,'SINAPI JANEIRO-2022'!$A$1:G113397,2,FALSE),"")</f>
        <v>ADESIVO PLASTICO PARA PVC, FRASCO COM *850* GR</v>
      </c>
      <c r="F967" s="169" t="str">
        <f>IF($D967&lt;&gt;"",VLOOKUP($D967,'SINAPI JANEIRO-2022'!$1:$1048576,3,FALSE),"")</f>
        <v xml:space="preserve">UN    </v>
      </c>
      <c r="G967" s="215">
        <v>1.4800000000000001E-2</v>
      </c>
      <c r="H967" s="171">
        <f>IF($D967&lt;&gt;"",VLOOKUP($D967,'SINAPI JANEIRO-2022'!$1:$1048576,4,FALSE),"")</f>
        <v>69.17</v>
      </c>
      <c r="I967" s="172">
        <f t="shared" ref="I967:I974" si="142">TRUNC(G967*H967,2)</f>
        <v>1.02</v>
      </c>
    </row>
    <row r="968" spans="2:9" ht="25.5">
      <c r="B968" s="49" t="s">
        <v>3576</v>
      </c>
      <c r="C968" s="50" t="s">
        <v>3565</v>
      </c>
      <c r="D968" s="188">
        <v>297</v>
      </c>
      <c r="E968" s="168" t="str">
        <f>IF($D968&lt;&gt;"",VLOOKUP($D968,'SINAPI JANEIRO-2022'!$A$1:G113398,2,FALSE),"")</f>
        <v>ANEL BORRACHA PARA TUBO ESGOTO PREDIAL, DN 75 MM (NBR 5688)</v>
      </c>
      <c r="F968" s="169" t="str">
        <f>IF($D968&lt;&gt;"",VLOOKUP($D968,'SINAPI JANEIRO-2022'!$1:$1048576,3,FALSE),"")</f>
        <v xml:space="preserve">UN    </v>
      </c>
      <c r="G968" s="215">
        <v>1</v>
      </c>
      <c r="H968" s="171">
        <f>IF($D968&lt;&gt;"",VLOOKUP($D968,'SINAPI JANEIRO-2022'!$1:$1048576,4,FALSE),"")</f>
        <v>4.53</v>
      </c>
      <c r="I968" s="172">
        <f t="shared" si="142"/>
        <v>4.53</v>
      </c>
    </row>
    <row r="969" spans="2:9" ht="25.5">
      <c r="B969" s="49" t="s">
        <v>3576</v>
      </c>
      <c r="C969" s="50" t="s">
        <v>3565</v>
      </c>
      <c r="D969" s="188">
        <v>11712</v>
      </c>
      <c r="E969" s="168" t="str">
        <f>IF($D969&lt;&gt;"",VLOOKUP($D969,'SINAPI JANEIRO-2022'!$A$1:G113399,2,FALSE),"")</f>
        <v>CAIXA SIFONADA, PVC, 150 X 150 X 50 MM, COM GRELHA QUADRADA, BRANCA (NBR 5688)</v>
      </c>
      <c r="F969" s="169" t="str">
        <f>IF($D969&lt;&gt;"",VLOOKUP($D969,'SINAPI JANEIRO-2022'!$1:$1048576,3,FALSE),"")</f>
        <v xml:space="preserve">UN    </v>
      </c>
      <c r="G969" s="215">
        <v>1</v>
      </c>
      <c r="H969" s="171">
        <f>IF($D969&lt;&gt;"",VLOOKUP($D969,'SINAPI JANEIRO-2022'!$1:$1048576,4,FALSE),"")</f>
        <v>37.89</v>
      </c>
      <c r="I969" s="172">
        <f t="shared" si="142"/>
        <v>37.89</v>
      </c>
    </row>
    <row r="970" spans="2:9" ht="38.25">
      <c r="B970" s="49" t="s">
        <v>3576</v>
      </c>
      <c r="C970" s="50" t="s">
        <v>3565</v>
      </c>
      <c r="D970" s="188">
        <v>20078</v>
      </c>
      <c r="E970" s="168" t="str">
        <f>IF($D970&lt;&gt;"",VLOOKUP($D970,'SINAPI JANEIRO-2022'!$A$1:G113400,2,FALSE),"")</f>
        <v>PASTA LUBRIFICANTE PARA TUBOS E CONEXOES COM JUNTA ELASTICA, EMBALAGEM DE *400* GR (USO EM PVC, ACO, POLIETILENO E OUTROS)</v>
      </c>
      <c r="F970" s="169" t="str">
        <f>IF($D970&lt;&gt;"",VLOOKUP($D970,'SINAPI JANEIRO-2022'!$1:$1048576,3,FALSE),"")</f>
        <v xml:space="preserve">UN    </v>
      </c>
      <c r="G970" s="215">
        <v>0.03</v>
      </c>
      <c r="H970" s="171">
        <f>IF($D970&lt;&gt;"",VLOOKUP($D970,'SINAPI JANEIRO-2022'!$1:$1048576,4,FALSE),"")</f>
        <v>28.55</v>
      </c>
      <c r="I970" s="172">
        <f t="shared" si="142"/>
        <v>0.85</v>
      </c>
    </row>
    <row r="971" spans="2:9" ht="25.5">
      <c r="B971" s="49" t="s">
        <v>3564</v>
      </c>
      <c r="C971" s="50" t="s">
        <v>3565</v>
      </c>
      <c r="D971" s="188">
        <v>20083</v>
      </c>
      <c r="E971" s="168" t="str">
        <f>IF($D971&lt;&gt;"",VLOOKUP($D971,'SINAPI JANEIRO-2022'!$A$1:G113401,2,FALSE),"")</f>
        <v>SOLUCAO PREPARADORA / LIMPADORA PARA PVC, FRASCO COM 1000 CM3</v>
      </c>
      <c r="F971" s="169" t="str">
        <f>IF($D971&lt;&gt;"",VLOOKUP($D971,'SINAPI JANEIRO-2022'!$1:$1048576,3,FALSE),"")</f>
        <v xml:space="preserve">UN    </v>
      </c>
      <c r="G971" s="215">
        <v>2.2499999999999999E-2</v>
      </c>
      <c r="H971" s="171">
        <f>IF($D971&lt;&gt;"",VLOOKUP($D971,'SINAPI JANEIRO-2022'!$1:$1048576,4,FALSE),"")</f>
        <v>78.37</v>
      </c>
      <c r="I971" s="172">
        <f t="shared" si="142"/>
        <v>1.76</v>
      </c>
    </row>
    <row r="972" spans="2:9">
      <c r="B972" s="49" t="s">
        <v>3564</v>
      </c>
      <c r="C972" s="50" t="s">
        <v>3565</v>
      </c>
      <c r="D972" s="188">
        <v>38383</v>
      </c>
      <c r="E972" s="168" t="str">
        <f>IF($D972&lt;&gt;"",VLOOKUP($D972,'SINAPI JANEIRO-2022'!$A$1:G113402,2,FALSE),"")</f>
        <v>LIXA D'AGUA EM FOLHA, GRAO 100</v>
      </c>
      <c r="F972" s="169" t="str">
        <f>IF($D972&lt;&gt;"",VLOOKUP($D972,'SINAPI JANEIRO-2022'!$1:$1048576,3,FALSE),"")</f>
        <v xml:space="preserve">UN    </v>
      </c>
      <c r="G972" s="215">
        <v>5.7000000000000002E-2</v>
      </c>
      <c r="H972" s="171">
        <f>IF($D972&lt;&gt;"",VLOOKUP($D972,'SINAPI JANEIRO-2022'!$1:$1048576,4,FALSE),"")</f>
        <v>2.19</v>
      </c>
      <c r="I972" s="172">
        <f t="shared" si="142"/>
        <v>0.12</v>
      </c>
    </row>
    <row r="973" spans="2:9" ht="25.5">
      <c r="B973" s="49" t="s">
        <v>3564</v>
      </c>
      <c r="C973" s="50" t="s">
        <v>3565</v>
      </c>
      <c r="D973" s="188">
        <v>88248</v>
      </c>
      <c r="E973" s="168" t="str">
        <f>IF($D973&lt;&gt;"",VLOOKUP($D973,'SINAPI JANEIRO-2022'!$A$1:G113403,2,FALSE),"")</f>
        <v>AUXILIAR DE ENCANADOR OU BOMBEIRO HIDRÁULICO COM ENCARGOS COMPLEMENTARES</v>
      </c>
      <c r="F973" s="169" t="str">
        <f>IF($D973&lt;&gt;"",VLOOKUP($D973,'SINAPI JANEIRO-2022'!$1:$1048576,3,FALSE),"")</f>
        <v>H</v>
      </c>
      <c r="G973" s="215">
        <v>0.38</v>
      </c>
      <c r="H973" s="171">
        <f>IF($D973&lt;&gt;"",VLOOKUP($D973,'SINAPI JANEIRO-2022'!$1:$1048576,4,FALSE),"")</f>
        <v>14.52</v>
      </c>
      <c r="I973" s="172">
        <f t="shared" si="142"/>
        <v>5.51</v>
      </c>
    </row>
    <row r="974" spans="2:9" ht="25.5">
      <c r="B974" s="49" t="s">
        <v>3564</v>
      </c>
      <c r="C974" s="50" t="s">
        <v>3565</v>
      </c>
      <c r="D974" s="188">
        <v>88267</v>
      </c>
      <c r="E974" s="168" t="str">
        <f>IF($D974&lt;&gt;"",VLOOKUP($D974,'SINAPI JANEIRO-2022'!$A$1:G113404,2,FALSE),"")</f>
        <v>ENCANADOR OU BOMBEIRO HIDRÁULICO COM ENCARGOS COMPLEMENTARES</v>
      </c>
      <c r="F974" s="169" t="str">
        <f>IF($D974&lt;&gt;"",VLOOKUP($D974,'SINAPI JANEIRO-2022'!$1:$1048576,3,FALSE),"")</f>
        <v>H</v>
      </c>
      <c r="G974" s="215">
        <v>0.38</v>
      </c>
      <c r="H974" s="171">
        <f>IF($D974&lt;&gt;"",VLOOKUP($D974,'SINAPI JANEIRO-2022'!$1:$1048576,4,FALSE),"")</f>
        <v>18.72</v>
      </c>
      <c r="I974" s="172">
        <f t="shared" si="142"/>
        <v>7.11</v>
      </c>
    </row>
    <row r="975" spans="2:9" ht="14.25" customHeight="1">
      <c r="B975" s="163"/>
      <c r="C975" s="157"/>
      <c r="D975" s="158"/>
      <c r="E975" s="159"/>
      <c r="F975" s="157"/>
      <c r="G975" s="160"/>
      <c r="H975" s="161"/>
      <c r="I975" s="162"/>
    </row>
    <row r="976" spans="2:9" ht="24.75" customHeight="1">
      <c r="B976" s="164" t="s">
        <v>11830</v>
      </c>
      <c r="C976" s="59"/>
      <c r="D976" s="59"/>
      <c r="E976" s="46" t="s">
        <v>11831</v>
      </c>
      <c r="F976" s="47" t="s">
        <v>53</v>
      </c>
      <c r="G976" s="165">
        <v>1</v>
      </c>
      <c r="H976" s="166"/>
      <c r="I976" s="167">
        <f>TRUNC(SUM(I977:I981),2)</f>
        <v>55.58</v>
      </c>
    </row>
    <row r="977" spans="2:9" ht="30" customHeight="1">
      <c r="B977" s="49" t="s">
        <v>3576</v>
      </c>
      <c r="C977" s="50" t="s">
        <v>3565</v>
      </c>
      <c r="D977" s="188">
        <v>88248</v>
      </c>
      <c r="E977" s="168" t="str">
        <f>IF($D977&lt;&gt;"",VLOOKUP($D977,'SINAPI JANEIRO-2022'!$A$1:G113407,2,FALSE),"")</f>
        <v>AUXILIAR DE ENCANADOR OU BOMBEIRO HIDRÁULICO COM ENCARGOS COMPLEMENTARES</v>
      </c>
      <c r="F977" s="169" t="str">
        <f>IF($D977&lt;&gt;"",VLOOKUP($D977,'SINAPI JANEIRO-2022'!$1:$1048576,3,FALSE),"")</f>
        <v>H</v>
      </c>
      <c r="G977" s="215">
        <v>0.873</v>
      </c>
      <c r="H977" s="171">
        <f>IF($D977&lt;&gt;"",VLOOKUP($D977,'SINAPI JANEIRO-2022'!$1:$1048576,4,FALSE),"")</f>
        <v>14.52</v>
      </c>
      <c r="I977" s="172">
        <f t="shared" ref="I977:I981" si="143">TRUNC(G977*H977,2)</f>
        <v>12.67</v>
      </c>
    </row>
    <row r="978" spans="2:9" ht="30" customHeight="1">
      <c r="B978" s="49" t="s">
        <v>3564</v>
      </c>
      <c r="C978" s="50" t="s">
        <v>3565</v>
      </c>
      <c r="D978" s="188">
        <v>88267</v>
      </c>
      <c r="E978" s="168" t="str">
        <f>IF($D978&lt;&gt;"",VLOOKUP($D978,'SINAPI JANEIRO-2022'!$A$1:G113408,2,FALSE),"")</f>
        <v>ENCANADOR OU BOMBEIRO HIDRÁULICO COM ENCARGOS COMPLEMENTARES</v>
      </c>
      <c r="F978" s="169" t="str">
        <f>IF($D978&lt;&gt;"",VLOOKUP($D978,'SINAPI JANEIRO-2022'!$1:$1048576,3,FALSE),"")</f>
        <v>H</v>
      </c>
      <c r="G978" s="215">
        <v>0.873</v>
      </c>
      <c r="H978" s="171">
        <f>IF($D978&lt;&gt;"",VLOOKUP($D978,'SINAPI JANEIRO-2022'!$1:$1048576,4,FALSE),"")</f>
        <v>18.72</v>
      </c>
      <c r="I978" s="172">
        <f t="shared" si="143"/>
        <v>16.34</v>
      </c>
    </row>
    <row r="979" spans="2:9" ht="30" customHeight="1">
      <c r="B979" s="49" t="s">
        <v>3564</v>
      </c>
      <c r="C979" s="50" t="s">
        <v>3565</v>
      </c>
      <c r="D979" s="188">
        <v>3148</v>
      </c>
      <c r="E979" s="168" t="str">
        <f>IF($D979&lt;&gt;"",VLOOKUP($D979,'SINAPI JANEIRO-2022'!$A$1:G113409,2,FALSE),"")</f>
        <v>FITA VEDA ROSCA EM ROLOS DE 18 MM X 50 M (L X C)</v>
      </c>
      <c r="F979" s="169" t="str">
        <f>IF($D979&lt;&gt;"",VLOOKUP($D979,'SINAPI JANEIRO-2022'!$1:$1048576,3,FALSE),"")</f>
        <v xml:space="preserve">UN    </v>
      </c>
      <c r="G979" s="215">
        <v>1.7000000000000001E-2</v>
      </c>
      <c r="H979" s="171">
        <f>IF($D979&lt;&gt;"",VLOOKUP($D979,'SINAPI JANEIRO-2022'!$1:$1048576,4,FALSE),"")</f>
        <v>18.440000000000001</v>
      </c>
      <c r="I979" s="172">
        <f t="shared" si="143"/>
        <v>0.31</v>
      </c>
    </row>
    <row r="980" spans="2:9" ht="30" customHeight="1">
      <c r="B980" s="49" t="s">
        <v>3564</v>
      </c>
      <c r="C980" s="50" t="s">
        <v>3565</v>
      </c>
      <c r="D980" s="188">
        <v>3458</v>
      </c>
      <c r="E980" s="168" t="str">
        <f>IF($D980&lt;&gt;"",VLOOKUP($D980,'SINAPI JANEIRO-2022'!$A$1:G113410,2,FALSE),"")</f>
        <v>COTOVELO 90 GRAUS DE FERRO GALVANIZADO, COM ROSCA BSP, DE 1 1/2"</v>
      </c>
      <c r="F980" s="169" t="str">
        <f>IF($D980&lt;&gt;"",VLOOKUP($D980,'SINAPI JANEIRO-2022'!$1:$1048576,3,FALSE),"")</f>
        <v xml:space="preserve">UN    </v>
      </c>
      <c r="G980" s="215">
        <v>1</v>
      </c>
      <c r="H980" s="171">
        <f>IF($D980&lt;&gt;"",VLOOKUP($D980,'SINAPI JANEIRO-2022'!$1:$1048576,4,FALSE),"")</f>
        <v>25.97</v>
      </c>
      <c r="I980" s="172">
        <f t="shared" si="143"/>
        <v>25.97</v>
      </c>
    </row>
    <row r="981" spans="2:9" ht="30" customHeight="1">
      <c r="B981" s="49" t="s">
        <v>3564</v>
      </c>
      <c r="C981" s="50" t="s">
        <v>3565</v>
      </c>
      <c r="D981" s="188">
        <v>7307</v>
      </c>
      <c r="E981" s="168" t="str">
        <f>IF($D981&lt;&gt;"",VLOOKUP($D981,'SINAPI JANEIRO-2022'!$A$1:G113411,2,FALSE),"")</f>
        <v>FUNDO ANTICORROSIVO PARA METAIS FERROSOS (ZARCAO)</v>
      </c>
      <c r="F981" s="169" t="str">
        <f>IF($D981&lt;&gt;"",VLOOKUP($D981,'SINAPI JANEIRO-2022'!$1:$1048576,3,FALSE),"")</f>
        <v xml:space="preserve">L     </v>
      </c>
      <c r="G981" s="215">
        <v>0.01</v>
      </c>
      <c r="H981" s="171">
        <f>IF($D981&lt;&gt;"",VLOOKUP($D981,'SINAPI JANEIRO-2022'!$1:$1048576,4,FALSE),"")</f>
        <v>29.66</v>
      </c>
      <c r="I981" s="172">
        <f t="shared" si="143"/>
        <v>0.28999999999999998</v>
      </c>
    </row>
    <row r="982" spans="2:9" ht="14.25" customHeight="1">
      <c r="B982" s="163"/>
      <c r="C982" s="348"/>
      <c r="D982" s="158"/>
      <c r="E982" s="347"/>
      <c r="F982" s="348"/>
      <c r="G982" s="349"/>
      <c r="H982" s="161"/>
      <c r="I982" s="162"/>
    </row>
    <row r="983" spans="2:9" ht="14.25" customHeight="1">
      <c r="B983" s="163"/>
      <c r="C983" s="157"/>
      <c r="D983" s="158"/>
      <c r="E983" s="159"/>
      <c r="F983" s="157"/>
      <c r="G983" s="160"/>
      <c r="H983" s="161"/>
      <c r="I983" s="162"/>
    </row>
    <row r="984" spans="2:9" ht="18" customHeight="1">
      <c r="B984" s="254" t="s">
        <v>3727</v>
      </c>
      <c r="C984" s="255"/>
      <c r="D984" s="255"/>
      <c r="E984" s="255"/>
      <c r="F984" s="255"/>
      <c r="G984" s="255"/>
      <c r="H984" s="255"/>
      <c r="I984" s="256"/>
    </row>
    <row r="985" spans="2:9" ht="14.25" customHeight="1">
      <c r="B985" s="180"/>
      <c r="C985" s="181"/>
      <c r="D985" s="181"/>
      <c r="E985" s="182"/>
      <c r="F985" s="181"/>
      <c r="G985" s="183"/>
      <c r="H985" s="184"/>
      <c r="I985" s="185"/>
    </row>
    <row r="986" spans="2:9" ht="51" customHeight="1">
      <c r="B986" s="164" t="s">
        <v>3729</v>
      </c>
      <c r="C986" s="59"/>
      <c r="D986" s="59"/>
      <c r="E986" s="46" t="s">
        <v>3730</v>
      </c>
      <c r="F986" s="47" t="s">
        <v>53</v>
      </c>
      <c r="G986" s="165"/>
      <c r="H986" s="166"/>
      <c r="I986" s="167">
        <f>TRUNC(SUM(I987:I996),2)</f>
        <v>868.68</v>
      </c>
    </row>
    <row r="987" spans="2:9" ht="25.5">
      <c r="B987" s="49" t="s">
        <v>3564</v>
      </c>
      <c r="C987" s="50" t="s">
        <v>3565</v>
      </c>
      <c r="D987" s="54">
        <v>88248</v>
      </c>
      <c r="E987" s="168" t="str">
        <f>IF($D987&lt;&gt;"",VLOOKUP($D987,'SINAPI JANEIRO-2022'!$A$1:G113415,2,FALSE),"")</f>
        <v>AUXILIAR DE ENCANADOR OU BOMBEIRO HIDRÁULICO COM ENCARGOS COMPLEMENTARES</v>
      </c>
      <c r="F987" s="169" t="str">
        <f>IF($D987&lt;&gt;"",VLOOKUP($D987,'SINAPI JANEIRO-2022'!$1:$1048576,3,FALSE),"")</f>
        <v>H</v>
      </c>
      <c r="G987" s="170">
        <v>3</v>
      </c>
      <c r="H987" s="171">
        <f>IF($D987&lt;&gt;"",VLOOKUP($D987,'SINAPI JANEIRO-2022'!$1:$1048576,4,FALSE),"")</f>
        <v>14.52</v>
      </c>
      <c r="I987" s="172">
        <f t="shared" ref="I987:I988" si="144">TRUNC(G987*H987,2)</f>
        <v>43.56</v>
      </c>
    </row>
    <row r="988" spans="2:9" ht="25.5">
      <c r="B988" s="49" t="s">
        <v>3564</v>
      </c>
      <c r="C988" s="50" t="s">
        <v>3565</v>
      </c>
      <c r="D988" s="54">
        <v>88267</v>
      </c>
      <c r="E988" s="168" t="str">
        <f>IF($D988&lt;&gt;"",VLOOKUP($D988,'SINAPI JANEIRO-2022'!$A$1:G113416,2,FALSE),"")</f>
        <v>ENCANADOR OU BOMBEIRO HIDRÁULICO COM ENCARGOS COMPLEMENTARES</v>
      </c>
      <c r="F988" s="169" t="str">
        <f>IF($D988&lt;&gt;"",VLOOKUP($D988,'SINAPI JANEIRO-2022'!$1:$1048576,3,FALSE),"")</f>
        <v>H</v>
      </c>
      <c r="G988" s="170">
        <v>3</v>
      </c>
      <c r="H988" s="171">
        <f>IF($D988&lt;&gt;"",VLOOKUP($D988,'SINAPI JANEIRO-2022'!$1:$1048576,4,FALSE),"")</f>
        <v>18.72</v>
      </c>
      <c r="I988" s="172">
        <f t="shared" si="144"/>
        <v>56.16</v>
      </c>
    </row>
    <row r="989" spans="2:9" ht="25.5" customHeight="1">
      <c r="B989" s="49" t="s">
        <v>3576</v>
      </c>
      <c r="C989" s="50" t="s">
        <v>3577</v>
      </c>
      <c r="D989" s="54"/>
      <c r="E989" s="212" t="s">
        <v>3731</v>
      </c>
      <c r="F989" s="213" t="s">
        <v>3519</v>
      </c>
      <c r="G989" s="170">
        <v>1</v>
      </c>
      <c r="H989" s="171">
        <v>2.66</v>
      </c>
      <c r="I989" s="172">
        <f t="shared" ref="I989:I996" si="145">TRUNC(G989*H989,2)</f>
        <v>2.66</v>
      </c>
    </row>
    <row r="990" spans="2:9" ht="38.25">
      <c r="B990" s="49" t="s">
        <v>3576</v>
      </c>
      <c r="C990" s="50" t="s">
        <v>3565</v>
      </c>
      <c r="D990" s="54">
        <v>11686</v>
      </c>
      <c r="E990" s="168" t="str">
        <f>IF($D990&lt;&gt;"",VLOOKUP($D990,'SINAPI JANEIRO-2022'!$A$1:G113418,2,FALSE),"")</f>
        <v>CONJUNTO DE LIGACAO PARA BACIA SANITARIA EM PLASTICO BRANCO COM TUBO, CANOPLA E ANEL DE EXPANSAO (TUBO 1.1/2 '' X 20 CM)</v>
      </c>
      <c r="F990" s="169" t="str">
        <f>IF($D990&lt;&gt;"",VLOOKUP($D990,'SINAPI JANEIRO-2022'!$1:$1048576,3,FALSE),"")</f>
        <v xml:space="preserve">UN    </v>
      </c>
      <c r="G990" s="170">
        <v>1</v>
      </c>
      <c r="H990" s="171">
        <f>IF($D990&lt;&gt;"",VLOOKUP($D990,'SINAPI JANEIRO-2022'!$1:$1048576,4,FALSE),"")</f>
        <v>10.5</v>
      </c>
      <c r="I990" s="172">
        <f t="shared" si="145"/>
        <v>10.5</v>
      </c>
    </row>
    <row r="991" spans="2:9">
      <c r="B991" s="49" t="s">
        <v>3576</v>
      </c>
      <c r="C991" s="50" t="s">
        <v>3565</v>
      </c>
      <c r="D991" s="54">
        <v>11683</v>
      </c>
      <c r="E991" s="168" t="str">
        <f>IF($D991&lt;&gt;"",VLOOKUP($D991,'SINAPI JANEIRO-2022'!$A$1:G113419,2,FALSE),"")</f>
        <v>ENGATE / RABICHO FLEXIVEL INOX 1/2 " X 30 CM</v>
      </c>
      <c r="F991" s="169" t="str">
        <f>IF($D991&lt;&gt;"",VLOOKUP($D991,'SINAPI JANEIRO-2022'!$1:$1048576,3,FALSE),"")</f>
        <v xml:space="preserve">UN    </v>
      </c>
      <c r="G991" s="170">
        <v>1</v>
      </c>
      <c r="H991" s="171">
        <f>IF($D991&lt;&gt;"",VLOOKUP($D991,'SINAPI JANEIRO-2022'!$1:$1048576,4,FALSE),"")</f>
        <v>34.11</v>
      </c>
      <c r="I991" s="172">
        <f t="shared" si="145"/>
        <v>34.11</v>
      </c>
    </row>
    <row r="992" spans="2:9">
      <c r="B992" s="49" t="s">
        <v>3576</v>
      </c>
      <c r="C992" s="50" t="s">
        <v>3565</v>
      </c>
      <c r="D992" s="54">
        <v>3146</v>
      </c>
      <c r="E992" s="168" t="str">
        <f>IF($D992&lt;&gt;"",VLOOKUP($D992,'SINAPI JANEIRO-2022'!$A$1:G113420,2,FALSE),"")</f>
        <v>FITA VEDA ROSCA EM ROLOS DE 18 MM X 10 M (L X C)</v>
      </c>
      <c r="F992" s="169" t="str">
        <f>IF($D992&lt;&gt;"",VLOOKUP($D992,'SINAPI JANEIRO-2022'!$1:$1048576,3,FALSE),"")</f>
        <v xml:space="preserve">UN    </v>
      </c>
      <c r="G992" s="170">
        <v>5.6000000000000001E-2</v>
      </c>
      <c r="H992" s="171">
        <f>IF($D992&lt;&gt;"",VLOOKUP($D992,'SINAPI JANEIRO-2022'!$1:$1048576,4,FALSE),"")</f>
        <v>5</v>
      </c>
      <c r="I992" s="172">
        <f t="shared" si="145"/>
        <v>0.28000000000000003</v>
      </c>
    </row>
    <row r="993" spans="2:9" ht="25.5">
      <c r="B993" s="49" t="s">
        <v>3576</v>
      </c>
      <c r="C993" s="50" t="s">
        <v>3565</v>
      </c>
      <c r="D993" s="54">
        <v>3520</v>
      </c>
      <c r="E993" s="168" t="str">
        <f>IF($D993&lt;&gt;"",VLOOKUP($D993,'SINAPI JANEIRO-2022'!$A$1:G113421,2,FALSE),"")</f>
        <v>JOELHO PVC, SOLDAVEL, PB, 90 GRAUS, DN 100 MM, PARA ESGOTO PREDIAL</v>
      </c>
      <c r="F993" s="169" t="str">
        <f>IF($D993&lt;&gt;"",VLOOKUP($D993,'SINAPI JANEIRO-2022'!$1:$1048576,3,FALSE),"")</f>
        <v xml:space="preserve">UN    </v>
      </c>
      <c r="G993" s="170">
        <v>1</v>
      </c>
      <c r="H993" s="171">
        <f>IF($D993&lt;&gt;"",VLOOKUP($D993,'SINAPI JANEIRO-2022'!$1:$1048576,4,FALSE),"")</f>
        <v>10.33</v>
      </c>
      <c r="I993" s="172">
        <f t="shared" si="145"/>
        <v>10.33</v>
      </c>
    </row>
    <row r="994" spans="2:9">
      <c r="B994" s="49" t="s">
        <v>3576</v>
      </c>
      <c r="C994" s="50" t="s">
        <v>3565</v>
      </c>
      <c r="D994" s="54">
        <v>10498</v>
      </c>
      <c r="E994" s="168" t="str">
        <f>IF($D994&lt;&gt;"",VLOOKUP($D994,'SINAPI JANEIRO-2022'!$A$1:G113422,2,FALSE),"")</f>
        <v>MASSA PARA VIDRO</v>
      </c>
      <c r="F994" s="169" t="str">
        <f>IF($D994&lt;&gt;"",VLOOKUP($D994,'SINAPI JANEIRO-2022'!$1:$1048576,3,FALSE),"")</f>
        <v xml:space="preserve">KG    </v>
      </c>
      <c r="G994" s="170">
        <v>0.1</v>
      </c>
      <c r="H994" s="171">
        <f>IF($D994&lt;&gt;"",VLOOKUP($D994,'SINAPI JANEIRO-2022'!$1:$1048576,4,FALSE),"")</f>
        <v>15.02</v>
      </c>
      <c r="I994" s="172">
        <f t="shared" si="145"/>
        <v>1.5</v>
      </c>
    </row>
    <row r="995" spans="2:9" ht="38.25">
      <c r="B995" s="49" t="s">
        <v>3576</v>
      </c>
      <c r="C995" s="50" t="s">
        <v>3565</v>
      </c>
      <c r="D995" s="54">
        <v>4351</v>
      </c>
      <c r="E995" s="168" t="str">
        <f>IF($D995&lt;&gt;"",VLOOKUP($D995,'SINAPI JANEIRO-2022'!$A$1:G113423,2,FALSE),"")</f>
        <v>PARAFUSO NIQUELADO 3 1/2" COM ACABAMENTO CROMADO PARA FIXAR PECA SANITARIA, INCLUI PORCA CEGA, ARRUELA E BUCHA DE NYLON TAMANHO S-8</v>
      </c>
      <c r="F995" s="169" t="str">
        <f>IF($D995&lt;&gt;"",VLOOKUP($D995,'SINAPI JANEIRO-2022'!$1:$1048576,3,FALSE),"")</f>
        <v xml:space="preserve">UN    </v>
      </c>
      <c r="G995" s="170">
        <v>2</v>
      </c>
      <c r="H995" s="171">
        <f>IF($D995&lt;&gt;"",VLOOKUP($D995,'SINAPI JANEIRO-2022'!$1:$1048576,4,FALSE),"")</f>
        <v>17.329999999999998</v>
      </c>
      <c r="I995" s="172">
        <f t="shared" si="145"/>
        <v>34.659999999999997</v>
      </c>
    </row>
    <row r="996" spans="2:9" ht="38.25" customHeight="1">
      <c r="B996" s="49" t="s">
        <v>3576</v>
      </c>
      <c r="C996" s="50" t="s">
        <v>3577</v>
      </c>
      <c r="D996" s="54"/>
      <c r="E996" s="52" t="s">
        <v>3732</v>
      </c>
      <c r="F996" s="216" t="s">
        <v>3519</v>
      </c>
      <c r="G996" s="170">
        <v>1</v>
      </c>
      <c r="H996" s="214">
        <v>674.92</v>
      </c>
      <c r="I996" s="172">
        <f t="shared" si="145"/>
        <v>674.92</v>
      </c>
    </row>
    <row r="997" spans="2:9" ht="14.25" customHeight="1">
      <c r="B997" s="180"/>
      <c r="C997" s="181"/>
      <c r="D997" s="181"/>
      <c r="E997" s="182"/>
      <c r="F997" s="181"/>
      <c r="G997" s="183"/>
      <c r="H997" s="184"/>
      <c r="I997" s="185"/>
    </row>
    <row r="998" spans="2:9" ht="43.5" customHeight="1">
      <c r="B998" s="164" t="s">
        <v>3734</v>
      </c>
      <c r="C998" s="59"/>
      <c r="D998" s="59"/>
      <c r="E998" s="46" t="s">
        <v>3735</v>
      </c>
      <c r="F998" s="47" t="s">
        <v>53</v>
      </c>
      <c r="G998" s="165"/>
      <c r="H998" s="166"/>
      <c r="I998" s="167">
        <f>TRUNC(SUM(I999:I1008),2)</f>
        <v>418.26</v>
      </c>
    </row>
    <row r="999" spans="2:9" ht="25.5">
      <c r="B999" s="49" t="s">
        <v>3564</v>
      </c>
      <c r="C999" s="50" t="s">
        <v>3565</v>
      </c>
      <c r="D999" s="54">
        <v>88248</v>
      </c>
      <c r="E999" s="168" t="str">
        <f>IF($D999&lt;&gt;"",VLOOKUP($D999,'SINAPI JANEIRO-2022'!$A$1:G113427,2,FALSE),"")</f>
        <v>AUXILIAR DE ENCANADOR OU BOMBEIRO HIDRÁULICO COM ENCARGOS COMPLEMENTARES</v>
      </c>
      <c r="F999" s="169" t="str">
        <f>IF($D999&lt;&gt;"",VLOOKUP($D999,'SINAPI JANEIRO-2022'!$1:$1048576,3,FALSE),"")</f>
        <v>H</v>
      </c>
      <c r="G999" s="170">
        <v>3</v>
      </c>
      <c r="H999" s="171">
        <f>IF($D999&lt;&gt;"",VLOOKUP($D999,'SINAPI JANEIRO-2022'!$1:$1048576,4,FALSE),"")</f>
        <v>14.52</v>
      </c>
      <c r="I999" s="172">
        <f t="shared" ref="I999:I1000" si="146">TRUNC(G999*H999,2)</f>
        <v>43.56</v>
      </c>
    </row>
    <row r="1000" spans="2:9" ht="25.5">
      <c r="B1000" s="49" t="s">
        <v>3564</v>
      </c>
      <c r="C1000" s="50" t="s">
        <v>3565</v>
      </c>
      <c r="D1000" s="54">
        <v>88267</v>
      </c>
      <c r="E1000" s="168" t="str">
        <f>IF($D1000&lt;&gt;"",VLOOKUP($D1000,'SINAPI JANEIRO-2022'!$A$1:G113428,2,FALSE),"")</f>
        <v>ENCANADOR OU BOMBEIRO HIDRÁULICO COM ENCARGOS COMPLEMENTARES</v>
      </c>
      <c r="F1000" s="169" t="str">
        <f>IF($D1000&lt;&gt;"",VLOOKUP($D1000,'SINAPI JANEIRO-2022'!$1:$1048576,3,FALSE),"")</f>
        <v>H</v>
      </c>
      <c r="G1000" s="170">
        <v>3</v>
      </c>
      <c r="H1000" s="171">
        <f>IF($D1000&lt;&gt;"",VLOOKUP($D1000,'SINAPI JANEIRO-2022'!$1:$1048576,4,FALSE),"")</f>
        <v>18.72</v>
      </c>
      <c r="I1000" s="172">
        <f t="shared" si="146"/>
        <v>56.16</v>
      </c>
    </row>
    <row r="1001" spans="2:9" ht="25.5" customHeight="1">
      <c r="B1001" s="49" t="s">
        <v>3576</v>
      </c>
      <c r="C1001" s="50" t="s">
        <v>3577</v>
      </c>
      <c r="D1001" s="54"/>
      <c r="E1001" s="212" t="s">
        <v>3731</v>
      </c>
      <c r="F1001" s="213" t="s">
        <v>3519</v>
      </c>
      <c r="G1001" s="170">
        <v>1</v>
      </c>
      <c r="H1001" s="171">
        <v>2.66</v>
      </c>
      <c r="I1001" s="172">
        <f t="shared" ref="I1001:I1008" si="147">TRUNC(G1001*H1001,2)</f>
        <v>2.66</v>
      </c>
    </row>
    <row r="1002" spans="2:9" ht="38.25">
      <c r="B1002" s="49" t="s">
        <v>3576</v>
      </c>
      <c r="C1002" s="50" t="s">
        <v>3565</v>
      </c>
      <c r="D1002" s="54">
        <v>11686</v>
      </c>
      <c r="E1002" s="168" t="str">
        <f>IF($D1002&lt;&gt;"",VLOOKUP($D1002,'SINAPI JANEIRO-2022'!$A$1:G113430,2,FALSE),"")</f>
        <v>CONJUNTO DE LIGACAO PARA BACIA SANITARIA EM PLASTICO BRANCO COM TUBO, CANOPLA E ANEL DE EXPANSAO (TUBO 1.1/2 '' X 20 CM)</v>
      </c>
      <c r="F1002" s="169" t="str">
        <f>IF($D1002&lt;&gt;"",VLOOKUP($D1002,'SINAPI JANEIRO-2022'!$1:$1048576,3,FALSE),"")</f>
        <v xml:space="preserve">UN    </v>
      </c>
      <c r="G1002" s="170">
        <v>1</v>
      </c>
      <c r="H1002" s="171">
        <f>IF($D1002&lt;&gt;"",VLOOKUP($D1002,'SINAPI JANEIRO-2022'!$1:$1048576,4,FALSE),"")</f>
        <v>10.5</v>
      </c>
      <c r="I1002" s="172">
        <f t="shared" si="147"/>
        <v>10.5</v>
      </c>
    </row>
    <row r="1003" spans="2:9">
      <c r="B1003" s="49" t="s">
        <v>3576</v>
      </c>
      <c r="C1003" s="50" t="s">
        <v>3565</v>
      </c>
      <c r="D1003" s="54">
        <v>11683</v>
      </c>
      <c r="E1003" s="168" t="str">
        <f>IF($D1003&lt;&gt;"",VLOOKUP($D1003,'SINAPI JANEIRO-2022'!$A$1:G113431,2,FALSE),"")</f>
        <v>ENGATE / RABICHO FLEXIVEL INOX 1/2 " X 30 CM</v>
      </c>
      <c r="F1003" s="169" t="str">
        <f>IF($D1003&lt;&gt;"",VLOOKUP($D1003,'SINAPI JANEIRO-2022'!$1:$1048576,3,FALSE),"")</f>
        <v xml:space="preserve">UN    </v>
      </c>
      <c r="G1003" s="170">
        <v>1</v>
      </c>
      <c r="H1003" s="171">
        <f>IF($D1003&lt;&gt;"",VLOOKUP($D1003,'SINAPI JANEIRO-2022'!$1:$1048576,4,FALSE),"")</f>
        <v>34.11</v>
      </c>
      <c r="I1003" s="172">
        <f t="shared" si="147"/>
        <v>34.11</v>
      </c>
    </row>
    <row r="1004" spans="2:9">
      <c r="B1004" s="49" t="s">
        <v>3576</v>
      </c>
      <c r="C1004" s="50" t="s">
        <v>3565</v>
      </c>
      <c r="D1004" s="54">
        <v>3146</v>
      </c>
      <c r="E1004" s="168" t="str">
        <f>IF($D1004&lt;&gt;"",VLOOKUP($D1004,'SINAPI JANEIRO-2022'!$A$1:G113432,2,FALSE),"")</f>
        <v>FITA VEDA ROSCA EM ROLOS DE 18 MM X 10 M (L X C)</v>
      </c>
      <c r="F1004" s="169" t="str">
        <f>IF($D1004&lt;&gt;"",VLOOKUP($D1004,'SINAPI JANEIRO-2022'!$1:$1048576,3,FALSE),"")</f>
        <v xml:space="preserve">UN    </v>
      </c>
      <c r="G1004" s="170">
        <v>5.6000000000000001E-2</v>
      </c>
      <c r="H1004" s="171">
        <f>IF($D1004&lt;&gt;"",VLOOKUP($D1004,'SINAPI JANEIRO-2022'!$1:$1048576,4,FALSE),"")</f>
        <v>5</v>
      </c>
      <c r="I1004" s="172">
        <f t="shared" si="147"/>
        <v>0.28000000000000003</v>
      </c>
    </row>
    <row r="1005" spans="2:9" ht="25.5">
      <c r="B1005" s="49" t="s">
        <v>3576</v>
      </c>
      <c r="C1005" s="50" t="s">
        <v>3565</v>
      </c>
      <c r="D1005" s="54">
        <v>3520</v>
      </c>
      <c r="E1005" s="168" t="str">
        <f>IF($D1005&lt;&gt;"",VLOOKUP($D1005,'SINAPI JANEIRO-2022'!$A$1:G113433,2,FALSE),"")</f>
        <v>JOELHO PVC, SOLDAVEL, PB, 90 GRAUS, DN 100 MM, PARA ESGOTO PREDIAL</v>
      </c>
      <c r="F1005" s="169" t="str">
        <f>IF($D1005&lt;&gt;"",VLOOKUP($D1005,'SINAPI JANEIRO-2022'!$1:$1048576,3,FALSE),"")</f>
        <v xml:space="preserve">UN    </v>
      </c>
      <c r="G1005" s="170">
        <v>1</v>
      </c>
      <c r="H1005" s="171">
        <f>IF($D1005&lt;&gt;"",VLOOKUP($D1005,'SINAPI JANEIRO-2022'!$1:$1048576,4,FALSE),"")</f>
        <v>10.33</v>
      </c>
      <c r="I1005" s="172">
        <f t="shared" si="147"/>
        <v>10.33</v>
      </c>
    </row>
    <row r="1006" spans="2:9">
      <c r="B1006" s="49" t="s">
        <v>3576</v>
      </c>
      <c r="C1006" s="50" t="s">
        <v>3565</v>
      </c>
      <c r="D1006" s="54">
        <v>10498</v>
      </c>
      <c r="E1006" s="168" t="str">
        <f>IF($D1006&lt;&gt;"",VLOOKUP($D1006,'SINAPI JANEIRO-2022'!$A$1:G113434,2,FALSE),"")</f>
        <v>MASSA PARA VIDRO</v>
      </c>
      <c r="F1006" s="169" t="str">
        <f>IF($D1006&lt;&gt;"",VLOOKUP($D1006,'SINAPI JANEIRO-2022'!$1:$1048576,3,FALSE),"")</f>
        <v xml:space="preserve">KG    </v>
      </c>
      <c r="G1006" s="170">
        <v>0.1</v>
      </c>
      <c r="H1006" s="171">
        <f>IF($D1006&lt;&gt;"",VLOOKUP($D1006,'SINAPI JANEIRO-2022'!$1:$1048576,4,FALSE),"")</f>
        <v>15.02</v>
      </c>
      <c r="I1006" s="172">
        <f t="shared" si="147"/>
        <v>1.5</v>
      </c>
    </row>
    <row r="1007" spans="2:9" ht="38.25">
      <c r="B1007" s="49" t="s">
        <v>3576</v>
      </c>
      <c r="C1007" s="50" t="s">
        <v>3565</v>
      </c>
      <c r="D1007" s="54">
        <v>4351</v>
      </c>
      <c r="E1007" s="168" t="str">
        <f>IF($D1007&lt;&gt;"",VLOOKUP($D1007,'SINAPI JANEIRO-2022'!$A$1:G113435,2,FALSE),"")</f>
        <v>PARAFUSO NIQUELADO 3 1/2" COM ACABAMENTO CROMADO PARA FIXAR PECA SANITARIA, INCLUI PORCA CEGA, ARRUELA E BUCHA DE NYLON TAMANHO S-8</v>
      </c>
      <c r="F1007" s="169" t="str">
        <f>IF($D1007&lt;&gt;"",VLOOKUP($D1007,'SINAPI JANEIRO-2022'!$1:$1048576,3,FALSE),"")</f>
        <v xml:space="preserve">UN    </v>
      </c>
      <c r="G1007" s="170">
        <v>2</v>
      </c>
      <c r="H1007" s="171">
        <f>IF($D1007&lt;&gt;"",VLOOKUP($D1007,'SINAPI JANEIRO-2022'!$1:$1048576,4,FALSE),"")</f>
        <v>17.329999999999998</v>
      </c>
      <c r="I1007" s="172">
        <f t="shared" si="147"/>
        <v>34.659999999999997</v>
      </c>
    </row>
    <row r="1008" spans="2:9" ht="38.25" customHeight="1">
      <c r="B1008" s="49" t="s">
        <v>3576</v>
      </c>
      <c r="C1008" s="50" t="s">
        <v>3577</v>
      </c>
      <c r="D1008" s="54"/>
      <c r="E1008" s="52" t="s">
        <v>3736</v>
      </c>
      <c r="F1008" s="216" t="s">
        <v>3519</v>
      </c>
      <c r="G1008" s="170">
        <v>1</v>
      </c>
      <c r="H1008" s="171">
        <v>224.5</v>
      </c>
      <c r="I1008" s="172">
        <f t="shared" si="147"/>
        <v>224.5</v>
      </c>
    </row>
    <row r="1009" spans="2:9" ht="14.25" customHeight="1">
      <c r="B1009" s="180"/>
      <c r="C1009" s="181"/>
      <c r="D1009" s="181"/>
      <c r="E1009" s="182"/>
      <c r="F1009" s="181"/>
      <c r="G1009" s="183"/>
      <c r="H1009" s="184"/>
      <c r="I1009" s="185"/>
    </row>
    <row r="1010" spans="2:9" ht="14.25" customHeight="1">
      <c r="B1010" s="180"/>
      <c r="C1010" s="181"/>
      <c r="D1010" s="181"/>
      <c r="E1010" s="182"/>
      <c r="F1010" s="181"/>
      <c r="G1010" s="183"/>
      <c r="H1010" s="184"/>
      <c r="I1010" s="185"/>
    </row>
    <row r="1011" spans="2:9" ht="25.5" customHeight="1">
      <c r="B1011" s="164" t="s">
        <v>3737</v>
      </c>
      <c r="C1011" s="59"/>
      <c r="D1011" s="59"/>
      <c r="E1011" s="46" t="s">
        <v>3738</v>
      </c>
      <c r="F1011" s="47" t="s">
        <v>53</v>
      </c>
      <c r="G1011" s="165"/>
      <c r="H1011" s="166"/>
      <c r="I1011" s="167">
        <f>TRUNC(SUM(I1012:I1014),2)</f>
        <v>632.02</v>
      </c>
    </row>
    <row r="1012" spans="2:9">
      <c r="B1012" s="49" t="s">
        <v>3564</v>
      </c>
      <c r="C1012" s="50" t="s">
        <v>3565</v>
      </c>
      <c r="D1012" s="54">
        <v>88256</v>
      </c>
      <c r="E1012" s="168" t="str">
        <f>IF($D1012&lt;&gt;"",VLOOKUP($D1012,'SINAPI JANEIRO-2022'!$A$1:G113446,2,FALSE),"")</f>
        <v>AZULEJISTA OU LADRILHISTA COM ENCARGOS COMPLEMENTARES</v>
      </c>
      <c r="F1012" s="169" t="str">
        <f>IF($D1012&lt;&gt;"",VLOOKUP($D1012,'SINAPI JANEIRO-2022'!$1:$1048576,3,FALSE),"")</f>
        <v>H</v>
      </c>
      <c r="G1012" s="170">
        <v>0.25</v>
      </c>
      <c r="H1012" s="171">
        <f>IF($D1012&lt;&gt;"",VLOOKUP($D1012,'SINAPI JANEIRO-2022'!$1:$1048576,4,FALSE),"")</f>
        <v>18.79</v>
      </c>
      <c r="I1012" s="172">
        <f t="shared" ref="I1012:I1013" si="148">TRUNC(G1012*H1012,2)</f>
        <v>4.6900000000000004</v>
      </c>
    </row>
    <row r="1013" spans="2:9">
      <c r="B1013" s="49" t="s">
        <v>3564</v>
      </c>
      <c r="C1013" s="50" t="s">
        <v>3565</v>
      </c>
      <c r="D1013" s="54">
        <v>88316</v>
      </c>
      <c r="E1013" s="168" t="str">
        <f>IF($D1013&lt;&gt;"",VLOOKUP($D1013,'SINAPI JANEIRO-2022'!$A$1:G113447,2,FALSE),"")</f>
        <v>SERVENTE COM ENCARGOS COMPLEMENTARES</v>
      </c>
      <c r="F1013" s="169" t="str">
        <f>IF($D1013&lt;&gt;"",VLOOKUP($D1013,'SINAPI JANEIRO-2022'!$1:$1048576,3,FALSE),"")</f>
        <v>H</v>
      </c>
      <c r="G1013" s="170">
        <v>0.25</v>
      </c>
      <c r="H1013" s="171">
        <f>IF($D1013&lt;&gt;"",VLOOKUP($D1013,'SINAPI JANEIRO-2022'!$1:$1048576,4,FALSE),"")</f>
        <v>15.16</v>
      </c>
      <c r="I1013" s="172">
        <f t="shared" si="148"/>
        <v>3.79</v>
      </c>
    </row>
    <row r="1014" spans="2:9" ht="25.5" customHeight="1">
      <c r="B1014" s="49" t="s">
        <v>3576</v>
      </c>
      <c r="C1014" s="50" t="s">
        <v>3577</v>
      </c>
      <c r="D1014" s="54"/>
      <c r="E1014" s="212" t="s">
        <v>3739</v>
      </c>
      <c r="F1014" s="213" t="s">
        <v>3519</v>
      </c>
      <c r="G1014" s="170">
        <v>1</v>
      </c>
      <c r="H1014" s="214">
        <v>623.54</v>
      </c>
      <c r="I1014" s="172">
        <f>TRUNC(G1014*H1014,2)</f>
        <v>623.54</v>
      </c>
    </row>
    <row r="1015" spans="2:9" ht="14.25" customHeight="1">
      <c r="B1015" s="180"/>
      <c r="C1015" s="181"/>
      <c r="D1015" s="181"/>
      <c r="E1015" s="182"/>
      <c r="F1015" s="181"/>
      <c r="G1015" s="183"/>
      <c r="H1015" s="184"/>
      <c r="I1015" s="185"/>
    </row>
    <row r="1016" spans="2:9" ht="38.25" customHeight="1">
      <c r="B1016" s="164" t="s">
        <v>3740</v>
      </c>
      <c r="C1016" s="59"/>
      <c r="D1016" s="59"/>
      <c r="E1016" s="46" t="s">
        <v>3741</v>
      </c>
      <c r="F1016" s="47" t="s">
        <v>53</v>
      </c>
      <c r="G1016" s="165"/>
      <c r="H1016" s="227"/>
      <c r="I1016" s="167">
        <f>TRUNC(SUM(I1017:K1021),2)</f>
        <v>100.03</v>
      </c>
    </row>
    <row r="1017" spans="2:9" ht="25.5">
      <c r="B1017" s="49" t="s">
        <v>3564</v>
      </c>
      <c r="C1017" s="50" t="s">
        <v>3565</v>
      </c>
      <c r="D1017" s="54">
        <v>88267</v>
      </c>
      <c r="E1017" s="168" t="str">
        <f>IF($D1017&lt;&gt;"",VLOOKUP($D1017,'SINAPI JANEIRO-2022'!$A$1:G113451,2,FALSE),"")</f>
        <v>ENCANADOR OU BOMBEIRO HIDRÁULICO COM ENCARGOS COMPLEMENTARES</v>
      </c>
      <c r="F1017" s="169" t="str">
        <f>IF($D1017&lt;&gt;"",VLOOKUP($D1017,'SINAPI JANEIRO-2022'!$1:$1048576,3,FALSE),"")</f>
        <v>H</v>
      </c>
      <c r="G1017" s="170">
        <v>0.75</v>
      </c>
      <c r="H1017" s="171">
        <f>IF($D1017&lt;&gt;"",VLOOKUP($D1017,'SINAPI JANEIRO-2022'!$1:$1048576,4,FALSE),"")</f>
        <v>18.72</v>
      </c>
      <c r="I1017" s="172">
        <f t="shared" ref="I1017:I1021" si="149">TRUNC(G1017*H1017,2)</f>
        <v>14.04</v>
      </c>
    </row>
    <row r="1018" spans="2:9">
      <c r="B1018" s="49" t="s">
        <v>3564</v>
      </c>
      <c r="C1018" s="50" t="s">
        <v>3565</v>
      </c>
      <c r="D1018" s="54">
        <v>88316</v>
      </c>
      <c r="E1018" s="168" t="str">
        <f>IF($D1018&lt;&gt;"",VLOOKUP($D1018,'SINAPI JANEIRO-2022'!$A$1:G113452,2,FALSE),"")</f>
        <v>SERVENTE COM ENCARGOS COMPLEMENTARES</v>
      </c>
      <c r="F1018" s="169" t="str">
        <f>IF($D1018&lt;&gt;"",VLOOKUP($D1018,'SINAPI JANEIRO-2022'!$1:$1048576,3,FALSE),"")</f>
        <v>H</v>
      </c>
      <c r="G1018" s="170">
        <v>0.9</v>
      </c>
      <c r="H1018" s="171">
        <f>IF($D1018&lt;&gt;"",VLOOKUP($D1018,'SINAPI JANEIRO-2022'!$1:$1048576,4,FALSE),"")</f>
        <v>15.16</v>
      </c>
      <c r="I1018" s="172">
        <f t="shared" si="149"/>
        <v>13.64</v>
      </c>
    </row>
    <row r="1019" spans="2:9" ht="25.5">
      <c r="B1019" s="49" t="s">
        <v>3576</v>
      </c>
      <c r="C1019" s="50" t="s">
        <v>3565</v>
      </c>
      <c r="D1019" s="54">
        <v>108</v>
      </c>
      <c r="E1019" s="168" t="str">
        <f>IF($D1019&lt;&gt;"",VLOOKUP($D1019,'SINAPI JANEIRO-2022'!$A$1:G113453,2,FALSE),"")</f>
        <v>ADAPTADOR PVC SOLDAVEL CURTO COM BOLSA E ROSCA, 32 MM X 1", PARA AGUA FRIA</v>
      </c>
      <c r="F1019" s="169" t="str">
        <f>IF($D1019&lt;&gt;"",VLOOKUP($D1019,'SINAPI JANEIRO-2022'!$1:$1048576,3,FALSE),"")</f>
        <v xml:space="preserve">UN    </v>
      </c>
      <c r="G1019" s="170">
        <v>2</v>
      </c>
      <c r="H1019" s="171">
        <f>IF($D1019&lt;&gt;"",VLOOKUP($D1019,'SINAPI JANEIRO-2022'!$1:$1048576,4,FALSE),"")</f>
        <v>1.96</v>
      </c>
      <c r="I1019" s="172">
        <f t="shared" si="149"/>
        <v>3.92</v>
      </c>
    </row>
    <row r="1020" spans="2:9">
      <c r="B1020" s="49" t="s">
        <v>3576</v>
      </c>
      <c r="C1020" s="50" t="s">
        <v>3565</v>
      </c>
      <c r="D1020" s="54">
        <v>3146</v>
      </c>
      <c r="E1020" s="168" t="str">
        <f>IF($D1020&lt;&gt;"",VLOOKUP($D1020,'SINAPI JANEIRO-2022'!$A$1:G113454,2,FALSE),"")</f>
        <v>FITA VEDA ROSCA EM ROLOS DE 18 MM X 10 M (L X C)</v>
      </c>
      <c r="F1020" s="169" t="str">
        <f>IF($D1020&lt;&gt;"",VLOOKUP($D1020,'SINAPI JANEIRO-2022'!$1:$1048576,3,FALSE),"")</f>
        <v xml:space="preserve">UN    </v>
      </c>
      <c r="G1020" s="170">
        <v>0.6</v>
      </c>
      <c r="H1020" s="171">
        <f>IF($D1020&lt;&gt;"",VLOOKUP($D1020,'SINAPI JANEIRO-2022'!$1:$1048576,4,FALSE),"")</f>
        <v>5</v>
      </c>
      <c r="I1020" s="172">
        <f t="shared" si="149"/>
        <v>3</v>
      </c>
    </row>
    <row r="1021" spans="2:9" ht="25.5">
      <c r="B1021" s="49" t="s">
        <v>3576</v>
      </c>
      <c r="C1021" s="50" t="s">
        <v>3565</v>
      </c>
      <c r="D1021" s="54">
        <v>6013</v>
      </c>
      <c r="E1021" s="168" t="str">
        <f>IF($D1021&lt;&gt;"",VLOOKUP($D1021,'SINAPI JANEIRO-2022'!$A$1:G113455,2,FALSE),"")</f>
        <v>REGISTRO GAVETA COM ACABAMENTO E CANOPLA CROMADOS, SIMPLES, BITOLA 1 " (REF 1509)</v>
      </c>
      <c r="F1021" s="169" t="str">
        <f>IF($D1021&lt;&gt;"",VLOOKUP($D1021,'SINAPI JANEIRO-2022'!$1:$1048576,3,FALSE),"")</f>
        <v xml:space="preserve">UN    </v>
      </c>
      <c r="G1021" s="170">
        <v>1</v>
      </c>
      <c r="H1021" s="171">
        <f>IF($D1021&lt;&gt;"",VLOOKUP($D1021,'SINAPI JANEIRO-2022'!$1:$1048576,4,FALSE),"")</f>
        <v>65.430000000000007</v>
      </c>
      <c r="I1021" s="172">
        <f t="shared" si="149"/>
        <v>65.430000000000007</v>
      </c>
    </row>
    <row r="1022" spans="2:9" ht="14.25" customHeight="1">
      <c r="B1022" s="163"/>
      <c r="C1022" s="157"/>
      <c r="D1022" s="158"/>
      <c r="E1022" s="159"/>
      <c r="F1022" s="157"/>
      <c r="G1022" s="160"/>
      <c r="H1022" s="161"/>
      <c r="I1022" s="162"/>
    </row>
    <row r="1023" spans="2:9" ht="38.25" customHeight="1">
      <c r="B1023" s="164" t="s">
        <v>4148</v>
      </c>
      <c r="C1023" s="59"/>
      <c r="D1023" s="59"/>
      <c r="E1023" s="46" t="s">
        <v>4025</v>
      </c>
      <c r="F1023" s="47" t="s">
        <v>53</v>
      </c>
      <c r="G1023" s="165"/>
      <c r="H1023" s="166"/>
      <c r="I1023" s="167">
        <f>TRUNC(SUM(I1024:K1028),2)</f>
        <v>492.33</v>
      </c>
    </row>
    <row r="1024" spans="2:9" ht="25.5">
      <c r="B1024" s="156" t="s">
        <v>3573</v>
      </c>
      <c r="C1024" s="157" t="s">
        <v>3565</v>
      </c>
      <c r="D1024" s="56">
        <v>88248</v>
      </c>
      <c r="E1024" s="168" t="str">
        <f>IF($D1024&lt;&gt;"",VLOOKUP($D1024,'SINAPI JANEIRO-2022'!$A$1:G113458,2,FALSE),"")</f>
        <v>AUXILIAR DE ENCANADOR OU BOMBEIRO HIDRÁULICO COM ENCARGOS COMPLEMENTARES</v>
      </c>
      <c r="F1024" s="169" t="str">
        <f>IF($D1024&lt;&gt;"",VLOOKUP($D1024,'SINAPI JANEIRO-2022'!$1:$1048576,3,FALSE),"")</f>
        <v>H</v>
      </c>
      <c r="G1024" s="198">
        <v>0.5</v>
      </c>
      <c r="H1024" s="171">
        <f>IF($D1024&lt;&gt;"",VLOOKUP($D1024,'SINAPI JANEIRO-2022'!$1:$1048576,4,FALSE),"")</f>
        <v>14.52</v>
      </c>
      <c r="I1024" s="172">
        <f t="shared" ref="I1024:I1026" si="150">TRUNC(G1024*H1024,2)</f>
        <v>7.26</v>
      </c>
    </row>
    <row r="1025" spans="2:9" ht="25.5">
      <c r="B1025" s="156" t="s">
        <v>3573</v>
      </c>
      <c r="C1025" s="157" t="s">
        <v>3565</v>
      </c>
      <c r="D1025" s="56">
        <v>88267</v>
      </c>
      <c r="E1025" s="168" t="str">
        <f>IF($D1025&lt;&gt;"",VLOOKUP($D1025,'SINAPI JANEIRO-2022'!$A$1:G113459,2,FALSE),"")</f>
        <v>ENCANADOR OU BOMBEIRO HIDRÁULICO COM ENCARGOS COMPLEMENTARES</v>
      </c>
      <c r="F1025" s="169" t="str">
        <f>IF($D1025&lt;&gt;"",VLOOKUP($D1025,'SINAPI JANEIRO-2022'!$1:$1048576,3,FALSE),"")</f>
        <v>H</v>
      </c>
      <c r="G1025" s="198">
        <v>1.2</v>
      </c>
      <c r="H1025" s="171">
        <f>IF($D1025&lt;&gt;"",VLOOKUP($D1025,'SINAPI JANEIRO-2022'!$1:$1048576,4,FALSE),"")</f>
        <v>18.72</v>
      </c>
      <c r="I1025" s="172">
        <f t="shared" si="150"/>
        <v>22.46</v>
      </c>
    </row>
    <row r="1026" spans="2:9" ht="25.5">
      <c r="B1026" s="156" t="s">
        <v>3573</v>
      </c>
      <c r="C1026" s="157" t="s">
        <v>3565</v>
      </c>
      <c r="D1026" s="56">
        <v>86878</v>
      </c>
      <c r="E1026" s="168" t="str">
        <f>IF($D1026&lt;&gt;"",VLOOKUP($D1026,'SINAPI JANEIRO-2022'!$A$1:G113460,2,FALSE),"")</f>
        <v>VÁLVULA EM METAL CROMADO TIPO AMERICANA 3.1/2 X 1.1/2 PARA PIA - FORNECIMENTO E INSTALAÇÃO. AF_01/2020</v>
      </c>
      <c r="F1026" s="169" t="str">
        <f>IF($D1026&lt;&gt;"",VLOOKUP($D1026,'SINAPI JANEIRO-2022'!$1:$1048576,3,FALSE),"")</f>
        <v>UN</v>
      </c>
      <c r="G1026" s="198">
        <v>1</v>
      </c>
      <c r="H1026" s="171">
        <f>IF($D1026&lt;&gt;"",VLOOKUP($D1026,'SINAPI JANEIRO-2022'!$1:$1048576,4,FALSE),"")</f>
        <v>55.11</v>
      </c>
      <c r="I1026" s="172">
        <f t="shared" si="150"/>
        <v>55.11</v>
      </c>
    </row>
    <row r="1027" spans="2:9" ht="14.25" customHeight="1">
      <c r="B1027" s="156" t="s">
        <v>3576</v>
      </c>
      <c r="C1027" s="157" t="s">
        <v>3577</v>
      </c>
      <c r="D1027" s="56"/>
      <c r="E1027" s="52" t="s">
        <v>4163</v>
      </c>
      <c r="F1027" s="199" t="s">
        <v>3519</v>
      </c>
      <c r="G1027" s="198">
        <v>1</v>
      </c>
      <c r="H1027" s="200">
        <v>62.5</v>
      </c>
      <c r="I1027" s="172">
        <f>TRUNC(G1027*H1027,2)</f>
        <v>62.5</v>
      </c>
    </row>
    <row r="1028" spans="2:9" ht="25.5" customHeight="1">
      <c r="B1028" s="156" t="s">
        <v>3576</v>
      </c>
      <c r="C1028" s="157" t="s">
        <v>3577</v>
      </c>
      <c r="D1028" s="56"/>
      <c r="E1028" s="52" t="s">
        <v>4164</v>
      </c>
      <c r="F1028" s="199" t="s">
        <v>3519</v>
      </c>
      <c r="G1028" s="198">
        <v>1</v>
      </c>
      <c r="H1028" s="200">
        <v>345</v>
      </c>
      <c r="I1028" s="172">
        <f>TRUNC(G1028*H1028,2)</f>
        <v>345</v>
      </c>
    </row>
    <row r="1029" spans="2:9" ht="14.25" customHeight="1">
      <c r="B1029" s="180"/>
      <c r="C1029" s="181"/>
      <c r="D1029" s="181"/>
      <c r="E1029" s="182"/>
      <c r="F1029" s="181"/>
      <c r="G1029" s="183"/>
      <c r="H1029" s="184"/>
      <c r="I1029" s="185"/>
    </row>
    <row r="1030" spans="2:9" ht="25.5" customHeight="1">
      <c r="B1030" s="164" t="s">
        <v>4149</v>
      </c>
      <c r="C1030" s="59"/>
      <c r="D1030" s="59"/>
      <c r="E1030" s="46" t="s">
        <v>4026</v>
      </c>
      <c r="F1030" s="47" t="s">
        <v>53</v>
      </c>
      <c r="G1030" s="165"/>
      <c r="H1030" s="166"/>
      <c r="I1030" s="167">
        <f>TRUNC(SUM(I1031:I1033),2)</f>
        <v>71.73</v>
      </c>
    </row>
    <row r="1031" spans="2:9" ht="25.5">
      <c r="B1031" s="156" t="s">
        <v>3573</v>
      </c>
      <c r="C1031" s="157" t="s">
        <v>3565</v>
      </c>
      <c r="D1031" s="56">
        <v>88248</v>
      </c>
      <c r="E1031" s="168" t="str">
        <f>IF($D1031&lt;&gt;"",VLOOKUP($D1031,'SINAPI JANEIRO-2022'!$A$1:G113465,2,FALSE),"")</f>
        <v>AUXILIAR DE ENCANADOR OU BOMBEIRO HIDRÁULICO COM ENCARGOS COMPLEMENTARES</v>
      </c>
      <c r="F1031" s="169" t="str">
        <f>IF($D1031&lt;&gt;"",VLOOKUP($D1031,'SINAPI JANEIRO-2022'!$1:$1048576,3,FALSE),"")</f>
        <v>H</v>
      </c>
      <c r="G1031" s="198">
        <v>1</v>
      </c>
      <c r="H1031" s="171">
        <f>IF($D1031&lt;&gt;"",VLOOKUP($D1031,'SINAPI JANEIRO-2022'!$1:$1048576,4,FALSE),"")</f>
        <v>14.52</v>
      </c>
      <c r="I1031" s="172">
        <f t="shared" ref="I1031:I1032" si="151">TRUNC(G1031*H1031,2)</f>
        <v>14.52</v>
      </c>
    </row>
    <row r="1032" spans="2:9" ht="25.5">
      <c r="B1032" s="156" t="s">
        <v>3573</v>
      </c>
      <c r="C1032" s="157" t="s">
        <v>3565</v>
      </c>
      <c r="D1032" s="56">
        <v>88267</v>
      </c>
      <c r="E1032" s="168" t="str">
        <f>IF($D1032&lt;&gt;"",VLOOKUP($D1032,'SINAPI JANEIRO-2022'!$A$1:G113466,2,FALSE),"")</f>
        <v>ENCANADOR OU BOMBEIRO HIDRÁULICO COM ENCARGOS COMPLEMENTARES</v>
      </c>
      <c r="F1032" s="169" t="str">
        <f>IF($D1032&lt;&gt;"",VLOOKUP($D1032,'SINAPI JANEIRO-2022'!$1:$1048576,3,FALSE),"")</f>
        <v>H</v>
      </c>
      <c r="G1032" s="198">
        <v>0.5</v>
      </c>
      <c r="H1032" s="171">
        <f>IF($D1032&lt;&gt;"",VLOOKUP($D1032,'SINAPI JANEIRO-2022'!$1:$1048576,4,FALSE),"")</f>
        <v>18.72</v>
      </c>
      <c r="I1032" s="172">
        <f t="shared" si="151"/>
        <v>9.36</v>
      </c>
    </row>
    <row r="1033" spans="2:9" ht="25.5" customHeight="1">
      <c r="B1033" s="156" t="s">
        <v>3576</v>
      </c>
      <c r="C1033" s="157" t="s">
        <v>3577</v>
      </c>
      <c r="D1033" s="56"/>
      <c r="E1033" s="52" t="s">
        <v>4165</v>
      </c>
      <c r="F1033" s="199" t="s">
        <v>3519</v>
      </c>
      <c r="G1033" s="198">
        <v>1</v>
      </c>
      <c r="H1033" s="200">
        <v>47.85</v>
      </c>
      <c r="I1033" s="172">
        <f>TRUNC(G1033*H1033,2)</f>
        <v>47.85</v>
      </c>
    </row>
    <row r="1034" spans="2:9" ht="14.25" customHeight="1">
      <c r="B1034" s="180"/>
      <c r="C1034" s="181"/>
      <c r="D1034" s="181"/>
      <c r="E1034" s="182"/>
      <c r="F1034" s="181"/>
      <c r="G1034" s="183"/>
      <c r="H1034" s="184"/>
      <c r="I1034" s="185"/>
    </row>
    <row r="1035" spans="2:9" ht="38.25" customHeight="1">
      <c r="B1035" s="164" t="s">
        <v>4150</v>
      </c>
      <c r="C1035" s="59"/>
      <c r="D1035" s="59"/>
      <c r="E1035" s="46" t="s">
        <v>4027</v>
      </c>
      <c r="F1035" s="47" t="s">
        <v>53</v>
      </c>
      <c r="G1035" s="165"/>
      <c r="H1035" s="166"/>
      <c r="I1035" s="167">
        <f>TRUNC(SUM(I1036:K1041),2)</f>
        <v>320.99</v>
      </c>
    </row>
    <row r="1036" spans="2:9" ht="25.5">
      <c r="B1036" s="156" t="s">
        <v>3573</v>
      </c>
      <c r="C1036" s="157" t="s">
        <v>3565</v>
      </c>
      <c r="D1036" s="56">
        <v>88248</v>
      </c>
      <c r="E1036" s="168" t="str">
        <f>IF($D1036&lt;&gt;"",VLOOKUP($D1036,'SINAPI JANEIRO-2022'!$A$1:G113470,2,FALSE),"")</f>
        <v>AUXILIAR DE ENCANADOR OU BOMBEIRO HIDRÁULICO COM ENCARGOS COMPLEMENTARES</v>
      </c>
      <c r="F1036" s="169" t="str">
        <f>IF($D1036&lt;&gt;"",VLOOKUP($D1036,'SINAPI JANEIRO-2022'!$1:$1048576,3,FALSE),"")</f>
        <v>H</v>
      </c>
      <c r="G1036" s="198">
        <v>1</v>
      </c>
      <c r="H1036" s="171">
        <f>IF($D1036&lt;&gt;"",VLOOKUP($D1036,'SINAPI JANEIRO-2022'!$1:$1048576,4,FALSE),"")</f>
        <v>14.52</v>
      </c>
      <c r="I1036" s="172">
        <f t="shared" ref="I1036:I1039" si="152">TRUNC(G1036*H1036,2)</f>
        <v>14.52</v>
      </c>
    </row>
    <row r="1037" spans="2:9" ht="25.5">
      <c r="B1037" s="156" t="s">
        <v>3573</v>
      </c>
      <c r="C1037" s="157" t="s">
        <v>3565</v>
      </c>
      <c r="D1037" s="56">
        <v>88267</v>
      </c>
      <c r="E1037" s="168" t="str">
        <f>IF($D1037&lt;&gt;"",VLOOKUP($D1037,'SINAPI JANEIRO-2022'!$A$1:G113471,2,FALSE),"")</f>
        <v>ENCANADOR OU BOMBEIRO HIDRÁULICO COM ENCARGOS COMPLEMENTARES</v>
      </c>
      <c r="F1037" s="169" t="str">
        <f>IF($D1037&lt;&gt;"",VLOOKUP($D1037,'SINAPI JANEIRO-2022'!$1:$1048576,3,FALSE),"")</f>
        <v>H</v>
      </c>
      <c r="G1037" s="198">
        <v>0.5</v>
      </c>
      <c r="H1037" s="171">
        <f>IF($D1037&lt;&gt;"",VLOOKUP($D1037,'SINAPI JANEIRO-2022'!$1:$1048576,4,FALSE),"")</f>
        <v>18.72</v>
      </c>
      <c r="I1037" s="172">
        <f t="shared" si="152"/>
        <v>9.36</v>
      </c>
    </row>
    <row r="1038" spans="2:9" ht="38.25">
      <c r="B1038" s="156" t="s">
        <v>3573</v>
      </c>
      <c r="C1038" s="157" t="s">
        <v>3565</v>
      </c>
      <c r="D1038" s="56">
        <v>86877</v>
      </c>
      <c r="E1038" s="168" t="str">
        <f>IF($D1038&lt;&gt;"",VLOOKUP($D1038,'SINAPI JANEIRO-2022'!$A$1:G113472,2,FALSE),"")</f>
        <v>VÁLVULA EM METAL CROMADO 1.1/2 X 1.1/2 PARA TANQUE OU LAVATÓRIO, COM OU SEM LADRÃO - FORNECIMENTO E INSTALAÇÃO. AF_01/2020</v>
      </c>
      <c r="F1038" s="169" t="str">
        <f>IF($D1038&lt;&gt;"",VLOOKUP($D1038,'SINAPI JANEIRO-2022'!$1:$1048576,3,FALSE),"")</f>
        <v>UN</v>
      </c>
      <c r="G1038" s="198">
        <v>1</v>
      </c>
      <c r="H1038" s="171">
        <f>IF($D1038&lt;&gt;"",VLOOKUP($D1038,'SINAPI JANEIRO-2022'!$1:$1048576,4,FALSE),"")</f>
        <v>51.11</v>
      </c>
      <c r="I1038" s="172">
        <f t="shared" si="152"/>
        <v>51.11</v>
      </c>
    </row>
    <row r="1039" spans="2:9" ht="25.5">
      <c r="B1039" s="156" t="s">
        <v>3573</v>
      </c>
      <c r="C1039" s="157" t="s">
        <v>3565</v>
      </c>
      <c r="D1039" s="56">
        <v>86887</v>
      </c>
      <c r="E1039" s="168" t="str">
        <f>IF($D1039&lt;&gt;"",VLOOKUP($D1039,'SINAPI JANEIRO-2022'!$A$1:G113473,2,FALSE),"")</f>
        <v>ENGATE FLEXÍVEL EM INOX, 1/2  X 40CM - FORNECIMENTO E INSTALAÇÃO. AF_01/2020</v>
      </c>
      <c r="F1039" s="169" t="str">
        <f>IF($D1039&lt;&gt;"",VLOOKUP($D1039,'SINAPI JANEIRO-2022'!$1:$1048576,3,FALSE),"")</f>
        <v>UN</v>
      </c>
      <c r="G1039" s="198">
        <v>1</v>
      </c>
      <c r="H1039" s="171">
        <f>IF($D1039&lt;&gt;"",VLOOKUP($D1039,'SINAPI JANEIRO-2022'!$1:$1048576,4,FALSE),"")</f>
        <v>41</v>
      </c>
      <c r="I1039" s="172">
        <f t="shared" si="152"/>
        <v>41</v>
      </c>
    </row>
    <row r="1040" spans="2:9" ht="14.25" customHeight="1">
      <c r="B1040" s="156" t="s">
        <v>3576</v>
      </c>
      <c r="C1040" s="157" t="s">
        <v>3577</v>
      </c>
      <c r="D1040" s="56"/>
      <c r="E1040" s="52" t="s">
        <v>4163</v>
      </c>
      <c r="F1040" s="199" t="s">
        <v>3519</v>
      </c>
      <c r="G1040" s="198">
        <v>1</v>
      </c>
      <c r="H1040" s="171">
        <v>62.5</v>
      </c>
      <c r="I1040" s="172">
        <f t="shared" ref="I1040:I1041" si="153">TRUNC(G1040*H1040,2)</f>
        <v>62.5</v>
      </c>
    </row>
    <row r="1041" spans="2:9" ht="25.5" customHeight="1">
      <c r="B1041" s="156" t="s">
        <v>3576</v>
      </c>
      <c r="C1041" s="157" t="s">
        <v>3577</v>
      </c>
      <c r="D1041" s="56"/>
      <c r="E1041" s="52" t="s">
        <v>4166</v>
      </c>
      <c r="F1041" s="199" t="s">
        <v>3519</v>
      </c>
      <c r="G1041" s="198">
        <v>1</v>
      </c>
      <c r="H1041" s="171">
        <v>142.5</v>
      </c>
      <c r="I1041" s="172">
        <f t="shared" si="153"/>
        <v>142.5</v>
      </c>
    </row>
    <row r="1042" spans="2:9" ht="14.25" customHeight="1">
      <c r="B1042" s="180"/>
      <c r="C1042" s="181"/>
      <c r="D1042" s="181"/>
      <c r="E1042" s="182"/>
      <c r="F1042" s="181"/>
      <c r="G1042" s="183"/>
      <c r="H1042" s="184"/>
      <c r="I1042" s="185"/>
    </row>
    <row r="1043" spans="2:9" ht="27.75" customHeight="1">
      <c r="B1043" s="164" t="s">
        <v>4151</v>
      </c>
      <c r="C1043" s="59"/>
      <c r="D1043" s="59"/>
      <c r="E1043" s="46" t="s">
        <v>4028</v>
      </c>
      <c r="F1043" s="47" t="s">
        <v>53</v>
      </c>
      <c r="G1043" s="165"/>
      <c r="H1043" s="166"/>
      <c r="I1043" s="167">
        <f>TRUNC(SUM(I1044:I1045),2)</f>
        <v>47.76</v>
      </c>
    </row>
    <row r="1044" spans="2:9" ht="25.5">
      <c r="B1044" s="156" t="s">
        <v>3573</v>
      </c>
      <c r="C1044" s="157" t="s">
        <v>3565</v>
      </c>
      <c r="D1044" s="56">
        <v>88248</v>
      </c>
      <c r="E1044" s="168" t="str">
        <f>IF($D1044&lt;&gt;"",VLOOKUP($D1044,'SINAPI JANEIRO-2022'!$A$1:G113478,2,FALSE),"")</f>
        <v>AUXILIAR DE ENCANADOR OU BOMBEIRO HIDRÁULICO COM ENCARGOS COMPLEMENTARES</v>
      </c>
      <c r="F1044" s="169" t="str">
        <f>IF($D1044&lt;&gt;"",VLOOKUP($D1044,'SINAPI JANEIRO-2022'!$1:$1048576,3,FALSE),"")</f>
        <v>H</v>
      </c>
      <c r="G1044" s="198">
        <v>0.5</v>
      </c>
      <c r="H1044" s="171">
        <f>IF($D1044&lt;&gt;"",VLOOKUP($D1044,'SINAPI JANEIRO-2022'!$1:$1048576,4,FALSE),"")</f>
        <v>14.52</v>
      </c>
      <c r="I1044" s="172">
        <f t="shared" ref="I1044" si="154">TRUNC(G1044*H1044,2)</f>
        <v>7.26</v>
      </c>
    </row>
    <row r="1045" spans="2:9" ht="14.25" customHeight="1">
      <c r="B1045" s="156" t="s">
        <v>3576</v>
      </c>
      <c r="C1045" s="157" t="s">
        <v>3577</v>
      </c>
      <c r="D1045" s="56"/>
      <c r="E1045" s="52" t="s">
        <v>4167</v>
      </c>
      <c r="F1045" s="199" t="s">
        <v>3519</v>
      </c>
      <c r="G1045" s="198">
        <v>1</v>
      </c>
      <c r="H1045" s="200">
        <v>40.5</v>
      </c>
      <c r="I1045" s="172">
        <f>TRUNC(G1045*H1045,2)</f>
        <v>40.5</v>
      </c>
    </row>
    <row r="1046" spans="2:9" ht="14.25" customHeight="1">
      <c r="B1046" s="180"/>
      <c r="C1046" s="181"/>
      <c r="D1046" s="181"/>
      <c r="E1046" s="182"/>
      <c r="F1046" s="181"/>
      <c r="G1046" s="183"/>
      <c r="H1046" s="184"/>
      <c r="I1046" s="185"/>
    </row>
    <row r="1047" spans="2:9" ht="14.25" customHeight="1">
      <c r="B1047" s="180"/>
      <c r="C1047" s="181"/>
      <c r="D1047" s="181"/>
      <c r="E1047" s="182"/>
      <c r="F1047" s="181"/>
      <c r="G1047" s="183"/>
      <c r="H1047" s="184"/>
      <c r="I1047" s="185"/>
    </row>
    <row r="1048" spans="2:9" ht="25.5" customHeight="1">
      <c r="B1048" s="164" t="s">
        <v>4152</v>
      </c>
      <c r="C1048" s="59"/>
      <c r="D1048" s="59"/>
      <c r="E1048" s="46" t="s">
        <v>4029</v>
      </c>
      <c r="F1048" s="47" t="s">
        <v>53</v>
      </c>
      <c r="G1048" s="165"/>
      <c r="H1048" s="166"/>
      <c r="I1048" s="167">
        <f>TRUNC(SUM(I1049:I1051),2)</f>
        <v>265.17</v>
      </c>
    </row>
    <row r="1049" spans="2:9" ht="25.5">
      <c r="B1049" s="156" t="s">
        <v>3573</v>
      </c>
      <c r="C1049" s="157" t="s">
        <v>3565</v>
      </c>
      <c r="D1049" s="56">
        <v>88248</v>
      </c>
      <c r="E1049" s="168" t="str">
        <f>IF($D1049&lt;&gt;"",VLOOKUP($D1049,'SINAPI JANEIRO-2022'!$A$1:G113486,2,FALSE),"")</f>
        <v>AUXILIAR DE ENCANADOR OU BOMBEIRO HIDRÁULICO COM ENCARGOS COMPLEMENTARES</v>
      </c>
      <c r="F1049" s="169" t="str">
        <f>IF($D1049&lt;&gt;"",VLOOKUP($D1049,'SINAPI JANEIRO-2022'!$1:$1048576,3,FALSE),"")</f>
        <v>H</v>
      </c>
      <c r="G1049" s="198">
        <v>0.6</v>
      </c>
      <c r="H1049" s="171">
        <f>IF($D1049&lt;&gt;"",VLOOKUP($D1049,'SINAPI JANEIRO-2022'!$1:$1048576,4,FALSE),"")</f>
        <v>14.52</v>
      </c>
      <c r="I1049" s="172">
        <f t="shared" ref="I1049:I1050" si="155">TRUNC(G1049*H1049,2)</f>
        <v>8.7100000000000009</v>
      </c>
    </row>
    <row r="1050" spans="2:9" ht="25.5">
      <c r="B1050" s="156" t="s">
        <v>3573</v>
      </c>
      <c r="C1050" s="157" t="s">
        <v>3565</v>
      </c>
      <c r="D1050" s="56">
        <v>88267</v>
      </c>
      <c r="E1050" s="168" t="str">
        <f>IF($D1050&lt;&gt;"",VLOOKUP($D1050,'SINAPI JANEIRO-2022'!$A$1:G113487,2,FALSE),"")</f>
        <v>ENCANADOR OU BOMBEIRO HIDRÁULICO COM ENCARGOS COMPLEMENTARES</v>
      </c>
      <c r="F1050" s="169" t="str">
        <f>IF($D1050&lt;&gt;"",VLOOKUP($D1050,'SINAPI JANEIRO-2022'!$1:$1048576,3,FALSE),"")</f>
        <v>H</v>
      </c>
      <c r="G1050" s="198">
        <v>1.2</v>
      </c>
      <c r="H1050" s="171">
        <f>IF($D1050&lt;&gt;"",VLOOKUP($D1050,'SINAPI JANEIRO-2022'!$1:$1048576,4,FALSE),"")</f>
        <v>18.72</v>
      </c>
      <c r="I1050" s="172">
        <f t="shared" si="155"/>
        <v>22.46</v>
      </c>
    </row>
    <row r="1051" spans="2:9" ht="25.5" customHeight="1">
      <c r="B1051" s="156" t="s">
        <v>3576</v>
      </c>
      <c r="C1051" s="157" t="s">
        <v>3577</v>
      </c>
      <c r="D1051" s="56"/>
      <c r="E1051" s="52" t="s">
        <v>4168</v>
      </c>
      <c r="F1051" s="199" t="s">
        <v>3519</v>
      </c>
      <c r="G1051" s="198">
        <v>1</v>
      </c>
      <c r="H1051" s="200">
        <v>234</v>
      </c>
      <c r="I1051" s="172">
        <f>TRUNC(G1051*H1051,2)</f>
        <v>234</v>
      </c>
    </row>
    <row r="1052" spans="2:9" ht="14.25" customHeight="1">
      <c r="B1052" s="180"/>
      <c r="C1052" s="181"/>
      <c r="D1052" s="181"/>
      <c r="E1052" s="182"/>
      <c r="F1052" s="181"/>
      <c r="G1052" s="183"/>
      <c r="H1052" s="184"/>
      <c r="I1052" s="185"/>
    </row>
    <row r="1053" spans="2:9" ht="25.5" customHeight="1">
      <c r="B1053" s="164" t="s">
        <v>4153</v>
      </c>
      <c r="C1053" s="59"/>
      <c r="D1053" s="59"/>
      <c r="E1053" s="46" t="s">
        <v>4030</v>
      </c>
      <c r="F1053" s="47" t="s">
        <v>53</v>
      </c>
      <c r="G1053" s="165"/>
      <c r="H1053" s="166"/>
      <c r="I1053" s="167">
        <f>TRUNC(SUM(I1054:I1056),2)</f>
        <v>117.33</v>
      </c>
    </row>
    <row r="1054" spans="2:9" ht="25.5">
      <c r="B1054" s="156" t="s">
        <v>3573</v>
      </c>
      <c r="C1054" s="157" t="s">
        <v>3565</v>
      </c>
      <c r="D1054" s="56">
        <v>88248</v>
      </c>
      <c r="E1054" s="168" t="str">
        <f>IF($D1054&lt;&gt;"",VLOOKUP($D1054,'SINAPI JANEIRO-2022'!$A$1:G113491,2,FALSE),"")</f>
        <v>AUXILIAR DE ENCANADOR OU BOMBEIRO HIDRÁULICO COM ENCARGOS COMPLEMENTARES</v>
      </c>
      <c r="F1054" s="169" t="str">
        <f>IF($D1054&lt;&gt;"",VLOOKUP($D1054,'SINAPI JANEIRO-2022'!$1:$1048576,3,FALSE),"")</f>
        <v>H</v>
      </c>
      <c r="G1054" s="170">
        <v>0.6</v>
      </c>
      <c r="H1054" s="171">
        <f>IF($D1054&lt;&gt;"",VLOOKUP($D1054,'SINAPI JANEIRO-2022'!$1:$1048576,4,FALSE),"")</f>
        <v>14.52</v>
      </c>
      <c r="I1054" s="172">
        <f t="shared" ref="I1054:I1055" si="156">TRUNC(G1054*H1054,2)</f>
        <v>8.7100000000000009</v>
      </c>
    </row>
    <row r="1055" spans="2:9" ht="25.5">
      <c r="B1055" s="156" t="s">
        <v>3573</v>
      </c>
      <c r="C1055" s="157" t="s">
        <v>3565</v>
      </c>
      <c r="D1055" s="56">
        <v>88267</v>
      </c>
      <c r="E1055" s="168" t="str">
        <f>IF($D1055&lt;&gt;"",VLOOKUP($D1055,'SINAPI JANEIRO-2022'!$A$1:G113492,2,FALSE),"")</f>
        <v>ENCANADOR OU BOMBEIRO HIDRÁULICO COM ENCARGOS COMPLEMENTARES</v>
      </c>
      <c r="F1055" s="169" t="str">
        <f>IF($D1055&lt;&gt;"",VLOOKUP($D1055,'SINAPI JANEIRO-2022'!$1:$1048576,3,FALSE),"")</f>
        <v>H</v>
      </c>
      <c r="G1055" s="170">
        <v>1</v>
      </c>
      <c r="H1055" s="171">
        <f>IF($D1055&lt;&gt;"",VLOOKUP($D1055,'SINAPI JANEIRO-2022'!$1:$1048576,4,FALSE),"")</f>
        <v>18.72</v>
      </c>
      <c r="I1055" s="172">
        <f t="shared" si="156"/>
        <v>18.72</v>
      </c>
    </row>
    <row r="1056" spans="2:9" ht="14.25" customHeight="1">
      <c r="B1056" s="156" t="s">
        <v>3576</v>
      </c>
      <c r="C1056" s="157" t="s">
        <v>3577</v>
      </c>
      <c r="D1056" s="56"/>
      <c r="E1056" s="52" t="s">
        <v>4169</v>
      </c>
      <c r="F1056" s="199" t="s">
        <v>3519</v>
      </c>
      <c r="G1056" s="170">
        <v>1</v>
      </c>
      <c r="H1056" s="200">
        <v>89.9</v>
      </c>
      <c r="I1056" s="172">
        <f>TRUNC(G1056*H1056,2)</f>
        <v>89.9</v>
      </c>
    </row>
    <row r="1057" spans="2:9" ht="12.75" customHeight="1">
      <c r="B1057" s="180"/>
      <c r="C1057" s="181"/>
      <c r="D1057" s="181"/>
      <c r="E1057" s="182"/>
      <c r="F1057" s="181"/>
      <c r="G1057" s="228"/>
      <c r="H1057" s="181"/>
      <c r="I1057" s="229"/>
    </row>
    <row r="1058" spans="2:9" ht="25.5" customHeight="1">
      <c r="B1058" s="164" t="s">
        <v>4154</v>
      </c>
      <c r="C1058" s="59"/>
      <c r="D1058" s="59"/>
      <c r="E1058" s="46" t="s">
        <v>4031</v>
      </c>
      <c r="F1058" s="47" t="s">
        <v>53</v>
      </c>
      <c r="G1058" s="165"/>
      <c r="H1058" s="166"/>
      <c r="I1058" s="167">
        <f>TRUNC(SUM(I1059:I1061),2)</f>
        <v>141.63</v>
      </c>
    </row>
    <row r="1059" spans="2:9" ht="25.5">
      <c r="B1059" s="156" t="s">
        <v>3573</v>
      </c>
      <c r="C1059" s="157" t="s">
        <v>3565</v>
      </c>
      <c r="D1059" s="56">
        <v>88248</v>
      </c>
      <c r="E1059" s="168" t="str">
        <f>IF($D1059&lt;&gt;"",VLOOKUP($D1059,'SINAPI JANEIRO-2022'!$A$1:G113496,2,FALSE),"")</f>
        <v>AUXILIAR DE ENCANADOR OU BOMBEIRO HIDRÁULICO COM ENCARGOS COMPLEMENTARES</v>
      </c>
      <c r="F1059" s="169" t="str">
        <f>IF($D1059&lt;&gt;"",VLOOKUP($D1059,'SINAPI JANEIRO-2022'!$1:$1048576,3,FALSE),"")</f>
        <v>H</v>
      </c>
      <c r="G1059" s="198">
        <v>0.6</v>
      </c>
      <c r="H1059" s="171">
        <f>IF($D1059&lt;&gt;"",VLOOKUP($D1059,'SINAPI JANEIRO-2022'!$1:$1048576,4,FALSE),"")</f>
        <v>14.52</v>
      </c>
      <c r="I1059" s="172">
        <f t="shared" ref="I1059:I1060" si="157">TRUNC(G1059*H1059,2)</f>
        <v>8.7100000000000009</v>
      </c>
    </row>
    <row r="1060" spans="2:9" ht="25.5">
      <c r="B1060" s="156" t="s">
        <v>3573</v>
      </c>
      <c r="C1060" s="157" t="s">
        <v>3565</v>
      </c>
      <c r="D1060" s="56">
        <v>88267</v>
      </c>
      <c r="E1060" s="168" t="str">
        <f>IF($D1060&lt;&gt;"",VLOOKUP($D1060,'SINAPI JANEIRO-2022'!$A$1:G113497,2,FALSE),"")</f>
        <v>ENCANADOR OU BOMBEIRO HIDRÁULICO COM ENCARGOS COMPLEMENTARES</v>
      </c>
      <c r="F1060" s="169" t="str">
        <f>IF($D1060&lt;&gt;"",VLOOKUP($D1060,'SINAPI JANEIRO-2022'!$1:$1048576,3,FALSE),"")</f>
        <v>H</v>
      </c>
      <c r="G1060" s="198">
        <v>1</v>
      </c>
      <c r="H1060" s="171">
        <f>IF($D1060&lt;&gt;"",VLOOKUP($D1060,'SINAPI JANEIRO-2022'!$1:$1048576,4,FALSE),"")</f>
        <v>18.72</v>
      </c>
      <c r="I1060" s="172">
        <f t="shared" si="157"/>
        <v>18.72</v>
      </c>
    </row>
    <row r="1061" spans="2:9" ht="25.5" customHeight="1">
      <c r="B1061" s="156" t="s">
        <v>3576</v>
      </c>
      <c r="C1061" s="157" t="s">
        <v>3577</v>
      </c>
      <c r="D1061" s="56"/>
      <c r="E1061" s="52" t="s">
        <v>4170</v>
      </c>
      <c r="F1061" s="199" t="s">
        <v>3519</v>
      </c>
      <c r="G1061" s="198">
        <v>1</v>
      </c>
      <c r="H1061" s="200">
        <v>114.2</v>
      </c>
      <c r="I1061" s="172">
        <f>TRUNC(G1061*H1061,2)</f>
        <v>114.2</v>
      </c>
    </row>
    <row r="1062" spans="2:9" ht="14.25" customHeight="1">
      <c r="B1062" s="180"/>
      <c r="C1062" s="181"/>
      <c r="D1062" s="181"/>
      <c r="E1062" s="182"/>
      <c r="F1062" s="181"/>
      <c r="G1062" s="183"/>
      <c r="H1062" s="184"/>
      <c r="I1062" s="185"/>
    </row>
    <row r="1063" spans="2:9" ht="25.5" customHeight="1">
      <c r="B1063" s="164" t="s">
        <v>4171</v>
      </c>
      <c r="C1063" s="59"/>
      <c r="D1063" s="59"/>
      <c r="E1063" s="46" t="s">
        <v>4032</v>
      </c>
      <c r="F1063" s="47" t="s">
        <v>53</v>
      </c>
      <c r="G1063" s="165"/>
      <c r="H1063" s="166"/>
      <c r="I1063" s="167">
        <f>TRUNC(SUM(I1064:I1065),2)</f>
        <v>37.020000000000003</v>
      </c>
    </row>
    <row r="1064" spans="2:9" ht="25.5">
      <c r="B1064" s="156" t="s">
        <v>3573</v>
      </c>
      <c r="C1064" s="157" t="s">
        <v>3565</v>
      </c>
      <c r="D1064" s="56">
        <v>88248</v>
      </c>
      <c r="E1064" s="168" t="str">
        <f>IF($D1064&lt;&gt;"",VLOOKUP($D1064,'SINAPI JANEIRO-2022'!$A$1:G113501,2,FALSE),"")</f>
        <v>AUXILIAR DE ENCANADOR OU BOMBEIRO HIDRÁULICO COM ENCARGOS COMPLEMENTARES</v>
      </c>
      <c r="F1064" s="169" t="str">
        <f>IF($D1064&lt;&gt;"",VLOOKUP($D1064,'SINAPI JANEIRO-2022'!$1:$1048576,3,FALSE),"")</f>
        <v>H</v>
      </c>
      <c r="G1064" s="198">
        <v>1</v>
      </c>
      <c r="H1064" s="171">
        <f>IF($D1064&lt;&gt;"",VLOOKUP($D1064,'SINAPI JANEIRO-2022'!$1:$1048576,4,FALSE),"")</f>
        <v>14.52</v>
      </c>
      <c r="I1064" s="172">
        <f t="shared" ref="I1064" si="158">TRUNC(G1064*H1064,2)</f>
        <v>14.52</v>
      </c>
    </row>
    <row r="1065" spans="2:9" ht="25.5" customHeight="1">
      <c r="B1065" s="156" t="s">
        <v>3576</v>
      </c>
      <c r="C1065" s="157" t="s">
        <v>3577</v>
      </c>
      <c r="D1065" s="56"/>
      <c r="E1065" s="52" t="s">
        <v>4172</v>
      </c>
      <c r="F1065" s="199" t="s">
        <v>3519</v>
      </c>
      <c r="G1065" s="198">
        <v>1</v>
      </c>
      <c r="H1065" s="200">
        <v>22.5</v>
      </c>
      <c r="I1065" s="172">
        <f>TRUNC(G1065*H1065,2)</f>
        <v>22.5</v>
      </c>
    </row>
    <row r="1066" spans="2:9" ht="14.25" customHeight="1">
      <c r="B1066" s="180"/>
      <c r="C1066" s="181"/>
      <c r="D1066" s="181"/>
      <c r="E1066" s="182"/>
      <c r="F1066" s="181"/>
      <c r="G1066" s="183"/>
      <c r="H1066" s="184"/>
      <c r="I1066" s="185"/>
    </row>
    <row r="1067" spans="2:9" ht="25.5" customHeight="1">
      <c r="B1067" s="164" t="s">
        <v>4173</v>
      </c>
      <c r="C1067" s="59"/>
      <c r="D1067" s="59"/>
      <c r="E1067" s="46" t="s">
        <v>4033</v>
      </c>
      <c r="F1067" s="47" t="s">
        <v>53</v>
      </c>
      <c r="G1067" s="165"/>
      <c r="H1067" s="166"/>
      <c r="I1067" s="167">
        <f>TRUNC(SUM(I1068:I1069),2)</f>
        <v>47.32</v>
      </c>
    </row>
    <row r="1068" spans="2:9" ht="25.5">
      <c r="B1068" s="156" t="s">
        <v>3573</v>
      </c>
      <c r="C1068" s="157" t="s">
        <v>3565</v>
      </c>
      <c r="D1068" s="56">
        <v>88248</v>
      </c>
      <c r="E1068" s="168" t="str">
        <f>IF($D1068&lt;&gt;"",VLOOKUP($D1068,'SINAPI JANEIRO-2022'!$A$1:G113505,2,FALSE),"")</f>
        <v>AUXILIAR DE ENCANADOR OU BOMBEIRO HIDRÁULICO COM ENCARGOS COMPLEMENTARES</v>
      </c>
      <c r="F1068" s="169" t="str">
        <f>IF($D1068&lt;&gt;"",VLOOKUP($D1068,'SINAPI JANEIRO-2022'!$1:$1048576,3,FALSE),"")</f>
        <v>H</v>
      </c>
      <c r="G1068" s="198">
        <v>1</v>
      </c>
      <c r="H1068" s="171">
        <f>IF($D1068&lt;&gt;"",VLOOKUP($D1068,'SINAPI JANEIRO-2022'!$1:$1048576,4,FALSE),"")</f>
        <v>14.52</v>
      </c>
      <c r="I1068" s="172">
        <f t="shared" ref="I1068" si="159">TRUNC(G1068*H1068,2)</f>
        <v>14.52</v>
      </c>
    </row>
    <row r="1069" spans="2:9" ht="25.5" customHeight="1">
      <c r="B1069" s="156" t="s">
        <v>3576</v>
      </c>
      <c r="C1069" s="157" t="s">
        <v>3577</v>
      </c>
      <c r="D1069" s="56"/>
      <c r="E1069" s="52" t="s">
        <v>4180</v>
      </c>
      <c r="F1069" s="199" t="s">
        <v>3519</v>
      </c>
      <c r="G1069" s="198">
        <v>1</v>
      </c>
      <c r="H1069" s="200">
        <v>32.799999999999997</v>
      </c>
      <c r="I1069" s="172">
        <f>TRUNC(G1069*H1069,2)</f>
        <v>32.799999999999997</v>
      </c>
    </row>
    <row r="1070" spans="2:9" ht="14.25" customHeight="1">
      <c r="B1070" s="180"/>
      <c r="C1070" s="181"/>
      <c r="D1070" s="181"/>
      <c r="E1070" s="182"/>
      <c r="F1070" s="181"/>
      <c r="G1070" s="183"/>
      <c r="H1070" s="184"/>
      <c r="I1070" s="185"/>
    </row>
    <row r="1071" spans="2:9" ht="25.5" customHeight="1">
      <c r="B1071" s="164" t="s">
        <v>4174</v>
      </c>
      <c r="C1071" s="59"/>
      <c r="D1071" s="59"/>
      <c r="E1071" s="46" t="s">
        <v>4034</v>
      </c>
      <c r="F1071" s="47" t="s">
        <v>53</v>
      </c>
      <c r="G1071" s="165"/>
      <c r="H1071" s="166"/>
      <c r="I1071" s="167">
        <f>TRUNC(SUM(I1072:I1073),2)</f>
        <v>99.92</v>
      </c>
    </row>
    <row r="1072" spans="2:9" ht="25.5">
      <c r="B1072" s="156" t="s">
        <v>3573</v>
      </c>
      <c r="C1072" s="157" t="s">
        <v>3565</v>
      </c>
      <c r="D1072" s="56">
        <v>88248</v>
      </c>
      <c r="E1072" s="168" t="str">
        <f>IF($D1072&lt;&gt;"",VLOOKUP($D1072,'SINAPI JANEIRO-2022'!$A$1:G113509,2,FALSE),"")</f>
        <v>AUXILIAR DE ENCANADOR OU BOMBEIRO HIDRÁULICO COM ENCARGOS COMPLEMENTARES</v>
      </c>
      <c r="F1072" s="169" t="str">
        <f>IF($D1072&lt;&gt;"",VLOOKUP($D1072,'SINAPI JANEIRO-2022'!$1:$1048576,3,FALSE),"")</f>
        <v>H</v>
      </c>
      <c r="G1072" s="198">
        <v>1</v>
      </c>
      <c r="H1072" s="171">
        <f>IF($D1072&lt;&gt;"",VLOOKUP($D1072,'SINAPI JANEIRO-2022'!$1:$1048576,4,FALSE),"")</f>
        <v>14.52</v>
      </c>
      <c r="I1072" s="172">
        <f t="shared" ref="I1072" si="160">TRUNC(G1072*H1072,2)</f>
        <v>14.52</v>
      </c>
    </row>
    <row r="1073" spans="2:9" ht="28.5" customHeight="1">
      <c r="B1073" s="156" t="s">
        <v>3576</v>
      </c>
      <c r="C1073" s="157" t="s">
        <v>3577</v>
      </c>
      <c r="D1073" s="56"/>
      <c r="E1073" s="52" t="s">
        <v>11195</v>
      </c>
      <c r="F1073" s="199" t="s">
        <v>3519</v>
      </c>
      <c r="G1073" s="230">
        <v>1</v>
      </c>
      <c r="H1073" s="231">
        <v>85.4</v>
      </c>
      <c r="I1073" s="172">
        <f>TRUNC(G1073*H1073,2)</f>
        <v>85.4</v>
      </c>
    </row>
    <row r="1074" spans="2:9" ht="14.25" customHeight="1">
      <c r="B1074" s="180"/>
      <c r="C1074" s="181"/>
      <c r="D1074" s="181"/>
      <c r="E1074" s="182"/>
      <c r="F1074" s="181"/>
      <c r="G1074" s="183"/>
      <c r="H1074" s="184"/>
      <c r="I1074" s="185"/>
    </row>
    <row r="1075" spans="2:9" ht="25.5" customHeight="1">
      <c r="B1075" s="164" t="s">
        <v>4175</v>
      </c>
      <c r="C1075" s="59"/>
      <c r="D1075" s="59"/>
      <c r="E1075" s="46" t="s">
        <v>4035</v>
      </c>
      <c r="F1075" s="47" t="s">
        <v>53</v>
      </c>
      <c r="G1075" s="165"/>
      <c r="H1075" s="166"/>
      <c r="I1075" s="167">
        <f>TRUNC(SUM(I1076:I1078),2)</f>
        <v>325.2</v>
      </c>
    </row>
    <row r="1076" spans="2:9" ht="25.5">
      <c r="B1076" s="156" t="s">
        <v>3573</v>
      </c>
      <c r="C1076" s="157" t="s">
        <v>3565</v>
      </c>
      <c r="D1076" s="56">
        <v>88267</v>
      </c>
      <c r="E1076" s="168" t="str">
        <f>IF($D1076&lt;&gt;"",VLOOKUP($D1076,'SINAPI JANEIRO-2022'!$A$1:G113513,2,FALSE),"")</f>
        <v>ENCANADOR OU BOMBEIRO HIDRÁULICO COM ENCARGOS COMPLEMENTARES</v>
      </c>
      <c r="F1076" s="169" t="str">
        <f>IF($D1076&lt;&gt;"",VLOOKUP($D1076,'SINAPI JANEIRO-2022'!$1:$1048576,3,FALSE),"")</f>
        <v>H</v>
      </c>
      <c r="G1076" s="198">
        <v>3</v>
      </c>
      <c r="H1076" s="171">
        <f>IF($D1076&lt;&gt;"",VLOOKUP($D1076,'SINAPI JANEIRO-2022'!$1:$1048576,4,FALSE),"")</f>
        <v>18.72</v>
      </c>
      <c r="I1076" s="172">
        <f t="shared" ref="I1076:I1078" si="161">TRUNC(G1076*H1076,2)</f>
        <v>56.16</v>
      </c>
    </row>
    <row r="1077" spans="2:9" ht="25.5">
      <c r="B1077" s="156" t="s">
        <v>3573</v>
      </c>
      <c r="C1077" s="157" t="s">
        <v>3565</v>
      </c>
      <c r="D1077" s="56">
        <v>88248</v>
      </c>
      <c r="E1077" s="168" t="str">
        <f>IF($D1077&lt;&gt;"",VLOOKUP($D1077,'SINAPI JANEIRO-2022'!$A$1:G113514,2,FALSE),"")</f>
        <v>AUXILIAR DE ENCANADOR OU BOMBEIRO HIDRÁULICO COM ENCARGOS COMPLEMENTARES</v>
      </c>
      <c r="F1077" s="169" t="str">
        <f>IF($D1077&lt;&gt;"",VLOOKUP($D1077,'SINAPI JANEIRO-2022'!$1:$1048576,3,FALSE),"")</f>
        <v>H</v>
      </c>
      <c r="G1077" s="198">
        <v>2</v>
      </c>
      <c r="H1077" s="171">
        <f>IF($D1077&lt;&gt;"",VLOOKUP($D1077,'SINAPI JANEIRO-2022'!$1:$1048576,4,FALSE),"")</f>
        <v>14.52</v>
      </c>
      <c r="I1077" s="172">
        <f t="shared" si="161"/>
        <v>29.04</v>
      </c>
    </row>
    <row r="1078" spans="2:9" ht="30" customHeight="1">
      <c r="B1078" s="156" t="s">
        <v>3576</v>
      </c>
      <c r="C1078" s="157" t="s">
        <v>3565</v>
      </c>
      <c r="D1078" s="56">
        <v>36081</v>
      </c>
      <c r="E1078" s="168" t="str">
        <f>IF($D1078&lt;&gt;"",VLOOKUP($D1078,'SINAPI JANEIRO-2022'!$A$1:G113515,2,FALSE),"")</f>
        <v>BARRA DE APOIO RETA, EM ACO INOX POLIDO, COMPRIMENTO 80CM, DIAMETRO MINIMO 3 CM</v>
      </c>
      <c r="F1078" s="169" t="str">
        <f>IF($D1078&lt;&gt;"",VLOOKUP($D1078,'SINAPI JANEIRO-2022'!$1:$1048576,3,FALSE),"")</f>
        <v xml:space="preserve">UN    </v>
      </c>
      <c r="G1078" s="198">
        <v>1</v>
      </c>
      <c r="H1078" s="171">
        <f>IF($D1078&lt;&gt;"",VLOOKUP($D1078,'SINAPI JANEIRO-2022'!$1:$1048576,4,FALSE),"")</f>
        <v>240</v>
      </c>
      <c r="I1078" s="172">
        <f t="shared" si="161"/>
        <v>240</v>
      </c>
    </row>
    <row r="1079" spans="2:9" ht="14.25" customHeight="1">
      <c r="B1079" s="180"/>
      <c r="C1079" s="181"/>
      <c r="D1079" s="181"/>
      <c r="E1079" s="182"/>
      <c r="F1079" s="181"/>
      <c r="G1079" s="183"/>
      <c r="H1079" s="184"/>
      <c r="I1079" s="185"/>
    </row>
    <row r="1080" spans="2:9" ht="43.5" customHeight="1">
      <c r="B1080" s="164" t="s">
        <v>4176</v>
      </c>
      <c r="C1080" s="59"/>
      <c r="D1080" s="59"/>
      <c r="E1080" s="46" t="s">
        <v>4036</v>
      </c>
      <c r="F1080" s="47" t="s">
        <v>53</v>
      </c>
      <c r="G1080" s="165"/>
      <c r="H1080" s="166"/>
      <c r="I1080" s="167">
        <f>TRUNC(SUM(I1081:I1083),2)</f>
        <v>275.18</v>
      </c>
    </row>
    <row r="1081" spans="2:9" ht="25.5">
      <c r="B1081" s="156" t="s">
        <v>3573</v>
      </c>
      <c r="C1081" s="157" t="s">
        <v>3565</v>
      </c>
      <c r="D1081" s="56">
        <v>88267</v>
      </c>
      <c r="E1081" s="168" t="str">
        <f>IF($D1081&lt;&gt;"",VLOOKUP($D1081,'SINAPI JANEIRO-2022'!$A$1:G113518,2,FALSE),"")</f>
        <v>ENCANADOR OU BOMBEIRO HIDRÁULICO COM ENCARGOS COMPLEMENTARES</v>
      </c>
      <c r="F1081" s="169" t="str">
        <f>IF($D1081&lt;&gt;"",VLOOKUP($D1081,'SINAPI JANEIRO-2022'!$1:$1048576,3,FALSE),"")</f>
        <v>H</v>
      </c>
      <c r="G1081" s="198">
        <v>3</v>
      </c>
      <c r="H1081" s="171">
        <f>IF($D1081&lt;&gt;"",VLOOKUP($D1081,'SINAPI JANEIRO-2022'!$1:$1048576,4,FALSE),"")</f>
        <v>18.72</v>
      </c>
      <c r="I1081" s="172">
        <f t="shared" ref="I1081:I1082" si="162">TRUNC(G1081*H1081,2)</f>
        <v>56.16</v>
      </c>
    </row>
    <row r="1082" spans="2:9" ht="25.5">
      <c r="B1082" s="156" t="s">
        <v>3573</v>
      </c>
      <c r="C1082" s="157" t="s">
        <v>3565</v>
      </c>
      <c r="D1082" s="56">
        <v>88248</v>
      </c>
      <c r="E1082" s="168" t="str">
        <f>IF($D1082&lt;&gt;"",VLOOKUP($D1082,'SINAPI JANEIRO-2022'!$A$1:G113519,2,FALSE),"")</f>
        <v>AUXILIAR DE ENCANADOR OU BOMBEIRO HIDRÁULICO COM ENCARGOS COMPLEMENTARES</v>
      </c>
      <c r="F1082" s="169" t="str">
        <f>IF($D1082&lt;&gt;"",VLOOKUP($D1082,'SINAPI JANEIRO-2022'!$1:$1048576,3,FALSE),"")</f>
        <v>H</v>
      </c>
      <c r="G1082" s="198">
        <v>2</v>
      </c>
      <c r="H1082" s="171">
        <f>IF($D1082&lt;&gt;"",VLOOKUP($D1082,'SINAPI JANEIRO-2022'!$1:$1048576,4,FALSE),"")</f>
        <v>14.52</v>
      </c>
      <c r="I1082" s="172">
        <f t="shared" si="162"/>
        <v>29.04</v>
      </c>
    </row>
    <row r="1083" spans="2:9" ht="25.5" customHeight="1">
      <c r="B1083" s="156" t="s">
        <v>3576</v>
      </c>
      <c r="C1083" s="157" t="s">
        <v>3577</v>
      </c>
      <c r="D1083" s="56"/>
      <c r="E1083" s="52" t="s">
        <v>4181</v>
      </c>
      <c r="F1083" s="199" t="s">
        <v>3519</v>
      </c>
      <c r="G1083" s="198">
        <v>1</v>
      </c>
      <c r="H1083" s="200">
        <v>189.98</v>
      </c>
      <c r="I1083" s="172">
        <f>TRUNC(G1083*H1083,2)</f>
        <v>189.98</v>
      </c>
    </row>
    <row r="1084" spans="2:9" ht="14.25" customHeight="1">
      <c r="B1084" s="180"/>
      <c r="C1084" s="181"/>
      <c r="D1084" s="181"/>
      <c r="E1084" s="182"/>
      <c r="F1084" s="181"/>
      <c r="G1084" s="183"/>
      <c r="H1084" s="184"/>
      <c r="I1084" s="185"/>
    </row>
    <row r="1085" spans="2:9" ht="25.5" customHeight="1">
      <c r="B1085" s="164" t="s">
        <v>4177</v>
      </c>
      <c r="C1085" s="59"/>
      <c r="D1085" s="59"/>
      <c r="E1085" s="46" t="s">
        <v>4037</v>
      </c>
      <c r="F1085" s="47" t="s">
        <v>53</v>
      </c>
      <c r="G1085" s="165"/>
      <c r="H1085" s="166"/>
      <c r="I1085" s="167">
        <f>TRUNC(SUM(I1086:I1088),2)</f>
        <v>966.42</v>
      </c>
    </row>
    <row r="1086" spans="2:9" ht="25.5">
      <c r="B1086" s="156" t="s">
        <v>3573</v>
      </c>
      <c r="C1086" s="157" t="s">
        <v>3565</v>
      </c>
      <c r="D1086" s="56">
        <v>88248</v>
      </c>
      <c r="E1086" s="168" t="str">
        <f>IF($D1086&lt;&gt;"",VLOOKUP($D1086,'SINAPI JANEIRO-2022'!$A$1:G113523,2,FALSE),"")</f>
        <v>AUXILIAR DE ENCANADOR OU BOMBEIRO HIDRÁULICO COM ENCARGOS COMPLEMENTARES</v>
      </c>
      <c r="F1086" s="169" t="str">
        <f>IF($D1086&lt;&gt;"",VLOOKUP($D1086,'SINAPI JANEIRO-2022'!$1:$1048576,3,FALSE),"")</f>
        <v>H</v>
      </c>
      <c r="G1086" s="198">
        <v>2</v>
      </c>
      <c r="H1086" s="171">
        <f>IF($D1086&lt;&gt;"",VLOOKUP($D1086,'SINAPI JANEIRO-2022'!$1:$1048576,4,FALSE),"")</f>
        <v>14.52</v>
      </c>
      <c r="I1086" s="172">
        <f t="shared" ref="I1086:I1087" si="163">TRUNC(G1086*H1086,2)</f>
        <v>29.04</v>
      </c>
    </row>
    <row r="1087" spans="2:9" ht="25.5">
      <c r="B1087" s="156" t="s">
        <v>3573</v>
      </c>
      <c r="C1087" s="157" t="s">
        <v>3565</v>
      </c>
      <c r="D1087" s="56">
        <v>88267</v>
      </c>
      <c r="E1087" s="168" t="str">
        <f>IF($D1087&lt;&gt;"",VLOOKUP($D1087,'SINAPI JANEIRO-2022'!$A$1:G113524,2,FALSE),"")</f>
        <v>ENCANADOR OU BOMBEIRO HIDRÁULICO COM ENCARGOS COMPLEMENTARES</v>
      </c>
      <c r="F1087" s="169" t="str">
        <f>IF($D1087&lt;&gt;"",VLOOKUP($D1087,'SINAPI JANEIRO-2022'!$1:$1048576,3,FALSE),"")</f>
        <v>H</v>
      </c>
      <c r="G1087" s="198">
        <v>3</v>
      </c>
      <c r="H1087" s="171">
        <f>IF($D1087&lt;&gt;"",VLOOKUP($D1087,'SINAPI JANEIRO-2022'!$1:$1048576,4,FALSE),"")</f>
        <v>18.72</v>
      </c>
      <c r="I1087" s="172">
        <f t="shared" si="163"/>
        <v>56.16</v>
      </c>
    </row>
    <row r="1088" spans="2:9" ht="25.5" customHeight="1">
      <c r="B1088" s="156" t="s">
        <v>3576</v>
      </c>
      <c r="C1088" s="157" t="s">
        <v>3577</v>
      </c>
      <c r="D1088" s="56"/>
      <c r="E1088" s="168" t="s">
        <v>4037</v>
      </c>
      <c r="F1088" s="199" t="s">
        <v>3519</v>
      </c>
      <c r="G1088" s="198">
        <v>1</v>
      </c>
      <c r="H1088" s="171">
        <v>881.22</v>
      </c>
      <c r="I1088" s="172">
        <f>TRUNC(G1088*H1088,2)</f>
        <v>881.22</v>
      </c>
    </row>
    <row r="1089" spans="2:9" ht="14.25" customHeight="1">
      <c r="B1089" s="180"/>
      <c r="C1089" s="181"/>
      <c r="D1089" s="181"/>
      <c r="E1089" s="182"/>
      <c r="F1089" s="181"/>
      <c r="G1089" s="183"/>
      <c r="H1089" s="184"/>
      <c r="I1089" s="185"/>
    </row>
    <row r="1090" spans="2:9" ht="15" customHeight="1">
      <c r="B1090" s="164" t="s">
        <v>4178</v>
      </c>
      <c r="C1090" s="59"/>
      <c r="D1090" s="59"/>
      <c r="E1090" s="46" t="s">
        <v>4038</v>
      </c>
      <c r="F1090" s="47" t="s">
        <v>53</v>
      </c>
      <c r="G1090" s="165"/>
      <c r="H1090" s="166"/>
      <c r="I1090" s="167">
        <f>TRUNC(SUM(I1091:I1092),2)</f>
        <v>554.04</v>
      </c>
    </row>
    <row r="1091" spans="2:9" ht="25.5">
      <c r="B1091" s="156" t="s">
        <v>3573</v>
      </c>
      <c r="C1091" s="157" t="s">
        <v>3565</v>
      </c>
      <c r="D1091" s="56">
        <v>88248</v>
      </c>
      <c r="E1091" s="168" t="str">
        <f>IF($D1091&lt;&gt;"",VLOOKUP($D1091,'SINAPI JANEIRO-2022'!$A$1:G113528,2,FALSE),"")</f>
        <v>AUXILIAR DE ENCANADOR OU BOMBEIRO HIDRÁULICO COM ENCARGOS COMPLEMENTARES</v>
      </c>
      <c r="F1091" s="169" t="str">
        <f>IF($D1091&lt;&gt;"",VLOOKUP($D1091,'SINAPI JANEIRO-2022'!$1:$1048576,3,FALSE),"")</f>
        <v>H</v>
      </c>
      <c r="G1091" s="198">
        <v>2</v>
      </c>
      <c r="H1091" s="171">
        <f>IF($D1091&lt;&gt;"",VLOOKUP($D1091,'SINAPI JANEIRO-2022'!$1:$1048576,4,FALSE),"")</f>
        <v>14.52</v>
      </c>
      <c r="I1091" s="172">
        <f t="shared" ref="I1091" si="164">TRUNC(G1091*H1091,2)</f>
        <v>29.04</v>
      </c>
    </row>
    <row r="1092" spans="2:9" ht="14.25" customHeight="1">
      <c r="B1092" s="156" t="s">
        <v>3576</v>
      </c>
      <c r="C1092" s="157" t="s">
        <v>3577</v>
      </c>
      <c r="D1092" s="56"/>
      <c r="E1092" s="52" t="s">
        <v>4182</v>
      </c>
      <c r="F1092" s="199" t="s">
        <v>3519</v>
      </c>
      <c r="G1092" s="198">
        <v>1</v>
      </c>
      <c r="H1092" s="200">
        <v>525</v>
      </c>
      <c r="I1092" s="172">
        <f>TRUNC(G1092*H1092,2)</f>
        <v>525</v>
      </c>
    </row>
    <row r="1093" spans="2:9" ht="14.25" customHeight="1">
      <c r="B1093" s="180"/>
      <c r="C1093" s="181"/>
      <c r="D1093" s="181"/>
      <c r="E1093" s="182"/>
      <c r="F1093" s="181"/>
      <c r="G1093" s="183"/>
      <c r="H1093" s="184"/>
      <c r="I1093" s="185"/>
    </row>
    <row r="1094" spans="2:9" ht="15" customHeight="1">
      <c r="B1094" s="164" t="s">
        <v>4179</v>
      </c>
      <c r="C1094" s="59"/>
      <c r="D1094" s="59"/>
      <c r="E1094" s="46" t="s">
        <v>4039</v>
      </c>
      <c r="F1094" s="47" t="s">
        <v>53</v>
      </c>
      <c r="G1094" s="165"/>
      <c r="H1094" s="166"/>
      <c r="I1094" s="167">
        <f>TRUNC(SUM(I1095:I1096),2)</f>
        <v>21.95</v>
      </c>
    </row>
    <row r="1095" spans="2:9">
      <c r="B1095" s="156" t="s">
        <v>3573</v>
      </c>
      <c r="C1095" s="157" t="s">
        <v>3565</v>
      </c>
      <c r="D1095" s="56">
        <v>88316</v>
      </c>
      <c r="E1095" s="168" t="str">
        <f>IF($D1095&lt;&gt;"",VLOOKUP($D1095,'SINAPI JANEIRO-2022'!$A$1:G113532,2,FALSE),"")</f>
        <v>SERVENTE COM ENCARGOS COMPLEMENTARES</v>
      </c>
      <c r="F1095" s="169" t="str">
        <f>IF($D1095&lt;&gt;"",VLOOKUP($D1095,'SINAPI JANEIRO-2022'!$1:$1048576,3,FALSE),"")</f>
        <v>H</v>
      </c>
      <c r="G1095" s="198">
        <v>0.1</v>
      </c>
      <c r="H1095" s="171">
        <f>IF($D1095&lt;&gt;"",VLOOKUP($D1095,'SINAPI JANEIRO-2022'!$1:$1048576,4,FALSE),"")</f>
        <v>15.16</v>
      </c>
      <c r="I1095" s="172">
        <f t="shared" ref="I1095" si="165">TRUNC(G1095*H1095,2)</f>
        <v>1.51</v>
      </c>
    </row>
    <row r="1096" spans="2:9" ht="14.25" customHeight="1">
      <c r="B1096" s="156" t="s">
        <v>3576</v>
      </c>
      <c r="C1096" s="157" t="s">
        <v>3565</v>
      </c>
      <c r="D1096" s="56">
        <v>37399</v>
      </c>
      <c r="E1096" s="168" t="str">
        <f>IF($D1096&lt;&gt;"",VLOOKUP($D1096,'SINAPI JANEIRO-2022'!$A$1:G113533,2,FALSE),"")</f>
        <v>CABIDE/GANCHO DE BANHEIRO SIMPLES EM METAL CROMADO</v>
      </c>
      <c r="F1096" s="169" t="str">
        <f>IF($D1096&lt;&gt;"",VLOOKUP($D1096,'SINAPI JANEIRO-2022'!$1:$1048576,3,FALSE),"")</f>
        <v xml:space="preserve">UN    </v>
      </c>
      <c r="G1096" s="198">
        <v>1</v>
      </c>
      <c r="H1096" s="171">
        <f>IF($D1096&lt;&gt;"",VLOOKUP($D1096,'SINAPI JANEIRO-2022'!$1:$1048576,4,FALSE),"")</f>
        <v>20.440000000000001</v>
      </c>
      <c r="I1096" s="172">
        <f t="shared" ref="I1096" si="166">TRUNC(G1096*H1096,2)</f>
        <v>20.440000000000001</v>
      </c>
    </row>
    <row r="1097" spans="2:9" ht="14.25" customHeight="1">
      <c r="B1097" s="163"/>
      <c r="C1097" s="157"/>
      <c r="D1097" s="158"/>
      <c r="E1097" s="159"/>
      <c r="F1097" s="157"/>
      <c r="G1097" s="160"/>
      <c r="H1097" s="161"/>
      <c r="I1097" s="162"/>
    </row>
    <row r="1098" spans="2:9" ht="38.25" customHeight="1">
      <c r="B1098" s="164" t="s">
        <v>11196</v>
      </c>
      <c r="C1098" s="59"/>
      <c r="D1098" s="59"/>
      <c r="E1098" s="46" t="s">
        <v>12697</v>
      </c>
      <c r="F1098" s="47" t="s">
        <v>1</v>
      </c>
      <c r="G1098" s="165"/>
      <c r="H1098" s="166"/>
      <c r="I1098" s="167">
        <f>TRUNC(SUM(I1099:I1100),2)</f>
        <v>155.91</v>
      </c>
    </row>
    <row r="1099" spans="2:9" ht="25.5">
      <c r="B1099" s="156" t="s">
        <v>3573</v>
      </c>
      <c r="C1099" s="157" t="s">
        <v>3565</v>
      </c>
      <c r="D1099" s="56">
        <v>88248</v>
      </c>
      <c r="E1099" s="168" t="str">
        <f>IF($D1099&lt;&gt;"",VLOOKUP($D1099,'SINAPI JANEIRO-2022'!$A$1:G113536,2,FALSE),"")</f>
        <v>AUXILIAR DE ENCANADOR OU BOMBEIRO HIDRÁULICO COM ENCARGOS COMPLEMENTARES</v>
      </c>
      <c r="F1099" s="169" t="str">
        <f>IF($D1099&lt;&gt;"",VLOOKUP($D1099,'SINAPI JANEIRO-2022'!$1:$1048576,3,FALSE),"")</f>
        <v>H</v>
      </c>
      <c r="G1099" s="198">
        <v>3</v>
      </c>
      <c r="H1099" s="171">
        <f>IF($D1099&lt;&gt;"",VLOOKUP($D1099,'SINAPI JANEIRO-2022'!$1:$1048576,4,FALSE),"")</f>
        <v>14.52</v>
      </c>
      <c r="I1099" s="172">
        <f t="shared" ref="I1099" si="167">TRUNC(G1099*H1099,2)</f>
        <v>43.56</v>
      </c>
    </row>
    <row r="1100" spans="2:9" ht="38.25">
      <c r="B1100" s="156" t="s">
        <v>3576</v>
      </c>
      <c r="C1100" s="157" t="s">
        <v>3577</v>
      </c>
      <c r="D1100" s="56"/>
      <c r="E1100" s="52" t="s">
        <v>11197</v>
      </c>
      <c r="F1100" s="199" t="s">
        <v>1</v>
      </c>
      <c r="G1100" s="198">
        <v>1</v>
      </c>
      <c r="H1100" s="200">
        <v>112.35</v>
      </c>
      <c r="I1100" s="172">
        <f>TRUNC(G1100*H1100,2)</f>
        <v>112.35</v>
      </c>
    </row>
    <row r="1101" spans="2:9">
      <c r="B1101" s="156"/>
      <c r="C1101" s="348"/>
      <c r="D1101" s="56"/>
      <c r="E1101" s="52"/>
      <c r="F1101" s="199"/>
      <c r="G1101" s="198"/>
      <c r="H1101" s="200"/>
      <c r="I1101" s="172"/>
    </row>
    <row r="1102" spans="2:9" ht="56.25" customHeight="1">
      <c r="B1102" s="164" t="s">
        <v>11832</v>
      </c>
      <c r="C1102" s="59"/>
      <c r="D1102" s="59"/>
      <c r="E1102" s="46" t="s">
        <v>11833</v>
      </c>
      <c r="F1102" s="47" t="s">
        <v>1</v>
      </c>
      <c r="G1102" s="165"/>
      <c r="H1102" s="166"/>
      <c r="I1102" s="167">
        <f>TRUNC(SUM(I1103:K1108),2)</f>
        <v>473.21</v>
      </c>
    </row>
    <row r="1103" spans="2:9" ht="25.5">
      <c r="B1103" s="156" t="s">
        <v>3573</v>
      </c>
      <c r="C1103" s="348" t="s">
        <v>3565</v>
      </c>
      <c r="D1103" s="56">
        <v>88267</v>
      </c>
      <c r="E1103" s="168" t="str">
        <f>IF($D1103&lt;&gt;"",VLOOKUP($D1103,'SINAPI JANEIRO-2022'!$A$1:G113540,2,FALSE),"")</f>
        <v>ENCANADOR OU BOMBEIRO HIDRÁULICO COM ENCARGOS COMPLEMENTARES</v>
      </c>
      <c r="F1103" s="169" t="str">
        <f>IF($D1103&lt;&gt;"",VLOOKUP($D1103,'SINAPI JANEIRO-2022'!$1:$1048576,3,FALSE),"")</f>
        <v>H</v>
      </c>
      <c r="G1103" s="198">
        <v>0.49680000000000002</v>
      </c>
      <c r="H1103" s="171">
        <f>IF($D1103&lt;&gt;"",VLOOKUP($D1103,'SINAPI JANEIRO-2022'!$1:$1048576,4,FALSE),"")</f>
        <v>18.72</v>
      </c>
      <c r="I1103" s="172">
        <f t="shared" ref="I1103" si="168">TRUNC(G1103*H1103,2)</f>
        <v>9.3000000000000007</v>
      </c>
    </row>
    <row r="1104" spans="2:9">
      <c r="B1104" s="156" t="s">
        <v>3573</v>
      </c>
      <c r="C1104" s="348" t="s">
        <v>3565</v>
      </c>
      <c r="D1104" s="56">
        <v>88316</v>
      </c>
      <c r="E1104" s="168" t="str">
        <f>IF($D1104&lt;&gt;"",VLOOKUP($D1104,'SINAPI JANEIRO-2022'!$A$1:G113541,2,FALSE),"")</f>
        <v>SERVENTE COM ENCARGOS COMPLEMENTARES</v>
      </c>
      <c r="F1104" s="169" t="str">
        <f>IF($D1104&lt;&gt;"",VLOOKUP($D1104,'SINAPI JANEIRO-2022'!$1:$1048576,3,FALSE),"")</f>
        <v>H</v>
      </c>
      <c r="G1104" s="198">
        <v>0.34949999999999998</v>
      </c>
      <c r="H1104" s="171">
        <f>IF($D1104&lt;&gt;"",VLOOKUP($D1104,'SINAPI JANEIRO-2022'!$1:$1048576,4,FALSE),"")</f>
        <v>15.16</v>
      </c>
      <c r="I1104" s="172">
        <f>TRUNC(G1104*H1104,2)</f>
        <v>5.29</v>
      </c>
    </row>
    <row r="1105" spans="2:9" ht="38.25">
      <c r="B1105" s="156" t="s">
        <v>3576</v>
      </c>
      <c r="C1105" s="348" t="s">
        <v>3565</v>
      </c>
      <c r="D1105" s="56">
        <v>4384</v>
      </c>
      <c r="E1105" s="168" t="str">
        <f>IF($D1105&lt;&gt;"",VLOOKUP($D1105,'SINAPI JANEIRO-2022'!$A$1:G113542,2,FALSE),"")</f>
        <v>PARAFUSO NIQUELADO COM ACABAMENTO CROMADO PARA FIXAR PECA SANITARIA, INCLUI PORCA CEGA, ARRUELA E BUCHA DE NYLON TAMANHO S-10</v>
      </c>
      <c r="F1105" s="169" t="str">
        <f>IF($D1105&lt;&gt;"",VLOOKUP($D1105,'SINAPI JANEIRO-2022'!$1:$1048576,3,FALSE),"")</f>
        <v xml:space="preserve">UN    </v>
      </c>
      <c r="G1105" s="198">
        <v>2</v>
      </c>
      <c r="H1105" s="171">
        <f>IF($D1105&lt;&gt;"",VLOOKUP($D1105,'SINAPI JANEIRO-2022'!$1:$1048576,4,FALSE),"")</f>
        <v>23.38</v>
      </c>
      <c r="I1105" s="172">
        <f t="shared" ref="I1105:I1108" si="169">TRUNC(G1105*H1105,2)</f>
        <v>46.76</v>
      </c>
    </row>
    <row r="1106" spans="2:9" ht="25.5">
      <c r="B1106" s="156" t="s">
        <v>3576</v>
      </c>
      <c r="C1106" s="348" t="s">
        <v>3565</v>
      </c>
      <c r="D1106" s="56">
        <v>6138</v>
      </c>
      <c r="E1106" s="168" t="str">
        <f>IF($D1106&lt;&gt;"",VLOOKUP($D1106,'SINAPI JANEIRO-2022'!$A$1:G113543,2,FALSE),"")</f>
        <v>ANEL DE VEDACAO, PVC FLEXIVEL, 100 MM, PARA SAIDA DE BACIA / VASO SANITARIO</v>
      </c>
      <c r="F1106" s="169" t="str">
        <f>IF($D1106&lt;&gt;"",VLOOKUP($D1106,'SINAPI JANEIRO-2022'!$1:$1048576,3,FALSE),"")</f>
        <v xml:space="preserve">UN    </v>
      </c>
      <c r="G1106" s="198">
        <v>1</v>
      </c>
      <c r="H1106" s="171">
        <f>IF($D1106&lt;&gt;"",VLOOKUP($D1106,'SINAPI JANEIRO-2022'!$1:$1048576,4,FALSE),"")</f>
        <v>9.75</v>
      </c>
      <c r="I1106" s="172">
        <f t="shared" si="169"/>
        <v>9.75</v>
      </c>
    </row>
    <row r="1107" spans="2:9" ht="25.5">
      <c r="B1107" s="156" t="s">
        <v>3576</v>
      </c>
      <c r="C1107" s="348" t="s">
        <v>3565</v>
      </c>
      <c r="D1107" s="56">
        <v>11786</v>
      </c>
      <c r="E1107" s="168" t="str">
        <f>IF($D1107&lt;&gt;"",VLOOKUP($D1107,'SINAPI JANEIRO-2022'!$A$1:G113544,2,FALSE),"")</f>
        <v>BACIA SANITARIA (VASO) INFANTIL, SIFONADO, DE LOUCA BRANCA, (SEM ASSENTO)</v>
      </c>
      <c r="F1107" s="169" t="str">
        <f>IF($D1107&lt;&gt;"",VLOOKUP($D1107,'SINAPI JANEIRO-2022'!$1:$1048576,3,FALSE),"")</f>
        <v xml:space="preserve">UN    </v>
      </c>
      <c r="G1107" s="198">
        <v>1</v>
      </c>
      <c r="H1107" s="171">
        <f>IF($D1107&lt;&gt;"",VLOOKUP($D1107,'SINAPI JANEIRO-2022'!$1:$1048576,4,FALSE),"")</f>
        <v>393.18</v>
      </c>
      <c r="I1107" s="172">
        <f t="shared" si="169"/>
        <v>393.18</v>
      </c>
    </row>
    <row r="1108" spans="2:9">
      <c r="B1108" s="156" t="s">
        <v>3576</v>
      </c>
      <c r="C1108" s="348" t="s">
        <v>3565</v>
      </c>
      <c r="D1108" s="56">
        <v>37329</v>
      </c>
      <c r="E1108" s="168" t="str">
        <f>IF($D1108&lt;&gt;"",VLOOKUP($D1108,'SINAPI JANEIRO-2022'!$A$1:G113545,2,FALSE),"")</f>
        <v>REJUNTE EPOXI, QUALQUER COR</v>
      </c>
      <c r="F1108" s="169" t="str">
        <f>IF($D1108&lt;&gt;"",VLOOKUP($D1108,'SINAPI JANEIRO-2022'!$1:$1048576,3,FALSE),"")</f>
        <v xml:space="preserve">KG    </v>
      </c>
      <c r="G1108" s="198">
        <v>8.8099999999999998E-2</v>
      </c>
      <c r="H1108" s="171">
        <f>IF($D1108&lt;&gt;"",VLOOKUP($D1108,'SINAPI JANEIRO-2022'!$1:$1048576,4,FALSE),"")</f>
        <v>101.41</v>
      </c>
      <c r="I1108" s="172">
        <f t="shared" si="169"/>
        <v>8.93</v>
      </c>
    </row>
    <row r="1109" spans="2:9">
      <c r="B1109" s="156"/>
      <c r="C1109" s="348"/>
      <c r="D1109" s="56"/>
      <c r="E1109" s="52"/>
      <c r="F1109" s="199"/>
      <c r="G1109" s="198"/>
      <c r="H1109" s="200"/>
      <c r="I1109" s="172"/>
    </row>
    <row r="1110" spans="2:9" ht="38.25" customHeight="1">
      <c r="B1110" s="164" t="s">
        <v>11834</v>
      </c>
      <c r="C1110" s="59"/>
      <c r="D1110" s="59"/>
      <c r="E1110" s="46" t="s">
        <v>11835</v>
      </c>
      <c r="F1110" s="47" t="s">
        <v>1</v>
      </c>
      <c r="G1110" s="165"/>
      <c r="H1110" s="166"/>
      <c r="I1110" s="167">
        <f>TRUNC(SUM(I1111:I1114),2)</f>
        <v>184.56</v>
      </c>
    </row>
    <row r="1111" spans="2:9" ht="25.5">
      <c r="B1111" s="156" t="s">
        <v>3573</v>
      </c>
      <c r="C1111" s="348" t="s">
        <v>3565</v>
      </c>
      <c r="D1111" s="56">
        <v>88248</v>
      </c>
      <c r="E1111" s="168" t="str">
        <f>IF($D1111&lt;&gt;"",VLOOKUP($D1111,'SINAPI JANEIRO-2022'!$A$1:G113548,2,FALSE),"")</f>
        <v>AUXILIAR DE ENCANADOR OU BOMBEIRO HIDRÁULICO COM ENCARGOS COMPLEMENTARES</v>
      </c>
      <c r="F1111" s="169" t="str">
        <f>IF($D1111&lt;&gt;"",VLOOKUP($D1111,'SINAPI JANEIRO-2022'!$1:$1048576,3,FALSE),"")</f>
        <v>H</v>
      </c>
      <c r="G1111" s="198">
        <v>0.78900000000000003</v>
      </c>
      <c r="H1111" s="171">
        <f>IF($D1111&lt;&gt;"",VLOOKUP($D1111,'SINAPI JANEIRO-2022'!$1:$1048576,4,FALSE),"")</f>
        <v>14.52</v>
      </c>
      <c r="I1111" s="172">
        <f t="shared" ref="I1111" si="170">TRUNC(G1111*H1111,2)</f>
        <v>11.45</v>
      </c>
    </row>
    <row r="1112" spans="2:9" ht="25.5">
      <c r="B1112" s="156" t="s">
        <v>3573</v>
      </c>
      <c r="C1112" s="348" t="s">
        <v>3565</v>
      </c>
      <c r="D1112" s="56">
        <v>88267</v>
      </c>
      <c r="E1112" s="168" t="str">
        <f>IF($D1112&lt;&gt;"",VLOOKUP($D1112,'SINAPI JANEIRO-2022'!$A$1:G113549,2,FALSE),"")</f>
        <v>ENCANADOR OU BOMBEIRO HIDRÁULICO COM ENCARGOS COMPLEMENTARES</v>
      </c>
      <c r="F1112" s="169" t="str">
        <f>IF($D1112&lt;&gt;"",VLOOKUP($D1112,'SINAPI JANEIRO-2022'!$1:$1048576,3,FALSE),"")</f>
        <v>H</v>
      </c>
      <c r="G1112" s="198">
        <v>0.78900000000000003</v>
      </c>
      <c r="H1112" s="171">
        <f>IF($D1112&lt;&gt;"",VLOOKUP($D1112,'SINAPI JANEIRO-2022'!$1:$1048576,4,FALSE),"")</f>
        <v>18.72</v>
      </c>
      <c r="I1112" s="172">
        <f>TRUNC(G1112*H1112,2)</f>
        <v>14.77</v>
      </c>
    </row>
    <row r="1113" spans="2:9">
      <c r="B1113" s="156" t="s">
        <v>3576</v>
      </c>
      <c r="C1113" s="348" t="s">
        <v>3565</v>
      </c>
      <c r="D1113" s="56">
        <v>3148</v>
      </c>
      <c r="E1113" s="168" t="str">
        <f>IF($D1113&lt;&gt;"",VLOOKUP($D1113,'SINAPI JANEIRO-2022'!$A$1:G113550,2,FALSE),"")</f>
        <v>FITA VEDA ROSCA EM ROLOS DE 18 MM X 50 M (L X C)</v>
      </c>
      <c r="F1113" s="169" t="str">
        <f>IF($D1113&lt;&gt;"",VLOOKUP($D1113,'SINAPI JANEIRO-2022'!$1:$1048576,3,FALSE),"")</f>
        <v xml:space="preserve">UN    </v>
      </c>
      <c r="G1113" s="198">
        <v>1.9E-2</v>
      </c>
      <c r="H1113" s="171">
        <f>IF($D1113&lt;&gt;"",VLOOKUP($D1113,'SINAPI JANEIRO-2022'!$1:$1048576,4,FALSE),"")</f>
        <v>18.440000000000001</v>
      </c>
      <c r="I1113" s="172">
        <f t="shared" ref="I1113:I1114" si="171">TRUNC(G1113*H1113,2)</f>
        <v>0.35</v>
      </c>
    </row>
    <row r="1114" spans="2:9" ht="25.5">
      <c r="B1114" s="156" t="s">
        <v>3576</v>
      </c>
      <c r="C1114" s="348" t="s">
        <v>3565</v>
      </c>
      <c r="D1114" s="56">
        <v>10228</v>
      </c>
      <c r="E1114" s="168" t="str">
        <f>IF($D1114&lt;&gt;"",VLOOKUP($D1114,'SINAPI JANEIRO-2022'!$A$1:G113551,2,FALSE),"")</f>
        <v>VALVULA DE DESCARGA METALICA, BASE 1 1/2 " E ACABAMENTO METALICO CROMADO</v>
      </c>
      <c r="F1114" s="169" t="str">
        <f>IF($D1114&lt;&gt;"",VLOOKUP($D1114,'SINAPI JANEIRO-2022'!$1:$1048576,3,FALSE),"")</f>
        <v xml:space="preserve">UN    </v>
      </c>
      <c r="G1114" s="198">
        <v>1</v>
      </c>
      <c r="H1114" s="171">
        <f>IF($D1114&lt;&gt;"",VLOOKUP($D1114,'SINAPI JANEIRO-2022'!$1:$1048576,4,FALSE),"")</f>
        <v>157.99</v>
      </c>
      <c r="I1114" s="172">
        <f t="shared" si="171"/>
        <v>157.99</v>
      </c>
    </row>
    <row r="1115" spans="2:9">
      <c r="B1115" s="156"/>
      <c r="C1115" s="348"/>
      <c r="D1115" s="56"/>
      <c r="E1115" s="168"/>
      <c r="F1115" s="169"/>
      <c r="G1115" s="198"/>
      <c r="H1115" s="171"/>
      <c r="I1115" s="172"/>
    </row>
    <row r="1116" spans="2:9" ht="38.25">
      <c r="B1116" s="164" t="s">
        <v>11836</v>
      </c>
      <c r="C1116" s="59"/>
      <c r="D1116" s="59"/>
      <c r="E1116" s="46" t="s">
        <v>11837</v>
      </c>
      <c r="F1116" s="47" t="s">
        <v>1</v>
      </c>
      <c r="G1116" s="165"/>
      <c r="H1116" s="166"/>
      <c r="I1116" s="167">
        <f>TRUNC(SUM(I1117:I1120),2)</f>
        <v>83.04</v>
      </c>
    </row>
    <row r="1117" spans="2:9" ht="25.5">
      <c r="B1117" s="156" t="s">
        <v>3573</v>
      </c>
      <c r="C1117" s="348" t="s">
        <v>3565</v>
      </c>
      <c r="D1117" s="56">
        <v>88267</v>
      </c>
      <c r="E1117" s="168" t="str">
        <f>IF($D1117&lt;&gt;"",VLOOKUP($D1117,'SINAPI JANEIRO-2022'!$A$1:G113554,2,FALSE),"")</f>
        <v>ENCANADOR OU BOMBEIRO HIDRÁULICO COM ENCARGOS COMPLEMENTARES</v>
      </c>
      <c r="F1117" s="169" t="str">
        <f>IF($D1117&lt;&gt;"",VLOOKUP($D1117,'SINAPI JANEIRO-2022'!$1:$1048576,3,FALSE),"")</f>
        <v>H</v>
      </c>
      <c r="G1117" s="198">
        <v>0.44669999999999999</v>
      </c>
      <c r="H1117" s="171">
        <f>IF($D1117&lt;&gt;"",VLOOKUP($D1117,'SINAPI JANEIRO-2022'!$1:$1048576,4,FALSE),"")</f>
        <v>18.72</v>
      </c>
      <c r="I1117" s="172">
        <f t="shared" ref="I1117" si="172">TRUNC(G1117*H1117,2)</f>
        <v>8.36</v>
      </c>
    </row>
    <row r="1118" spans="2:9">
      <c r="B1118" s="156" t="s">
        <v>3573</v>
      </c>
      <c r="C1118" s="348" t="s">
        <v>3565</v>
      </c>
      <c r="D1118" s="56">
        <v>88316</v>
      </c>
      <c r="E1118" s="168" t="str">
        <f>IF($D1118&lt;&gt;"",VLOOKUP($D1118,'SINAPI JANEIRO-2022'!$A$1:G113555,2,FALSE),"")</f>
        <v>SERVENTE COM ENCARGOS COMPLEMENTARES</v>
      </c>
      <c r="F1118" s="169" t="str">
        <f>IF($D1118&lt;&gt;"",VLOOKUP($D1118,'SINAPI JANEIRO-2022'!$1:$1048576,3,FALSE),"")</f>
        <v>H</v>
      </c>
      <c r="G1118" s="198">
        <v>0.14069999999999999</v>
      </c>
      <c r="H1118" s="171">
        <f>IF($D1118&lt;&gt;"",VLOOKUP($D1118,'SINAPI JANEIRO-2022'!$1:$1048576,4,FALSE),"")</f>
        <v>15.16</v>
      </c>
      <c r="I1118" s="172">
        <f>TRUNC(G1118*H1118,2)</f>
        <v>2.13</v>
      </c>
    </row>
    <row r="1119" spans="2:9" ht="26.25" customHeight="1">
      <c r="B1119" s="156" t="s">
        <v>3576</v>
      </c>
      <c r="C1119" s="348" t="s">
        <v>3565</v>
      </c>
      <c r="D1119" s="56">
        <v>1368</v>
      </c>
      <c r="E1119" s="168" t="str">
        <f>IF($D1119&lt;&gt;"",VLOOKUP($D1119,'SINAPI JANEIRO-2022'!$A$1:G113556,2,FALSE),"")</f>
        <v>CHUVEIRO COMUM EM PLASTICO BRANCO, COM CANO, 3 TEMPERATURAS, 5500 W (110/220 V)</v>
      </c>
      <c r="F1119" s="169" t="str">
        <f>IF($D1119&lt;&gt;"",VLOOKUP($D1119,'SINAPI JANEIRO-2022'!$1:$1048576,3,FALSE),"")</f>
        <v xml:space="preserve">UN    </v>
      </c>
      <c r="G1119" s="198">
        <v>1</v>
      </c>
      <c r="H1119" s="171">
        <f>IF($D1119&lt;&gt;"",VLOOKUP($D1119,'SINAPI JANEIRO-2022'!$1:$1048576,4,FALSE),"")</f>
        <v>72.45</v>
      </c>
      <c r="I1119" s="172">
        <f t="shared" ref="I1119:I1120" si="173">TRUNC(G1119*H1119,2)</f>
        <v>72.45</v>
      </c>
    </row>
    <row r="1120" spans="2:9">
      <c r="B1120" s="156" t="s">
        <v>3576</v>
      </c>
      <c r="C1120" s="348" t="s">
        <v>3565</v>
      </c>
      <c r="D1120" s="56">
        <v>3146</v>
      </c>
      <c r="E1120" s="168" t="str">
        <f>IF($D1120&lt;&gt;"",VLOOKUP($D1120,'SINAPI JANEIRO-2022'!$A$1:G113557,2,FALSE),"")</f>
        <v>FITA VEDA ROSCA EM ROLOS DE 18 MM X 10 M (L X C)</v>
      </c>
      <c r="F1120" s="169" t="str">
        <f>IF($D1120&lt;&gt;"",VLOOKUP($D1120,'SINAPI JANEIRO-2022'!$1:$1048576,3,FALSE),"")</f>
        <v xml:space="preserve">UN    </v>
      </c>
      <c r="G1120" s="198">
        <v>2.1000000000000001E-2</v>
      </c>
      <c r="H1120" s="171">
        <f>IF($D1120&lt;&gt;"",VLOOKUP($D1120,'SINAPI JANEIRO-2022'!$1:$1048576,4,FALSE),"")</f>
        <v>5</v>
      </c>
      <c r="I1120" s="172">
        <f t="shared" si="173"/>
        <v>0.1</v>
      </c>
    </row>
    <row r="1121" spans="2:9" ht="14.25" customHeight="1">
      <c r="B1121" s="163"/>
      <c r="C1121" s="157"/>
      <c r="D1121" s="158"/>
      <c r="E1121" s="159"/>
      <c r="F1121" s="157"/>
      <c r="G1121" s="160"/>
      <c r="H1121" s="161"/>
      <c r="I1121" s="162"/>
    </row>
    <row r="1122" spans="2:9" ht="18" customHeight="1">
      <c r="B1122" s="254" t="s">
        <v>3742</v>
      </c>
      <c r="C1122" s="255"/>
      <c r="D1122" s="255"/>
      <c r="E1122" s="255"/>
      <c r="F1122" s="255"/>
      <c r="G1122" s="255"/>
      <c r="H1122" s="255"/>
      <c r="I1122" s="256"/>
    </row>
    <row r="1123" spans="2:9" ht="14.25" customHeight="1">
      <c r="B1123" s="180"/>
      <c r="C1123" s="181"/>
      <c r="D1123" s="181"/>
      <c r="E1123" s="182"/>
      <c r="F1123" s="181"/>
      <c r="G1123" s="183"/>
      <c r="H1123" s="184"/>
      <c r="I1123" s="185"/>
    </row>
    <row r="1124" spans="2:9" ht="14.25" customHeight="1">
      <c r="B1124" s="180"/>
      <c r="C1124" s="181"/>
      <c r="D1124" s="181"/>
      <c r="E1124" s="182"/>
      <c r="F1124" s="181"/>
      <c r="G1124" s="183"/>
      <c r="H1124" s="184"/>
      <c r="I1124" s="185"/>
    </row>
    <row r="1125" spans="2:9" ht="33" customHeight="1">
      <c r="B1125" s="164" t="s">
        <v>3744</v>
      </c>
      <c r="C1125" s="59"/>
      <c r="D1125" s="59"/>
      <c r="E1125" s="46" t="s">
        <v>3745</v>
      </c>
      <c r="F1125" s="47" t="s">
        <v>3520</v>
      </c>
      <c r="G1125" s="165"/>
      <c r="H1125" s="166"/>
      <c r="I1125" s="167">
        <f>TRUNC(SUM(I1126:I1131),2)</f>
        <v>1162.81</v>
      </c>
    </row>
    <row r="1126" spans="2:9" ht="38.25">
      <c r="B1126" s="49" t="s">
        <v>3576</v>
      </c>
      <c r="C1126" s="50" t="s">
        <v>3565</v>
      </c>
      <c r="D1126" s="54">
        <v>599</v>
      </c>
      <c r="E1126" s="168" t="str">
        <f>IF($D1126&lt;&gt;"",VLOOKUP($D1126,'SINAPI JANEIRO-2022'!$A$1:G113550,2,FALSE),"")</f>
        <v>JANELA FIXA, EM ALUMINIO PERFIL 20, 60  X 80 CM (A X L), BATENTE/REQUADRO DE 3 A 14 CM, COM VIDRO 4 MM, SEM GUARNICAO/ALIZAR, ACABAMENTO ALUM BRANCO OU BRILHANTE</v>
      </c>
      <c r="F1126" s="169" t="str">
        <f>IF($D1126&lt;&gt;"",VLOOKUP($D1126,'SINAPI JANEIRO-2022'!$1:$1048576,3,FALSE),"")</f>
        <v xml:space="preserve">M2    </v>
      </c>
      <c r="G1126" s="170">
        <v>1</v>
      </c>
      <c r="H1126" s="171">
        <f>IF($D1126&lt;&gt;"",VLOOKUP($D1126,'SINAPI JANEIRO-2022'!$1:$1048576,4,FALSE),"")</f>
        <v>975.72</v>
      </c>
      <c r="I1126" s="172">
        <f t="shared" ref="I1126:I1131" si="174">TRUNC(G1126*H1126,2)</f>
        <v>975.72</v>
      </c>
    </row>
    <row r="1127" spans="2:9" ht="42" customHeight="1">
      <c r="B1127" s="49" t="s">
        <v>3576</v>
      </c>
      <c r="C1127" s="50" t="s">
        <v>3565</v>
      </c>
      <c r="D1127" s="54">
        <v>10935</v>
      </c>
      <c r="E1127" s="168" t="str">
        <f>IF($D1127&lt;&gt;"",VLOOKUP($D1127,'SINAPI JANEIRO-2022'!$A$1:G113551,2,FALSE),"")</f>
        <v>TELA DE ARAME GALVANIZADA REVESTIDA EM PVC, QUADRANGULAR / LOSANGULAR, FIO 2,77 MM (12 BWG), BITOLA FINAL = *3,8* MM, MALHA 7,5 X 7,5 CM, H = 2 M</v>
      </c>
      <c r="F1127" s="169" t="str">
        <f>IF($D1127&lt;&gt;"",VLOOKUP($D1127,'SINAPI JANEIRO-2022'!$1:$1048576,3,FALSE),"")</f>
        <v xml:space="preserve">M2    </v>
      </c>
      <c r="G1127" s="170">
        <v>1</v>
      </c>
      <c r="H1127" s="171">
        <f>IF($D1127&lt;&gt;"",VLOOKUP($D1127,'SINAPI JANEIRO-2022'!$1:$1048576,4,FALSE),"")</f>
        <v>50.05</v>
      </c>
      <c r="I1127" s="172">
        <f t="shared" si="174"/>
        <v>50.05</v>
      </c>
    </row>
    <row r="1128" spans="2:9">
      <c r="B1128" s="49" t="s">
        <v>3573</v>
      </c>
      <c r="C1128" s="50" t="s">
        <v>3565</v>
      </c>
      <c r="D1128" s="54">
        <v>88309</v>
      </c>
      <c r="E1128" s="168" t="str">
        <f>IF($D1128&lt;&gt;"",VLOOKUP($D1128,'SINAPI JANEIRO-2022'!$A$1:G113552,2,FALSE),"")</f>
        <v>PEDREIRO COM ENCARGOS COMPLEMENTARES</v>
      </c>
      <c r="F1128" s="169" t="str">
        <f>IF($D1128&lt;&gt;"",VLOOKUP($D1128,'SINAPI JANEIRO-2022'!$1:$1048576,3,FALSE),"")</f>
        <v>H</v>
      </c>
      <c r="G1128" s="170">
        <v>1.8</v>
      </c>
      <c r="H1128" s="171">
        <f>IF($D1128&lt;&gt;"",VLOOKUP($D1128,'SINAPI JANEIRO-2022'!$1:$1048576,4,FALSE),"")</f>
        <v>18.86</v>
      </c>
      <c r="I1128" s="172">
        <f t="shared" si="174"/>
        <v>33.94</v>
      </c>
    </row>
    <row r="1129" spans="2:9">
      <c r="B1129" s="49" t="s">
        <v>3573</v>
      </c>
      <c r="C1129" s="50" t="s">
        <v>3565</v>
      </c>
      <c r="D1129" s="54">
        <v>88315</v>
      </c>
      <c r="E1129" s="168" t="str">
        <f>IF($D1129&lt;&gt;"",VLOOKUP($D1129,'SINAPI JANEIRO-2022'!$A$1:G113553,2,FALSE),"")</f>
        <v>SERRALHEIRO COM ENCARGOS COMPLEMENTARES</v>
      </c>
      <c r="F1129" s="169" t="str">
        <f>IF($D1129&lt;&gt;"",VLOOKUP($D1129,'SINAPI JANEIRO-2022'!$1:$1048576,3,FALSE),"")</f>
        <v>H</v>
      </c>
      <c r="G1129" s="170">
        <v>2.1</v>
      </c>
      <c r="H1129" s="171">
        <f>IF($D1129&lt;&gt;"",VLOOKUP($D1129,'SINAPI JANEIRO-2022'!$1:$1048576,4,FALSE),"")</f>
        <v>18.75</v>
      </c>
      <c r="I1129" s="172">
        <f t="shared" si="174"/>
        <v>39.369999999999997</v>
      </c>
    </row>
    <row r="1130" spans="2:9">
      <c r="B1130" s="49" t="s">
        <v>3573</v>
      </c>
      <c r="C1130" s="50" t="s">
        <v>3565</v>
      </c>
      <c r="D1130" s="54">
        <v>88316</v>
      </c>
      <c r="E1130" s="168" t="str">
        <f>IF($D1130&lt;&gt;"",VLOOKUP($D1130,'SINAPI JANEIRO-2022'!$A$1:G113554,2,FALSE),"")</f>
        <v>SERVENTE COM ENCARGOS COMPLEMENTARES</v>
      </c>
      <c r="F1130" s="169" t="str">
        <f>IF($D1130&lt;&gt;"",VLOOKUP($D1130,'SINAPI JANEIRO-2022'!$1:$1048576,3,FALSE),"")</f>
        <v>H</v>
      </c>
      <c r="G1130" s="170">
        <v>2.5</v>
      </c>
      <c r="H1130" s="171">
        <f>IF($D1130&lt;&gt;"",VLOOKUP($D1130,'SINAPI JANEIRO-2022'!$1:$1048576,4,FALSE),"")</f>
        <v>15.16</v>
      </c>
      <c r="I1130" s="172">
        <f t="shared" si="174"/>
        <v>37.9</v>
      </c>
    </row>
    <row r="1131" spans="2:9" ht="51" customHeight="1">
      <c r="B1131" s="49" t="s">
        <v>3573</v>
      </c>
      <c r="C1131" s="50" t="s">
        <v>3565</v>
      </c>
      <c r="D1131" s="54">
        <v>88627</v>
      </c>
      <c r="E1131" s="168" t="str">
        <f>IF($D1131&lt;&gt;"",VLOOKUP($D1131,'SINAPI JANEIRO-2022'!$A$1:G113555,2,FALSE),"")</f>
        <v>ARGAMASSA TRAÇO 1:0,5:4,5 (EM VOLUME DE CIMENTO, CAL E AREIA MÉDIA ÚMIDA) PARA ASSENTAMENTO DE ALVENARIA, PREPARO MANUAL. AF_08/2019</v>
      </c>
      <c r="F1131" s="169" t="str">
        <f>IF($D1131&lt;&gt;"",VLOOKUP($D1131,'SINAPI JANEIRO-2022'!$1:$1048576,3,FALSE),"")</f>
        <v>M3</v>
      </c>
      <c r="G1131" s="170">
        <v>0.05</v>
      </c>
      <c r="H1131" s="171">
        <f>IF($D1131&lt;&gt;"",VLOOKUP($D1131,'SINAPI JANEIRO-2022'!$1:$1048576,4,FALSE),"")</f>
        <v>516.69000000000005</v>
      </c>
      <c r="I1131" s="172">
        <f t="shared" si="174"/>
        <v>25.83</v>
      </c>
    </row>
    <row r="1132" spans="2:9" ht="14.25" customHeight="1">
      <c r="B1132" s="180"/>
      <c r="C1132" s="181"/>
      <c r="D1132" s="181"/>
      <c r="E1132" s="182"/>
      <c r="F1132" s="181"/>
      <c r="G1132" s="183"/>
      <c r="H1132" s="184"/>
      <c r="I1132" s="185"/>
    </row>
    <row r="1133" spans="2:9" ht="15" customHeight="1">
      <c r="B1133" s="164" t="s">
        <v>3747</v>
      </c>
      <c r="C1133" s="59"/>
      <c r="D1133" s="59"/>
      <c r="E1133" s="46" t="s">
        <v>3748</v>
      </c>
      <c r="F1133" s="47" t="s">
        <v>3522</v>
      </c>
      <c r="G1133" s="165"/>
      <c r="H1133" s="166"/>
      <c r="I1133" s="167">
        <f>TRUNC(SUM(I1134:I1136),2)</f>
        <v>41.81</v>
      </c>
    </row>
    <row r="1134" spans="2:9" ht="25.5">
      <c r="B1134" s="49" t="s">
        <v>3564</v>
      </c>
      <c r="C1134" s="50" t="s">
        <v>3565</v>
      </c>
      <c r="D1134" s="54">
        <v>88267</v>
      </c>
      <c r="E1134" s="168" t="str">
        <f>IF($D1134&lt;&gt;"",VLOOKUP($D1134,'SINAPI JANEIRO-2022'!$A$1:G113558,2,FALSE),"")</f>
        <v>ENCANADOR OU BOMBEIRO HIDRÁULICO COM ENCARGOS COMPLEMENTARES</v>
      </c>
      <c r="F1134" s="169" t="str">
        <f>IF($D1134&lt;&gt;"",VLOOKUP($D1134,'SINAPI JANEIRO-2022'!$1:$1048576,3,FALSE),"")</f>
        <v>H</v>
      </c>
      <c r="G1134" s="170">
        <v>0.14000000000000001</v>
      </c>
      <c r="H1134" s="171">
        <f>IF($D1134&lt;&gt;"",VLOOKUP($D1134,'SINAPI JANEIRO-2022'!$1:$1048576,4,FALSE),"")</f>
        <v>18.72</v>
      </c>
      <c r="I1134" s="172">
        <f t="shared" ref="I1134:I1136" si="175">TRUNC(G1134*H1134,2)</f>
        <v>2.62</v>
      </c>
    </row>
    <row r="1135" spans="2:9">
      <c r="B1135" s="49" t="s">
        <v>3564</v>
      </c>
      <c r="C1135" s="50" t="s">
        <v>3565</v>
      </c>
      <c r="D1135" s="54">
        <v>88316</v>
      </c>
      <c r="E1135" s="168" t="str">
        <f>IF($D1135&lt;&gt;"",VLOOKUP($D1135,'SINAPI JANEIRO-2022'!$A$1:G113559,2,FALSE),"")</f>
        <v>SERVENTE COM ENCARGOS COMPLEMENTARES</v>
      </c>
      <c r="F1135" s="169" t="str">
        <f>IF($D1135&lt;&gt;"",VLOOKUP($D1135,'SINAPI JANEIRO-2022'!$1:$1048576,3,FALSE),"")</f>
        <v>H</v>
      </c>
      <c r="G1135" s="170">
        <v>0.14000000000000001</v>
      </c>
      <c r="H1135" s="171">
        <f>IF($D1135&lt;&gt;"",VLOOKUP($D1135,'SINAPI JANEIRO-2022'!$1:$1048576,4,FALSE),"")</f>
        <v>15.16</v>
      </c>
      <c r="I1135" s="172">
        <f t="shared" si="175"/>
        <v>2.12</v>
      </c>
    </row>
    <row r="1136" spans="2:9" ht="25.5">
      <c r="B1136" s="49" t="s">
        <v>3576</v>
      </c>
      <c r="C1136" s="50" t="s">
        <v>3565</v>
      </c>
      <c r="D1136" s="54">
        <v>7700</v>
      </c>
      <c r="E1136" s="168" t="str">
        <f>IF($D1136&lt;&gt;"",VLOOKUP($D1136,'SINAPI JANEIRO-2022'!$A$1:G113560,2,FALSE),"")</f>
        <v>TUBO ACO GALVANIZADO COM COSTURA, CLASSE MEDIA, DN 3/4", E = *2,65* MM, PESO *1,58* KG/M (NBR 5580)</v>
      </c>
      <c r="F1136" s="169" t="str">
        <f>IF($D1136&lt;&gt;"",VLOOKUP($D1136,'SINAPI JANEIRO-2022'!$1:$1048576,3,FALSE),"")</f>
        <v xml:space="preserve">M     </v>
      </c>
      <c r="G1136" s="170">
        <v>1.21</v>
      </c>
      <c r="H1136" s="171">
        <f>IF($D1136&lt;&gt;"",VLOOKUP($D1136,'SINAPI JANEIRO-2022'!$1:$1048576,4,FALSE),"")</f>
        <v>30.64</v>
      </c>
      <c r="I1136" s="172">
        <f t="shared" si="175"/>
        <v>37.07</v>
      </c>
    </row>
    <row r="1137" spans="2:9" ht="14.25" customHeight="1">
      <c r="B1137" s="180"/>
      <c r="C1137" s="181"/>
      <c r="D1137" s="181"/>
      <c r="E1137" s="182"/>
      <c r="F1137" s="181"/>
      <c r="G1137" s="183"/>
      <c r="H1137" s="184"/>
      <c r="I1137" s="185"/>
    </row>
    <row r="1138" spans="2:9" ht="15" customHeight="1">
      <c r="B1138" s="164" t="s">
        <v>3750</v>
      </c>
      <c r="C1138" s="59"/>
      <c r="D1138" s="59"/>
      <c r="E1138" s="46" t="s">
        <v>3751</v>
      </c>
      <c r="F1138" s="47" t="s">
        <v>1</v>
      </c>
      <c r="G1138" s="165"/>
      <c r="H1138" s="166"/>
      <c r="I1138" s="167">
        <f>TRUNC(SUM(I1139:I1143),2)</f>
        <v>13.41</v>
      </c>
    </row>
    <row r="1139" spans="2:9">
      <c r="B1139" s="49" t="s">
        <v>3564</v>
      </c>
      <c r="C1139" s="50" t="s">
        <v>3565</v>
      </c>
      <c r="D1139" s="54">
        <v>88309</v>
      </c>
      <c r="E1139" s="168" t="str">
        <f>IF($D1139&lt;&gt;"",VLOOKUP($D1139,'SINAPI JANEIRO-2022'!$A$1:G113563,2,FALSE),"")</f>
        <v>PEDREIRO COM ENCARGOS COMPLEMENTARES</v>
      </c>
      <c r="F1139" s="169" t="str">
        <f>IF($D1139&lt;&gt;"",VLOOKUP($D1139,'SINAPI JANEIRO-2022'!$1:$1048576,3,FALSE),"")</f>
        <v>H</v>
      </c>
      <c r="G1139" s="170">
        <v>0.12</v>
      </c>
      <c r="H1139" s="171">
        <f>IF($D1139&lt;&gt;"",VLOOKUP($D1139,'SINAPI JANEIRO-2022'!$1:$1048576,4,FALSE),"")</f>
        <v>18.86</v>
      </c>
      <c r="I1139" s="172">
        <f t="shared" ref="I1139:I1143" si="176">TRUNC(G1139*H1139,2)</f>
        <v>2.2599999999999998</v>
      </c>
    </row>
    <row r="1140" spans="2:9">
      <c r="B1140" s="49" t="s">
        <v>3564</v>
      </c>
      <c r="C1140" s="50" t="s">
        <v>3565</v>
      </c>
      <c r="D1140" s="54">
        <v>88316</v>
      </c>
      <c r="E1140" s="168" t="str">
        <f>IF($D1140&lt;&gt;"",VLOOKUP($D1140,'SINAPI JANEIRO-2022'!$A$1:G113564,2,FALSE),"")</f>
        <v>SERVENTE COM ENCARGOS COMPLEMENTARES</v>
      </c>
      <c r="F1140" s="169" t="str">
        <f>IF($D1140&lt;&gt;"",VLOOKUP($D1140,'SINAPI JANEIRO-2022'!$1:$1048576,3,FALSE),"")</f>
        <v>H</v>
      </c>
      <c r="G1140" s="170">
        <v>0.12</v>
      </c>
      <c r="H1140" s="171">
        <f>IF($D1140&lt;&gt;"",VLOOKUP($D1140,'SINAPI JANEIRO-2022'!$1:$1048576,4,FALSE),"")</f>
        <v>15.16</v>
      </c>
      <c r="I1140" s="172">
        <f t="shared" si="176"/>
        <v>1.81</v>
      </c>
    </row>
    <row r="1141" spans="2:9" ht="25.5">
      <c r="B1141" s="49" t="s">
        <v>3576</v>
      </c>
      <c r="C1141" s="50" t="s">
        <v>3565</v>
      </c>
      <c r="D1141" s="54">
        <v>370</v>
      </c>
      <c r="E1141" s="168" t="str">
        <f>IF($D1141&lt;&gt;"",VLOOKUP($D1141,'SINAPI JANEIRO-2022'!$A$1:G113565,2,FALSE),"")</f>
        <v>AREIA MEDIA - POSTO JAZIDA/FORNECEDOR (RETIRADO NA JAZIDA, SEM TRANSPORTE)</v>
      </c>
      <c r="F1141" s="169" t="str">
        <f>IF($D1141&lt;&gt;"",VLOOKUP($D1141,'SINAPI JANEIRO-2022'!$1:$1048576,3,FALSE),"")</f>
        <v xml:space="preserve">M3    </v>
      </c>
      <c r="G1141" s="170">
        <v>1.7999999999999999E-2</v>
      </c>
      <c r="H1141" s="171">
        <f>IF($D1141&lt;&gt;"",VLOOKUP($D1141,'SINAPI JANEIRO-2022'!$1:$1048576,4,FALSE),"")</f>
        <v>82</v>
      </c>
      <c r="I1141" s="172">
        <f t="shared" si="176"/>
        <v>1.47</v>
      </c>
    </row>
    <row r="1142" spans="2:9">
      <c r="B1142" s="49" t="s">
        <v>3576</v>
      </c>
      <c r="C1142" s="50" t="s">
        <v>3565</v>
      </c>
      <c r="D1142" s="54">
        <v>1379</v>
      </c>
      <c r="E1142" s="168" t="str">
        <f>IF($D1142&lt;&gt;"",VLOOKUP($D1142,'SINAPI JANEIRO-2022'!$A$1:G113566,2,FALSE),"")</f>
        <v>CIMENTO PORTLAND COMPOSTO CP II-32</v>
      </c>
      <c r="F1142" s="169" t="str">
        <f>IF($D1142&lt;&gt;"",VLOOKUP($D1142,'SINAPI JANEIRO-2022'!$1:$1048576,3,FALSE),"")</f>
        <v xml:space="preserve">KG    </v>
      </c>
      <c r="G1142" s="170">
        <v>8.6</v>
      </c>
      <c r="H1142" s="171">
        <f>IF($D1142&lt;&gt;"",VLOOKUP($D1142,'SINAPI JANEIRO-2022'!$1:$1048576,4,FALSE),"")</f>
        <v>0.69</v>
      </c>
      <c r="I1142" s="172">
        <f t="shared" si="176"/>
        <v>5.93</v>
      </c>
    </row>
    <row r="1143" spans="2:9" ht="25.5">
      <c r="B1143" s="49" t="s">
        <v>3576</v>
      </c>
      <c r="C1143" s="50" t="s">
        <v>3565</v>
      </c>
      <c r="D1143" s="54">
        <v>4721</v>
      </c>
      <c r="E1143" s="168" t="str">
        <f>IF($D1143&lt;&gt;"",VLOOKUP($D1143,'SINAPI JANEIRO-2022'!$A$1:G113567,2,FALSE),"")</f>
        <v>PEDRA BRITADA N. 1 (9,5 a 19 MM) POSTO PEDREIRA/FORNECEDOR, SEM FRETE</v>
      </c>
      <c r="F1143" s="169" t="str">
        <f>IF($D1143&lt;&gt;"",VLOOKUP($D1143,'SINAPI JANEIRO-2022'!$1:$1048576,3,FALSE),"")</f>
        <v xml:space="preserve">M3    </v>
      </c>
      <c r="G1143" s="170">
        <v>2.3E-2</v>
      </c>
      <c r="H1143" s="171">
        <f>IF($D1143&lt;&gt;"",VLOOKUP($D1143,'SINAPI JANEIRO-2022'!$1:$1048576,4,FALSE),"")</f>
        <v>84.4</v>
      </c>
      <c r="I1143" s="172">
        <f t="shared" si="176"/>
        <v>1.94</v>
      </c>
    </row>
    <row r="1144" spans="2:9" ht="14.25" customHeight="1">
      <c r="B1144" s="163"/>
      <c r="C1144" s="157"/>
      <c r="D1144" s="158"/>
      <c r="E1144" s="159"/>
      <c r="F1144" s="157"/>
      <c r="G1144" s="160"/>
      <c r="H1144" s="161"/>
      <c r="I1144" s="162"/>
    </row>
    <row r="1145" spans="2:9" ht="15" customHeight="1">
      <c r="B1145" s="164" t="s">
        <v>4183</v>
      </c>
      <c r="C1145" s="59"/>
      <c r="D1145" s="59"/>
      <c r="E1145" s="46" t="s">
        <v>4040</v>
      </c>
      <c r="F1145" s="47" t="s">
        <v>53</v>
      </c>
      <c r="G1145" s="165"/>
      <c r="H1145" s="166"/>
      <c r="I1145" s="167">
        <f>TRUNC(SUM(I1146:I1148),2)</f>
        <v>297.48</v>
      </c>
    </row>
    <row r="1146" spans="2:9" ht="25.5">
      <c r="B1146" s="156" t="s">
        <v>3576</v>
      </c>
      <c r="C1146" s="157" t="s">
        <v>3565</v>
      </c>
      <c r="D1146" s="56">
        <v>39634</v>
      </c>
      <c r="E1146" s="168" t="str">
        <f>IF($D1146&lt;&gt;"",VLOOKUP($D1146,'SINAPI JANEIRO-2022'!$A$1:G113570,2,FALSE),"")</f>
        <v>FITA ADESIVA ANTICORROSIVA DE PVC FLEXIVEL, COR PRETA, PARA PROTECAO TUBULACAO, 50 MM X 30 M (L X C), E= *0,25* MM</v>
      </c>
      <c r="F1146" s="169" t="str">
        <f>IF($D1146&lt;&gt;"",VLOOKUP($D1146,'SINAPI JANEIRO-2022'!$1:$1048576,3,FALSE),"")</f>
        <v xml:space="preserve">M     </v>
      </c>
      <c r="G1146" s="198">
        <v>30</v>
      </c>
      <c r="H1146" s="171">
        <f>IF($D1146&lt;&gt;"",VLOOKUP($D1146,'SINAPI JANEIRO-2022'!$1:$1048576,4,FALSE),"")</f>
        <v>9.74</v>
      </c>
      <c r="I1146" s="172">
        <f t="shared" ref="I1146:I1148" si="177">TRUNC(G1146*H1146,2)</f>
        <v>292.2</v>
      </c>
    </row>
    <row r="1147" spans="2:9">
      <c r="B1147" s="156" t="s">
        <v>3576</v>
      </c>
      <c r="C1147" s="157" t="s">
        <v>3565</v>
      </c>
      <c r="D1147" s="56">
        <v>88247</v>
      </c>
      <c r="E1147" s="168" t="str">
        <f>IF($D1147&lt;&gt;"",VLOOKUP($D1147,'SINAPI JANEIRO-2022'!$A$1:G113571,2,FALSE),"")</f>
        <v>AUXILIAR DE ELETRICISTA COM ENCARGOS COMPLEMENTARES</v>
      </c>
      <c r="F1147" s="169" t="str">
        <f>IF($D1147&lt;&gt;"",VLOOKUP($D1147,'SINAPI JANEIRO-2022'!$1:$1048576,3,FALSE),"")</f>
        <v>H</v>
      </c>
      <c r="G1147" s="198">
        <v>0.13200000000000001</v>
      </c>
      <c r="H1147" s="171">
        <f>IF($D1147&lt;&gt;"",VLOOKUP($D1147,'SINAPI JANEIRO-2022'!$1:$1048576,4,FALSE),"")</f>
        <v>15.19</v>
      </c>
      <c r="I1147" s="172">
        <f t="shared" si="177"/>
        <v>2</v>
      </c>
    </row>
    <row r="1148" spans="2:9">
      <c r="B1148" s="156" t="s">
        <v>3576</v>
      </c>
      <c r="C1148" s="157" t="s">
        <v>3565</v>
      </c>
      <c r="D1148" s="56">
        <v>88264</v>
      </c>
      <c r="E1148" s="168" t="str">
        <f>IF($D1148&lt;&gt;"",VLOOKUP($D1148,'SINAPI JANEIRO-2022'!$A$1:G113572,2,FALSE),"")</f>
        <v>ELETRICISTA COM ENCARGOS COMPLEMENTARES</v>
      </c>
      <c r="F1148" s="169" t="str">
        <f>IF($D1148&lt;&gt;"",VLOOKUP($D1148,'SINAPI JANEIRO-2022'!$1:$1048576,3,FALSE),"")</f>
        <v>H</v>
      </c>
      <c r="G1148" s="198">
        <v>0.16800000000000001</v>
      </c>
      <c r="H1148" s="171">
        <f>IF($D1148&lt;&gt;"",VLOOKUP($D1148,'SINAPI JANEIRO-2022'!$1:$1048576,4,FALSE),"")</f>
        <v>19.53</v>
      </c>
      <c r="I1148" s="172">
        <f t="shared" si="177"/>
        <v>3.28</v>
      </c>
    </row>
    <row r="1149" spans="2:9" ht="14.25" customHeight="1">
      <c r="B1149" s="180"/>
      <c r="C1149" s="181"/>
      <c r="D1149" s="181"/>
      <c r="E1149" s="182"/>
      <c r="F1149" s="181"/>
      <c r="G1149" s="183"/>
      <c r="H1149" s="184"/>
      <c r="I1149" s="185"/>
    </row>
    <row r="1150" spans="2:9" ht="15" customHeight="1">
      <c r="B1150" s="164" t="s">
        <v>4184</v>
      </c>
      <c r="C1150" s="59"/>
      <c r="D1150" s="59"/>
      <c r="E1150" s="46" t="s">
        <v>4041</v>
      </c>
      <c r="F1150" s="47" t="s">
        <v>53</v>
      </c>
      <c r="G1150" s="165"/>
      <c r="H1150" s="166"/>
      <c r="I1150" s="167">
        <f>TRUNC(SUM(I1151:I1155),2)</f>
        <v>56</v>
      </c>
    </row>
    <row r="1151" spans="2:9" ht="28.5" customHeight="1">
      <c r="B1151" s="156" t="s">
        <v>3576</v>
      </c>
      <c r="C1151" s="157" t="s">
        <v>3565</v>
      </c>
      <c r="D1151" s="56">
        <v>118</v>
      </c>
      <c r="E1151" s="168" t="str">
        <f>IF($D1151&lt;&gt;"",VLOOKUP($D1151,'SINAPI JANEIRO-2022'!$A$1:G113575,2,FALSE),"")</f>
        <v>PASTA VEDA JUNTAS/ROSCA, EMBALAGEM DE *500* G, PARA INSTALACOES DE AGUA, GAS E OUTROS</v>
      </c>
      <c r="F1151" s="169" t="str">
        <f>IF($D1151&lt;&gt;"",VLOOKUP($D1151,'SINAPI JANEIRO-2022'!$1:$1048576,3,FALSE),"")</f>
        <v xml:space="preserve">UN    </v>
      </c>
      <c r="G1151" s="198">
        <v>2.4E-2</v>
      </c>
      <c r="H1151" s="171">
        <f>IF($D1151&lt;&gt;"",VLOOKUP($D1151,'SINAPI JANEIRO-2022'!$1:$1048576,4,FALSE),"")</f>
        <v>60.35</v>
      </c>
      <c r="I1151" s="172">
        <f t="shared" ref="I1151:I1155" si="178">TRUNC(G1151*H1151,2)</f>
        <v>1.44</v>
      </c>
    </row>
    <row r="1152" spans="2:9">
      <c r="B1152" s="156" t="s">
        <v>3576</v>
      </c>
      <c r="C1152" s="157" t="s">
        <v>3565</v>
      </c>
      <c r="D1152" s="56">
        <v>3146</v>
      </c>
      <c r="E1152" s="168" t="str">
        <f>IF($D1152&lt;&gt;"",VLOOKUP($D1152,'SINAPI JANEIRO-2022'!$A$1:G113576,2,FALSE),"")</f>
        <v>FITA VEDA ROSCA EM ROLOS DE 18 MM X 10 M (L X C)</v>
      </c>
      <c r="F1152" s="169" t="str">
        <f>IF($D1152&lt;&gt;"",VLOOKUP($D1152,'SINAPI JANEIRO-2022'!$1:$1048576,3,FALSE),"")</f>
        <v xml:space="preserve">UN    </v>
      </c>
      <c r="G1152" s="198">
        <v>7.0000000000000007E-2</v>
      </c>
      <c r="H1152" s="171">
        <f>IF($D1152&lt;&gt;"",VLOOKUP($D1152,'SINAPI JANEIRO-2022'!$1:$1048576,4,FALSE),"")</f>
        <v>5</v>
      </c>
      <c r="I1152" s="172">
        <f t="shared" si="178"/>
        <v>0.35</v>
      </c>
    </row>
    <row r="1153" spans="2:9">
      <c r="B1153" s="156" t="s">
        <v>3576</v>
      </c>
      <c r="C1153" s="157" t="s">
        <v>3565</v>
      </c>
      <c r="D1153" s="56">
        <v>11749</v>
      </c>
      <c r="E1153" s="168" t="str">
        <f>IF($D1153&lt;&gt;"",VLOOKUP($D1153,'SINAPI JANEIRO-2022'!$A$1:G113577,2,FALSE),"")</f>
        <v>VALVULA DE ESFERA BRUTA EM BRONZE, BITOLA 3/4 " (REF 1552-B)</v>
      </c>
      <c r="F1153" s="169" t="str">
        <f>IF($D1153&lt;&gt;"",VLOOKUP($D1153,'SINAPI JANEIRO-2022'!$1:$1048576,3,FALSE),"")</f>
        <v xml:space="preserve">UN    </v>
      </c>
      <c r="G1153" s="198">
        <v>1</v>
      </c>
      <c r="H1153" s="171">
        <f>IF($D1153&lt;&gt;"",VLOOKUP($D1153,'SINAPI JANEIRO-2022'!$1:$1048576,4,FALSE),"")</f>
        <v>35.94</v>
      </c>
      <c r="I1153" s="172">
        <f t="shared" si="178"/>
        <v>35.94</v>
      </c>
    </row>
    <row r="1154" spans="2:9" ht="25.5">
      <c r="B1154" s="156" t="s">
        <v>3573</v>
      </c>
      <c r="C1154" s="157" t="s">
        <v>3565</v>
      </c>
      <c r="D1154" s="56">
        <v>88248</v>
      </c>
      <c r="E1154" s="168" t="str">
        <f>IF($D1154&lt;&gt;"",VLOOKUP($D1154,'SINAPI JANEIRO-2022'!$A$1:G113578,2,FALSE),"")</f>
        <v>AUXILIAR DE ENCANADOR OU BOMBEIRO HIDRÁULICO COM ENCARGOS COMPLEMENTARES</v>
      </c>
      <c r="F1154" s="169" t="str">
        <f>IF($D1154&lt;&gt;"",VLOOKUP($D1154,'SINAPI JANEIRO-2022'!$1:$1048576,3,FALSE),"")</f>
        <v>H</v>
      </c>
      <c r="G1154" s="198">
        <v>0.55000000000000004</v>
      </c>
      <c r="H1154" s="171">
        <f>IF($D1154&lt;&gt;"",VLOOKUP($D1154,'SINAPI JANEIRO-2022'!$1:$1048576,4,FALSE),"")</f>
        <v>14.52</v>
      </c>
      <c r="I1154" s="172">
        <f t="shared" si="178"/>
        <v>7.98</v>
      </c>
    </row>
    <row r="1155" spans="2:9" ht="25.5">
      <c r="B1155" s="156" t="s">
        <v>3573</v>
      </c>
      <c r="C1155" s="157" t="s">
        <v>3565</v>
      </c>
      <c r="D1155" s="56">
        <v>88267</v>
      </c>
      <c r="E1155" s="168" t="str">
        <f>IF($D1155&lt;&gt;"",VLOOKUP($D1155,'SINAPI JANEIRO-2022'!$A$1:G113579,2,FALSE),"")</f>
        <v>ENCANADOR OU BOMBEIRO HIDRÁULICO COM ENCARGOS COMPLEMENTARES</v>
      </c>
      <c r="F1155" s="169" t="str">
        <f>IF($D1155&lt;&gt;"",VLOOKUP($D1155,'SINAPI JANEIRO-2022'!$1:$1048576,3,FALSE),"")</f>
        <v>H</v>
      </c>
      <c r="G1155" s="198">
        <v>0.55000000000000004</v>
      </c>
      <c r="H1155" s="171">
        <f>IF($D1155&lt;&gt;"",VLOOKUP($D1155,'SINAPI JANEIRO-2022'!$1:$1048576,4,FALSE),"")</f>
        <v>18.72</v>
      </c>
      <c r="I1155" s="172">
        <f t="shared" si="178"/>
        <v>10.29</v>
      </c>
    </row>
    <row r="1156" spans="2:9" ht="14.25" customHeight="1">
      <c r="B1156" s="156"/>
      <c r="C1156" s="157"/>
      <c r="D1156" s="56"/>
      <c r="E1156" s="52"/>
      <c r="F1156" s="199"/>
      <c r="G1156" s="170"/>
      <c r="H1156" s="201"/>
      <c r="I1156" s="172"/>
    </row>
    <row r="1157" spans="2:9" ht="15" customHeight="1">
      <c r="B1157" s="164" t="s">
        <v>4185</v>
      </c>
      <c r="C1157" s="59"/>
      <c r="D1157" s="59"/>
      <c r="E1157" s="46" t="s">
        <v>4042</v>
      </c>
      <c r="F1157" s="47" t="s">
        <v>53</v>
      </c>
      <c r="G1157" s="165"/>
      <c r="H1157" s="166"/>
      <c r="I1157" s="167">
        <f>TRUNC(SUM(I1158:I1161),2)</f>
        <v>57.47</v>
      </c>
    </row>
    <row r="1158" spans="2:9">
      <c r="B1158" s="156" t="s">
        <v>3576</v>
      </c>
      <c r="C1158" s="157" t="s">
        <v>3565</v>
      </c>
      <c r="D1158" s="56">
        <v>3143</v>
      </c>
      <c r="E1158" s="168" t="str">
        <f>IF($D1158&lt;&gt;"",VLOOKUP($D1158,'SINAPI JANEIRO-2022'!$A$1:G113582,2,FALSE),"")</f>
        <v>FITA VEDA ROSCA EM ROLOS DE 18 MM X 25 M (L X C)</v>
      </c>
      <c r="F1158" s="169" t="str">
        <f>IF($D1158&lt;&gt;"",VLOOKUP($D1158,'SINAPI JANEIRO-2022'!$1:$1048576,3,FALSE),"")</f>
        <v xml:space="preserve">UN    </v>
      </c>
      <c r="G1158" s="198">
        <v>0.11600000000000001</v>
      </c>
      <c r="H1158" s="171">
        <f>IF($D1158&lt;&gt;"",VLOOKUP($D1158,'SINAPI JANEIRO-2022'!$1:$1048576,4,FALSE),"")</f>
        <v>11.37</v>
      </c>
      <c r="I1158" s="172">
        <f t="shared" ref="I1158:I1161" si="179">TRUNC(G1158*H1158,2)</f>
        <v>1.31</v>
      </c>
    </row>
    <row r="1159" spans="2:9" ht="25.5">
      <c r="B1159" s="156" t="s">
        <v>3576</v>
      </c>
      <c r="C1159" s="157" t="s">
        <v>3565</v>
      </c>
      <c r="D1159" s="56">
        <v>9885</v>
      </c>
      <c r="E1159" s="168" t="str">
        <f>IF($D1159&lt;&gt;"",VLOOKUP($D1159,'SINAPI JANEIRO-2022'!$A$1:G113583,2,FALSE),"")</f>
        <v>UNIAO DE FERRO GALVANIZADO, COM ROSCA BSP, COM ASSENTO PLANO, DE 3/4"</v>
      </c>
      <c r="F1159" s="169" t="str">
        <f>IF($D1159&lt;&gt;"",VLOOKUP($D1159,'SINAPI JANEIRO-2022'!$1:$1048576,3,FALSE),"")</f>
        <v xml:space="preserve">UN    </v>
      </c>
      <c r="G1159" s="198">
        <v>1</v>
      </c>
      <c r="H1159" s="171">
        <f>IF($D1159&lt;&gt;"",VLOOKUP($D1159,'SINAPI JANEIRO-2022'!$1:$1048576,4,FALSE),"")</f>
        <v>25.68</v>
      </c>
      <c r="I1159" s="172">
        <f t="shared" si="179"/>
        <v>25.68</v>
      </c>
    </row>
    <row r="1160" spans="2:9" ht="25.5">
      <c r="B1160" s="156" t="s">
        <v>3573</v>
      </c>
      <c r="C1160" s="157" t="s">
        <v>3565</v>
      </c>
      <c r="D1160" s="56">
        <v>88267</v>
      </c>
      <c r="E1160" s="168" t="str">
        <f>IF($D1160&lt;&gt;"",VLOOKUP($D1160,'SINAPI JANEIRO-2022'!$A$1:G113584,2,FALSE),"")</f>
        <v>ENCANADOR OU BOMBEIRO HIDRÁULICO COM ENCARGOS COMPLEMENTARES</v>
      </c>
      <c r="F1160" s="169" t="str">
        <f>IF($D1160&lt;&gt;"",VLOOKUP($D1160,'SINAPI JANEIRO-2022'!$1:$1048576,3,FALSE),"")</f>
        <v>H</v>
      </c>
      <c r="G1160" s="198">
        <v>0.9</v>
      </c>
      <c r="H1160" s="171">
        <f>IF($D1160&lt;&gt;"",VLOOKUP($D1160,'SINAPI JANEIRO-2022'!$1:$1048576,4,FALSE),"")</f>
        <v>18.72</v>
      </c>
      <c r="I1160" s="172">
        <f t="shared" si="179"/>
        <v>16.84</v>
      </c>
    </row>
    <row r="1161" spans="2:9">
      <c r="B1161" s="156" t="s">
        <v>3573</v>
      </c>
      <c r="C1161" s="157" t="s">
        <v>3565</v>
      </c>
      <c r="D1161" s="56">
        <v>88316</v>
      </c>
      <c r="E1161" s="168" t="str">
        <f>IF($D1161&lt;&gt;"",VLOOKUP($D1161,'SINAPI JANEIRO-2022'!$A$1:G113585,2,FALSE),"")</f>
        <v>SERVENTE COM ENCARGOS COMPLEMENTARES</v>
      </c>
      <c r="F1161" s="169" t="str">
        <f>IF($D1161&lt;&gt;"",VLOOKUP($D1161,'SINAPI JANEIRO-2022'!$1:$1048576,3,FALSE),"")</f>
        <v>H</v>
      </c>
      <c r="G1161" s="198">
        <v>0.9</v>
      </c>
      <c r="H1161" s="171">
        <f>IF($D1161&lt;&gt;"",VLOOKUP($D1161,'SINAPI JANEIRO-2022'!$1:$1048576,4,FALSE),"")</f>
        <v>15.16</v>
      </c>
      <c r="I1161" s="172">
        <f t="shared" si="179"/>
        <v>13.64</v>
      </c>
    </row>
    <row r="1162" spans="2:9" ht="14.25" customHeight="1">
      <c r="B1162" s="180"/>
      <c r="C1162" s="181"/>
      <c r="D1162" s="181"/>
      <c r="E1162" s="182"/>
      <c r="F1162" s="181"/>
      <c r="G1162" s="183"/>
      <c r="H1162" s="184"/>
      <c r="I1162" s="185"/>
    </row>
    <row r="1163" spans="2:9" ht="15" customHeight="1">
      <c r="B1163" s="164" t="s">
        <v>4186</v>
      </c>
      <c r="C1163" s="59"/>
      <c r="D1163" s="59"/>
      <c r="E1163" s="46" t="s">
        <v>4043</v>
      </c>
      <c r="F1163" s="47" t="s">
        <v>53</v>
      </c>
      <c r="G1163" s="165"/>
      <c r="H1163" s="166"/>
      <c r="I1163" s="167">
        <f>TRUNC(SUM(I1164:I1166),2)</f>
        <v>36.82</v>
      </c>
    </row>
    <row r="1164" spans="2:9" ht="25.5">
      <c r="B1164" s="156" t="s">
        <v>3576</v>
      </c>
      <c r="C1164" s="157" t="s">
        <v>3565</v>
      </c>
      <c r="D1164" s="56">
        <v>40359</v>
      </c>
      <c r="E1164" s="168" t="str">
        <f>IF($D1164&lt;&gt;"",VLOOKUP($D1164,'SINAPI JANEIRO-2022'!$A$1:G113588,2,FALSE),"")</f>
        <v>NIPLE SEXTAVADO EM ACO CARBONO, COM ROSCA BSP, PRESSAO 3.000 LBS, DN 3/4"</v>
      </c>
      <c r="F1164" s="169" t="str">
        <f>IF($D1164&lt;&gt;"",VLOOKUP($D1164,'SINAPI JANEIRO-2022'!$1:$1048576,3,FALSE),"")</f>
        <v xml:space="preserve">UN    </v>
      </c>
      <c r="G1164" s="198">
        <v>1</v>
      </c>
      <c r="H1164" s="171">
        <f>IF($D1164&lt;&gt;"",VLOOKUP($D1164,'SINAPI JANEIRO-2022'!$1:$1048576,4,FALSE),"")</f>
        <v>16.5</v>
      </c>
      <c r="I1164" s="172">
        <f t="shared" ref="I1164:I1166" si="180">TRUNC(G1164*H1164,2)</f>
        <v>16.5</v>
      </c>
    </row>
    <row r="1165" spans="2:9" ht="25.5">
      <c r="B1165" s="156" t="s">
        <v>3573</v>
      </c>
      <c r="C1165" s="157" t="s">
        <v>3565</v>
      </c>
      <c r="D1165" s="56">
        <v>88267</v>
      </c>
      <c r="E1165" s="168" t="str">
        <f>IF($D1165&lt;&gt;"",VLOOKUP($D1165,'SINAPI JANEIRO-2022'!$A$1:G113589,2,FALSE),"")</f>
        <v>ENCANADOR OU BOMBEIRO HIDRÁULICO COM ENCARGOS COMPLEMENTARES</v>
      </c>
      <c r="F1165" s="169" t="str">
        <f>IF($D1165&lt;&gt;"",VLOOKUP($D1165,'SINAPI JANEIRO-2022'!$1:$1048576,3,FALSE),"")</f>
        <v>H</v>
      </c>
      <c r="G1165" s="198">
        <v>0.6</v>
      </c>
      <c r="H1165" s="171">
        <f>IF($D1165&lt;&gt;"",VLOOKUP($D1165,'SINAPI JANEIRO-2022'!$1:$1048576,4,FALSE),"")</f>
        <v>18.72</v>
      </c>
      <c r="I1165" s="172">
        <f t="shared" si="180"/>
        <v>11.23</v>
      </c>
    </row>
    <row r="1166" spans="2:9">
      <c r="B1166" s="156" t="s">
        <v>3573</v>
      </c>
      <c r="C1166" s="157" t="s">
        <v>3565</v>
      </c>
      <c r="D1166" s="56">
        <v>88316</v>
      </c>
      <c r="E1166" s="168" t="str">
        <f>IF($D1166&lt;&gt;"",VLOOKUP($D1166,'SINAPI JANEIRO-2022'!$A$1:G113590,2,FALSE),"")</f>
        <v>SERVENTE COM ENCARGOS COMPLEMENTARES</v>
      </c>
      <c r="F1166" s="169" t="str">
        <f>IF($D1166&lt;&gt;"",VLOOKUP($D1166,'SINAPI JANEIRO-2022'!$1:$1048576,3,FALSE),"")</f>
        <v>H</v>
      </c>
      <c r="G1166" s="198">
        <v>0.6</v>
      </c>
      <c r="H1166" s="171">
        <f>IF($D1166&lt;&gt;"",VLOOKUP($D1166,'SINAPI JANEIRO-2022'!$1:$1048576,4,FALSE),"")</f>
        <v>15.16</v>
      </c>
      <c r="I1166" s="172">
        <f t="shared" si="180"/>
        <v>9.09</v>
      </c>
    </row>
    <row r="1167" spans="2:9" ht="14.25" customHeight="1">
      <c r="B1167" s="180"/>
      <c r="C1167" s="181"/>
      <c r="D1167" s="181"/>
      <c r="E1167" s="182"/>
      <c r="F1167" s="181"/>
      <c r="G1167" s="183"/>
      <c r="H1167" s="184"/>
      <c r="I1167" s="185"/>
    </row>
    <row r="1168" spans="2:9" ht="15" customHeight="1">
      <c r="B1168" s="164" t="s">
        <v>4188</v>
      </c>
      <c r="C1168" s="59"/>
      <c r="D1168" s="59"/>
      <c r="E1168" s="46" t="s">
        <v>4044</v>
      </c>
      <c r="F1168" s="47" t="s">
        <v>53</v>
      </c>
      <c r="G1168" s="165"/>
      <c r="H1168" s="166"/>
      <c r="I1168" s="167">
        <f>TRUNC(SUM(I1169:I1171),2)</f>
        <v>33.090000000000003</v>
      </c>
    </row>
    <row r="1169" spans="2:9" ht="25.5">
      <c r="B1169" s="156" t="s">
        <v>3576</v>
      </c>
      <c r="C1169" s="157" t="s">
        <v>3565</v>
      </c>
      <c r="D1169" s="56">
        <v>40356</v>
      </c>
      <c r="E1169" s="168" t="str">
        <f>IF($D1169&lt;&gt;"",VLOOKUP($D1169,'SINAPI JANEIRO-2022'!$A$1:G113593,2,FALSE),"")</f>
        <v>NIPLE SEXTAVADO EM ACO CARBONO, COM ROSCA BSP, PRESSAO 3.000 LBS, DN 1/2"</v>
      </c>
      <c r="F1169" s="169" t="str">
        <f>IF($D1169&lt;&gt;"",VLOOKUP($D1169,'SINAPI JANEIRO-2022'!$1:$1048576,3,FALSE),"")</f>
        <v xml:space="preserve">UN    </v>
      </c>
      <c r="G1169" s="170">
        <v>1</v>
      </c>
      <c r="H1169" s="171">
        <f>IF($D1169&lt;&gt;"",VLOOKUP($D1169,'SINAPI JANEIRO-2022'!$1:$1048576,4,FALSE),"")</f>
        <v>12.77</v>
      </c>
      <c r="I1169" s="172">
        <f t="shared" ref="I1169:I1171" si="181">TRUNC(G1169*H1169,2)</f>
        <v>12.77</v>
      </c>
    </row>
    <row r="1170" spans="2:9" ht="25.5">
      <c r="B1170" s="156" t="s">
        <v>3573</v>
      </c>
      <c r="C1170" s="157" t="s">
        <v>3565</v>
      </c>
      <c r="D1170" s="56">
        <v>88267</v>
      </c>
      <c r="E1170" s="168" t="str">
        <f>IF($D1170&lt;&gt;"",VLOOKUP($D1170,'SINAPI JANEIRO-2022'!$A$1:G113594,2,FALSE),"")</f>
        <v>ENCANADOR OU BOMBEIRO HIDRÁULICO COM ENCARGOS COMPLEMENTARES</v>
      </c>
      <c r="F1170" s="169" t="str">
        <f>IF($D1170&lt;&gt;"",VLOOKUP($D1170,'SINAPI JANEIRO-2022'!$1:$1048576,3,FALSE),"")</f>
        <v>H</v>
      </c>
      <c r="G1170" s="170">
        <v>0.6</v>
      </c>
      <c r="H1170" s="171">
        <f>IF($D1170&lt;&gt;"",VLOOKUP($D1170,'SINAPI JANEIRO-2022'!$1:$1048576,4,FALSE),"")</f>
        <v>18.72</v>
      </c>
      <c r="I1170" s="172">
        <f t="shared" si="181"/>
        <v>11.23</v>
      </c>
    </row>
    <row r="1171" spans="2:9">
      <c r="B1171" s="156" t="s">
        <v>3573</v>
      </c>
      <c r="C1171" s="157" t="s">
        <v>3565</v>
      </c>
      <c r="D1171" s="56">
        <v>88316</v>
      </c>
      <c r="E1171" s="168" t="str">
        <f>IF($D1171&lt;&gt;"",VLOOKUP($D1171,'SINAPI JANEIRO-2022'!$A$1:G113595,2,FALSE),"")</f>
        <v>SERVENTE COM ENCARGOS COMPLEMENTARES</v>
      </c>
      <c r="F1171" s="169" t="str">
        <f>IF($D1171&lt;&gt;"",VLOOKUP($D1171,'SINAPI JANEIRO-2022'!$1:$1048576,3,FALSE),"")</f>
        <v>H</v>
      </c>
      <c r="G1171" s="170">
        <v>0.6</v>
      </c>
      <c r="H1171" s="171">
        <f>IF($D1171&lt;&gt;"",VLOOKUP($D1171,'SINAPI JANEIRO-2022'!$1:$1048576,4,FALSE),"")</f>
        <v>15.16</v>
      </c>
      <c r="I1171" s="172">
        <f t="shared" si="181"/>
        <v>9.09</v>
      </c>
    </row>
    <row r="1172" spans="2:9" ht="14.25" customHeight="1">
      <c r="B1172" s="180"/>
      <c r="C1172" s="181"/>
      <c r="D1172" s="181"/>
      <c r="E1172" s="182"/>
      <c r="F1172" s="181"/>
      <c r="G1172" s="183"/>
      <c r="H1172" s="184"/>
      <c r="I1172" s="185"/>
    </row>
    <row r="1173" spans="2:9" ht="15" customHeight="1">
      <c r="B1173" s="164" t="s">
        <v>4189</v>
      </c>
      <c r="C1173" s="59"/>
      <c r="D1173" s="59"/>
      <c r="E1173" s="46" t="s">
        <v>4045</v>
      </c>
      <c r="F1173" s="47" t="s">
        <v>53</v>
      </c>
      <c r="G1173" s="165"/>
      <c r="H1173" s="166"/>
      <c r="I1173" s="167">
        <f>TRUNC(SUM(I1174:I1176),2)</f>
        <v>57.7</v>
      </c>
    </row>
    <row r="1174" spans="2:9" ht="25.5">
      <c r="B1174" s="156" t="s">
        <v>3576</v>
      </c>
      <c r="C1174" s="157" t="s">
        <v>3565</v>
      </c>
      <c r="D1174" s="56">
        <v>40365</v>
      </c>
      <c r="E1174" s="168" t="str">
        <f>IF($D1174&lt;&gt;"",VLOOKUP($D1174,'SINAPI JANEIRO-2022'!$A$1:G113598,2,FALSE),"")</f>
        <v>NIPLE SEXTAVADO EM ACO CARBONO, COM ROSCA BSP, PRESSAO 3.000 LBS, DN 1 1/4"</v>
      </c>
      <c r="F1174" s="169" t="str">
        <f>IF($D1174&lt;&gt;"",VLOOKUP($D1174,'SINAPI JANEIRO-2022'!$1:$1048576,3,FALSE),"")</f>
        <v xml:space="preserve">UN    </v>
      </c>
      <c r="G1174" s="198">
        <v>1</v>
      </c>
      <c r="H1174" s="171">
        <f>IF($D1174&lt;&gt;"",VLOOKUP($D1174,'SINAPI JANEIRO-2022'!$1:$1048576,4,FALSE),"")</f>
        <v>37.380000000000003</v>
      </c>
      <c r="I1174" s="172">
        <f t="shared" ref="I1174:I1176" si="182">TRUNC(G1174*H1174,2)</f>
        <v>37.380000000000003</v>
      </c>
    </row>
    <row r="1175" spans="2:9" ht="25.5">
      <c r="B1175" s="156" t="s">
        <v>3573</v>
      </c>
      <c r="C1175" s="157" t="s">
        <v>3565</v>
      </c>
      <c r="D1175" s="56">
        <v>88267</v>
      </c>
      <c r="E1175" s="168" t="str">
        <f>IF($D1175&lt;&gt;"",VLOOKUP($D1175,'SINAPI JANEIRO-2022'!$A$1:G113599,2,FALSE),"")</f>
        <v>ENCANADOR OU BOMBEIRO HIDRÁULICO COM ENCARGOS COMPLEMENTARES</v>
      </c>
      <c r="F1175" s="169" t="str">
        <f>IF($D1175&lt;&gt;"",VLOOKUP($D1175,'SINAPI JANEIRO-2022'!$1:$1048576,3,FALSE),"")</f>
        <v>H</v>
      </c>
      <c r="G1175" s="198">
        <v>0.6</v>
      </c>
      <c r="H1175" s="171">
        <f>IF($D1175&lt;&gt;"",VLOOKUP($D1175,'SINAPI JANEIRO-2022'!$1:$1048576,4,FALSE),"")</f>
        <v>18.72</v>
      </c>
      <c r="I1175" s="172">
        <f t="shared" si="182"/>
        <v>11.23</v>
      </c>
    </row>
    <row r="1176" spans="2:9">
      <c r="B1176" s="156" t="s">
        <v>3573</v>
      </c>
      <c r="C1176" s="157" t="s">
        <v>3565</v>
      </c>
      <c r="D1176" s="56">
        <v>88316</v>
      </c>
      <c r="E1176" s="168" t="str">
        <f>IF($D1176&lt;&gt;"",VLOOKUP($D1176,'SINAPI JANEIRO-2022'!$A$1:G113600,2,FALSE),"")</f>
        <v>SERVENTE COM ENCARGOS COMPLEMENTARES</v>
      </c>
      <c r="F1176" s="169" t="str">
        <f>IF($D1176&lt;&gt;"",VLOOKUP($D1176,'SINAPI JANEIRO-2022'!$1:$1048576,3,FALSE),"")</f>
        <v>H</v>
      </c>
      <c r="G1176" s="198">
        <v>0.6</v>
      </c>
      <c r="H1176" s="171">
        <f>IF($D1176&lt;&gt;"",VLOOKUP($D1176,'SINAPI JANEIRO-2022'!$1:$1048576,4,FALSE),"")</f>
        <v>15.16</v>
      </c>
      <c r="I1176" s="172">
        <f t="shared" si="182"/>
        <v>9.09</v>
      </c>
    </row>
    <row r="1177" spans="2:9" ht="14.25" customHeight="1">
      <c r="B1177" s="180"/>
      <c r="C1177" s="181"/>
      <c r="D1177" s="181"/>
      <c r="E1177" s="182"/>
      <c r="F1177" s="181"/>
      <c r="G1177" s="183"/>
      <c r="H1177" s="184"/>
      <c r="I1177" s="185"/>
    </row>
    <row r="1178" spans="2:9" ht="15" customHeight="1">
      <c r="B1178" s="164" t="s">
        <v>4190</v>
      </c>
      <c r="C1178" s="59"/>
      <c r="D1178" s="59"/>
      <c r="E1178" s="46" t="s">
        <v>4046</v>
      </c>
      <c r="F1178" s="47" t="s">
        <v>53</v>
      </c>
      <c r="G1178" s="165"/>
      <c r="H1178" s="166"/>
      <c r="I1178" s="167">
        <f>TRUNC(SUM(I1179:I1181),2)</f>
        <v>54.79</v>
      </c>
    </row>
    <row r="1179" spans="2:9" ht="25.5">
      <c r="B1179" s="156" t="s">
        <v>3576</v>
      </c>
      <c r="C1179" s="157" t="s">
        <v>3565</v>
      </c>
      <c r="D1179" s="56">
        <v>6302</v>
      </c>
      <c r="E1179" s="168" t="str">
        <f>IF($D1179&lt;&gt;"",VLOOKUP($D1179,'SINAPI JANEIRO-2022'!$A$1:G113603,2,FALSE),"")</f>
        <v>TE DE REDUCAO DE FERRO GALVANIZADO, COM ROSCA BSP, DE 3/4" X 1/2"</v>
      </c>
      <c r="F1179" s="169" t="str">
        <f>IF($D1179&lt;&gt;"",VLOOKUP($D1179,'SINAPI JANEIRO-2022'!$1:$1048576,3,FALSE),"")</f>
        <v xml:space="preserve">UN    </v>
      </c>
      <c r="G1179" s="198">
        <v>1</v>
      </c>
      <c r="H1179" s="171">
        <f>IF($D1179&lt;&gt;"",VLOOKUP($D1179,'SINAPI JANEIRO-2022'!$1:$1048576,4,FALSE),"")</f>
        <v>12.44</v>
      </c>
      <c r="I1179" s="172">
        <f t="shared" ref="I1179:I1181" si="183">TRUNC(G1179*H1179,2)</f>
        <v>12.44</v>
      </c>
    </row>
    <row r="1180" spans="2:9" ht="25.5">
      <c r="B1180" s="156" t="s">
        <v>3573</v>
      </c>
      <c r="C1180" s="157" t="s">
        <v>3565</v>
      </c>
      <c r="D1180" s="56">
        <v>88267</v>
      </c>
      <c r="E1180" s="168" t="str">
        <f>IF($D1180&lt;&gt;"",VLOOKUP($D1180,'SINAPI JANEIRO-2022'!$A$1:G113604,2,FALSE),"")</f>
        <v>ENCANADOR OU BOMBEIRO HIDRÁULICO COM ENCARGOS COMPLEMENTARES</v>
      </c>
      <c r="F1180" s="169" t="str">
        <f>IF($D1180&lt;&gt;"",VLOOKUP($D1180,'SINAPI JANEIRO-2022'!$1:$1048576,3,FALSE),"")</f>
        <v>H</v>
      </c>
      <c r="G1180" s="198">
        <v>1.25</v>
      </c>
      <c r="H1180" s="171">
        <f>IF($D1180&lt;&gt;"",VLOOKUP($D1180,'SINAPI JANEIRO-2022'!$1:$1048576,4,FALSE),"")</f>
        <v>18.72</v>
      </c>
      <c r="I1180" s="172">
        <f t="shared" si="183"/>
        <v>23.4</v>
      </c>
    </row>
    <row r="1181" spans="2:9">
      <c r="B1181" s="156" t="s">
        <v>3573</v>
      </c>
      <c r="C1181" s="157" t="s">
        <v>3565</v>
      </c>
      <c r="D1181" s="56">
        <v>88316</v>
      </c>
      <c r="E1181" s="168" t="str">
        <f>IF($D1181&lt;&gt;"",VLOOKUP($D1181,'SINAPI JANEIRO-2022'!$A$1:G113605,2,FALSE),"")</f>
        <v>SERVENTE COM ENCARGOS COMPLEMENTARES</v>
      </c>
      <c r="F1181" s="169" t="str">
        <f>IF($D1181&lt;&gt;"",VLOOKUP($D1181,'SINAPI JANEIRO-2022'!$1:$1048576,3,FALSE),"")</f>
        <v>H</v>
      </c>
      <c r="G1181" s="198">
        <v>1.25</v>
      </c>
      <c r="H1181" s="171">
        <f>IF($D1181&lt;&gt;"",VLOOKUP($D1181,'SINAPI JANEIRO-2022'!$1:$1048576,4,FALSE),"")</f>
        <v>15.16</v>
      </c>
      <c r="I1181" s="172">
        <f t="shared" si="183"/>
        <v>18.95</v>
      </c>
    </row>
    <row r="1182" spans="2:9" ht="14.25" customHeight="1">
      <c r="B1182" s="180"/>
      <c r="C1182" s="181"/>
      <c r="D1182" s="181"/>
      <c r="E1182" s="182"/>
      <c r="F1182" s="181"/>
      <c r="G1182" s="183"/>
      <c r="H1182" s="184"/>
      <c r="I1182" s="185"/>
    </row>
    <row r="1183" spans="2:9" ht="15" customHeight="1">
      <c r="B1183" s="164" t="s">
        <v>4191</v>
      </c>
      <c r="C1183" s="59"/>
      <c r="D1183" s="59"/>
      <c r="E1183" s="46" t="s">
        <v>4047</v>
      </c>
      <c r="F1183" s="47" t="s">
        <v>53</v>
      </c>
      <c r="G1183" s="165"/>
      <c r="H1183" s="166"/>
      <c r="I1183" s="167">
        <f>TRUNC(SUM(I1184:I1189),2)</f>
        <v>12.67</v>
      </c>
    </row>
    <row r="1184" spans="2:9" ht="25.5">
      <c r="B1184" s="156" t="s">
        <v>3576</v>
      </c>
      <c r="C1184" s="157" t="s">
        <v>3565</v>
      </c>
      <c r="D1184" s="56">
        <v>12732</v>
      </c>
      <c r="E1184" s="168" t="str">
        <f>IF($D1184&lt;&gt;"",VLOOKUP($D1184,'SINAPI JANEIRO-2022'!$A$1:G113608,2,FALSE),"")</f>
        <v>SOLDA ESTANHO/COBRE PARA CONEXOES DE COBRE, FIO 2,5 MM, CARRETEL 500 GR (SEM CHUMBO)</v>
      </c>
      <c r="F1184" s="169" t="str">
        <f>IF($D1184&lt;&gt;"",VLOOKUP($D1184,'SINAPI JANEIRO-2022'!$1:$1048576,3,FALSE),"")</f>
        <v xml:space="preserve">UN    </v>
      </c>
      <c r="G1184" s="198">
        <v>4.7999999999999996E-3</v>
      </c>
      <c r="H1184" s="171">
        <f>IF($D1184&lt;&gt;"",VLOOKUP($D1184,'SINAPI JANEIRO-2022'!$1:$1048576,4,FALSE),"")</f>
        <v>333.94</v>
      </c>
      <c r="I1184" s="172">
        <f t="shared" ref="I1184:I1185" si="184">TRUNC(G1184*H1184,2)</f>
        <v>1.6</v>
      </c>
    </row>
    <row r="1185" spans="2:9">
      <c r="B1185" s="156" t="s">
        <v>3576</v>
      </c>
      <c r="C1185" s="157" t="s">
        <v>3565</v>
      </c>
      <c r="D1185" s="56">
        <v>38383</v>
      </c>
      <c r="E1185" s="168" t="str">
        <f>IF($D1185&lt;&gt;"",VLOOKUP($D1185,'SINAPI JANEIRO-2022'!$A$1:G113609,2,FALSE),"")</f>
        <v>LIXA D'AGUA EM FOLHA, GRAO 100</v>
      </c>
      <c r="F1185" s="169" t="str">
        <f>IF($D1185&lt;&gt;"",VLOOKUP($D1185,'SINAPI JANEIRO-2022'!$1:$1048576,3,FALSE),"")</f>
        <v xml:space="preserve">UN    </v>
      </c>
      <c r="G1185" s="198">
        <v>5.28E-2</v>
      </c>
      <c r="H1185" s="171">
        <f>IF($D1185&lt;&gt;"",VLOOKUP($D1185,'SINAPI JANEIRO-2022'!$1:$1048576,4,FALSE),"")</f>
        <v>2.19</v>
      </c>
      <c r="I1185" s="172">
        <f t="shared" si="184"/>
        <v>0.11</v>
      </c>
    </row>
    <row r="1186" spans="2:9" ht="14.25" customHeight="1">
      <c r="B1186" s="156" t="s">
        <v>3576</v>
      </c>
      <c r="C1186" s="157" t="s">
        <v>3577</v>
      </c>
      <c r="D1186" s="56"/>
      <c r="E1186" s="52" t="s">
        <v>4200</v>
      </c>
      <c r="F1186" s="199" t="s">
        <v>3519</v>
      </c>
      <c r="G1186" s="198">
        <v>1</v>
      </c>
      <c r="H1186" s="171">
        <v>7.07</v>
      </c>
      <c r="I1186" s="172">
        <f t="shared" ref="I1186:I1189" si="185">TRUNC(G1186*H1186,2)</f>
        <v>7.07</v>
      </c>
    </row>
    <row r="1187" spans="2:9" ht="25.5">
      <c r="B1187" s="156" t="s">
        <v>3576</v>
      </c>
      <c r="C1187" s="157" t="s">
        <v>3565</v>
      </c>
      <c r="D1187" s="56">
        <v>39897</v>
      </c>
      <c r="E1187" s="168" t="str">
        <f>IF($D1187&lt;&gt;"",VLOOKUP($D1187,'SINAPI JANEIRO-2022'!$A$1:G113611,2,FALSE),"")</f>
        <v>PASTA PARA SOLDA DE TUBOS E CONEXOES DE COBRE (EMBALAGEM COM 250 G)</v>
      </c>
      <c r="F1187" s="169" t="str">
        <f>IF($D1187&lt;&gt;"",VLOOKUP($D1187,'SINAPI JANEIRO-2022'!$1:$1048576,3,FALSE),"")</f>
        <v xml:space="preserve">UN    </v>
      </c>
      <c r="G1187" s="198">
        <v>6.3E-3</v>
      </c>
      <c r="H1187" s="171">
        <f>IF($D1187&lt;&gt;"",VLOOKUP($D1187,'SINAPI JANEIRO-2022'!$1:$1048576,4,FALSE),"")</f>
        <v>61.22</v>
      </c>
      <c r="I1187" s="172">
        <f t="shared" si="185"/>
        <v>0.38</v>
      </c>
    </row>
    <row r="1188" spans="2:9" ht="25.5">
      <c r="B1188" s="156" t="s">
        <v>3573</v>
      </c>
      <c r="C1188" s="157" t="s">
        <v>3565</v>
      </c>
      <c r="D1188" s="56">
        <v>88248</v>
      </c>
      <c r="E1188" s="168" t="str">
        <f>IF($D1188&lt;&gt;"",VLOOKUP($D1188,'SINAPI JANEIRO-2022'!$A$1:G113612,2,FALSE),"")</f>
        <v>AUXILIAR DE ENCANADOR OU BOMBEIRO HIDRÁULICO COM ENCARGOS COMPLEMENTARES</v>
      </c>
      <c r="F1188" s="169" t="str">
        <f>IF($D1188&lt;&gt;"",VLOOKUP($D1188,'SINAPI JANEIRO-2022'!$1:$1048576,3,FALSE),"")</f>
        <v>H</v>
      </c>
      <c r="G1188" s="198">
        <v>0.106</v>
      </c>
      <c r="H1188" s="171">
        <f>IF($D1188&lt;&gt;"",VLOOKUP($D1188,'SINAPI JANEIRO-2022'!$1:$1048576,4,FALSE),"")</f>
        <v>14.52</v>
      </c>
      <c r="I1188" s="172">
        <f t="shared" si="185"/>
        <v>1.53</v>
      </c>
    </row>
    <row r="1189" spans="2:9" ht="25.5">
      <c r="B1189" s="156" t="s">
        <v>3573</v>
      </c>
      <c r="C1189" s="157" t="s">
        <v>3565</v>
      </c>
      <c r="D1189" s="56">
        <v>88267</v>
      </c>
      <c r="E1189" s="168" t="str">
        <f>IF($D1189&lt;&gt;"",VLOOKUP($D1189,'SINAPI JANEIRO-2022'!$A$1:G113613,2,FALSE),"")</f>
        <v>ENCANADOR OU BOMBEIRO HIDRÁULICO COM ENCARGOS COMPLEMENTARES</v>
      </c>
      <c r="F1189" s="169" t="str">
        <f>IF($D1189&lt;&gt;"",VLOOKUP($D1189,'SINAPI JANEIRO-2022'!$1:$1048576,3,FALSE),"")</f>
        <v>H</v>
      </c>
      <c r="G1189" s="198">
        <v>0.106</v>
      </c>
      <c r="H1189" s="171">
        <f>IF($D1189&lt;&gt;"",VLOOKUP($D1189,'SINAPI JANEIRO-2022'!$1:$1048576,4,FALSE),"")</f>
        <v>18.72</v>
      </c>
      <c r="I1189" s="172">
        <f t="shared" si="185"/>
        <v>1.98</v>
      </c>
    </row>
    <row r="1190" spans="2:9" ht="14.25" customHeight="1">
      <c r="B1190" s="180"/>
      <c r="C1190" s="181"/>
      <c r="D1190" s="181"/>
      <c r="E1190" s="182"/>
      <c r="F1190" s="181"/>
      <c r="G1190" s="183"/>
      <c r="H1190" s="184"/>
      <c r="I1190" s="185"/>
    </row>
    <row r="1191" spans="2:9" ht="15" customHeight="1">
      <c r="B1191" s="164" t="s">
        <v>4192</v>
      </c>
      <c r="C1191" s="59"/>
      <c r="D1191" s="59"/>
      <c r="E1191" s="46" t="s">
        <v>4048</v>
      </c>
      <c r="F1191" s="47" t="s">
        <v>53</v>
      </c>
      <c r="G1191" s="165"/>
      <c r="H1191" s="166"/>
      <c r="I1191" s="167">
        <f>TRUNC(SUM(I1192:I1196),2)</f>
        <v>43.31</v>
      </c>
    </row>
    <row r="1192" spans="2:9">
      <c r="B1192" s="156" t="s">
        <v>3576</v>
      </c>
      <c r="C1192" s="157" t="s">
        <v>3565</v>
      </c>
      <c r="D1192" s="56">
        <v>11002</v>
      </c>
      <c r="E1192" s="168" t="str">
        <f>IF($D1192&lt;&gt;"",VLOOKUP($D1192,'SINAPI JANEIRO-2022'!$A$1:G113616,2,FALSE),"")</f>
        <v>ELETRODO REVESTIDO AWS - E6013, DIAMETRO IGUAL A 2,50 MM</v>
      </c>
      <c r="F1192" s="169" t="str">
        <f>IF($D1192&lt;&gt;"",VLOOKUP($D1192,'SINAPI JANEIRO-2022'!$1:$1048576,3,FALSE),"")</f>
        <v xml:space="preserve">KG    </v>
      </c>
      <c r="G1192" s="198">
        <v>1.2E-2</v>
      </c>
      <c r="H1192" s="171">
        <f>IF($D1192&lt;&gt;"",VLOOKUP($D1192,'SINAPI JANEIRO-2022'!$1:$1048576,4,FALSE),"")</f>
        <v>26.26</v>
      </c>
      <c r="I1192" s="172">
        <f t="shared" ref="I1192:I1196" si="186">TRUNC(G1192*H1192,2)</f>
        <v>0.31</v>
      </c>
    </row>
    <row r="1193" spans="2:9" ht="32.25" customHeight="1">
      <c r="B1193" s="156" t="s">
        <v>3576</v>
      </c>
      <c r="C1193" s="157" t="s">
        <v>3565</v>
      </c>
      <c r="D1193" s="56">
        <v>40355</v>
      </c>
      <c r="E1193" s="168" t="str">
        <f>IF($D1193&lt;&gt;"",VLOOKUP($D1193,'SINAPI JANEIRO-2022'!$A$1:G113617,2,FALSE),"")</f>
        <v>LUVA DE REDUCAO EM ACO CARBONO, COM ENCAIXE PARA SOLDA DN SW, PRESSAO 3.000 LBS,  3/4 " X 1/2"</v>
      </c>
      <c r="F1193" s="169" t="str">
        <f>IF($D1193&lt;&gt;"",VLOOKUP($D1193,'SINAPI JANEIRO-2022'!$1:$1048576,3,FALSE),"")</f>
        <v xml:space="preserve">UN    </v>
      </c>
      <c r="G1193" s="198">
        <v>1</v>
      </c>
      <c r="H1193" s="171">
        <f>IF($D1193&lt;&gt;"",VLOOKUP($D1193,'SINAPI JANEIRO-2022'!$1:$1048576,4,FALSE),"")</f>
        <v>12.38</v>
      </c>
      <c r="I1193" s="172">
        <f t="shared" si="186"/>
        <v>12.38</v>
      </c>
    </row>
    <row r="1194" spans="2:9" ht="25.5">
      <c r="B1194" s="156" t="s">
        <v>3573</v>
      </c>
      <c r="C1194" s="157" t="s">
        <v>3565</v>
      </c>
      <c r="D1194" s="56">
        <v>88248</v>
      </c>
      <c r="E1194" s="168" t="str">
        <f>IF($D1194&lt;&gt;"",VLOOKUP($D1194,'SINAPI JANEIRO-2022'!$A$1:G113618,2,FALSE),"")</f>
        <v>AUXILIAR DE ENCANADOR OU BOMBEIRO HIDRÁULICO COM ENCARGOS COMPLEMENTARES</v>
      </c>
      <c r="F1194" s="169" t="str">
        <f>IF($D1194&lt;&gt;"",VLOOKUP($D1194,'SINAPI JANEIRO-2022'!$1:$1048576,3,FALSE),"")</f>
        <v>H</v>
      </c>
      <c r="G1194" s="198">
        <v>0.57999999999999996</v>
      </c>
      <c r="H1194" s="171">
        <f>IF($D1194&lt;&gt;"",VLOOKUP($D1194,'SINAPI JANEIRO-2022'!$1:$1048576,4,FALSE),"")</f>
        <v>14.52</v>
      </c>
      <c r="I1194" s="172">
        <f t="shared" si="186"/>
        <v>8.42</v>
      </c>
    </row>
    <row r="1195" spans="2:9" ht="25.5">
      <c r="B1195" s="156" t="s">
        <v>3573</v>
      </c>
      <c r="C1195" s="157" t="s">
        <v>3565</v>
      </c>
      <c r="D1195" s="56">
        <v>88267</v>
      </c>
      <c r="E1195" s="168" t="str">
        <f>IF($D1195&lt;&gt;"",VLOOKUP($D1195,'SINAPI JANEIRO-2022'!$A$1:G113619,2,FALSE),"")</f>
        <v>ENCANADOR OU BOMBEIRO HIDRÁULICO COM ENCARGOS COMPLEMENTARES</v>
      </c>
      <c r="F1195" s="169" t="str">
        <f>IF($D1195&lt;&gt;"",VLOOKUP($D1195,'SINAPI JANEIRO-2022'!$1:$1048576,3,FALSE),"")</f>
        <v>H</v>
      </c>
      <c r="G1195" s="198">
        <v>0.57999999999999996</v>
      </c>
      <c r="H1195" s="171">
        <f>IF($D1195&lt;&gt;"",VLOOKUP($D1195,'SINAPI JANEIRO-2022'!$1:$1048576,4,FALSE),"")</f>
        <v>18.72</v>
      </c>
      <c r="I1195" s="172">
        <f t="shared" si="186"/>
        <v>10.85</v>
      </c>
    </row>
    <row r="1196" spans="2:9">
      <c r="B1196" s="156" t="s">
        <v>3573</v>
      </c>
      <c r="C1196" s="157" t="s">
        <v>3565</v>
      </c>
      <c r="D1196" s="56">
        <v>88317</v>
      </c>
      <c r="E1196" s="168" t="str">
        <f>IF($D1196&lt;&gt;"",VLOOKUP($D1196,'SINAPI JANEIRO-2022'!$A$1:G113620,2,FALSE),"")</f>
        <v>SOLDADOR COM ENCARGOS COMPLEMENTARES</v>
      </c>
      <c r="F1196" s="169" t="str">
        <f>IF($D1196&lt;&gt;"",VLOOKUP($D1196,'SINAPI JANEIRO-2022'!$1:$1048576,3,FALSE),"")</f>
        <v>H</v>
      </c>
      <c r="G1196" s="198">
        <v>0.57999999999999996</v>
      </c>
      <c r="H1196" s="171">
        <f>IF($D1196&lt;&gt;"",VLOOKUP($D1196,'SINAPI JANEIRO-2022'!$1:$1048576,4,FALSE),"")</f>
        <v>19.57</v>
      </c>
      <c r="I1196" s="172">
        <f t="shared" si="186"/>
        <v>11.35</v>
      </c>
    </row>
    <row r="1197" spans="2:9" ht="14.25" customHeight="1">
      <c r="B1197" s="156"/>
      <c r="C1197" s="157"/>
      <c r="D1197" s="56"/>
      <c r="E1197" s="52"/>
      <c r="F1197" s="199"/>
      <c r="G1197" s="170"/>
      <c r="H1197" s="201"/>
      <c r="I1197" s="172"/>
    </row>
    <row r="1198" spans="2:9" ht="15" customHeight="1">
      <c r="B1198" s="164" t="s">
        <v>4193</v>
      </c>
      <c r="C1198" s="59"/>
      <c r="D1198" s="59"/>
      <c r="E1198" s="46" t="s">
        <v>4049</v>
      </c>
      <c r="F1198" s="47" t="s">
        <v>53</v>
      </c>
      <c r="G1198" s="165"/>
      <c r="H1198" s="166"/>
      <c r="I1198" s="167">
        <f>TRUNC(SUM(I1199:I1203),2)</f>
        <v>43.83</v>
      </c>
    </row>
    <row r="1199" spans="2:9">
      <c r="B1199" s="156" t="s">
        <v>3576</v>
      </c>
      <c r="C1199" s="157" t="s">
        <v>3565</v>
      </c>
      <c r="D1199" s="56">
        <v>11002</v>
      </c>
      <c r="E1199" s="168" t="str">
        <f>IF($D1199&lt;&gt;"",VLOOKUP($D1199,'SINAPI JANEIRO-2022'!$A$1:G113623,2,FALSE),"")</f>
        <v>ELETRODO REVESTIDO AWS - E6013, DIAMETRO IGUAL A 2,50 MM</v>
      </c>
      <c r="F1199" s="169" t="str">
        <f>IF($D1199&lt;&gt;"",VLOOKUP($D1199,'SINAPI JANEIRO-2022'!$1:$1048576,3,FALSE),"")</f>
        <v xml:space="preserve">KG    </v>
      </c>
      <c r="G1199" s="198">
        <v>1.2E-2</v>
      </c>
      <c r="H1199" s="171">
        <f>IF($D1199&lt;&gt;"",VLOOKUP($D1199,'SINAPI JANEIRO-2022'!$1:$1048576,4,FALSE),"")</f>
        <v>26.26</v>
      </c>
      <c r="I1199" s="172">
        <f t="shared" ref="I1199" si="187">TRUNC(G1199*H1199,2)</f>
        <v>0.31</v>
      </c>
    </row>
    <row r="1200" spans="2:9" ht="14.25" customHeight="1">
      <c r="B1200" s="156" t="s">
        <v>3576</v>
      </c>
      <c r="C1200" s="157" t="s">
        <v>3577</v>
      </c>
      <c r="D1200" s="56"/>
      <c r="E1200" s="52" t="s">
        <v>4201</v>
      </c>
      <c r="F1200" s="199" t="s">
        <v>3519</v>
      </c>
      <c r="G1200" s="198">
        <v>1</v>
      </c>
      <c r="H1200" s="171">
        <v>12.9</v>
      </c>
      <c r="I1200" s="172">
        <f>TRUNC(G1200*H1200,2)</f>
        <v>12.9</v>
      </c>
    </row>
    <row r="1201" spans="2:9" ht="25.5">
      <c r="B1201" s="156" t="s">
        <v>3573</v>
      </c>
      <c r="C1201" s="157" t="s">
        <v>3565</v>
      </c>
      <c r="D1201" s="56">
        <v>88248</v>
      </c>
      <c r="E1201" s="168" t="str">
        <f>IF($D1201&lt;&gt;"",VLOOKUP($D1201,'SINAPI JANEIRO-2022'!$A$1:G113625,2,FALSE),"")</f>
        <v>AUXILIAR DE ENCANADOR OU BOMBEIRO HIDRÁULICO COM ENCARGOS COMPLEMENTARES</v>
      </c>
      <c r="F1201" s="169" t="str">
        <f>IF($D1201&lt;&gt;"",VLOOKUP($D1201,'SINAPI JANEIRO-2022'!$1:$1048576,3,FALSE),"")</f>
        <v>H</v>
      </c>
      <c r="G1201" s="198">
        <v>0.57999999999999996</v>
      </c>
      <c r="H1201" s="171">
        <f>IF($D1201&lt;&gt;"",VLOOKUP($D1201,'SINAPI JANEIRO-2022'!$1:$1048576,4,FALSE),"")</f>
        <v>14.52</v>
      </c>
      <c r="I1201" s="172">
        <f t="shared" ref="I1201:I1203" si="188">TRUNC(G1201*H1201,2)</f>
        <v>8.42</v>
      </c>
    </row>
    <row r="1202" spans="2:9" ht="25.5">
      <c r="B1202" s="156" t="s">
        <v>3573</v>
      </c>
      <c r="C1202" s="157" t="s">
        <v>3565</v>
      </c>
      <c r="D1202" s="56">
        <v>88267</v>
      </c>
      <c r="E1202" s="168" t="str">
        <f>IF($D1202&lt;&gt;"",VLOOKUP($D1202,'SINAPI JANEIRO-2022'!$A$1:G113626,2,FALSE),"")</f>
        <v>ENCANADOR OU BOMBEIRO HIDRÁULICO COM ENCARGOS COMPLEMENTARES</v>
      </c>
      <c r="F1202" s="169" t="str">
        <f>IF($D1202&lt;&gt;"",VLOOKUP($D1202,'SINAPI JANEIRO-2022'!$1:$1048576,3,FALSE),"")</f>
        <v>H</v>
      </c>
      <c r="G1202" s="198">
        <v>0.57999999999999996</v>
      </c>
      <c r="H1202" s="171">
        <f>IF($D1202&lt;&gt;"",VLOOKUP($D1202,'SINAPI JANEIRO-2022'!$1:$1048576,4,FALSE),"")</f>
        <v>18.72</v>
      </c>
      <c r="I1202" s="172">
        <f t="shared" si="188"/>
        <v>10.85</v>
      </c>
    </row>
    <row r="1203" spans="2:9">
      <c r="B1203" s="156" t="s">
        <v>3573</v>
      </c>
      <c r="C1203" s="157" t="s">
        <v>3565</v>
      </c>
      <c r="D1203" s="56">
        <v>88317</v>
      </c>
      <c r="E1203" s="168" t="str">
        <f>IF($D1203&lt;&gt;"",VLOOKUP($D1203,'SINAPI JANEIRO-2022'!$A$1:G113627,2,FALSE),"")</f>
        <v>SOLDADOR COM ENCARGOS COMPLEMENTARES</v>
      </c>
      <c r="F1203" s="169" t="str">
        <f>IF($D1203&lt;&gt;"",VLOOKUP($D1203,'SINAPI JANEIRO-2022'!$1:$1048576,3,FALSE),"")</f>
        <v>H</v>
      </c>
      <c r="G1203" s="198">
        <v>0.57999999999999996</v>
      </c>
      <c r="H1203" s="171">
        <f>IF($D1203&lt;&gt;"",VLOOKUP($D1203,'SINAPI JANEIRO-2022'!$1:$1048576,4,FALSE),"")</f>
        <v>19.57</v>
      </c>
      <c r="I1203" s="172">
        <f t="shared" si="188"/>
        <v>11.35</v>
      </c>
    </row>
    <row r="1204" spans="2:9" ht="14.25" customHeight="1">
      <c r="B1204" s="156"/>
      <c r="C1204" s="157"/>
      <c r="D1204" s="56"/>
      <c r="E1204" s="52"/>
      <c r="F1204" s="199"/>
      <c r="G1204" s="170"/>
      <c r="H1204" s="201"/>
      <c r="I1204" s="172"/>
    </row>
    <row r="1205" spans="2:9" ht="15" customHeight="1">
      <c r="B1205" s="164" t="s">
        <v>4194</v>
      </c>
      <c r="C1205" s="59"/>
      <c r="D1205" s="59"/>
      <c r="E1205" s="46" t="s">
        <v>4050</v>
      </c>
      <c r="F1205" s="47" t="s">
        <v>53</v>
      </c>
      <c r="G1205" s="165"/>
      <c r="H1205" s="166"/>
      <c r="I1205" s="167">
        <f>TRUNC(SUM(I1206:I1210),2)</f>
        <v>15.39</v>
      </c>
    </row>
    <row r="1206" spans="2:9">
      <c r="B1206" s="156" t="s">
        <v>3576</v>
      </c>
      <c r="C1206" s="157" t="s">
        <v>3565</v>
      </c>
      <c r="D1206" s="56">
        <v>3148</v>
      </c>
      <c r="E1206" s="168" t="str">
        <f>IF($D1206&lt;&gt;"",VLOOKUP($D1206,'SINAPI JANEIRO-2022'!$A$1:G113630,2,FALSE),"")</f>
        <v>FITA VEDA ROSCA EM ROLOS DE 18 MM X 50 M (L X C)</v>
      </c>
      <c r="F1206" s="169" t="str">
        <f>IF($D1206&lt;&gt;"",VLOOKUP($D1206,'SINAPI JANEIRO-2022'!$1:$1048576,3,FALSE),"")</f>
        <v xml:space="preserve">UN    </v>
      </c>
      <c r="G1206" s="198">
        <v>8.0000000000000002E-3</v>
      </c>
      <c r="H1206" s="171">
        <f>IF($D1206&lt;&gt;"",VLOOKUP($D1206,'SINAPI JANEIRO-2022'!$1:$1048576,4,FALSE),"")</f>
        <v>18.440000000000001</v>
      </c>
      <c r="I1206" s="172">
        <f t="shared" ref="I1206:I1210" si="189">TRUNC(G1206*H1206,2)</f>
        <v>0.14000000000000001</v>
      </c>
    </row>
    <row r="1207" spans="2:9" ht="25.5">
      <c r="B1207" s="156" t="s">
        <v>3576</v>
      </c>
      <c r="C1207" s="157" t="s">
        <v>3565</v>
      </c>
      <c r="D1207" s="56">
        <v>3441</v>
      </c>
      <c r="E1207" s="168" t="str">
        <f>IF($D1207&lt;&gt;"",VLOOKUP($D1207,'SINAPI JANEIRO-2022'!$A$1:G113631,2,FALSE),"")</f>
        <v>COTOVELO 45 GRAUS DE FERRO GALVANIZADO, COM ROSCA BSP, DE 1/2"</v>
      </c>
      <c r="F1207" s="169" t="str">
        <f>IF($D1207&lt;&gt;"",VLOOKUP($D1207,'SINAPI JANEIRO-2022'!$1:$1048576,3,FALSE),"")</f>
        <v xml:space="preserve">UN    </v>
      </c>
      <c r="G1207" s="198">
        <v>1</v>
      </c>
      <c r="H1207" s="171">
        <f>IF($D1207&lt;&gt;"",VLOOKUP($D1207,'SINAPI JANEIRO-2022'!$1:$1048576,4,FALSE),"")</f>
        <v>6.6</v>
      </c>
      <c r="I1207" s="172">
        <f t="shared" si="189"/>
        <v>6.6</v>
      </c>
    </row>
    <row r="1208" spans="2:9">
      <c r="B1208" s="156" t="s">
        <v>3576</v>
      </c>
      <c r="C1208" s="157" t="s">
        <v>3565</v>
      </c>
      <c r="D1208" s="56">
        <v>7307</v>
      </c>
      <c r="E1208" s="168" t="str">
        <f>IF($D1208&lt;&gt;"",VLOOKUP($D1208,'SINAPI JANEIRO-2022'!$A$1:G113632,2,FALSE),"")</f>
        <v>FUNDO ANTICORROSIVO PARA METAIS FERROSOS (ZARCAO)</v>
      </c>
      <c r="F1208" s="169" t="str">
        <f>IF($D1208&lt;&gt;"",VLOOKUP($D1208,'SINAPI JANEIRO-2022'!$1:$1048576,3,FALSE),"")</f>
        <v xml:space="preserve">L     </v>
      </c>
      <c r="G1208" s="198">
        <v>2E-3</v>
      </c>
      <c r="H1208" s="171">
        <f>IF($D1208&lt;&gt;"",VLOOKUP($D1208,'SINAPI JANEIRO-2022'!$1:$1048576,4,FALSE),"")</f>
        <v>29.66</v>
      </c>
      <c r="I1208" s="172">
        <f t="shared" si="189"/>
        <v>0.05</v>
      </c>
    </row>
    <row r="1209" spans="2:9" ht="25.5">
      <c r="B1209" s="156" t="s">
        <v>3573</v>
      </c>
      <c r="C1209" s="157" t="s">
        <v>3565</v>
      </c>
      <c r="D1209" s="56">
        <v>88248</v>
      </c>
      <c r="E1209" s="168" t="str">
        <f>IF($D1209&lt;&gt;"",VLOOKUP($D1209,'SINAPI JANEIRO-2022'!$A$1:G113633,2,FALSE),"")</f>
        <v>AUXILIAR DE ENCANADOR OU BOMBEIRO HIDRÁULICO COM ENCARGOS COMPLEMENTARES</v>
      </c>
      <c r="F1209" s="169" t="str">
        <f>IF($D1209&lt;&gt;"",VLOOKUP($D1209,'SINAPI JANEIRO-2022'!$1:$1048576,3,FALSE),"")</f>
        <v>H</v>
      </c>
      <c r="G1209" s="198">
        <v>0.25900000000000001</v>
      </c>
      <c r="H1209" s="171">
        <f>IF($D1209&lt;&gt;"",VLOOKUP($D1209,'SINAPI JANEIRO-2022'!$1:$1048576,4,FALSE),"")</f>
        <v>14.52</v>
      </c>
      <c r="I1209" s="172">
        <f t="shared" si="189"/>
        <v>3.76</v>
      </c>
    </row>
    <row r="1210" spans="2:9" ht="25.5">
      <c r="B1210" s="156" t="s">
        <v>3573</v>
      </c>
      <c r="C1210" s="157" t="s">
        <v>3565</v>
      </c>
      <c r="D1210" s="56">
        <v>88267</v>
      </c>
      <c r="E1210" s="168" t="str">
        <f>IF($D1210&lt;&gt;"",VLOOKUP($D1210,'SINAPI JANEIRO-2022'!$A$1:G113634,2,FALSE),"")</f>
        <v>ENCANADOR OU BOMBEIRO HIDRÁULICO COM ENCARGOS COMPLEMENTARES</v>
      </c>
      <c r="F1210" s="169" t="str">
        <f>IF($D1210&lt;&gt;"",VLOOKUP($D1210,'SINAPI JANEIRO-2022'!$1:$1048576,3,FALSE),"")</f>
        <v>H</v>
      </c>
      <c r="G1210" s="198">
        <v>0.25900000000000001</v>
      </c>
      <c r="H1210" s="171">
        <f>IF($D1210&lt;&gt;"",VLOOKUP($D1210,'SINAPI JANEIRO-2022'!$1:$1048576,4,FALSE),"")</f>
        <v>18.72</v>
      </c>
      <c r="I1210" s="172">
        <f t="shared" si="189"/>
        <v>4.84</v>
      </c>
    </row>
    <row r="1211" spans="2:9" ht="14.25" customHeight="1">
      <c r="B1211" s="156"/>
      <c r="C1211" s="157"/>
      <c r="D1211" s="56"/>
      <c r="E1211" s="52"/>
      <c r="F1211" s="199"/>
      <c r="G1211" s="170"/>
      <c r="H1211" s="201"/>
      <c r="I1211" s="172"/>
    </row>
    <row r="1212" spans="2:9" ht="15" customHeight="1">
      <c r="B1212" s="164" t="s">
        <v>4187</v>
      </c>
      <c r="C1212" s="59"/>
      <c r="D1212" s="59"/>
      <c r="E1212" s="46" t="s">
        <v>4051</v>
      </c>
      <c r="F1212" s="47" t="s">
        <v>53</v>
      </c>
      <c r="G1212" s="165"/>
      <c r="H1212" s="166"/>
      <c r="I1212" s="167">
        <f>TRUNC(SUM(I1213:I1215),2)</f>
        <v>236.59</v>
      </c>
    </row>
    <row r="1213" spans="2:9" ht="14.25" customHeight="1">
      <c r="B1213" s="156" t="s">
        <v>3576</v>
      </c>
      <c r="C1213" s="157" t="s">
        <v>3577</v>
      </c>
      <c r="D1213" s="56"/>
      <c r="E1213" s="52" t="s">
        <v>4202</v>
      </c>
      <c r="F1213" s="199" t="s">
        <v>3519</v>
      </c>
      <c r="G1213" s="198">
        <v>1</v>
      </c>
      <c r="H1213" s="171">
        <v>215</v>
      </c>
      <c r="I1213" s="172">
        <f>TRUNC(G1213*H1213,2)</f>
        <v>215</v>
      </c>
    </row>
    <row r="1214" spans="2:9" ht="25.5">
      <c r="B1214" s="156" t="s">
        <v>3573</v>
      </c>
      <c r="C1214" s="157" t="s">
        <v>3565</v>
      </c>
      <c r="D1214" s="56">
        <v>88248</v>
      </c>
      <c r="E1214" s="168" t="str">
        <f>IF($D1214&lt;&gt;"",VLOOKUP($D1214,'SINAPI JANEIRO-2022'!$A$1:G113638,2,FALSE),"")</f>
        <v>AUXILIAR DE ENCANADOR OU BOMBEIRO HIDRÁULICO COM ENCARGOS COMPLEMENTARES</v>
      </c>
      <c r="F1214" s="169" t="str">
        <f>IF($D1214&lt;&gt;"",VLOOKUP($D1214,'SINAPI JANEIRO-2022'!$1:$1048576,3,FALSE),"")</f>
        <v>H</v>
      </c>
      <c r="G1214" s="198">
        <v>0.65</v>
      </c>
      <c r="H1214" s="171">
        <f>IF($D1214&lt;&gt;"",VLOOKUP($D1214,'SINAPI JANEIRO-2022'!$1:$1048576,4,FALSE),"")</f>
        <v>14.52</v>
      </c>
      <c r="I1214" s="172">
        <f t="shared" ref="I1214:I1215" si="190">TRUNC(G1214*H1214,2)</f>
        <v>9.43</v>
      </c>
    </row>
    <row r="1215" spans="2:9" ht="25.5">
      <c r="B1215" s="156" t="s">
        <v>3573</v>
      </c>
      <c r="C1215" s="157" t="s">
        <v>3565</v>
      </c>
      <c r="D1215" s="56">
        <v>88267</v>
      </c>
      <c r="E1215" s="168" t="str">
        <f>IF($D1215&lt;&gt;"",VLOOKUP($D1215,'SINAPI JANEIRO-2022'!$A$1:G113639,2,FALSE),"")</f>
        <v>ENCANADOR OU BOMBEIRO HIDRÁULICO COM ENCARGOS COMPLEMENTARES</v>
      </c>
      <c r="F1215" s="169" t="str">
        <f>IF($D1215&lt;&gt;"",VLOOKUP($D1215,'SINAPI JANEIRO-2022'!$1:$1048576,3,FALSE),"")</f>
        <v>H</v>
      </c>
      <c r="G1215" s="198">
        <v>0.65</v>
      </c>
      <c r="H1215" s="171">
        <f>IF($D1215&lt;&gt;"",VLOOKUP($D1215,'SINAPI JANEIRO-2022'!$1:$1048576,4,FALSE),"")</f>
        <v>18.72</v>
      </c>
      <c r="I1215" s="172">
        <f t="shared" si="190"/>
        <v>12.16</v>
      </c>
    </row>
    <row r="1216" spans="2:9" ht="14.25" customHeight="1">
      <c r="B1216" s="180"/>
      <c r="C1216" s="181"/>
      <c r="D1216" s="181"/>
      <c r="E1216" s="182"/>
      <c r="F1216" s="181"/>
      <c r="G1216" s="183"/>
      <c r="H1216" s="184"/>
      <c r="I1216" s="185"/>
    </row>
    <row r="1217" spans="2:9" ht="15" customHeight="1">
      <c r="B1217" s="164" t="s">
        <v>4195</v>
      </c>
      <c r="C1217" s="59"/>
      <c r="D1217" s="59"/>
      <c r="E1217" s="46" t="s">
        <v>4052</v>
      </c>
      <c r="F1217" s="47" t="s">
        <v>53</v>
      </c>
      <c r="G1217" s="165"/>
      <c r="H1217" s="166"/>
      <c r="I1217" s="167">
        <f>TRUNC(SUM(I1218:I1221),2)</f>
        <v>114.06</v>
      </c>
    </row>
    <row r="1218" spans="2:9">
      <c r="B1218" s="156" t="s">
        <v>3576</v>
      </c>
      <c r="C1218" s="157" t="s">
        <v>3565</v>
      </c>
      <c r="D1218" s="56">
        <v>3146</v>
      </c>
      <c r="E1218" s="168" t="str">
        <f>IF($D1218&lt;&gt;"",VLOOKUP($D1218,'SINAPI JANEIRO-2022'!$A$1:G113642,2,FALSE),"")</f>
        <v>FITA VEDA ROSCA EM ROLOS DE 18 MM X 10 M (L X C)</v>
      </c>
      <c r="F1218" s="169" t="str">
        <f>IF($D1218&lt;&gt;"",VLOOKUP($D1218,'SINAPI JANEIRO-2022'!$1:$1048576,3,FALSE),"")</f>
        <v xml:space="preserve">UN    </v>
      </c>
      <c r="G1218" s="170">
        <v>0.02</v>
      </c>
      <c r="H1218" s="171">
        <f>IF($D1218&lt;&gt;"",VLOOKUP($D1218,'SINAPI JANEIRO-2022'!$1:$1048576,4,FALSE),"")</f>
        <v>5</v>
      </c>
      <c r="I1218" s="172">
        <f t="shared" ref="I1218:I1221" si="191">TRUNC(G1218*H1218,2)</f>
        <v>0.1</v>
      </c>
    </row>
    <row r="1219" spans="2:9" ht="25.5">
      <c r="B1219" s="156" t="s">
        <v>3576</v>
      </c>
      <c r="C1219" s="157" t="s">
        <v>3565</v>
      </c>
      <c r="D1219" s="56">
        <v>12899</v>
      </c>
      <c r="E1219" s="168" t="str">
        <f>IF($D1219&lt;&gt;"",VLOOKUP($D1219,'SINAPI JANEIRO-2022'!$A$1:G113643,2,FALSE),"")</f>
        <v>MANOMETRO COM CAIXA EM ACO PINTADO, ESCALA *10* KGF/CM2 (*10* BAR), DIAMETRO NOMINAL DE *63* MM, CONEXAO DE 1/4"</v>
      </c>
      <c r="F1219" s="169" t="str">
        <f>IF($D1219&lt;&gt;"",VLOOKUP($D1219,'SINAPI JANEIRO-2022'!$1:$1048576,3,FALSE),"")</f>
        <v xml:space="preserve">UN    </v>
      </c>
      <c r="G1219" s="170">
        <v>1</v>
      </c>
      <c r="H1219" s="171">
        <f>IF($D1219&lt;&gt;"",VLOOKUP($D1219,'SINAPI JANEIRO-2022'!$1:$1048576,4,FALSE),"")</f>
        <v>92.37</v>
      </c>
      <c r="I1219" s="172">
        <f t="shared" si="191"/>
        <v>92.37</v>
      </c>
    </row>
    <row r="1220" spans="2:9" ht="25.5">
      <c r="B1220" s="156" t="s">
        <v>3573</v>
      </c>
      <c r="C1220" s="157" t="s">
        <v>3565</v>
      </c>
      <c r="D1220" s="56">
        <v>88248</v>
      </c>
      <c r="E1220" s="168" t="str">
        <f>IF($D1220&lt;&gt;"",VLOOKUP($D1220,'SINAPI JANEIRO-2022'!$A$1:G113644,2,FALSE),"")</f>
        <v>AUXILIAR DE ENCANADOR OU BOMBEIRO HIDRÁULICO COM ENCARGOS COMPLEMENTARES</v>
      </c>
      <c r="F1220" s="169" t="str">
        <f>IF($D1220&lt;&gt;"",VLOOKUP($D1220,'SINAPI JANEIRO-2022'!$1:$1048576,3,FALSE),"")</f>
        <v>H</v>
      </c>
      <c r="G1220" s="170">
        <v>0.65</v>
      </c>
      <c r="H1220" s="171">
        <f>IF($D1220&lt;&gt;"",VLOOKUP($D1220,'SINAPI JANEIRO-2022'!$1:$1048576,4,FALSE),"")</f>
        <v>14.52</v>
      </c>
      <c r="I1220" s="172">
        <f t="shared" si="191"/>
        <v>9.43</v>
      </c>
    </row>
    <row r="1221" spans="2:9" ht="25.5">
      <c r="B1221" s="156" t="s">
        <v>3573</v>
      </c>
      <c r="C1221" s="157" t="s">
        <v>3565</v>
      </c>
      <c r="D1221" s="56">
        <v>88267</v>
      </c>
      <c r="E1221" s="168" t="str">
        <f>IF($D1221&lt;&gt;"",VLOOKUP($D1221,'SINAPI JANEIRO-2022'!$A$1:G113645,2,FALSE),"")</f>
        <v>ENCANADOR OU BOMBEIRO HIDRÁULICO COM ENCARGOS COMPLEMENTARES</v>
      </c>
      <c r="F1221" s="169" t="str">
        <f>IF($D1221&lt;&gt;"",VLOOKUP($D1221,'SINAPI JANEIRO-2022'!$1:$1048576,3,FALSE),"")</f>
        <v>H</v>
      </c>
      <c r="G1221" s="170">
        <v>0.65</v>
      </c>
      <c r="H1221" s="171">
        <f>IF($D1221&lt;&gt;"",VLOOKUP($D1221,'SINAPI JANEIRO-2022'!$1:$1048576,4,FALSE),"")</f>
        <v>18.72</v>
      </c>
      <c r="I1221" s="172">
        <f t="shared" si="191"/>
        <v>12.16</v>
      </c>
    </row>
    <row r="1222" spans="2:9" ht="14.25" customHeight="1">
      <c r="B1222" s="180"/>
      <c r="C1222" s="181"/>
      <c r="D1222" s="181"/>
      <c r="E1222" s="182"/>
      <c r="F1222" s="181"/>
      <c r="G1222" s="183"/>
      <c r="H1222" s="184"/>
      <c r="I1222" s="185"/>
    </row>
    <row r="1223" spans="2:9" ht="15" customHeight="1">
      <c r="B1223" s="164" t="s">
        <v>4196</v>
      </c>
      <c r="C1223" s="59"/>
      <c r="D1223" s="59"/>
      <c r="E1223" s="46" t="s">
        <v>4053</v>
      </c>
      <c r="F1223" s="47" t="s">
        <v>1</v>
      </c>
      <c r="G1223" s="165"/>
      <c r="H1223" s="166"/>
      <c r="I1223" s="167">
        <f>TRUNC(SUM(I1224:I1226),2)</f>
        <v>40.729999999999997</v>
      </c>
    </row>
    <row r="1224" spans="2:9" ht="25.5">
      <c r="B1224" s="156" t="s">
        <v>3576</v>
      </c>
      <c r="C1224" s="157" t="s">
        <v>3565</v>
      </c>
      <c r="D1224" s="56">
        <v>20260</v>
      </c>
      <c r="E1224" s="168" t="str">
        <f>IF($D1224&lt;&gt;"",VLOOKUP($D1224,'SINAPI JANEIRO-2022'!$A$1:G113648,2,FALSE),"")</f>
        <v>MANGUEIRA PARA GAS - GLP, PVC, TRANCADA, DIAMETRO DE 3/8", COMPRIMENTO DE 1M (NORMATIZADA)</v>
      </c>
      <c r="F1224" s="169" t="str">
        <f>IF($D1224&lt;&gt;"",VLOOKUP($D1224,'SINAPI JANEIRO-2022'!$1:$1048576,3,FALSE),"")</f>
        <v xml:space="preserve">UN    </v>
      </c>
      <c r="G1224" s="198">
        <v>1</v>
      </c>
      <c r="H1224" s="171">
        <f>IF($D1224&lt;&gt;"",VLOOKUP($D1224,'SINAPI JANEIRO-2022'!$1:$1048576,4,FALSE),"")</f>
        <v>19.14</v>
      </c>
      <c r="I1224" s="172">
        <f t="shared" ref="I1224:I1226" si="192">TRUNC(G1224*H1224,2)</f>
        <v>19.14</v>
      </c>
    </row>
    <row r="1225" spans="2:9" ht="25.5">
      <c r="B1225" s="156" t="s">
        <v>3573</v>
      </c>
      <c r="C1225" s="157" t="s">
        <v>3565</v>
      </c>
      <c r="D1225" s="56">
        <v>88248</v>
      </c>
      <c r="E1225" s="168" t="str">
        <f>IF($D1225&lt;&gt;"",VLOOKUP($D1225,'SINAPI JANEIRO-2022'!$A$1:G113649,2,FALSE),"")</f>
        <v>AUXILIAR DE ENCANADOR OU BOMBEIRO HIDRÁULICO COM ENCARGOS COMPLEMENTARES</v>
      </c>
      <c r="F1225" s="169" t="str">
        <f>IF($D1225&lt;&gt;"",VLOOKUP($D1225,'SINAPI JANEIRO-2022'!$1:$1048576,3,FALSE),"")</f>
        <v>H</v>
      </c>
      <c r="G1225" s="198">
        <v>0.65</v>
      </c>
      <c r="H1225" s="171">
        <f>IF($D1225&lt;&gt;"",VLOOKUP($D1225,'SINAPI JANEIRO-2022'!$1:$1048576,4,FALSE),"")</f>
        <v>14.52</v>
      </c>
      <c r="I1225" s="172">
        <f t="shared" si="192"/>
        <v>9.43</v>
      </c>
    </row>
    <row r="1226" spans="2:9" ht="25.5">
      <c r="B1226" s="156" t="s">
        <v>3573</v>
      </c>
      <c r="C1226" s="157" t="s">
        <v>3565</v>
      </c>
      <c r="D1226" s="56">
        <v>88267</v>
      </c>
      <c r="E1226" s="168" t="str">
        <f>IF($D1226&lt;&gt;"",VLOOKUP($D1226,'SINAPI JANEIRO-2022'!$A$1:G113650,2,FALSE),"")</f>
        <v>ENCANADOR OU BOMBEIRO HIDRÁULICO COM ENCARGOS COMPLEMENTARES</v>
      </c>
      <c r="F1226" s="169" t="str">
        <f>IF($D1226&lt;&gt;"",VLOOKUP($D1226,'SINAPI JANEIRO-2022'!$1:$1048576,3,FALSE),"")</f>
        <v>H</v>
      </c>
      <c r="G1226" s="198">
        <v>0.65</v>
      </c>
      <c r="H1226" s="171">
        <f>IF($D1226&lt;&gt;"",VLOOKUP($D1226,'SINAPI JANEIRO-2022'!$1:$1048576,4,FALSE),"")</f>
        <v>18.72</v>
      </c>
      <c r="I1226" s="172">
        <f t="shared" si="192"/>
        <v>12.16</v>
      </c>
    </row>
    <row r="1227" spans="2:9" ht="14.25" customHeight="1">
      <c r="B1227" s="180"/>
      <c r="C1227" s="181"/>
      <c r="D1227" s="181"/>
      <c r="E1227" s="182"/>
      <c r="F1227" s="181"/>
      <c r="G1227" s="183"/>
      <c r="H1227" s="184"/>
      <c r="I1227" s="185"/>
    </row>
    <row r="1228" spans="2:9" ht="15" customHeight="1">
      <c r="B1228" s="164" t="s">
        <v>4197</v>
      </c>
      <c r="C1228" s="59"/>
      <c r="D1228" s="59"/>
      <c r="E1228" s="46" t="s">
        <v>4054</v>
      </c>
      <c r="F1228" s="47" t="s">
        <v>53</v>
      </c>
      <c r="G1228" s="165"/>
      <c r="H1228" s="166"/>
      <c r="I1228" s="167">
        <f>TRUNC(SUM(I1229:I1231),2)</f>
        <v>290.99</v>
      </c>
    </row>
    <row r="1229" spans="2:9" ht="14.25" customHeight="1">
      <c r="B1229" s="156" t="s">
        <v>3576</v>
      </c>
      <c r="C1229" s="157" t="s">
        <v>3577</v>
      </c>
      <c r="D1229" s="56"/>
      <c r="E1229" s="52" t="s">
        <v>4203</v>
      </c>
      <c r="F1229" s="199" t="s">
        <v>3519</v>
      </c>
      <c r="G1229" s="198">
        <v>1</v>
      </c>
      <c r="H1229" s="171">
        <v>269.39999999999998</v>
      </c>
      <c r="I1229" s="172">
        <f>TRUNC(G1229*H1229,2)</f>
        <v>269.39999999999998</v>
      </c>
    </row>
    <row r="1230" spans="2:9" ht="25.5">
      <c r="B1230" s="156" t="s">
        <v>3573</v>
      </c>
      <c r="C1230" s="157" t="s">
        <v>3565</v>
      </c>
      <c r="D1230" s="56">
        <v>88248</v>
      </c>
      <c r="E1230" s="168" t="str">
        <f>IF($D1230&lt;&gt;"",VLOOKUP($D1230,'SINAPI JANEIRO-2022'!$A$1:G113654,2,FALSE),"")</f>
        <v>AUXILIAR DE ENCANADOR OU BOMBEIRO HIDRÁULICO COM ENCARGOS COMPLEMENTARES</v>
      </c>
      <c r="F1230" s="169" t="str">
        <f>IF($D1230&lt;&gt;"",VLOOKUP($D1230,'SINAPI JANEIRO-2022'!$1:$1048576,3,FALSE),"")</f>
        <v>H</v>
      </c>
      <c r="G1230" s="198">
        <v>0.65</v>
      </c>
      <c r="H1230" s="171">
        <f>IF($D1230&lt;&gt;"",VLOOKUP($D1230,'SINAPI JANEIRO-2022'!$1:$1048576,4,FALSE),"")</f>
        <v>14.52</v>
      </c>
      <c r="I1230" s="172">
        <f t="shared" ref="I1230:I1231" si="193">TRUNC(G1230*H1230,2)</f>
        <v>9.43</v>
      </c>
    </row>
    <row r="1231" spans="2:9" ht="25.5">
      <c r="B1231" s="156" t="s">
        <v>3573</v>
      </c>
      <c r="C1231" s="157" t="s">
        <v>3565</v>
      </c>
      <c r="D1231" s="56">
        <v>88267</v>
      </c>
      <c r="E1231" s="168" t="str">
        <f>IF($D1231&lt;&gt;"",VLOOKUP($D1231,'SINAPI JANEIRO-2022'!$A$1:G113655,2,FALSE),"")</f>
        <v>ENCANADOR OU BOMBEIRO HIDRÁULICO COM ENCARGOS COMPLEMENTARES</v>
      </c>
      <c r="F1231" s="169" t="str">
        <f>IF($D1231&lt;&gt;"",VLOOKUP($D1231,'SINAPI JANEIRO-2022'!$1:$1048576,3,FALSE),"")</f>
        <v>H</v>
      </c>
      <c r="G1231" s="198">
        <v>0.65</v>
      </c>
      <c r="H1231" s="171">
        <f>IF($D1231&lt;&gt;"",VLOOKUP($D1231,'SINAPI JANEIRO-2022'!$1:$1048576,4,FALSE),"")</f>
        <v>18.72</v>
      </c>
      <c r="I1231" s="172">
        <f t="shared" si="193"/>
        <v>12.16</v>
      </c>
    </row>
    <row r="1232" spans="2:9" ht="14.25" customHeight="1">
      <c r="B1232" s="180"/>
      <c r="C1232" s="181"/>
      <c r="D1232" s="181"/>
      <c r="E1232" s="182"/>
      <c r="F1232" s="181"/>
      <c r="G1232" s="183"/>
      <c r="H1232" s="184"/>
      <c r="I1232" s="185"/>
    </row>
    <row r="1233" spans="2:9" ht="15" customHeight="1">
      <c r="B1233" s="164" t="s">
        <v>4198</v>
      </c>
      <c r="C1233" s="59"/>
      <c r="D1233" s="59"/>
      <c r="E1233" s="46" t="s">
        <v>4055</v>
      </c>
      <c r="F1233" s="47" t="s">
        <v>53</v>
      </c>
      <c r="G1233" s="165"/>
      <c r="H1233" s="166"/>
      <c r="I1233" s="167">
        <f>TRUNC(SUM(I1234:I1236),2)</f>
        <v>24.18</v>
      </c>
    </row>
    <row r="1234" spans="2:9" ht="42.75" customHeight="1">
      <c r="B1234" s="156" t="s">
        <v>3576</v>
      </c>
      <c r="C1234" s="157" t="s">
        <v>3565</v>
      </c>
      <c r="D1234" s="56">
        <v>11950</v>
      </c>
      <c r="E1234" s="168" t="str">
        <f>IF($D1234&lt;&gt;"",VLOOKUP($D1234,'SINAPI JANEIRO-2022'!$A$1:G113658,2,FALSE),"")</f>
        <v>BUCHA DE NYLON SEM ABA S6, COM PARAFUSO DE 4,20 X 40 MM EM ACO ZINCADO COM ROSCA SOBERBA, CABECA CHATA E FENDA PHILLIPS</v>
      </c>
      <c r="F1234" s="169" t="str">
        <f>IF($D1234&lt;&gt;"",VLOOKUP($D1234,'SINAPI JANEIRO-2022'!$1:$1048576,3,FALSE),"")</f>
        <v xml:space="preserve">UN    </v>
      </c>
      <c r="G1234" s="170">
        <v>4</v>
      </c>
      <c r="H1234" s="171">
        <f>IF($D1234&lt;&gt;"",VLOOKUP($D1234,'SINAPI JANEIRO-2022'!$1:$1048576,4,FALSE),"")</f>
        <v>0.2</v>
      </c>
      <c r="I1234" s="172">
        <f t="shared" ref="I1234" si="194">TRUNC(G1234*H1234,2)</f>
        <v>0.8</v>
      </c>
    </row>
    <row r="1235" spans="2:9" ht="14.25" customHeight="1">
      <c r="B1235" s="156" t="s">
        <v>3576</v>
      </c>
      <c r="C1235" s="157" t="s">
        <v>3577</v>
      </c>
      <c r="D1235" s="56"/>
      <c r="E1235" s="52" t="s">
        <v>4204</v>
      </c>
      <c r="F1235" s="199" t="s">
        <v>3519</v>
      </c>
      <c r="G1235" s="170">
        <v>1</v>
      </c>
      <c r="H1235" s="171">
        <v>15.8</v>
      </c>
      <c r="I1235" s="172">
        <f>TRUNC(G1235*H1235,2)</f>
        <v>15.8</v>
      </c>
    </row>
    <row r="1236" spans="2:9">
      <c r="B1236" s="156" t="s">
        <v>3573</v>
      </c>
      <c r="C1236" s="157" t="s">
        <v>3565</v>
      </c>
      <c r="D1236" s="56">
        <v>88316</v>
      </c>
      <c r="E1236" s="168" t="str">
        <f>IF($D1236&lt;&gt;"",VLOOKUP($D1236,'SINAPI JANEIRO-2022'!$A$1:G113660,2,FALSE),"")</f>
        <v>SERVENTE COM ENCARGOS COMPLEMENTARES</v>
      </c>
      <c r="F1236" s="169" t="str">
        <f>IF($D1236&lt;&gt;"",VLOOKUP($D1236,'SINAPI JANEIRO-2022'!$1:$1048576,3,FALSE),"")</f>
        <v>H</v>
      </c>
      <c r="G1236" s="170">
        <v>0.5</v>
      </c>
      <c r="H1236" s="171">
        <f>IF($D1236&lt;&gt;"",VLOOKUP($D1236,'SINAPI JANEIRO-2022'!$1:$1048576,4,FALSE),"")</f>
        <v>15.16</v>
      </c>
      <c r="I1236" s="172">
        <f t="shared" ref="I1236" si="195">TRUNC(G1236*H1236,2)</f>
        <v>7.58</v>
      </c>
    </row>
    <row r="1237" spans="2:9" ht="14.25" customHeight="1">
      <c r="B1237" s="180"/>
      <c r="C1237" s="181"/>
      <c r="D1237" s="181"/>
      <c r="E1237" s="182"/>
      <c r="F1237" s="181"/>
      <c r="G1237" s="183"/>
      <c r="H1237" s="184"/>
      <c r="I1237" s="185"/>
    </row>
    <row r="1238" spans="2:9" ht="25.5" customHeight="1">
      <c r="B1238" s="164" t="s">
        <v>4199</v>
      </c>
      <c r="C1238" s="59"/>
      <c r="D1238" s="59"/>
      <c r="E1238" s="46" t="s">
        <v>4056</v>
      </c>
      <c r="F1238" s="47" t="s">
        <v>53</v>
      </c>
      <c r="G1238" s="165"/>
      <c r="H1238" s="166"/>
      <c r="I1238" s="167">
        <f>TRUNC(SUM(I1239:I1241),2)</f>
        <v>24.18</v>
      </c>
    </row>
    <row r="1239" spans="2:9" ht="38.25">
      <c r="B1239" s="156" t="s">
        <v>3576</v>
      </c>
      <c r="C1239" s="157" t="s">
        <v>3565</v>
      </c>
      <c r="D1239" s="56">
        <v>11950</v>
      </c>
      <c r="E1239" s="168" t="str">
        <f>IF($D1239&lt;&gt;"",VLOOKUP($D1239,'SINAPI JANEIRO-2022'!$A$1:G113663,2,FALSE),"")</f>
        <v>BUCHA DE NYLON SEM ABA S6, COM PARAFUSO DE 4,20 X 40 MM EM ACO ZINCADO COM ROSCA SOBERBA, CABECA CHATA E FENDA PHILLIPS</v>
      </c>
      <c r="F1239" s="169" t="str">
        <f>IF($D1239&lt;&gt;"",VLOOKUP($D1239,'SINAPI JANEIRO-2022'!$1:$1048576,3,FALSE),"")</f>
        <v xml:space="preserve">UN    </v>
      </c>
      <c r="G1239" s="198">
        <v>4</v>
      </c>
      <c r="H1239" s="171">
        <f>IF($D1239&lt;&gt;"",VLOOKUP($D1239,'SINAPI JANEIRO-2022'!$1:$1048576,4,FALSE),"")</f>
        <v>0.2</v>
      </c>
      <c r="I1239" s="172">
        <f t="shared" ref="I1239" si="196">TRUNC(G1239*H1239,2)</f>
        <v>0.8</v>
      </c>
    </row>
    <row r="1240" spans="2:9" ht="25.5" customHeight="1">
      <c r="B1240" s="156" t="s">
        <v>3576</v>
      </c>
      <c r="C1240" s="157" t="s">
        <v>3577</v>
      </c>
      <c r="D1240" s="56"/>
      <c r="E1240" s="52" t="s">
        <v>4205</v>
      </c>
      <c r="F1240" s="199" t="s">
        <v>3519</v>
      </c>
      <c r="G1240" s="198">
        <v>1</v>
      </c>
      <c r="H1240" s="200">
        <v>15.8</v>
      </c>
      <c r="I1240" s="172">
        <f>TRUNC(G1240*H1240,2)</f>
        <v>15.8</v>
      </c>
    </row>
    <row r="1241" spans="2:9">
      <c r="B1241" s="156" t="s">
        <v>3573</v>
      </c>
      <c r="C1241" s="157" t="s">
        <v>3565</v>
      </c>
      <c r="D1241" s="56">
        <v>88316</v>
      </c>
      <c r="E1241" s="168" t="str">
        <f>IF($D1241&lt;&gt;"",VLOOKUP($D1241,'SINAPI JANEIRO-2022'!$A$1:G113665,2,FALSE),"")</f>
        <v>SERVENTE COM ENCARGOS COMPLEMENTARES</v>
      </c>
      <c r="F1241" s="169" t="str">
        <f>IF($D1241&lt;&gt;"",VLOOKUP($D1241,'SINAPI JANEIRO-2022'!$1:$1048576,3,FALSE),"")</f>
        <v>H</v>
      </c>
      <c r="G1241" s="198">
        <v>0.5</v>
      </c>
      <c r="H1241" s="171">
        <f>IF($D1241&lt;&gt;"",VLOOKUP($D1241,'SINAPI JANEIRO-2022'!$1:$1048576,4,FALSE),"")</f>
        <v>15.16</v>
      </c>
      <c r="I1241" s="172">
        <f t="shared" ref="I1241" si="197">TRUNC(G1241*H1241,2)</f>
        <v>7.58</v>
      </c>
    </row>
    <row r="1242" spans="2:9" ht="14.25" customHeight="1">
      <c r="B1242" s="163"/>
      <c r="C1242" s="157"/>
      <c r="D1242" s="158"/>
      <c r="E1242" s="159"/>
      <c r="F1242" s="157"/>
      <c r="G1242" s="160"/>
      <c r="H1242" s="161"/>
      <c r="I1242" s="162"/>
    </row>
    <row r="1243" spans="2:9" ht="18" customHeight="1">
      <c r="B1243" s="254" t="s">
        <v>3752</v>
      </c>
      <c r="C1243" s="255"/>
      <c r="D1243" s="255"/>
      <c r="E1243" s="255"/>
      <c r="F1243" s="255"/>
      <c r="G1243" s="255"/>
      <c r="H1243" s="255"/>
      <c r="I1243" s="256"/>
    </row>
    <row r="1244" spans="2:9" ht="14.25" customHeight="1">
      <c r="B1244" s="180"/>
      <c r="C1244" s="181"/>
      <c r="D1244" s="181"/>
      <c r="E1244" s="182"/>
      <c r="F1244" s="181"/>
      <c r="G1244" s="183"/>
      <c r="H1244" s="184"/>
      <c r="I1244" s="185"/>
    </row>
    <row r="1245" spans="2:9" ht="15" customHeight="1">
      <c r="B1245" s="164" t="s">
        <v>3753</v>
      </c>
      <c r="C1245" s="59"/>
      <c r="D1245" s="59"/>
      <c r="E1245" s="46" t="s">
        <v>3754</v>
      </c>
      <c r="F1245" s="47" t="s">
        <v>53</v>
      </c>
      <c r="G1245" s="165"/>
      <c r="H1245" s="166"/>
      <c r="I1245" s="167">
        <f>TRUNC(SUM(I1246:I1248),2)</f>
        <v>47.98</v>
      </c>
    </row>
    <row r="1246" spans="2:9" ht="25.5">
      <c r="B1246" s="49" t="s">
        <v>3564</v>
      </c>
      <c r="C1246" s="50" t="s">
        <v>3565</v>
      </c>
      <c r="D1246" s="54">
        <v>88267</v>
      </c>
      <c r="E1246" s="168" t="str">
        <f>IF($D1246&lt;&gt;"",VLOOKUP($D1246,'SINAPI JANEIRO-2022'!$A$1:G113670,2,FALSE),"")</f>
        <v>ENCANADOR OU BOMBEIRO HIDRÁULICO COM ENCARGOS COMPLEMENTARES</v>
      </c>
      <c r="F1246" s="169" t="str">
        <f>IF($D1246&lt;&gt;"",VLOOKUP($D1246,'SINAPI JANEIRO-2022'!$1:$1048576,3,FALSE),"")</f>
        <v>H</v>
      </c>
      <c r="G1246" s="170">
        <v>0.65</v>
      </c>
      <c r="H1246" s="171">
        <f>IF($D1246&lt;&gt;"",VLOOKUP($D1246,'SINAPI JANEIRO-2022'!$1:$1048576,4,FALSE),"")</f>
        <v>18.72</v>
      </c>
      <c r="I1246" s="172">
        <f t="shared" ref="I1246:I1248" si="198">TRUNC(G1246*H1246,2)</f>
        <v>12.16</v>
      </c>
    </row>
    <row r="1247" spans="2:9">
      <c r="B1247" s="49" t="s">
        <v>3564</v>
      </c>
      <c r="C1247" s="50" t="s">
        <v>3565</v>
      </c>
      <c r="D1247" s="54">
        <v>88316</v>
      </c>
      <c r="E1247" s="168" t="str">
        <f>IF($D1247&lt;&gt;"",VLOOKUP($D1247,'SINAPI JANEIRO-2022'!$A$1:G113671,2,FALSE),"")</f>
        <v>SERVENTE COM ENCARGOS COMPLEMENTARES</v>
      </c>
      <c r="F1247" s="169" t="str">
        <f>IF($D1247&lt;&gt;"",VLOOKUP($D1247,'SINAPI JANEIRO-2022'!$1:$1048576,3,FALSE),"")</f>
        <v>H</v>
      </c>
      <c r="G1247" s="170">
        <v>0.65</v>
      </c>
      <c r="H1247" s="171">
        <f>IF($D1247&lt;&gt;"",VLOOKUP($D1247,'SINAPI JANEIRO-2022'!$1:$1048576,4,FALSE),"")</f>
        <v>15.16</v>
      </c>
      <c r="I1247" s="172">
        <f t="shared" si="198"/>
        <v>9.85</v>
      </c>
    </row>
    <row r="1248" spans="2:9" ht="25.5">
      <c r="B1248" s="49" t="s">
        <v>3576</v>
      </c>
      <c r="C1248" s="50" t="s">
        <v>3565</v>
      </c>
      <c r="D1248" s="54">
        <v>3458</v>
      </c>
      <c r="E1248" s="168" t="str">
        <f>IF($D1248&lt;&gt;"",VLOOKUP($D1248,'SINAPI JANEIRO-2022'!$A$1:G113672,2,FALSE),"")</f>
        <v>COTOVELO 90 GRAUS DE FERRO GALVANIZADO, COM ROSCA BSP, DE 1 1/2"</v>
      </c>
      <c r="F1248" s="169" t="str">
        <f>IF($D1248&lt;&gt;"",VLOOKUP($D1248,'SINAPI JANEIRO-2022'!$1:$1048576,3,FALSE),"")</f>
        <v xml:space="preserve">UN    </v>
      </c>
      <c r="G1248" s="170">
        <v>1</v>
      </c>
      <c r="H1248" s="171">
        <f>IF($D1248&lt;&gt;"",VLOOKUP($D1248,'SINAPI JANEIRO-2022'!$1:$1048576,4,FALSE),"")</f>
        <v>25.97</v>
      </c>
      <c r="I1248" s="172">
        <f t="shared" si="198"/>
        <v>25.97</v>
      </c>
    </row>
    <row r="1249" spans="2:9" ht="14.25" customHeight="1">
      <c r="B1249" s="180"/>
      <c r="C1249" s="181"/>
      <c r="D1249" s="181"/>
      <c r="E1249" s="182"/>
      <c r="F1249" s="181"/>
      <c r="G1249" s="183"/>
      <c r="H1249" s="184"/>
      <c r="I1249" s="185"/>
    </row>
    <row r="1250" spans="2:9" ht="15" customHeight="1">
      <c r="B1250" s="164" t="s">
        <v>3756</v>
      </c>
      <c r="C1250" s="59"/>
      <c r="D1250" s="59"/>
      <c r="E1250" s="46" t="s">
        <v>3757</v>
      </c>
      <c r="F1250" s="47" t="s">
        <v>53</v>
      </c>
      <c r="G1250" s="165"/>
      <c r="H1250" s="166"/>
      <c r="I1250" s="167">
        <f>SUM(I1251:I1253)</f>
        <v>47.98</v>
      </c>
    </row>
    <row r="1251" spans="2:9" ht="25.5">
      <c r="B1251" s="49" t="s">
        <v>3564</v>
      </c>
      <c r="C1251" s="50" t="s">
        <v>3565</v>
      </c>
      <c r="D1251" s="54">
        <v>88267</v>
      </c>
      <c r="E1251" s="168" t="str">
        <f>IF($D1251&lt;&gt;"",VLOOKUP($D1251,'SINAPI JANEIRO-2022'!$A$1:G113675,2,FALSE),"")</f>
        <v>ENCANADOR OU BOMBEIRO HIDRÁULICO COM ENCARGOS COMPLEMENTARES</v>
      </c>
      <c r="F1251" s="169" t="str">
        <f>IF($D1251&lt;&gt;"",VLOOKUP($D1251,'SINAPI JANEIRO-2022'!$1:$1048576,3,FALSE),"")</f>
        <v>H</v>
      </c>
      <c r="G1251" s="170">
        <v>0.65</v>
      </c>
      <c r="H1251" s="171">
        <f>IF($D1251&lt;&gt;"",VLOOKUP($D1251,'SINAPI JANEIRO-2022'!$1:$1048576,4,FALSE),"")</f>
        <v>18.72</v>
      </c>
      <c r="I1251" s="172">
        <f t="shared" ref="I1251:I1253" si="199">TRUNC(G1251*H1251,2)</f>
        <v>12.16</v>
      </c>
    </row>
    <row r="1252" spans="2:9">
      <c r="B1252" s="49" t="s">
        <v>3564</v>
      </c>
      <c r="C1252" s="50" t="s">
        <v>3565</v>
      </c>
      <c r="D1252" s="54">
        <v>88316</v>
      </c>
      <c r="E1252" s="168" t="str">
        <f>IF($D1252&lt;&gt;"",VLOOKUP($D1252,'SINAPI JANEIRO-2022'!$A$1:G113676,2,FALSE),"")</f>
        <v>SERVENTE COM ENCARGOS COMPLEMENTARES</v>
      </c>
      <c r="F1252" s="169" t="str">
        <f>IF($D1252&lt;&gt;"",VLOOKUP($D1252,'SINAPI JANEIRO-2022'!$1:$1048576,3,FALSE),"")</f>
        <v>H</v>
      </c>
      <c r="G1252" s="170">
        <v>0.65</v>
      </c>
      <c r="H1252" s="171">
        <f>IF($D1252&lt;&gt;"",VLOOKUP($D1252,'SINAPI JANEIRO-2022'!$1:$1048576,4,FALSE),"")</f>
        <v>15.16</v>
      </c>
      <c r="I1252" s="172">
        <f t="shared" si="199"/>
        <v>9.85</v>
      </c>
    </row>
    <row r="1253" spans="2:9" ht="25.5">
      <c r="B1253" s="49" t="s">
        <v>3576</v>
      </c>
      <c r="C1253" s="50" t="s">
        <v>3565</v>
      </c>
      <c r="D1253" s="54">
        <v>3458</v>
      </c>
      <c r="E1253" s="168" t="str">
        <f>IF($D1253&lt;&gt;"",VLOOKUP($D1253,'SINAPI JANEIRO-2022'!$A$1:G113677,2,FALSE),"")</f>
        <v>COTOVELO 90 GRAUS DE FERRO GALVANIZADO, COM ROSCA BSP, DE 1 1/2"</v>
      </c>
      <c r="F1253" s="169" t="str">
        <f>IF($D1253&lt;&gt;"",VLOOKUP($D1253,'SINAPI JANEIRO-2022'!$1:$1048576,3,FALSE),"")</f>
        <v xml:space="preserve">UN    </v>
      </c>
      <c r="G1253" s="170">
        <v>1</v>
      </c>
      <c r="H1253" s="171">
        <f>IF($D1253&lt;&gt;"",VLOOKUP($D1253,'SINAPI JANEIRO-2022'!$1:$1048576,4,FALSE),"")</f>
        <v>25.97</v>
      </c>
      <c r="I1253" s="172">
        <f t="shared" si="199"/>
        <v>25.97</v>
      </c>
    </row>
    <row r="1254" spans="2:9" ht="14.25" customHeight="1">
      <c r="B1254" s="180"/>
      <c r="C1254" s="181"/>
      <c r="D1254" s="181"/>
      <c r="E1254" s="182"/>
      <c r="F1254" s="181"/>
      <c r="G1254" s="183"/>
      <c r="H1254" s="184"/>
      <c r="I1254" s="185"/>
    </row>
    <row r="1255" spans="2:9" ht="15" customHeight="1">
      <c r="B1255" s="164" t="s">
        <v>3759</v>
      </c>
      <c r="C1255" s="59"/>
      <c r="D1255" s="59"/>
      <c r="E1255" s="46" t="s">
        <v>3760</v>
      </c>
      <c r="F1255" s="47" t="s">
        <v>1</v>
      </c>
      <c r="G1255" s="165"/>
      <c r="H1255" s="166"/>
      <c r="I1255" s="167">
        <f>SUM(I1256:I1259)</f>
        <v>223</v>
      </c>
    </row>
    <row r="1256" spans="2:9" ht="25.5">
      <c r="B1256" s="49" t="s">
        <v>3564</v>
      </c>
      <c r="C1256" s="50" t="s">
        <v>3565</v>
      </c>
      <c r="D1256" s="54">
        <v>88248</v>
      </c>
      <c r="E1256" s="168" t="str">
        <f>IF($D1256&lt;&gt;"",VLOOKUP($D1256,'SINAPI JANEIRO-2022'!$A$1:G113680,2,FALSE),"")</f>
        <v>AUXILIAR DE ENCANADOR OU BOMBEIRO HIDRÁULICO COM ENCARGOS COMPLEMENTARES</v>
      </c>
      <c r="F1256" s="169" t="str">
        <f>IF($D1256&lt;&gt;"",VLOOKUP($D1256,'SINAPI JANEIRO-2022'!$1:$1048576,3,FALSE),"")</f>
        <v>H</v>
      </c>
      <c r="G1256" s="170">
        <v>1.8</v>
      </c>
      <c r="H1256" s="171">
        <f>IF($D1256&lt;&gt;"",VLOOKUP($D1256,'SINAPI JANEIRO-2022'!$1:$1048576,4,FALSE),"")</f>
        <v>14.52</v>
      </c>
      <c r="I1256" s="172">
        <f t="shared" ref="I1256:I1259" si="200">TRUNC(G1256*H1256,2)</f>
        <v>26.13</v>
      </c>
    </row>
    <row r="1257" spans="2:9" ht="25.5">
      <c r="B1257" s="49" t="s">
        <v>3564</v>
      </c>
      <c r="C1257" s="50" t="s">
        <v>3565</v>
      </c>
      <c r="D1257" s="54">
        <v>88267</v>
      </c>
      <c r="E1257" s="168" t="str">
        <f>IF($D1257&lt;&gt;"",VLOOKUP($D1257,'SINAPI JANEIRO-2022'!$A$1:G113681,2,FALSE),"")</f>
        <v>ENCANADOR OU BOMBEIRO HIDRÁULICO COM ENCARGOS COMPLEMENTARES</v>
      </c>
      <c r="F1257" s="169" t="str">
        <f>IF($D1257&lt;&gt;"",VLOOKUP($D1257,'SINAPI JANEIRO-2022'!$1:$1048576,3,FALSE),"")</f>
        <v>H</v>
      </c>
      <c r="G1257" s="170">
        <v>1.8</v>
      </c>
      <c r="H1257" s="171">
        <f>IF($D1257&lt;&gt;"",VLOOKUP($D1257,'SINAPI JANEIRO-2022'!$1:$1048576,4,FALSE),"")</f>
        <v>18.72</v>
      </c>
      <c r="I1257" s="172">
        <f t="shared" si="200"/>
        <v>33.69</v>
      </c>
    </row>
    <row r="1258" spans="2:9">
      <c r="B1258" s="49" t="s">
        <v>3576</v>
      </c>
      <c r="C1258" s="50" t="s">
        <v>3565</v>
      </c>
      <c r="D1258" s="54">
        <v>3146</v>
      </c>
      <c r="E1258" s="168" t="str">
        <f>IF($D1258&lt;&gt;"",VLOOKUP($D1258,'SINAPI JANEIRO-2022'!$A$1:G113682,2,FALSE),"")</f>
        <v>FITA VEDA ROSCA EM ROLOS DE 18 MM X 10 M (L X C)</v>
      </c>
      <c r="F1258" s="169" t="str">
        <f>IF($D1258&lt;&gt;"",VLOOKUP($D1258,'SINAPI JANEIRO-2022'!$1:$1048576,3,FALSE),"")</f>
        <v xml:space="preserve">UN    </v>
      </c>
      <c r="G1258" s="170">
        <v>0.14099999999999999</v>
      </c>
      <c r="H1258" s="171">
        <f>IF($D1258&lt;&gt;"",VLOOKUP($D1258,'SINAPI JANEIRO-2022'!$1:$1048576,4,FALSE),"")</f>
        <v>5</v>
      </c>
      <c r="I1258" s="172">
        <f t="shared" si="200"/>
        <v>0.7</v>
      </c>
    </row>
    <row r="1259" spans="2:9" ht="25.5">
      <c r="B1259" s="49" t="s">
        <v>3576</v>
      </c>
      <c r="C1259" s="50" t="s">
        <v>3565</v>
      </c>
      <c r="D1259" s="54">
        <v>21147</v>
      </c>
      <c r="E1259" s="168" t="str">
        <f>IF($D1259&lt;&gt;"",VLOOKUP($D1259,'SINAPI JANEIRO-2022'!$A$1:G113683,2,FALSE),"")</f>
        <v>TUBO ACO CARBONO SEM COSTURA 2 1/2", E = 5,16 MM, SCHEDULE 40 (8,62 KG/M)</v>
      </c>
      <c r="F1259" s="169" t="str">
        <f>IF($D1259&lt;&gt;"",VLOOKUP($D1259,'SINAPI JANEIRO-2022'!$1:$1048576,3,FALSE),"")</f>
        <v xml:space="preserve">M     </v>
      </c>
      <c r="G1259" s="170">
        <v>1.1000000000000001</v>
      </c>
      <c r="H1259" s="171">
        <f>IF($D1259&lt;&gt;"",VLOOKUP($D1259,'SINAPI JANEIRO-2022'!$1:$1048576,4,FALSE),"")</f>
        <v>147.71</v>
      </c>
      <c r="I1259" s="172">
        <f t="shared" si="200"/>
        <v>162.47999999999999</v>
      </c>
    </row>
    <row r="1260" spans="2:9" ht="14.25" customHeight="1">
      <c r="B1260" s="180"/>
      <c r="C1260" s="181"/>
      <c r="D1260" s="181"/>
      <c r="E1260" s="182"/>
      <c r="F1260" s="181"/>
      <c r="G1260" s="183"/>
      <c r="H1260" s="184"/>
      <c r="I1260" s="185"/>
    </row>
    <row r="1261" spans="2:9" ht="15" customHeight="1">
      <c r="B1261" s="164" t="s">
        <v>3762</v>
      </c>
      <c r="C1261" s="59"/>
      <c r="D1261" s="59"/>
      <c r="E1261" s="46" t="s">
        <v>3763</v>
      </c>
      <c r="F1261" s="47" t="s">
        <v>53</v>
      </c>
      <c r="G1261" s="165"/>
      <c r="H1261" s="166"/>
      <c r="I1261" s="167">
        <f>SUM(I1262:I1264)</f>
        <v>56.5</v>
      </c>
    </row>
    <row r="1262" spans="2:9" ht="25.5">
      <c r="B1262" s="49" t="s">
        <v>3564</v>
      </c>
      <c r="C1262" s="50" t="s">
        <v>3565</v>
      </c>
      <c r="D1262" s="54">
        <v>88267</v>
      </c>
      <c r="E1262" s="168" t="str">
        <f>IF($D1262&lt;&gt;"",VLOOKUP($D1262,'SINAPI JANEIRO-2022'!$A$1:G113686,2,FALSE),"")</f>
        <v>ENCANADOR OU BOMBEIRO HIDRÁULICO COM ENCARGOS COMPLEMENTARES</v>
      </c>
      <c r="F1262" s="169" t="str">
        <f>IF($D1262&lt;&gt;"",VLOOKUP($D1262,'SINAPI JANEIRO-2022'!$1:$1048576,3,FALSE),"")</f>
        <v>H</v>
      </c>
      <c r="G1262" s="170">
        <v>0.4</v>
      </c>
      <c r="H1262" s="171">
        <f>IF($D1262&lt;&gt;"",VLOOKUP($D1262,'SINAPI JANEIRO-2022'!$1:$1048576,4,FALSE),"")</f>
        <v>18.72</v>
      </c>
      <c r="I1262" s="172">
        <f t="shared" ref="I1262:I1264" si="201">TRUNC(G1262*H1262,2)</f>
        <v>7.48</v>
      </c>
    </row>
    <row r="1263" spans="2:9">
      <c r="B1263" s="49" t="s">
        <v>3564</v>
      </c>
      <c r="C1263" s="50" t="s">
        <v>3565</v>
      </c>
      <c r="D1263" s="54">
        <v>88316</v>
      </c>
      <c r="E1263" s="168" t="str">
        <f>IF($D1263&lt;&gt;"",VLOOKUP($D1263,'SINAPI JANEIRO-2022'!$A$1:G113687,2,FALSE),"")</f>
        <v>SERVENTE COM ENCARGOS COMPLEMENTARES</v>
      </c>
      <c r="F1263" s="169" t="str">
        <f>IF($D1263&lt;&gt;"",VLOOKUP($D1263,'SINAPI JANEIRO-2022'!$1:$1048576,3,FALSE),"")</f>
        <v>H</v>
      </c>
      <c r="G1263" s="170">
        <v>0.4</v>
      </c>
      <c r="H1263" s="171">
        <f>IF($D1263&lt;&gt;"",VLOOKUP($D1263,'SINAPI JANEIRO-2022'!$1:$1048576,4,FALSE),"")</f>
        <v>15.16</v>
      </c>
      <c r="I1263" s="172">
        <f t="shared" si="201"/>
        <v>6.06</v>
      </c>
    </row>
    <row r="1264" spans="2:9">
      <c r="B1264" s="49" t="s">
        <v>3576</v>
      </c>
      <c r="C1264" s="50" t="s">
        <v>3565</v>
      </c>
      <c r="D1264" s="54">
        <v>4208</v>
      </c>
      <c r="E1264" s="168" t="str">
        <f>IF($D1264&lt;&gt;"",VLOOKUP($D1264,'SINAPI JANEIRO-2022'!$A$1:G113688,2,FALSE),"")</f>
        <v>NIPLE DE FERRO GALVANIZADO, COM ROSCA BSP, DE 2 1/2"</v>
      </c>
      <c r="F1264" s="169" t="str">
        <f>IF($D1264&lt;&gt;"",VLOOKUP($D1264,'SINAPI JANEIRO-2022'!$1:$1048576,3,FALSE),"")</f>
        <v xml:space="preserve">UN    </v>
      </c>
      <c r="G1264" s="170">
        <v>1</v>
      </c>
      <c r="H1264" s="171">
        <f>IF($D1264&lt;&gt;"",VLOOKUP($D1264,'SINAPI JANEIRO-2022'!$1:$1048576,4,FALSE),"")</f>
        <v>42.96</v>
      </c>
      <c r="I1264" s="172">
        <f t="shared" si="201"/>
        <v>42.96</v>
      </c>
    </row>
    <row r="1265" spans="2:9" ht="14.25" customHeight="1">
      <c r="B1265" s="180"/>
      <c r="C1265" s="181"/>
      <c r="D1265" s="181"/>
      <c r="E1265" s="182"/>
      <c r="F1265" s="181"/>
      <c r="G1265" s="183"/>
      <c r="H1265" s="184"/>
      <c r="I1265" s="185"/>
    </row>
    <row r="1266" spans="2:9" ht="15" customHeight="1">
      <c r="B1266" s="164" t="s">
        <v>3764</v>
      </c>
      <c r="C1266" s="59"/>
      <c r="D1266" s="59"/>
      <c r="E1266" s="46" t="s">
        <v>3765</v>
      </c>
      <c r="F1266" s="47" t="s">
        <v>53</v>
      </c>
      <c r="G1266" s="165"/>
      <c r="H1266" s="166"/>
      <c r="I1266" s="167">
        <f>SUM(I1267:I1269)</f>
        <v>129.37</v>
      </c>
    </row>
    <row r="1267" spans="2:9" ht="32.25" customHeight="1">
      <c r="B1267" s="49" t="s">
        <v>3564</v>
      </c>
      <c r="C1267" s="50" t="s">
        <v>3565</v>
      </c>
      <c r="D1267" s="54">
        <v>88267</v>
      </c>
      <c r="E1267" s="168" t="str">
        <f>IF($D1267&lt;&gt;"",VLOOKUP($D1267,'SINAPI JANEIRO-2022'!$A$1:G113691,2,FALSE),"")</f>
        <v>ENCANADOR OU BOMBEIRO HIDRÁULICO COM ENCARGOS COMPLEMENTARES</v>
      </c>
      <c r="F1267" s="169" t="str">
        <f>IF($D1267&lt;&gt;"",VLOOKUP($D1267,'SINAPI JANEIRO-2022'!$1:$1048576,3,FALSE),"")</f>
        <v>H</v>
      </c>
      <c r="G1267" s="170">
        <v>0.85</v>
      </c>
      <c r="H1267" s="171">
        <f>IF($D1267&lt;&gt;"",VLOOKUP($D1267,'SINAPI JANEIRO-2022'!$1:$1048576,4,FALSE),"")</f>
        <v>18.72</v>
      </c>
      <c r="I1267" s="172">
        <f t="shared" ref="I1267:I1269" si="202">TRUNC(G1267*H1267,2)</f>
        <v>15.91</v>
      </c>
    </row>
    <row r="1268" spans="2:9">
      <c r="B1268" s="49" t="s">
        <v>3564</v>
      </c>
      <c r="C1268" s="50" t="s">
        <v>3565</v>
      </c>
      <c r="D1268" s="54">
        <v>88316</v>
      </c>
      <c r="E1268" s="168" t="str">
        <f>IF($D1268&lt;&gt;"",VLOOKUP($D1268,'SINAPI JANEIRO-2022'!$A$1:G113692,2,FALSE),"")</f>
        <v>SERVENTE COM ENCARGOS COMPLEMENTARES</v>
      </c>
      <c r="F1268" s="169" t="str">
        <f>IF($D1268&lt;&gt;"",VLOOKUP($D1268,'SINAPI JANEIRO-2022'!$1:$1048576,3,FALSE),"")</f>
        <v>H</v>
      </c>
      <c r="G1268" s="170">
        <v>0.85</v>
      </c>
      <c r="H1268" s="171">
        <f>IF($D1268&lt;&gt;"",VLOOKUP($D1268,'SINAPI JANEIRO-2022'!$1:$1048576,4,FALSE),"")</f>
        <v>15.16</v>
      </c>
      <c r="I1268" s="172">
        <f t="shared" si="202"/>
        <v>12.88</v>
      </c>
    </row>
    <row r="1269" spans="2:9">
      <c r="B1269" s="49" t="s">
        <v>3576</v>
      </c>
      <c r="C1269" s="50" t="s">
        <v>3565</v>
      </c>
      <c r="D1269" s="54">
        <v>6299</v>
      </c>
      <c r="E1269" s="168" t="str">
        <f>IF($D1269&lt;&gt;"",VLOOKUP($D1269,'SINAPI JANEIRO-2022'!$A$1:G113693,2,FALSE),"")</f>
        <v>TE DE FERRO GALVANIZADO, DE 2 1/2"</v>
      </c>
      <c r="F1269" s="169" t="str">
        <f>IF($D1269&lt;&gt;"",VLOOKUP($D1269,'SINAPI JANEIRO-2022'!$1:$1048576,3,FALSE),"")</f>
        <v xml:space="preserve">UN    </v>
      </c>
      <c r="G1269" s="170">
        <v>1</v>
      </c>
      <c r="H1269" s="171">
        <f>IF($D1269&lt;&gt;"",VLOOKUP($D1269,'SINAPI JANEIRO-2022'!$1:$1048576,4,FALSE),"")</f>
        <v>100.58</v>
      </c>
      <c r="I1269" s="172">
        <f t="shared" si="202"/>
        <v>100.58</v>
      </c>
    </row>
    <row r="1270" spans="2:9" ht="14.25" customHeight="1">
      <c r="B1270" s="180"/>
      <c r="C1270" s="181"/>
      <c r="D1270" s="181"/>
      <c r="E1270" s="182"/>
      <c r="F1270" s="181"/>
      <c r="G1270" s="183"/>
      <c r="H1270" s="184"/>
      <c r="I1270" s="185"/>
    </row>
    <row r="1271" spans="2:9" ht="15" customHeight="1">
      <c r="B1271" s="164" t="s">
        <v>3766</v>
      </c>
      <c r="C1271" s="59"/>
      <c r="D1271" s="59"/>
      <c r="E1271" s="46" t="s">
        <v>3767</v>
      </c>
      <c r="F1271" s="47" t="s">
        <v>53</v>
      </c>
      <c r="G1271" s="165"/>
      <c r="H1271" s="166"/>
      <c r="I1271" s="167">
        <f>SUM(I1272:I1274)</f>
        <v>75.22</v>
      </c>
    </row>
    <row r="1272" spans="2:9" ht="25.5">
      <c r="B1272" s="49" t="s">
        <v>3564</v>
      </c>
      <c r="C1272" s="50" t="s">
        <v>3565</v>
      </c>
      <c r="D1272" s="54">
        <v>88267</v>
      </c>
      <c r="E1272" s="168" t="str">
        <f>IF($D1272&lt;&gt;"",VLOOKUP($D1272,'SINAPI JANEIRO-2022'!$A$1:G113696,2,FALSE),"")</f>
        <v>ENCANADOR OU BOMBEIRO HIDRÁULICO COM ENCARGOS COMPLEMENTARES</v>
      </c>
      <c r="F1272" s="169" t="str">
        <f>IF($D1272&lt;&gt;"",VLOOKUP($D1272,'SINAPI JANEIRO-2022'!$1:$1048576,3,FALSE),"")</f>
        <v>H</v>
      </c>
      <c r="G1272" s="170">
        <v>1.4</v>
      </c>
      <c r="H1272" s="171">
        <f>IF($D1272&lt;&gt;"",VLOOKUP($D1272,'SINAPI JANEIRO-2022'!$1:$1048576,4,FALSE),"")</f>
        <v>18.72</v>
      </c>
      <c r="I1272" s="172">
        <f t="shared" ref="I1272:I1274" si="203">TRUNC(G1272*H1272,2)</f>
        <v>26.2</v>
      </c>
    </row>
    <row r="1273" spans="2:9">
      <c r="B1273" s="49" t="s">
        <v>3564</v>
      </c>
      <c r="C1273" s="50" t="s">
        <v>3565</v>
      </c>
      <c r="D1273" s="54">
        <v>88316</v>
      </c>
      <c r="E1273" s="168" t="str">
        <f>IF($D1273&lt;&gt;"",VLOOKUP($D1273,'SINAPI JANEIRO-2022'!$A$1:G113697,2,FALSE),"")</f>
        <v>SERVENTE COM ENCARGOS COMPLEMENTARES</v>
      </c>
      <c r="F1273" s="169" t="str">
        <f>IF($D1273&lt;&gt;"",VLOOKUP($D1273,'SINAPI JANEIRO-2022'!$1:$1048576,3,FALSE),"")</f>
        <v>H</v>
      </c>
      <c r="G1273" s="170">
        <v>0.4</v>
      </c>
      <c r="H1273" s="171">
        <f>IF($D1273&lt;&gt;"",VLOOKUP($D1273,'SINAPI JANEIRO-2022'!$1:$1048576,4,FALSE),"")</f>
        <v>15.16</v>
      </c>
      <c r="I1273" s="172">
        <f t="shared" si="203"/>
        <v>6.06</v>
      </c>
    </row>
    <row r="1274" spans="2:9">
      <c r="B1274" s="49" t="s">
        <v>3576</v>
      </c>
      <c r="C1274" s="50" t="s">
        <v>3565</v>
      </c>
      <c r="D1274" s="54">
        <v>4208</v>
      </c>
      <c r="E1274" s="168" t="str">
        <f>IF($D1274&lt;&gt;"",VLOOKUP($D1274,'SINAPI JANEIRO-2022'!$A$1:G113698,2,FALSE),"")</f>
        <v>NIPLE DE FERRO GALVANIZADO, COM ROSCA BSP, DE 2 1/2"</v>
      </c>
      <c r="F1274" s="169" t="str">
        <f>IF($D1274&lt;&gt;"",VLOOKUP($D1274,'SINAPI JANEIRO-2022'!$1:$1048576,3,FALSE),"")</f>
        <v xml:space="preserve">UN    </v>
      </c>
      <c r="G1274" s="170">
        <v>1</v>
      </c>
      <c r="H1274" s="171">
        <f>IF($D1274&lt;&gt;"",VLOOKUP($D1274,'SINAPI JANEIRO-2022'!$1:$1048576,4,FALSE),"")</f>
        <v>42.96</v>
      </c>
      <c r="I1274" s="172">
        <f t="shared" si="203"/>
        <v>42.96</v>
      </c>
    </row>
    <row r="1275" spans="2:9" ht="14.25" customHeight="1">
      <c r="B1275" s="180"/>
      <c r="C1275" s="181"/>
      <c r="D1275" s="181"/>
      <c r="E1275" s="182"/>
      <c r="F1275" s="181"/>
      <c r="G1275" s="183"/>
      <c r="H1275" s="184"/>
      <c r="I1275" s="185"/>
    </row>
    <row r="1276" spans="2:9" ht="25.5" customHeight="1">
      <c r="B1276" s="164" t="s">
        <v>3768</v>
      </c>
      <c r="C1276" s="59"/>
      <c r="D1276" s="59"/>
      <c r="E1276" s="46" t="s">
        <v>11865</v>
      </c>
      <c r="F1276" s="47" t="s">
        <v>53</v>
      </c>
      <c r="G1276" s="165"/>
      <c r="H1276" s="166"/>
      <c r="I1276" s="167">
        <f>SUM(I1277:I1279)</f>
        <v>32.339999999999996</v>
      </c>
    </row>
    <row r="1277" spans="2:9">
      <c r="B1277" s="49" t="s">
        <v>3564</v>
      </c>
      <c r="C1277" s="50" t="s">
        <v>3565</v>
      </c>
      <c r="D1277" s="54">
        <v>88264</v>
      </c>
      <c r="E1277" s="168" t="str">
        <f>IF($D1277&lt;&gt;"",VLOOKUP($D1277,'SINAPI JANEIRO-2022'!$A$1:G113701,2,FALSE),"")</f>
        <v>ELETRICISTA COM ENCARGOS COMPLEMENTARES</v>
      </c>
      <c r="F1277" s="169" t="str">
        <f>IF($D1277&lt;&gt;"",VLOOKUP($D1277,'SINAPI JANEIRO-2022'!$1:$1048576,3,FALSE),"")</f>
        <v>H</v>
      </c>
      <c r="G1277" s="170">
        <v>0.1</v>
      </c>
      <c r="H1277" s="171">
        <f>IF($D1277&lt;&gt;"",VLOOKUP($D1277,'SINAPI JANEIRO-2022'!$1:$1048576,4,FALSE),"")</f>
        <v>19.53</v>
      </c>
      <c r="I1277" s="172">
        <f t="shared" ref="I1277:I1278" si="204">TRUNC(G1277*H1277,2)</f>
        <v>1.95</v>
      </c>
    </row>
    <row r="1278" spans="2:9">
      <c r="B1278" s="49" t="s">
        <v>3564</v>
      </c>
      <c r="C1278" s="50" t="s">
        <v>3565</v>
      </c>
      <c r="D1278" s="54">
        <v>88316</v>
      </c>
      <c r="E1278" s="168" t="str">
        <f>IF($D1278&lt;&gt;"",VLOOKUP($D1278,'SINAPI JANEIRO-2022'!$A$1:G113702,2,FALSE),"")</f>
        <v>SERVENTE COM ENCARGOS COMPLEMENTARES</v>
      </c>
      <c r="F1278" s="169" t="str">
        <f>IF($D1278&lt;&gt;"",VLOOKUP($D1278,'SINAPI JANEIRO-2022'!$1:$1048576,3,FALSE),"")</f>
        <v>H</v>
      </c>
      <c r="G1278" s="170">
        <v>0.1</v>
      </c>
      <c r="H1278" s="171">
        <f>IF($D1278&lt;&gt;"",VLOOKUP($D1278,'SINAPI JANEIRO-2022'!$1:$1048576,4,FALSE),"")</f>
        <v>15.16</v>
      </c>
      <c r="I1278" s="172">
        <f t="shared" si="204"/>
        <v>1.51</v>
      </c>
    </row>
    <row r="1279" spans="2:9" ht="25.5" customHeight="1">
      <c r="B1279" s="49" t="s">
        <v>3576</v>
      </c>
      <c r="C1279" s="50" t="s">
        <v>3577</v>
      </c>
      <c r="D1279" s="54"/>
      <c r="E1279" s="52" t="s">
        <v>3769</v>
      </c>
      <c r="F1279" s="199" t="s">
        <v>3572</v>
      </c>
      <c r="G1279" s="170">
        <v>1</v>
      </c>
      <c r="H1279" s="171">
        <v>28.88</v>
      </c>
      <c r="I1279" s="172">
        <f>TRUNC(G1279*H1279,2)</f>
        <v>28.88</v>
      </c>
    </row>
    <row r="1280" spans="2:9" ht="14.25" customHeight="1">
      <c r="B1280" s="180"/>
      <c r="C1280" s="181"/>
      <c r="D1280" s="181"/>
      <c r="E1280" s="182"/>
      <c r="F1280" s="181"/>
      <c r="G1280" s="183"/>
      <c r="H1280" s="184"/>
      <c r="I1280" s="185"/>
    </row>
    <row r="1281" spans="2:9" ht="27.75" customHeight="1">
      <c r="B1281" s="164" t="s">
        <v>3770</v>
      </c>
      <c r="C1281" s="59"/>
      <c r="D1281" s="59"/>
      <c r="E1281" s="46" t="s">
        <v>3771</v>
      </c>
      <c r="F1281" s="47" t="s">
        <v>53</v>
      </c>
      <c r="G1281" s="165"/>
      <c r="H1281" s="166"/>
      <c r="I1281" s="167">
        <f>SUM(I1282:I1283)</f>
        <v>13.59</v>
      </c>
    </row>
    <row r="1282" spans="2:9">
      <c r="B1282" s="49" t="s">
        <v>3564</v>
      </c>
      <c r="C1282" s="50" t="s">
        <v>3565</v>
      </c>
      <c r="D1282" s="54">
        <v>88316</v>
      </c>
      <c r="E1282" s="168" t="str">
        <f>IF($D1282&lt;&gt;"",VLOOKUP($D1282,'SINAPI JANEIRO-2022'!$A$1:G113706,2,FALSE),"")</f>
        <v>SERVENTE COM ENCARGOS COMPLEMENTARES</v>
      </c>
      <c r="F1282" s="169" t="str">
        <f>IF($D1282&lt;&gt;"",VLOOKUP($D1282,'SINAPI JANEIRO-2022'!$1:$1048576,3,FALSE),"")</f>
        <v>H</v>
      </c>
      <c r="G1282" s="170">
        <v>0.1</v>
      </c>
      <c r="H1282" s="171">
        <f>IF($D1282&lt;&gt;"",VLOOKUP($D1282,'SINAPI JANEIRO-2022'!$1:$1048576,4,FALSE),"")</f>
        <v>15.16</v>
      </c>
      <c r="I1282" s="172">
        <f t="shared" ref="I1282" si="205">TRUNC(G1282*H1282,2)</f>
        <v>1.51</v>
      </c>
    </row>
    <row r="1283" spans="2:9" ht="25.5" customHeight="1">
      <c r="B1283" s="49" t="s">
        <v>3576</v>
      </c>
      <c r="C1283" s="50" t="s">
        <v>3577</v>
      </c>
      <c r="D1283" s="54"/>
      <c r="E1283" s="52" t="s">
        <v>3772</v>
      </c>
      <c r="F1283" s="216" t="s">
        <v>3519</v>
      </c>
      <c r="G1283" s="170">
        <v>1</v>
      </c>
      <c r="H1283" s="214">
        <v>12.08</v>
      </c>
      <c r="I1283" s="172">
        <f>TRUNC(G1283*H1283,2)</f>
        <v>12.08</v>
      </c>
    </row>
    <row r="1284" spans="2:9" ht="14.25" customHeight="1">
      <c r="B1284" s="180"/>
      <c r="C1284" s="181"/>
      <c r="D1284" s="232"/>
      <c r="E1284" s="232"/>
      <c r="F1284" s="232"/>
      <c r="G1284" s="233"/>
      <c r="H1284" s="234"/>
      <c r="I1284" s="235"/>
    </row>
    <row r="1285" spans="2:9" ht="25.5" customHeight="1">
      <c r="B1285" s="164" t="s">
        <v>3773</v>
      </c>
      <c r="C1285" s="59"/>
      <c r="D1285" s="59"/>
      <c r="E1285" s="46" t="s">
        <v>3774</v>
      </c>
      <c r="F1285" s="47" t="s">
        <v>53</v>
      </c>
      <c r="G1285" s="165"/>
      <c r="H1285" s="166"/>
      <c r="I1285" s="167">
        <f>SUM(I1286:I1287)</f>
        <v>16.79</v>
      </c>
    </row>
    <row r="1286" spans="2:9">
      <c r="B1286" s="49" t="s">
        <v>3564</v>
      </c>
      <c r="C1286" s="50" t="s">
        <v>3565</v>
      </c>
      <c r="D1286" s="54">
        <v>88316</v>
      </c>
      <c r="E1286" s="168" t="str">
        <f>IF($D1286&lt;&gt;"",VLOOKUP($D1286,'SINAPI JANEIRO-2022'!$A$1:G113710,2,FALSE),"")</f>
        <v>SERVENTE COM ENCARGOS COMPLEMENTARES</v>
      </c>
      <c r="F1286" s="169" t="str">
        <f>IF($D1286&lt;&gt;"",VLOOKUP($D1286,'SINAPI JANEIRO-2022'!$1:$1048576,3,FALSE),"")</f>
        <v>H</v>
      </c>
      <c r="G1286" s="170">
        <v>0.1</v>
      </c>
      <c r="H1286" s="171">
        <f>IF($D1286&lt;&gt;"",VLOOKUP($D1286,'SINAPI JANEIRO-2022'!$1:$1048576,4,FALSE),"")</f>
        <v>15.16</v>
      </c>
      <c r="I1286" s="172">
        <f t="shared" ref="I1286" si="206">TRUNC(G1286*H1286,2)</f>
        <v>1.51</v>
      </c>
    </row>
    <row r="1287" spans="2:9" ht="25.5" customHeight="1">
      <c r="B1287" s="49" t="s">
        <v>3576</v>
      </c>
      <c r="C1287" s="50" t="s">
        <v>3577</v>
      </c>
      <c r="D1287" s="54"/>
      <c r="E1287" s="52" t="s">
        <v>3775</v>
      </c>
      <c r="F1287" s="216" t="s">
        <v>3519</v>
      </c>
      <c r="G1287" s="170">
        <v>1</v>
      </c>
      <c r="H1287" s="214">
        <v>15.28</v>
      </c>
      <c r="I1287" s="172">
        <f>TRUNC(G1287*H1287,2)</f>
        <v>15.28</v>
      </c>
    </row>
    <row r="1288" spans="2:9" ht="14.25" customHeight="1">
      <c r="B1288" s="180"/>
      <c r="C1288" s="181"/>
      <c r="D1288" s="232"/>
      <c r="E1288" s="232"/>
      <c r="F1288" s="232"/>
      <c r="G1288" s="233"/>
      <c r="H1288" s="234"/>
      <c r="I1288" s="235"/>
    </row>
    <row r="1289" spans="2:9" ht="36.75" customHeight="1">
      <c r="B1289" s="164" t="s">
        <v>3776</v>
      </c>
      <c r="C1289" s="59"/>
      <c r="D1289" s="59"/>
      <c r="E1289" s="46" t="s">
        <v>3777</v>
      </c>
      <c r="F1289" s="47" t="s">
        <v>53</v>
      </c>
      <c r="G1289" s="165"/>
      <c r="H1289" s="166"/>
      <c r="I1289" s="167">
        <f>SUM(I1290:I1291)</f>
        <v>16.79</v>
      </c>
    </row>
    <row r="1290" spans="2:9">
      <c r="B1290" s="49" t="s">
        <v>3564</v>
      </c>
      <c r="C1290" s="50" t="s">
        <v>3565</v>
      </c>
      <c r="D1290" s="54">
        <v>88316</v>
      </c>
      <c r="E1290" s="168" t="str">
        <f>IF($D1290&lt;&gt;"",VLOOKUP($D1290,'SINAPI JANEIRO-2022'!$A$1:G113714,2,FALSE),"")</f>
        <v>SERVENTE COM ENCARGOS COMPLEMENTARES</v>
      </c>
      <c r="F1290" s="169" t="str">
        <f>IF($D1290&lt;&gt;"",VLOOKUP($D1290,'SINAPI JANEIRO-2022'!$1:$1048576,3,FALSE),"")</f>
        <v>H</v>
      </c>
      <c r="G1290" s="170">
        <v>0.1</v>
      </c>
      <c r="H1290" s="171">
        <f>IF($D1290&lt;&gt;"",VLOOKUP($D1290,'SINAPI JANEIRO-2022'!$1:$1048576,4,FALSE),"")</f>
        <v>15.16</v>
      </c>
      <c r="I1290" s="172">
        <f t="shared" ref="I1290" si="207">TRUNC(G1290*H1290,2)</f>
        <v>1.51</v>
      </c>
    </row>
    <row r="1291" spans="2:9" ht="25.5" customHeight="1">
      <c r="B1291" s="49" t="s">
        <v>3576</v>
      </c>
      <c r="C1291" s="50" t="s">
        <v>3577</v>
      </c>
      <c r="D1291" s="54"/>
      <c r="E1291" s="52" t="s">
        <v>3778</v>
      </c>
      <c r="F1291" s="216" t="s">
        <v>3519</v>
      </c>
      <c r="G1291" s="170">
        <v>1</v>
      </c>
      <c r="H1291" s="214">
        <v>15.28</v>
      </c>
      <c r="I1291" s="172">
        <f>TRUNC(G1291*H1291,2)</f>
        <v>15.28</v>
      </c>
    </row>
    <row r="1292" spans="2:9" ht="14.25" customHeight="1">
      <c r="B1292" s="180"/>
      <c r="C1292" s="181"/>
      <c r="D1292" s="232"/>
      <c r="E1292" s="232"/>
      <c r="F1292" s="232"/>
      <c r="G1292" s="233"/>
      <c r="H1292" s="234"/>
      <c r="I1292" s="235"/>
    </row>
    <row r="1293" spans="2:9" ht="30.75" customHeight="1">
      <c r="B1293" s="164" t="s">
        <v>3779</v>
      </c>
      <c r="C1293" s="59"/>
      <c r="D1293" s="59"/>
      <c r="E1293" s="46" t="s">
        <v>3780</v>
      </c>
      <c r="F1293" s="47" t="s">
        <v>53</v>
      </c>
      <c r="G1293" s="165"/>
      <c r="H1293" s="166"/>
      <c r="I1293" s="167">
        <f>SUM(I1294:I1295)</f>
        <v>16.79</v>
      </c>
    </row>
    <row r="1294" spans="2:9">
      <c r="B1294" s="49" t="s">
        <v>3564</v>
      </c>
      <c r="C1294" s="50" t="s">
        <v>3565</v>
      </c>
      <c r="D1294" s="54">
        <v>88316</v>
      </c>
      <c r="E1294" s="168" t="str">
        <f>IF($D1294&lt;&gt;"",VLOOKUP($D1294,'SINAPI JANEIRO-2022'!$A$1:G113718,2,FALSE),"")</f>
        <v>SERVENTE COM ENCARGOS COMPLEMENTARES</v>
      </c>
      <c r="F1294" s="169" t="str">
        <f>IF($D1294&lt;&gt;"",VLOOKUP($D1294,'SINAPI JANEIRO-2022'!$1:$1048576,3,FALSE),"")</f>
        <v>H</v>
      </c>
      <c r="G1294" s="170">
        <v>0.1</v>
      </c>
      <c r="H1294" s="171">
        <f>IF($D1294&lt;&gt;"",VLOOKUP($D1294,'SINAPI JANEIRO-2022'!$1:$1048576,4,FALSE),"")</f>
        <v>15.16</v>
      </c>
      <c r="I1294" s="172">
        <f t="shared" ref="I1294" si="208">TRUNC(G1294*H1294,2)</f>
        <v>1.51</v>
      </c>
    </row>
    <row r="1295" spans="2:9" ht="25.5" customHeight="1">
      <c r="B1295" s="49" t="s">
        <v>3576</v>
      </c>
      <c r="C1295" s="50" t="s">
        <v>3577</v>
      </c>
      <c r="D1295" s="54"/>
      <c r="E1295" s="52" t="s">
        <v>3781</v>
      </c>
      <c r="F1295" s="216" t="s">
        <v>3519</v>
      </c>
      <c r="G1295" s="170">
        <v>1</v>
      </c>
      <c r="H1295" s="214">
        <v>15.28</v>
      </c>
      <c r="I1295" s="172">
        <f>TRUNC(G1295*H1295,2)</f>
        <v>15.28</v>
      </c>
    </row>
    <row r="1296" spans="2:9" ht="14.25" customHeight="1">
      <c r="B1296" s="163"/>
      <c r="C1296" s="157"/>
      <c r="D1296" s="158"/>
      <c r="E1296" s="159"/>
      <c r="F1296" s="157"/>
      <c r="G1296" s="160"/>
      <c r="H1296" s="161"/>
      <c r="I1296" s="162"/>
    </row>
    <row r="1297" spans="2:9" ht="15" customHeight="1">
      <c r="B1297" s="164" t="s">
        <v>4240</v>
      </c>
      <c r="C1297" s="59"/>
      <c r="D1297" s="59"/>
      <c r="E1297" s="46" t="s">
        <v>4059</v>
      </c>
      <c r="F1297" s="47" t="s">
        <v>53</v>
      </c>
      <c r="G1297" s="165"/>
      <c r="H1297" s="166"/>
      <c r="I1297" s="167">
        <f>SUM(I1298:I1301)</f>
        <v>195.39999999999998</v>
      </c>
    </row>
    <row r="1298" spans="2:9" ht="25.5">
      <c r="B1298" s="156" t="s">
        <v>3573</v>
      </c>
      <c r="C1298" s="157" t="s">
        <v>3565</v>
      </c>
      <c r="D1298" s="56">
        <v>88248</v>
      </c>
      <c r="E1298" s="168" t="str">
        <f>IF($D1298&lt;&gt;"",VLOOKUP($D1298,'SINAPI JANEIRO-2022'!$A$1:G113722,2,FALSE),"")</f>
        <v>AUXILIAR DE ENCANADOR OU BOMBEIRO HIDRÁULICO COM ENCARGOS COMPLEMENTARES</v>
      </c>
      <c r="F1298" s="169" t="str">
        <f>IF($D1298&lt;&gt;"",VLOOKUP($D1298,'SINAPI JANEIRO-2022'!$1:$1048576,3,FALSE),"")</f>
        <v>H</v>
      </c>
      <c r="G1298" s="198">
        <v>1.8</v>
      </c>
      <c r="H1298" s="171">
        <f>IF($D1298&lt;&gt;"",VLOOKUP($D1298,'SINAPI JANEIRO-2022'!$1:$1048576,4,FALSE),"")</f>
        <v>14.52</v>
      </c>
      <c r="I1298" s="172">
        <f t="shared" ref="I1298:I1301" si="209">TRUNC(G1298*H1298,2)</f>
        <v>26.13</v>
      </c>
    </row>
    <row r="1299" spans="2:9" ht="25.5">
      <c r="B1299" s="156" t="s">
        <v>3573</v>
      </c>
      <c r="C1299" s="157" t="s">
        <v>3565</v>
      </c>
      <c r="D1299" s="56">
        <v>88267</v>
      </c>
      <c r="E1299" s="168" t="str">
        <f>IF($D1299&lt;&gt;"",VLOOKUP($D1299,'SINAPI JANEIRO-2022'!$A$1:G113723,2,FALSE),"")</f>
        <v>ENCANADOR OU BOMBEIRO HIDRÁULICO COM ENCARGOS COMPLEMENTARES</v>
      </c>
      <c r="F1299" s="169" t="str">
        <f>IF($D1299&lt;&gt;"",VLOOKUP($D1299,'SINAPI JANEIRO-2022'!$1:$1048576,3,FALSE),"")</f>
        <v>H</v>
      </c>
      <c r="G1299" s="198">
        <v>1.8</v>
      </c>
      <c r="H1299" s="171">
        <f>IF($D1299&lt;&gt;"",VLOOKUP($D1299,'SINAPI JANEIRO-2022'!$1:$1048576,4,FALSE),"")</f>
        <v>18.72</v>
      </c>
      <c r="I1299" s="172">
        <f t="shared" si="209"/>
        <v>33.69</v>
      </c>
    </row>
    <row r="1300" spans="2:9">
      <c r="B1300" s="156" t="s">
        <v>3576</v>
      </c>
      <c r="C1300" s="157" t="s">
        <v>3565</v>
      </c>
      <c r="D1300" s="56">
        <v>3146</v>
      </c>
      <c r="E1300" s="168" t="str">
        <f>IF($D1300&lt;&gt;"",VLOOKUP($D1300,'SINAPI JANEIRO-2022'!$A$1:G113724,2,FALSE),"")</f>
        <v>FITA VEDA ROSCA EM ROLOS DE 18 MM X 10 M (L X C)</v>
      </c>
      <c r="F1300" s="169" t="str">
        <f>IF($D1300&lt;&gt;"",VLOOKUP($D1300,'SINAPI JANEIRO-2022'!$1:$1048576,3,FALSE),"")</f>
        <v xml:space="preserve">UN    </v>
      </c>
      <c r="G1300" s="198">
        <v>0.14099999999999999</v>
      </c>
      <c r="H1300" s="171">
        <f>IF($D1300&lt;&gt;"",VLOOKUP($D1300,'SINAPI JANEIRO-2022'!$1:$1048576,4,FALSE),"")</f>
        <v>5</v>
      </c>
      <c r="I1300" s="172">
        <f t="shared" si="209"/>
        <v>0.7</v>
      </c>
    </row>
    <row r="1301" spans="2:9" ht="38.25">
      <c r="B1301" s="156" t="s">
        <v>3576</v>
      </c>
      <c r="C1301" s="157" t="s">
        <v>3565</v>
      </c>
      <c r="D1301" s="56">
        <v>20974</v>
      </c>
      <c r="E1301" s="168" t="str">
        <f>IF($D1301&lt;&gt;"",VLOOKUP($D1301,'SINAPI JANEIRO-2022'!$A$1:G113725,2,FALSE),"")</f>
        <v>UNIAO TIPO STORZ, COM EMPATACAO INTERNA TIPO ANEL DE EXPANSAO, ENGATE RAPIDO 2 1/2", PARA MANGUEIRA DE COMBATE A INCENDIO PREDIAL</v>
      </c>
      <c r="F1301" s="169" t="str">
        <f>IF($D1301&lt;&gt;"",VLOOKUP($D1301,'SINAPI JANEIRO-2022'!$1:$1048576,3,FALSE),"")</f>
        <v xml:space="preserve">UN    </v>
      </c>
      <c r="G1301" s="198">
        <v>1</v>
      </c>
      <c r="H1301" s="171">
        <f>IF($D1301&lt;&gt;"",VLOOKUP($D1301,'SINAPI JANEIRO-2022'!$1:$1048576,4,FALSE),"")</f>
        <v>134.88</v>
      </c>
      <c r="I1301" s="172">
        <f t="shared" si="209"/>
        <v>134.88</v>
      </c>
    </row>
    <row r="1302" spans="2:9" ht="14.25" customHeight="1">
      <c r="B1302" s="236"/>
      <c r="C1302" s="237"/>
      <c r="D1302" s="237"/>
      <c r="E1302" s="238"/>
      <c r="F1302" s="237"/>
      <c r="G1302" s="239"/>
      <c r="H1302" s="240"/>
      <c r="I1302" s="241"/>
    </row>
    <row r="1303" spans="2:9" ht="15" customHeight="1">
      <c r="B1303" s="164" t="s">
        <v>4241</v>
      </c>
      <c r="C1303" s="59"/>
      <c r="D1303" s="59"/>
      <c r="E1303" s="46" t="s">
        <v>4060</v>
      </c>
      <c r="F1303" s="47" t="s">
        <v>53</v>
      </c>
      <c r="G1303" s="165"/>
      <c r="H1303" s="166"/>
      <c r="I1303" s="167">
        <f>SUM(I1304:I1307)</f>
        <v>466.29999999999995</v>
      </c>
    </row>
    <row r="1304" spans="2:9" ht="25.5">
      <c r="B1304" s="156" t="s">
        <v>3573</v>
      </c>
      <c r="C1304" s="157" t="s">
        <v>3565</v>
      </c>
      <c r="D1304" s="56">
        <v>88248</v>
      </c>
      <c r="E1304" s="168" t="str">
        <f>IF($D1304&lt;&gt;"",VLOOKUP($D1304,'SINAPI JANEIRO-2022'!$A$1:G113728,2,FALSE),"")</f>
        <v>AUXILIAR DE ENCANADOR OU BOMBEIRO HIDRÁULICO COM ENCARGOS COMPLEMENTARES</v>
      </c>
      <c r="F1304" s="169" t="str">
        <f>IF($D1304&lt;&gt;"",VLOOKUP($D1304,'SINAPI JANEIRO-2022'!$1:$1048576,3,FALSE),"")</f>
        <v>H</v>
      </c>
      <c r="G1304" s="198">
        <v>1.8</v>
      </c>
      <c r="H1304" s="171">
        <f>IF($D1304&lt;&gt;"",VLOOKUP($D1304,'SINAPI JANEIRO-2022'!$1:$1048576,4,FALSE),"")</f>
        <v>14.52</v>
      </c>
      <c r="I1304" s="172">
        <f t="shared" ref="I1304:I1307" si="210">TRUNC(G1304*H1304,2)</f>
        <v>26.13</v>
      </c>
    </row>
    <row r="1305" spans="2:9" ht="25.5">
      <c r="B1305" s="156" t="s">
        <v>3573</v>
      </c>
      <c r="C1305" s="157" t="s">
        <v>3565</v>
      </c>
      <c r="D1305" s="56">
        <v>88267</v>
      </c>
      <c r="E1305" s="168" t="str">
        <f>IF($D1305&lt;&gt;"",VLOOKUP($D1305,'SINAPI JANEIRO-2022'!$A$1:G113729,2,FALSE),"")</f>
        <v>ENCANADOR OU BOMBEIRO HIDRÁULICO COM ENCARGOS COMPLEMENTARES</v>
      </c>
      <c r="F1305" s="169" t="str">
        <f>IF($D1305&lt;&gt;"",VLOOKUP($D1305,'SINAPI JANEIRO-2022'!$1:$1048576,3,FALSE),"")</f>
        <v>H</v>
      </c>
      <c r="G1305" s="198">
        <v>1.8</v>
      </c>
      <c r="H1305" s="171">
        <f>IF($D1305&lt;&gt;"",VLOOKUP($D1305,'SINAPI JANEIRO-2022'!$1:$1048576,4,FALSE),"")</f>
        <v>18.72</v>
      </c>
      <c r="I1305" s="172">
        <f t="shared" si="210"/>
        <v>33.69</v>
      </c>
    </row>
    <row r="1306" spans="2:9">
      <c r="B1306" s="156" t="s">
        <v>3573</v>
      </c>
      <c r="C1306" s="157" t="s">
        <v>3565</v>
      </c>
      <c r="D1306" s="56">
        <v>88316</v>
      </c>
      <c r="E1306" s="168" t="str">
        <f>IF($D1306&lt;&gt;"",VLOOKUP($D1306,'SINAPI JANEIRO-2022'!$A$1:G113730,2,FALSE),"")</f>
        <v>SERVENTE COM ENCARGOS COMPLEMENTARES</v>
      </c>
      <c r="F1306" s="169" t="str">
        <f>IF($D1306&lt;&gt;"",VLOOKUP($D1306,'SINAPI JANEIRO-2022'!$1:$1048576,3,FALSE),"")</f>
        <v>H</v>
      </c>
      <c r="G1306" s="198">
        <v>3</v>
      </c>
      <c r="H1306" s="171">
        <f>IF($D1306&lt;&gt;"",VLOOKUP($D1306,'SINAPI JANEIRO-2022'!$1:$1048576,4,FALSE),"")</f>
        <v>15.16</v>
      </c>
      <c r="I1306" s="172">
        <f t="shared" si="210"/>
        <v>45.48</v>
      </c>
    </row>
    <row r="1307" spans="2:9" ht="82.5" customHeight="1">
      <c r="B1307" s="156" t="s">
        <v>3576</v>
      </c>
      <c r="C1307" s="157" t="s">
        <v>3565</v>
      </c>
      <c r="D1307" s="56">
        <v>10885</v>
      </c>
      <c r="E1307" s="168" t="str">
        <f>IF($D1307&lt;&gt;"",VLOOKUP($D1307,'SINAPI JANEIRO-2022'!$A$1:G113731,2,FALSE),"")</f>
        <v>CAIXA DE INCENDIO/ABRIGO PARA MANGUEIRA, DE EMBUTIR/INTERNA, COM 90 X 60 X 17 CM, EM CHAPA DE ACO, PORTA COM VENTILACAO, VISOR COM A INSCRICAO "INCENDIO", SUPORTE/CESTA INTERNA PARA A MANGUEIRA, PINTURA ELETROSTATICA VERMELHA</v>
      </c>
      <c r="F1307" s="169" t="str">
        <f>IF($D1307&lt;&gt;"",VLOOKUP($D1307,'SINAPI JANEIRO-2022'!$1:$1048576,3,FALSE),"")</f>
        <v xml:space="preserve">UN    </v>
      </c>
      <c r="G1307" s="198">
        <v>1</v>
      </c>
      <c r="H1307" s="171">
        <f>IF($D1307&lt;&gt;"",VLOOKUP($D1307,'SINAPI JANEIRO-2022'!$1:$1048576,4,FALSE),"")</f>
        <v>361</v>
      </c>
      <c r="I1307" s="172">
        <f t="shared" si="210"/>
        <v>361</v>
      </c>
    </row>
    <row r="1308" spans="2:9" ht="14.25" customHeight="1">
      <c r="B1308" s="202"/>
      <c r="C1308" s="203"/>
      <c r="D1308" s="203"/>
      <c r="E1308" s="204"/>
      <c r="F1308" s="203"/>
      <c r="G1308" s="183"/>
      <c r="H1308" s="205"/>
      <c r="I1308" s="206"/>
    </row>
    <row r="1309" spans="2:9" ht="25.5" customHeight="1">
      <c r="B1309" s="164" t="s">
        <v>4242</v>
      </c>
      <c r="C1309" s="59"/>
      <c r="D1309" s="59"/>
      <c r="E1309" s="46" t="s">
        <v>4061</v>
      </c>
      <c r="F1309" s="47" t="s">
        <v>53</v>
      </c>
      <c r="G1309" s="165"/>
      <c r="H1309" s="166"/>
      <c r="I1309" s="167">
        <f>SUM(I1310:I1312)</f>
        <v>38.54</v>
      </c>
    </row>
    <row r="1310" spans="2:9" ht="25.5">
      <c r="B1310" s="156" t="s">
        <v>3573</v>
      </c>
      <c r="C1310" s="157" t="s">
        <v>3565</v>
      </c>
      <c r="D1310" s="56">
        <v>88248</v>
      </c>
      <c r="E1310" s="168" t="str">
        <f>IF($D1310&lt;&gt;"",VLOOKUP($D1310,'SINAPI JANEIRO-2022'!$A$1:G113734,2,FALSE),"")</f>
        <v>AUXILIAR DE ENCANADOR OU BOMBEIRO HIDRÁULICO COM ENCARGOS COMPLEMENTARES</v>
      </c>
      <c r="F1310" s="169" t="str">
        <f>IF($D1310&lt;&gt;"",VLOOKUP($D1310,'SINAPI JANEIRO-2022'!$1:$1048576,3,FALSE),"")</f>
        <v>H</v>
      </c>
      <c r="G1310" s="198">
        <v>1</v>
      </c>
      <c r="H1310" s="171">
        <f>IF($D1310&lt;&gt;"",VLOOKUP($D1310,'SINAPI JANEIRO-2022'!$1:$1048576,4,FALSE),"")</f>
        <v>14.52</v>
      </c>
      <c r="I1310" s="172">
        <f t="shared" ref="I1310:I1312" si="211">TRUNC(G1310*H1310,2)</f>
        <v>14.52</v>
      </c>
    </row>
    <row r="1311" spans="2:9" ht="25.5">
      <c r="B1311" s="156" t="s">
        <v>3573</v>
      </c>
      <c r="C1311" s="157" t="s">
        <v>3565</v>
      </c>
      <c r="D1311" s="56">
        <v>88267</v>
      </c>
      <c r="E1311" s="168" t="str">
        <f>IF($D1311&lt;&gt;"",VLOOKUP($D1311,'SINAPI JANEIRO-2022'!$A$1:G113735,2,FALSE),"")</f>
        <v>ENCANADOR OU BOMBEIRO HIDRÁULICO COM ENCARGOS COMPLEMENTARES</v>
      </c>
      <c r="F1311" s="169" t="str">
        <f>IF($D1311&lt;&gt;"",VLOOKUP($D1311,'SINAPI JANEIRO-2022'!$1:$1048576,3,FALSE),"")</f>
        <v>H</v>
      </c>
      <c r="G1311" s="198">
        <v>0.5</v>
      </c>
      <c r="H1311" s="171">
        <f>IF($D1311&lt;&gt;"",VLOOKUP($D1311,'SINAPI JANEIRO-2022'!$1:$1048576,4,FALSE),"")</f>
        <v>18.72</v>
      </c>
      <c r="I1311" s="172">
        <f t="shared" si="211"/>
        <v>9.36</v>
      </c>
    </row>
    <row r="1312" spans="2:9" ht="38.25">
      <c r="B1312" s="156" t="s">
        <v>3576</v>
      </c>
      <c r="C1312" s="157" t="s">
        <v>3565</v>
      </c>
      <c r="D1312" s="56">
        <v>20971</v>
      </c>
      <c r="E1312" s="168" t="str">
        <f>IF($D1312&lt;&gt;"",VLOOKUP($D1312,'SINAPI JANEIRO-2022'!$A$1:G113736,2,FALSE),"")</f>
        <v>CHAVE DUPLA PARA CONEXOES TIPO STORZ, ENGATE RAPIDO 1 1/2" X 2 1/2", EM LATAO, PARA INSTALACAO PREDIAL COMBATE A INCENDIO</v>
      </c>
      <c r="F1312" s="169" t="str">
        <f>IF($D1312&lt;&gt;"",VLOOKUP($D1312,'SINAPI JANEIRO-2022'!$1:$1048576,3,FALSE),"")</f>
        <v xml:space="preserve">UN    </v>
      </c>
      <c r="G1312" s="198">
        <v>1</v>
      </c>
      <c r="H1312" s="171">
        <f>IF($D1312&lt;&gt;"",VLOOKUP($D1312,'SINAPI JANEIRO-2022'!$1:$1048576,4,FALSE),"")</f>
        <v>14.66</v>
      </c>
      <c r="I1312" s="172">
        <f t="shared" si="211"/>
        <v>14.66</v>
      </c>
    </row>
    <row r="1313" spans="2:9" ht="14.25" customHeight="1">
      <c r="B1313" s="236"/>
      <c r="C1313" s="237"/>
      <c r="D1313" s="237"/>
      <c r="E1313" s="238"/>
      <c r="F1313" s="237"/>
      <c r="G1313" s="239"/>
      <c r="H1313" s="240"/>
      <c r="I1313" s="241"/>
    </row>
    <row r="1314" spans="2:9" ht="15" customHeight="1">
      <c r="B1314" s="164" t="s">
        <v>4243</v>
      </c>
      <c r="C1314" s="59"/>
      <c r="D1314" s="59"/>
      <c r="E1314" s="46" t="s">
        <v>4062</v>
      </c>
      <c r="F1314" s="47" t="s">
        <v>53</v>
      </c>
      <c r="G1314" s="165"/>
      <c r="H1314" s="166"/>
      <c r="I1314" s="167">
        <f>SUM(I1315:I1317)</f>
        <v>79.58</v>
      </c>
    </row>
    <row r="1315" spans="2:9" ht="25.5">
      <c r="B1315" s="156" t="s">
        <v>3573</v>
      </c>
      <c r="C1315" s="157" t="s">
        <v>3565</v>
      </c>
      <c r="D1315" s="56">
        <v>88248</v>
      </c>
      <c r="E1315" s="168" t="str">
        <f>IF($D1315&lt;&gt;"",VLOOKUP($D1315,'SINAPI JANEIRO-2022'!$A$1:G113739,2,FALSE),"")</f>
        <v>AUXILIAR DE ENCANADOR OU BOMBEIRO HIDRÁULICO COM ENCARGOS COMPLEMENTARES</v>
      </c>
      <c r="F1315" s="169" t="str">
        <f>IF($D1315&lt;&gt;"",VLOOKUP($D1315,'SINAPI JANEIRO-2022'!$1:$1048576,3,FALSE),"")</f>
        <v>H</v>
      </c>
      <c r="G1315" s="198">
        <v>1</v>
      </c>
      <c r="H1315" s="171">
        <f>IF($D1315&lt;&gt;"",VLOOKUP($D1315,'SINAPI JANEIRO-2022'!$1:$1048576,4,FALSE),"")</f>
        <v>14.52</v>
      </c>
      <c r="I1315" s="172">
        <f t="shared" ref="I1315:I1317" si="212">TRUNC(G1315*H1315,2)</f>
        <v>14.52</v>
      </c>
    </row>
    <row r="1316" spans="2:9" ht="25.5">
      <c r="B1316" s="156" t="s">
        <v>3573</v>
      </c>
      <c r="C1316" s="157" t="s">
        <v>3565</v>
      </c>
      <c r="D1316" s="56">
        <v>88267</v>
      </c>
      <c r="E1316" s="168" t="str">
        <f>IF($D1316&lt;&gt;"",VLOOKUP($D1316,'SINAPI JANEIRO-2022'!$A$1:G113740,2,FALSE),"")</f>
        <v>ENCANADOR OU BOMBEIRO HIDRÁULICO COM ENCARGOS COMPLEMENTARES</v>
      </c>
      <c r="F1316" s="169" t="str">
        <f>IF($D1316&lt;&gt;"",VLOOKUP($D1316,'SINAPI JANEIRO-2022'!$1:$1048576,3,FALSE),"")</f>
        <v>H</v>
      </c>
      <c r="G1316" s="198">
        <v>0.5</v>
      </c>
      <c r="H1316" s="171">
        <f>IF($D1316&lt;&gt;"",VLOOKUP($D1316,'SINAPI JANEIRO-2022'!$1:$1048576,4,FALSE),"")</f>
        <v>18.72</v>
      </c>
      <c r="I1316" s="172">
        <f t="shared" si="212"/>
        <v>9.36</v>
      </c>
    </row>
    <row r="1317" spans="2:9" ht="38.25">
      <c r="B1317" s="156" t="s">
        <v>3576</v>
      </c>
      <c r="C1317" s="157" t="s">
        <v>3565</v>
      </c>
      <c r="D1317" s="56">
        <v>20965</v>
      </c>
      <c r="E1317" s="168" t="str">
        <f>IF($D1317&lt;&gt;"",VLOOKUP($D1317,'SINAPI JANEIRO-2022'!$A$1:G113741,2,FALSE),"")</f>
        <v>ESGUICHO TIPO JATO SOLIDO, EM LATAO, ENGATE RAPIDO 1 1/2" X 16 MM, PARA MANGUEIRA EM INSTALACAO PREDIAL COMBATE A INCENDIO</v>
      </c>
      <c r="F1317" s="169" t="str">
        <f>IF($D1317&lt;&gt;"",VLOOKUP($D1317,'SINAPI JANEIRO-2022'!$1:$1048576,3,FALSE),"")</f>
        <v xml:space="preserve">UN    </v>
      </c>
      <c r="G1317" s="198">
        <v>1</v>
      </c>
      <c r="H1317" s="171">
        <f>IF($D1317&lt;&gt;"",VLOOKUP($D1317,'SINAPI JANEIRO-2022'!$1:$1048576,4,FALSE),"")</f>
        <v>55.7</v>
      </c>
      <c r="I1317" s="172">
        <f t="shared" si="212"/>
        <v>55.7</v>
      </c>
    </row>
    <row r="1318" spans="2:9" ht="14.25" customHeight="1">
      <c r="B1318" s="236"/>
      <c r="C1318" s="237"/>
      <c r="D1318" s="237"/>
      <c r="E1318" s="238"/>
      <c r="F1318" s="237"/>
      <c r="G1318" s="239"/>
      <c r="H1318" s="240"/>
      <c r="I1318" s="241"/>
    </row>
    <row r="1319" spans="2:9" ht="15" customHeight="1">
      <c r="B1319" s="164" t="s">
        <v>4244</v>
      </c>
      <c r="C1319" s="59"/>
      <c r="D1319" s="59"/>
      <c r="E1319" s="46" t="s">
        <v>4063</v>
      </c>
      <c r="F1319" s="47" t="s">
        <v>53</v>
      </c>
      <c r="G1319" s="165"/>
      <c r="H1319" s="166"/>
      <c r="I1319" s="167">
        <f>SUM(I1320:I1322)</f>
        <v>385.38</v>
      </c>
    </row>
    <row r="1320" spans="2:9" ht="25.5">
      <c r="B1320" s="156" t="s">
        <v>3573</v>
      </c>
      <c r="C1320" s="157" t="s">
        <v>3565</v>
      </c>
      <c r="D1320" s="56">
        <v>88248</v>
      </c>
      <c r="E1320" s="168" t="str">
        <f>IF($D1320&lt;&gt;"",VLOOKUP($D1320,'SINAPI JANEIRO-2022'!$A$1:G113744,2,FALSE),"")</f>
        <v>AUXILIAR DE ENCANADOR OU BOMBEIRO HIDRÁULICO COM ENCARGOS COMPLEMENTARES</v>
      </c>
      <c r="F1320" s="169" t="str">
        <f>IF($D1320&lt;&gt;"",VLOOKUP($D1320,'SINAPI JANEIRO-2022'!$1:$1048576,3,FALSE),"")</f>
        <v>H</v>
      </c>
      <c r="G1320" s="198">
        <v>1</v>
      </c>
      <c r="H1320" s="171">
        <f>IF($D1320&lt;&gt;"",VLOOKUP($D1320,'SINAPI JANEIRO-2022'!$1:$1048576,4,FALSE),"")</f>
        <v>14.52</v>
      </c>
      <c r="I1320" s="172">
        <f t="shared" ref="I1320:I1322" si="213">TRUNC(G1320*H1320,2)</f>
        <v>14.52</v>
      </c>
    </row>
    <row r="1321" spans="2:9" ht="25.5">
      <c r="B1321" s="156" t="s">
        <v>3573</v>
      </c>
      <c r="C1321" s="157" t="s">
        <v>3565</v>
      </c>
      <c r="D1321" s="56">
        <v>88267</v>
      </c>
      <c r="E1321" s="168" t="str">
        <f>IF($D1321&lt;&gt;"",VLOOKUP($D1321,'SINAPI JANEIRO-2022'!$A$1:G113745,2,FALSE),"")</f>
        <v>ENCANADOR OU BOMBEIRO HIDRÁULICO COM ENCARGOS COMPLEMENTARES</v>
      </c>
      <c r="F1321" s="169" t="str">
        <f>IF($D1321&lt;&gt;"",VLOOKUP($D1321,'SINAPI JANEIRO-2022'!$1:$1048576,3,FALSE),"")</f>
        <v>H</v>
      </c>
      <c r="G1321" s="198">
        <v>0.5</v>
      </c>
      <c r="H1321" s="171">
        <f>IF($D1321&lt;&gt;"",VLOOKUP($D1321,'SINAPI JANEIRO-2022'!$1:$1048576,4,FALSE),"")</f>
        <v>18.72</v>
      </c>
      <c r="I1321" s="172">
        <f t="shared" si="213"/>
        <v>9.36</v>
      </c>
    </row>
    <row r="1322" spans="2:9" ht="38.25">
      <c r="B1322" s="156" t="s">
        <v>3576</v>
      </c>
      <c r="C1322" s="157" t="s">
        <v>3565</v>
      </c>
      <c r="D1322" s="56">
        <v>21029</v>
      </c>
      <c r="E1322" s="168" t="str">
        <f>IF($D1322&lt;&gt;"",VLOOKUP($D1322,'SINAPI JANEIRO-2022'!$A$1:G113746,2,FALSE),"")</f>
        <v>MANGUEIRA DE INCENDIO, TIPO 1, DE 1 1/2", COMPRIMENTO = 15 M, TECIDO EM FIO DE POLIESTER E TUBO INTERNO EM BORRACHA SINTETICA, COM UNIOES ENGATE RAPIDO</v>
      </c>
      <c r="F1322" s="169" t="str">
        <f>IF($D1322&lt;&gt;"",VLOOKUP($D1322,'SINAPI JANEIRO-2022'!$1:$1048576,3,FALSE),"")</f>
        <v xml:space="preserve">UN    </v>
      </c>
      <c r="G1322" s="198">
        <v>1</v>
      </c>
      <c r="H1322" s="171">
        <f>IF($D1322&lt;&gt;"",VLOOKUP($D1322,'SINAPI JANEIRO-2022'!$1:$1048576,4,FALSE),"")</f>
        <v>361.5</v>
      </c>
      <c r="I1322" s="172">
        <f t="shared" si="213"/>
        <v>361.5</v>
      </c>
    </row>
    <row r="1323" spans="2:9" ht="14.25" customHeight="1">
      <c r="B1323" s="236"/>
      <c r="C1323" s="237"/>
      <c r="D1323" s="237"/>
      <c r="E1323" s="238"/>
      <c r="F1323" s="237"/>
      <c r="G1323" s="239"/>
      <c r="H1323" s="240"/>
      <c r="I1323" s="241"/>
    </row>
    <row r="1324" spans="2:9" ht="15" customHeight="1">
      <c r="B1324" s="164" t="s">
        <v>4245</v>
      </c>
      <c r="C1324" s="59"/>
      <c r="D1324" s="59"/>
      <c r="E1324" s="46" t="s">
        <v>4064</v>
      </c>
      <c r="F1324" s="47" t="s">
        <v>53</v>
      </c>
      <c r="G1324" s="165"/>
      <c r="H1324" s="166"/>
      <c r="I1324" s="167">
        <f>SUM(I1325:I1327)</f>
        <v>176.68</v>
      </c>
    </row>
    <row r="1325" spans="2:9" ht="25.5">
      <c r="B1325" s="156" t="s">
        <v>3573</v>
      </c>
      <c r="C1325" s="157" t="s">
        <v>3565</v>
      </c>
      <c r="D1325" s="56">
        <v>88248</v>
      </c>
      <c r="E1325" s="168" t="str">
        <f>IF($D1325&lt;&gt;"",VLOOKUP($D1325,'SINAPI JANEIRO-2022'!$A$1:G113749,2,FALSE),"")</f>
        <v>AUXILIAR DE ENCANADOR OU BOMBEIRO HIDRÁULICO COM ENCARGOS COMPLEMENTARES</v>
      </c>
      <c r="F1325" s="169" t="str">
        <f>IF($D1325&lt;&gt;"",VLOOKUP($D1325,'SINAPI JANEIRO-2022'!$1:$1048576,3,FALSE),"")</f>
        <v>H</v>
      </c>
      <c r="G1325" s="198">
        <v>1</v>
      </c>
      <c r="H1325" s="171">
        <f>IF($D1325&lt;&gt;"",VLOOKUP($D1325,'SINAPI JANEIRO-2022'!$1:$1048576,4,FALSE),"")</f>
        <v>14.52</v>
      </c>
      <c r="I1325" s="172">
        <f t="shared" ref="I1325:I1326" si="214">TRUNC(G1325*H1325,2)</f>
        <v>14.52</v>
      </c>
    </row>
    <row r="1326" spans="2:9" ht="25.5">
      <c r="B1326" s="156" t="s">
        <v>3573</v>
      </c>
      <c r="C1326" s="157" t="s">
        <v>3565</v>
      </c>
      <c r="D1326" s="56">
        <v>88267</v>
      </c>
      <c r="E1326" s="168" t="str">
        <f>IF($D1326&lt;&gt;"",VLOOKUP($D1326,'SINAPI JANEIRO-2022'!$A$1:G113750,2,FALSE),"")</f>
        <v>ENCANADOR OU BOMBEIRO HIDRÁULICO COM ENCARGOS COMPLEMENTARES</v>
      </c>
      <c r="F1326" s="169" t="str">
        <f>IF($D1326&lt;&gt;"",VLOOKUP($D1326,'SINAPI JANEIRO-2022'!$1:$1048576,3,FALSE),"")</f>
        <v>H</v>
      </c>
      <c r="G1326" s="198">
        <v>0.5</v>
      </c>
      <c r="H1326" s="171">
        <f>IF($D1326&lt;&gt;"",VLOOKUP($D1326,'SINAPI JANEIRO-2022'!$1:$1048576,4,FALSE),"")</f>
        <v>18.72</v>
      </c>
      <c r="I1326" s="172">
        <f t="shared" si="214"/>
        <v>9.36</v>
      </c>
    </row>
    <row r="1327" spans="2:9" ht="14.25" customHeight="1">
      <c r="B1327" s="156" t="s">
        <v>3576</v>
      </c>
      <c r="C1327" s="157" t="s">
        <v>3577</v>
      </c>
      <c r="D1327" s="56"/>
      <c r="E1327" s="52" t="s">
        <v>4251</v>
      </c>
      <c r="F1327" s="199" t="s">
        <v>3519</v>
      </c>
      <c r="G1327" s="198">
        <v>1</v>
      </c>
      <c r="H1327" s="207">
        <v>152.80000000000001</v>
      </c>
      <c r="I1327" s="172">
        <f>TRUNC(G1327*H1327,2)</f>
        <v>152.80000000000001</v>
      </c>
    </row>
    <row r="1328" spans="2:9" ht="14.25" customHeight="1">
      <c r="B1328" s="236"/>
      <c r="C1328" s="237"/>
      <c r="D1328" s="237"/>
      <c r="E1328" s="238"/>
      <c r="F1328" s="237"/>
      <c r="G1328" s="239"/>
      <c r="H1328" s="240"/>
      <c r="I1328" s="241"/>
    </row>
    <row r="1329" spans="2:9" ht="15" customHeight="1">
      <c r="B1329" s="164" t="s">
        <v>4246</v>
      </c>
      <c r="C1329" s="59"/>
      <c r="D1329" s="59"/>
      <c r="E1329" s="46" t="s">
        <v>4065</v>
      </c>
      <c r="F1329" s="47" t="s">
        <v>53</v>
      </c>
      <c r="G1329" s="165"/>
      <c r="H1329" s="166"/>
      <c r="I1329" s="167">
        <f>SUM(I1330:I1332)</f>
        <v>177.82999999999998</v>
      </c>
    </row>
    <row r="1330" spans="2:9" ht="25.5">
      <c r="B1330" s="156" t="s">
        <v>3573</v>
      </c>
      <c r="C1330" s="157" t="s">
        <v>3565</v>
      </c>
      <c r="D1330" s="56">
        <v>88248</v>
      </c>
      <c r="E1330" s="168" t="str">
        <f>IF($D1330&lt;&gt;"",VLOOKUP($D1330,'SINAPI JANEIRO-2022'!$A$1:G113754,2,FALSE),"")</f>
        <v>AUXILIAR DE ENCANADOR OU BOMBEIRO HIDRÁULICO COM ENCARGOS COMPLEMENTARES</v>
      </c>
      <c r="F1330" s="169" t="str">
        <f>IF($D1330&lt;&gt;"",VLOOKUP($D1330,'SINAPI JANEIRO-2022'!$1:$1048576,3,FALSE),"")</f>
        <v>H</v>
      </c>
      <c r="G1330" s="198">
        <v>1</v>
      </c>
      <c r="H1330" s="171">
        <f>IF($D1330&lt;&gt;"",VLOOKUP($D1330,'SINAPI JANEIRO-2022'!$1:$1048576,4,FALSE),"")</f>
        <v>14.52</v>
      </c>
      <c r="I1330" s="172">
        <f t="shared" ref="I1330:I1332" si="215">TRUNC(G1330*H1330,2)</f>
        <v>14.52</v>
      </c>
    </row>
    <row r="1331" spans="2:9" ht="37.5" customHeight="1">
      <c r="B1331" s="156" t="s">
        <v>3573</v>
      </c>
      <c r="C1331" s="157" t="s">
        <v>3565</v>
      </c>
      <c r="D1331" s="56">
        <v>88267</v>
      </c>
      <c r="E1331" s="168" t="str">
        <f>IF($D1331&lt;&gt;"",VLOOKUP($D1331,'SINAPI JANEIRO-2022'!$A$1:G113755,2,FALSE),"")</f>
        <v>ENCANADOR OU BOMBEIRO HIDRÁULICO COM ENCARGOS COMPLEMENTARES</v>
      </c>
      <c r="F1331" s="169" t="str">
        <f>IF($D1331&lt;&gt;"",VLOOKUP($D1331,'SINAPI JANEIRO-2022'!$1:$1048576,3,FALSE),"")</f>
        <v>H</v>
      </c>
      <c r="G1331" s="198">
        <v>0.5</v>
      </c>
      <c r="H1331" s="171">
        <f>IF($D1331&lt;&gt;"",VLOOKUP($D1331,'SINAPI JANEIRO-2022'!$1:$1048576,4,FALSE),"")</f>
        <v>18.72</v>
      </c>
      <c r="I1331" s="172">
        <f t="shared" si="215"/>
        <v>9.36</v>
      </c>
    </row>
    <row r="1332" spans="2:9" ht="63.75" customHeight="1">
      <c r="B1332" s="156" t="s">
        <v>3573</v>
      </c>
      <c r="C1332" s="157" t="s">
        <v>3565</v>
      </c>
      <c r="D1332" s="56">
        <v>10904</v>
      </c>
      <c r="E1332" s="168" t="str">
        <f>IF($D1332&lt;&gt;"",VLOOKUP($D1332,'SINAPI JANEIRO-2022'!$A$1:G113756,2,FALSE),"")</f>
        <v>REGISTRO OU VALVULA GLOBO ANGULAR EM LATAO, PARA HIDRANTES EM INSTALACAO PREDIAL DE INCENDIO, 45 GRAUS, DIAMETRO DE 2 1/2", COM VOLANTE, CLASSE DE PRESSAO DE ATE 200 PSI</v>
      </c>
      <c r="F1332" s="169" t="str">
        <f>IF($D1332&lt;&gt;"",VLOOKUP($D1332,'SINAPI JANEIRO-2022'!$1:$1048576,3,FALSE),"")</f>
        <v xml:space="preserve">UN    </v>
      </c>
      <c r="G1332" s="198">
        <v>1</v>
      </c>
      <c r="H1332" s="171">
        <f>IF($D1332&lt;&gt;"",VLOOKUP($D1332,'SINAPI JANEIRO-2022'!$1:$1048576,4,FALSE),"")</f>
        <v>153.94999999999999</v>
      </c>
      <c r="I1332" s="172">
        <f t="shared" si="215"/>
        <v>153.94999999999999</v>
      </c>
    </row>
    <row r="1333" spans="2:9" ht="14.25" customHeight="1">
      <c r="B1333" s="236"/>
      <c r="C1333" s="237"/>
      <c r="D1333" s="237"/>
      <c r="E1333" s="238"/>
      <c r="F1333" s="237"/>
      <c r="G1333" s="239"/>
      <c r="H1333" s="240"/>
      <c r="I1333" s="241"/>
    </row>
    <row r="1334" spans="2:9" ht="15" customHeight="1">
      <c r="B1334" s="164" t="s">
        <v>4247</v>
      </c>
      <c r="C1334" s="59"/>
      <c r="D1334" s="59"/>
      <c r="E1334" s="46" t="s">
        <v>4066</v>
      </c>
      <c r="F1334" s="47" t="s">
        <v>53</v>
      </c>
      <c r="G1334" s="165"/>
      <c r="H1334" s="166"/>
      <c r="I1334" s="167">
        <f>SUM(I1335:I1337)</f>
        <v>46.379999999999995</v>
      </c>
    </row>
    <row r="1335" spans="2:9" ht="25.5">
      <c r="B1335" s="156" t="s">
        <v>3573</v>
      </c>
      <c r="C1335" s="157" t="s">
        <v>3565</v>
      </c>
      <c r="D1335" s="56">
        <v>88248</v>
      </c>
      <c r="E1335" s="168" t="str">
        <f>IF($D1335&lt;&gt;"",VLOOKUP($D1335,'SINAPI JANEIRO-2022'!$A$1:G113759,2,FALSE),"")</f>
        <v>AUXILIAR DE ENCANADOR OU BOMBEIRO HIDRÁULICO COM ENCARGOS COMPLEMENTARES</v>
      </c>
      <c r="F1335" s="169" t="str">
        <f>IF($D1335&lt;&gt;"",VLOOKUP($D1335,'SINAPI JANEIRO-2022'!$1:$1048576,3,FALSE),"")</f>
        <v>H</v>
      </c>
      <c r="G1335" s="198">
        <v>1</v>
      </c>
      <c r="H1335" s="171">
        <f>IF($D1335&lt;&gt;"",VLOOKUP($D1335,'SINAPI JANEIRO-2022'!$1:$1048576,4,FALSE),"")</f>
        <v>14.52</v>
      </c>
      <c r="I1335" s="172">
        <f t="shared" ref="I1335:I1336" si="216">TRUNC(G1335*H1335,2)</f>
        <v>14.52</v>
      </c>
    </row>
    <row r="1336" spans="2:9" ht="25.5">
      <c r="B1336" s="156" t="s">
        <v>3573</v>
      </c>
      <c r="C1336" s="157" t="s">
        <v>3565</v>
      </c>
      <c r="D1336" s="56">
        <v>88267</v>
      </c>
      <c r="E1336" s="168" t="str">
        <f>IF($D1336&lt;&gt;"",VLOOKUP($D1336,'SINAPI JANEIRO-2022'!$A$1:G113760,2,FALSE),"")</f>
        <v>ENCANADOR OU BOMBEIRO HIDRÁULICO COM ENCARGOS COMPLEMENTARES</v>
      </c>
      <c r="F1336" s="169" t="str">
        <f>IF($D1336&lt;&gt;"",VLOOKUP($D1336,'SINAPI JANEIRO-2022'!$1:$1048576,3,FALSE),"")</f>
        <v>H</v>
      </c>
      <c r="G1336" s="198">
        <v>0.5</v>
      </c>
      <c r="H1336" s="171">
        <f>IF($D1336&lt;&gt;"",VLOOKUP($D1336,'SINAPI JANEIRO-2022'!$1:$1048576,4,FALSE),"")</f>
        <v>18.72</v>
      </c>
      <c r="I1336" s="172">
        <f t="shared" si="216"/>
        <v>9.36</v>
      </c>
    </row>
    <row r="1337" spans="2:9" ht="14.25" customHeight="1">
      <c r="B1337" s="156" t="s">
        <v>3576</v>
      </c>
      <c r="C1337" s="157" t="s">
        <v>3577</v>
      </c>
      <c r="D1337" s="56"/>
      <c r="E1337" s="52" t="s">
        <v>4252</v>
      </c>
      <c r="F1337" s="199" t="s">
        <v>3519</v>
      </c>
      <c r="G1337" s="198">
        <v>1</v>
      </c>
      <c r="H1337" s="207">
        <v>22.5</v>
      </c>
      <c r="I1337" s="172">
        <f>TRUNC(G1337*H1337,2)</f>
        <v>22.5</v>
      </c>
    </row>
    <row r="1338" spans="2:9" ht="14.25" customHeight="1">
      <c r="B1338" s="236"/>
      <c r="C1338" s="237"/>
      <c r="D1338" s="237"/>
      <c r="E1338" s="238"/>
      <c r="F1338" s="237"/>
      <c r="G1338" s="239"/>
      <c r="H1338" s="240"/>
      <c r="I1338" s="241"/>
    </row>
    <row r="1339" spans="2:9" ht="15" customHeight="1">
      <c r="B1339" s="164" t="s">
        <v>4248</v>
      </c>
      <c r="C1339" s="59"/>
      <c r="D1339" s="59"/>
      <c r="E1339" s="46" t="s">
        <v>4067</v>
      </c>
      <c r="F1339" s="47" t="s">
        <v>53</v>
      </c>
      <c r="G1339" s="165"/>
      <c r="H1339" s="166"/>
      <c r="I1339" s="167">
        <f>SUM(I1340:I1342)</f>
        <v>79.48</v>
      </c>
    </row>
    <row r="1340" spans="2:9" ht="25.5">
      <c r="B1340" s="156" t="s">
        <v>3573</v>
      </c>
      <c r="C1340" s="157" t="s">
        <v>3565</v>
      </c>
      <c r="D1340" s="56">
        <v>88248</v>
      </c>
      <c r="E1340" s="168" t="str">
        <f>IF($D1340&lt;&gt;"",VLOOKUP($D1340,'SINAPI JANEIRO-2022'!$A$1:G113764,2,FALSE),"")</f>
        <v>AUXILIAR DE ENCANADOR OU BOMBEIRO HIDRÁULICO COM ENCARGOS COMPLEMENTARES</v>
      </c>
      <c r="F1340" s="169" t="str">
        <f>IF($D1340&lt;&gt;"",VLOOKUP($D1340,'SINAPI JANEIRO-2022'!$1:$1048576,3,FALSE),"")</f>
        <v>H</v>
      </c>
      <c r="G1340" s="198">
        <v>1</v>
      </c>
      <c r="H1340" s="171">
        <f>IF($D1340&lt;&gt;"",VLOOKUP($D1340,'SINAPI JANEIRO-2022'!$1:$1048576,4,FALSE),"")</f>
        <v>14.52</v>
      </c>
      <c r="I1340" s="172">
        <f t="shared" ref="I1340:I1341" si="217">TRUNC(G1340*H1340,2)</f>
        <v>14.52</v>
      </c>
    </row>
    <row r="1341" spans="2:9" ht="25.5">
      <c r="B1341" s="156" t="s">
        <v>3573</v>
      </c>
      <c r="C1341" s="157" t="s">
        <v>3565</v>
      </c>
      <c r="D1341" s="56">
        <v>88267</v>
      </c>
      <c r="E1341" s="168" t="str">
        <f>IF($D1341&lt;&gt;"",VLOOKUP($D1341,'SINAPI JANEIRO-2022'!$A$1:G113765,2,FALSE),"")</f>
        <v>ENCANADOR OU BOMBEIRO HIDRÁULICO COM ENCARGOS COMPLEMENTARES</v>
      </c>
      <c r="F1341" s="169" t="str">
        <f>IF($D1341&lt;&gt;"",VLOOKUP($D1341,'SINAPI JANEIRO-2022'!$1:$1048576,3,FALSE),"")</f>
        <v>H</v>
      </c>
      <c r="G1341" s="198">
        <v>0.5</v>
      </c>
      <c r="H1341" s="171">
        <f>IF($D1341&lt;&gt;"",VLOOKUP($D1341,'SINAPI JANEIRO-2022'!$1:$1048576,4,FALSE),"")</f>
        <v>18.72</v>
      </c>
      <c r="I1341" s="172">
        <f t="shared" si="217"/>
        <v>9.36</v>
      </c>
    </row>
    <row r="1342" spans="2:9" ht="14.25" customHeight="1">
      <c r="B1342" s="156" t="s">
        <v>3576</v>
      </c>
      <c r="C1342" s="157" t="s">
        <v>3577</v>
      </c>
      <c r="D1342" s="56"/>
      <c r="E1342" s="52" t="s">
        <v>4253</v>
      </c>
      <c r="F1342" s="199" t="s">
        <v>3519</v>
      </c>
      <c r="G1342" s="198">
        <v>1</v>
      </c>
      <c r="H1342" s="207">
        <v>55.6</v>
      </c>
      <c r="I1342" s="172">
        <f>TRUNC(G1342*H1342,2)</f>
        <v>55.6</v>
      </c>
    </row>
    <row r="1343" spans="2:9" ht="14.25" customHeight="1">
      <c r="B1343" s="202"/>
      <c r="C1343" s="203"/>
      <c r="D1343" s="203"/>
      <c r="E1343" s="204"/>
      <c r="F1343" s="203"/>
      <c r="G1343" s="183"/>
      <c r="H1343" s="205"/>
      <c r="I1343" s="206"/>
    </row>
    <row r="1344" spans="2:9" ht="15" customHeight="1">
      <c r="B1344" s="164" t="s">
        <v>4249</v>
      </c>
      <c r="C1344" s="59"/>
      <c r="D1344" s="59"/>
      <c r="E1344" s="46" t="s">
        <v>4068</v>
      </c>
      <c r="F1344" s="47" t="s">
        <v>53</v>
      </c>
      <c r="G1344" s="165"/>
      <c r="H1344" s="166"/>
      <c r="I1344" s="167">
        <f>SUM(I1345:I1347)</f>
        <v>149.28</v>
      </c>
    </row>
    <row r="1345" spans="2:9" ht="25.5">
      <c r="B1345" s="156" t="s">
        <v>3573</v>
      </c>
      <c r="C1345" s="157" t="s">
        <v>3565</v>
      </c>
      <c r="D1345" s="56">
        <v>88248</v>
      </c>
      <c r="E1345" s="168" t="str">
        <f>IF($D1345&lt;&gt;"",VLOOKUP($D1345,'SINAPI JANEIRO-2022'!$A$1:G113769,2,FALSE),"")</f>
        <v>AUXILIAR DE ENCANADOR OU BOMBEIRO HIDRÁULICO COM ENCARGOS COMPLEMENTARES</v>
      </c>
      <c r="F1345" s="169" t="str">
        <f>IF($D1345&lt;&gt;"",VLOOKUP($D1345,'SINAPI JANEIRO-2022'!$1:$1048576,3,FALSE),"")</f>
        <v>H</v>
      </c>
      <c r="G1345" s="198">
        <v>1</v>
      </c>
      <c r="H1345" s="171">
        <f>IF($D1345&lt;&gt;"",VLOOKUP($D1345,'SINAPI JANEIRO-2022'!$1:$1048576,4,FALSE),"")</f>
        <v>14.52</v>
      </c>
      <c r="I1345" s="172">
        <f t="shared" ref="I1345:I1346" si="218">TRUNC(G1345*H1345,2)</f>
        <v>14.52</v>
      </c>
    </row>
    <row r="1346" spans="2:9" ht="25.5">
      <c r="B1346" s="156" t="s">
        <v>3573</v>
      </c>
      <c r="C1346" s="157" t="s">
        <v>3565</v>
      </c>
      <c r="D1346" s="56">
        <v>88267</v>
      </c>
      <c r="E1346" s="168" t="str">
        <f>IF($D1346&lt;&gt;"",VLOOKUP($D1346,'SINAPI JANEIRO-2022'!$A$1:G113770,2,FALSE),"")</f>
        <v>ENCANADOR OU BOMBEIRO HIDRÁULICO COM ENCARGOS COMPLEMENTARES</v>
      </c>
      <c r="F1346" s="169" t="str">
        <f>IF($D1346&lt;&gt;"",VLOOKUP($D1346,'SINAPI JANEIRO-2022'!$1:$1048576,3,FALSE),"")</f>
        <v>H</v>
      </c>
      <c r="G1346" s="198">
        <v>0.5</v>
      </c>
      <c r="H1346" s="171">
        <f>IF($D1346&lt;&gt;"",VLOOKUP($D1346,'SINAPI JANEIRO-2022'!$1:$1048576,4,FALSE),"")</f>
        <v>18.72</v>
      </c>
      <c r="I1346" s="172">
        <f t="shared" si="218"/>
        <v>9.36</v>
      </c>
    </row>
    <row r="1347" spans="2:9" ht="14.25" customHeight="1">
      <c r="B1347" s="156" t="s">
        <v>3576</v>
      </c>
      <c r="C1347" s="157" t="s">
        <v>3577</v>
      </c>
      <c r="D1347" s="56"/>
      <c r="E1347" s="52" t="s">
        <v>4254</v>
      </c>
      <c r="F1347" s="199" t="s">
        <v>3519</v>
      </c>
      <c r="G1347" s="198">
        <v>1</v>
      </c>
      <c r="H1347" s="207">
        <v>125.4</v>
      </c>
      <c r="I1347" s="172">
        <f>TRUNC(G1347*H1347,2)</f>
        <v>125.4</v>
      </c>
    </row>
    <row r="1348" spans="2:9" ht="14.25" customHeight="1">
      <c r="B1348" s="236"/>
      <c r="C1348" s="237"/>
      <c r="D1348" s="237"/>
      <c r="E1348" s="238"/>
      <c r="F1348" s="237"/>
      <c r="G1348" s="239"/>
      <c r="H1348" s="240"/>
      <c r="I1348" s="241"/>
    </row>
    <row r="1349" spans="2:9" ht="15" customHeight="1">
      <c r="B1349" s="164" t="s">
        <v>4250</v>
      </c>
      <c r="C1349" s="59"/>
      <c r="D1349" s="59"/>
      <c r="E1349" s="46" t="s">
        <v>4069</v>
      </c>
      <c r="F1349" s="47" t="s">
        <v>53</v>
      </c>
      <c r="G1349" s="165"/>
      <c r="H1349" s="166"/>
      <c r="I1349" s="167">
        <f>SUM(I1350:I1352)</f>
        <v>2717.16</v>
      </c>
    </row>
    <row r="1350" spans="2:9" ht="25.5">
      <c r="B1350" s="156" t="s">
        <v>3573</v>
      </c>
      <c r="C1350" s="157" t="s">
        <v>3565</v>
      </c>
      <c r="D1350" s="56">
        <v>88248</v>
      </c>
      <c r="E1350" s="168" t="str">
        <f>IF($D1350&lt;&gt;"",VLOOKUP($D1350,'SINAPI JANEIRO-2022'!$A$1:G113774,2,FALSE),"")</f>
        <v>AUXILIAR DE ENCANADOR OU BOMBEIRO HIDRÁULICO COM ENCARGOS COMPLEMENTARES</v>
      </c>
      <c r="F1350" s="169" t="str">
        <f>IF($D1350&lt;&gt;"",VLOOKUP($D1350,'SINAPI JANEIRO-2022'!$1:$1048576,3,FALSE),"")</f>
        <v>H</v>
      </c>
      <c r="G1350" s="198">
        <v>3</v>
      </c>
      <c r="H1350" s="171">
        <f>IF($D1350&lt;&gt;"",VLOOKUP($D1350,'SINAPI JANEIRO-2022'!$1:$1048576,4,FALSE),"")</f>
        <v>14.52</v>
      </c>
      <c r="I1350" s="172">
        <f t="shared" ref="I1350:I1351" si="219">TRUNC(G1350*H1350,2)</f>
        <v>43.56</v>
      </c>
    </row>
    <row r="1351" spans="2:9" ht="25.5">
      <c r="B1351" s="156" t="s">
        <v>3573</v>
      </c>
      <c r="C1351" s="157" t="s">
        <v>3565</v>
      </c>
      <c r="D1351" s="56">
        <v>88267</v>
      </c>
      <c r="E1351" s="168" t="str">
        <f>IF($D1351&lt;&gt;"",VLOOKUP($D1351,'SINAPI JANEIRO-2022'!$A$1:G113775,2,FALSE),"")</f>
        <v>ENCANADOR OU BOMBEIRO HIDRÁULICO COM ENCARGOS COMPLEMENTARES</v>
      </c>
      <c r="F1351" s="169" t="str">
        <f>IF($D1351&lt;&gt;"",VLOOKUP($D1351,'SINAPI JANEIRO-2022'!$1:$1048576,3,FALSE),"")</f>
        <v>H</v>
      </c>
      <c r="G1351" s="198">
        <v>5</v>
      </c>
      <c r="H1351" s="171">
        <f>IF($D1351&lt;&gt;"",VLOOKUP($D1351,'SINAPI JANEIRO-2022'!$1:$1048576,4,FALSE),"")</f>
        <v>18.72</v>
      </c>
      <c r="I1351" s="172">
        <f t="shared" si="219"/>
        <v>93.6</v>
      </c>
    </row>
    <row r="1352" spans="2:9" ht="14.25" customHeight="1">
      <c r="B1352" s="156" t="s">
        <v>3576</v>
      </c>
      <c r="C1352" s="157" t="s">
        <v>3577</v>
      </c>
      <c r="D1352" s="56"/>
      <c r="E1352" s="52" t="s">
        <v>4255</v>
      </c>
      <c r="F1352" s="199" t="s">
        <v>3519</v>
      </c>
      <c r="G1352" s="198">
        <v>1</v>
      </c>
      <c r="H1352" s="207">
        <v>2580</v>
      </c>
      <c r="I1352" s="172">
        <f>TRUNC(G1352*H1352,2)</f>
        <v>2580</v>
      </c>
    </row>
    <row r="1353" spans="2:9" ht="14.25" customHeight="1">
      <c r="B1353" s="236"/>
      <c r="C1353" s="237"/>
      <c r="D1353" s="237"/>
      <c r="E1353" s="238"/>
      <c r="F1353" s="237"/>
      <c r="G1353" s="239"/>
      <c r="H1353" s="240"/>
      <c r="I1353" s="241"/>
    </row>
    <row r="1354" spans="2:9" ht="25.5" customHeight="1">
      <c r="B1354" s="164" t="s">
        <v>8308</v>
      </c>
      <c r="C1354" s="59"/>
      <c r="D1354" s="59"/>
      <c r="E1354" s="46" t="s">
        <v>11864</v>
      </c>
      <c r="F1354" s="47" t="s">
        <v>53</v>
      </c>
      <c r="G1354" s="165" t="s">
        <v>3925</v>
      </c>
      <c r="H1354" s="48"/>
      <c r="I1354" s="167">
        <f>SUM(I1355:I1358)</f>
        <v>366.97</v>
      </c>
    </row>
    <row r="1355" spans="2:9">
      <c r="B1355" s="49" t="s">
        <v>3576</v>
      </c>
      <c r="C1355" s="50" t="s">
        <v>3565</v>
      </c>
      <c r="D1355" s="54">
        <v>13</v>
      </c>
      <c r="E1355" s="168" t="str">
        <f>IF($D1355&lt;&gt;"",VLOOKUP($D1355,'SINAPI JANEIRO-2022'!$A$1:G113779,2,FALSE),"")</f>
        <v>ESTOPA</v>
      </c>
      <c r="F1355" s="169" t="str">
        <f>IF($D1355&lt;&gt;"",VLOOKUP($D1355,'SINAPI JANEIRO-2022'!$1:$1048576,3,FALSE),"")</f>
        <v xml:space="preserve">KG    </v>
      </c>
      <c r="G1355" s="170">
        <v>0.08</v>
      </c>
      <c r="H1355" s="171">
        <f>IF($D1355&lt;&gt;"",VLOOKUP($D1355,'SINAPI JANEIRO-2022'!$1:$1048576,4,FALSE),"")</f>
        <v>25.22</v>
      </c>
      <c r="I1355" s="172">
        <f t="shared" ref="I1355:I1358" si="220">TRUNC(G1355*H1355,2)</f>
        <v>2.0099999999999998</v>
      </c>
    </row>
    <row r="1356" spans="2:9" ht="25.5">
      <c r="B1356" s="49" t="s">
        <v>3576</v>
      </c>
      <c r="C1356" s="50" t="s">
        <v>3565</v>
      </c>
      <c r="D1356" s="54">
        <v>10414</v>
      </c>
      <c r="E1356" s="168" t="str">
        <f>IF($D1356&lt;&gt;"",VLOOKUP($D1356,'SINAPI JANEIRO-2022'!$A$1:G113780,2,FALSE),"")</f>
        <v>VALVULA DE RETENCAO VERTICAL, DE BRONZE (PN-16), 3", 200 PSI, EXTREMIDADES COM ROSCA</v>
      </c>
      <c r="F1356" s="169" t="str">
        <f>IF($D1356&lt;&gt;"",VLOOKUP($D1356,'SINAPI JANEIRO-2022'!$1:$1048576,3,FALSE),"")</f>
        <v xml:space="preserve">UN    </v>
      </c>
      <c r="G1356" s="170">
        <v>1</v>
      </c>
      <c r="H1356" s="171">
        <f>IF($D1356&lt;&gt;"",VLOOKUP($D1356,'SINAPI JANEIRO-2022'!$1:$1048576,4,FALSE),"")</f>
        <v>337.87</v>
      </c>
      <c r="I1356" s="172">
        <f t="shared" si="220"/>
        <v>337.87</v>
      </c>
    </row>
    <row r="1357" spans="2:9" ht="25.5">
      <c r="B1357" s="49" t="s">
        <v>3576</v>
      </c>
      <c r="C1357" s="50" t="s">
        <v>3565</v>
      </c>
      <c r="D1357" s="54">
        <v>88267</v>
      </c>
      <c r="E1357" s="168" t="str">
        <f>IF($D1357&lt;&gt;"",VLOOKUP($D1357,'SINAPI JANEIRO-2022'!$A$1:G113781,2,FALSE),"")</f>
        <v>ENCANADOR OU BOMBEIRO HIDRÁULICO COM ENCARGOS COMPLEMENTARES</v>
      </c>
      <c r="F1357" s="169" t="str">
        <f>IF($D1357&lt;&gt;"",VLOOKUP($D1357,'SINAPI JANEIRO-2022'!$1:$1048576,3,FALSE),"")</f>
        <v>H</v>
      </c>
      <c r="G1357" s="170">
        <v>0.8</v>
      </c>
      <c r="H1357" s="171">
        <f>IF($D1357&lt;&gt;"",VLOOKUP($D1357,'SINAPI JANEIRO-2022'!$1:$1048576,4,FALSE),"")</f>
        <v>18.72</v>
      </c>
      <c r="I1357" s="172">
        <f t="shared" si="220"/>
        <v>14.97</v>
      </c>
    </row>
    <row r="1358" spans="2:9">
      <c r="B1358" s="49" t="s">
        <v>3573</v>
      </c>
      <c r="C1358" s="50" t="s">
        <v>3565</v>
      </c>
      <c r="D1358" s="54">
        <v>88316</v>
      </c>
      <c r="E1358" s="168" t="str">
        <f>IF($D1358&lt;&gt;"",VLOOKUP($D1358,'SINAPI JANEIRO-2022'!$A$1:G113782,2,FALSE),"")</f>
        <v>SERVENTE COM ENCARGOS COMPLEMENTARES</v>
      </c>
      <c r="F1358" s="169" t="str">
        <f>IF($D1358&lt;&gt;"",VLOOKUP($D1358,'SINAPI JANEIRO-2022'!$1:$1048576,3,FALSE),"")</f>
        <v>H</v>
      </c>
      <c r="G1358" s="170">
        <v>0.8</v>
      </c>
      <c r="H1358" s="171">
        <f>IF($D1358&lt;&gt;"",VLOOKUP($D1358,'SINAPI JANEIRO-2022'!$1:$1048576,4,FALSE),"")</f>
        <v>15.16</v>
      </c>
      <c r="I1358" s="172">
        <f t="shared" si="220"/>
        <v>12.12</v>
      </c>
    </row>
    <row r="1359" spans="2:9" ht="27" customHeight="1">
      <c r="B1359" s="164" t="s">
        <v>11755</v>
      </c>
      <c r="C1359" s="59"/>
      <c r="D1359" s="59"/>
      <c r="E1359" s="46" t="s">
        <v>11863</v>
      </c>
      <c r="F1359" s="47" t="s">
        <v>53</v>
      </c>
      <c r="G1359" s="165" t="s">
        <v>3925</v>
      </c>
      <c r="H1359" s="48"/>
      <c r="I1359" s="167">
        <f>SUM(I1360:I1363)</f>
        <v>392.58000000000004</v>
      </c>
    </row>
    <row r="1360" spans="2:9" ht="22.5" customHeight="1">
      <c r="B1360" s="49" t="s">
        <v>3576</v>
      </c>
      <c r="C1360" s="50" t="s">
        <v>3565</v>
      </c>
      <c r="D1360" s="54">
        <v>87316</v>
      </c>
      <c r="E1360" s="168" t="str">
        <f>IF($D1360&lt;&gt;"",VLOOKUP($D1360,'SINAPI JANEIRO-2022'!$A$1:G113784,2,FALSE),"")</f>
        <v>ARGAMASSA TRAÇO 1:4 (EM VOLUME DE CIMENTO E AREIA GROSSA ÚMIDA) PARA CHAPISCO CONVENCIONAL, PREPARO MECÂNICO COM BETONEIRA 400 L. AF_08/2019</v>
      </c>
      <c r="F1360" s="169" t="str">
        <f>IF($D1360&lt;&gt;"",VLOOKUP($D1360,'SINAPI JANEIRO-2022'!$1:$1048576,3,FALSE),"")</f>
        <v>M3</v>
      </c>
      <c r="G1360" s="170">
        <v>0.01</v>
      </c>
      <c r="H1360" s="171">
        <f>IF($D1360&lt;&gt;"",VLOOKUP($D1360,'SINAPI JANEIRO-2022'!$1:$1048576,4,FALSE),"")</f>
        <v>388.63</v>
      </c>
      <c r="I1360" s="172">
        <f t="shared" ref="I1360:I1363" si="221">TRUNC(G1360*H1360,2)</f>
        <v>3.88</v>
      </c>
    </row>
    <row r="1361" spans="2:9" ht="14.25" customHeight="1">
      <c r="B1361" s="49" t="s">
        <v>3576</v>
      </c>
      <c r="C1361" s="50" t="s">
        <v>3565</v>
      </c>
      <c r="D1361" s="54">
        <v>88309</v>
      </c>
      <c r="E1361" s="168" t="str">
        <f>IF($D1361&lt;&gt;"",VLOOKUP($D1361,'SINAPI JANEIRO-2022'!$A$1:G113785,2,FALSE),"")</f>
        <v>PEDREIRO COM ENCARGOS COMPLEMENTARES</v>
      </c>
      <c r="F1361" s="169" t="str">
        <f>IF($D1361&lt;&gt;"",VLOOKUP($D1361,'SINAPI JANEIRO-2022'!$1:$1048576,3,FALSE),"")</f>
        <v>H</v>
      </c>
      <c r="G1361" s="170">
        <v>1.5</v>
      </c>
      <c r="H1361" s="171">
        <f>IF($D1361&lt;&gt;"",VLOOKUP($D1361,'SINAPI JANEIRO-2022'!$1:$1048576,4,FALSE),"")</f>
        <v>18.86</v>
      </c>
      <c r="I1361" s="172">
        <f t="shared" si="221"/>
        <v>28.29</v>
      </c>
    </row>
    <row r="1362" spans="2:9" ht="14.25" customHeight="1">
      <c r="B1362" s="49" t="s">
        <v>3576</v>
      </c>
      <c r="C1362" s="50" t="s">
        <v>3565</v>
      </c>
      <c r="D1362" s="54">
        <v>88316</v>
      </c>
      <c r="E1362" s="168" t="str">
        <f>IF($D1362&lt;&gt;"",VLOOKUP($D1362,'SINAPI JANEIRO-2022'!$A$1:G113786,2,FALSE),"")</f>
        <v>SERVENTE COM ENCARGOS COMPLEMENTARES</v>
      </c>
      <c r="F1362" s="169" t="str">
        <f>IF($D1362&lt;&gt;"",VLOOKUP($D1362,'SINAPI JANEIRO-2022'!$1:$1048576,3,FALSE),"")</f>
        <v>H</v>
      </c>
      <c r="G1362" s="170">
        <v>1.5</v>
      </c>
      <c r="H1362" s="171">
        <f>IF($D1362&lt;&gt;"",VLOOKUP($D1362,'SINAPI JANEIRO-2022'!$1:$1048576,4,FALSE),"")</f>
        <v>15.16</v>
      </c>
      <c r="I1362" s="172">
        <f t="shared" si="221"/>
        <v>22.74</v>
      </c>
    </row>
    <row r="1363" spans="2:9" ht="27" customHeight="1">
      <c r="B1363" s="49" t="s">
        <v>3573</v>
      </c>
      <c r="C1363" s="50" t="s">
        <v>3565</v>
      </c>
      <c r="D1363" s="54">
        <v>14112</v>
      </c>
      <c r="E1363" s="168" t="str">
        <f>IF($D1363&lt;&gt;"",VLOOKUP($D1363,'SINAPI JANEIRO-2022'!$A$1:G113787,2,FALSE),"")</f>
        <v>TAMPAO FOFO SIMPLES COM BASE, CLASSE A15 CARGA MAX 1,5 T, *400 X 600* MM, REDE TELEFONE</v>
      </c>
      <c r="F1363" s="169" t="str">
        <f>IF($D1363&lt;&gt;"",VLOOKUP($D1363,'SINAPI JANEIRO-2022'!$1:$1048576,3,FALSE),"")</f>
        <v xml:space="preserve">UN    </v>
      </c>
      <c r="G1363" s="170">
        <v>1</v>
      </c>
      <c r="H1363" s="171">
        <f>IF($D1363&lt;&gt;"",VLOOKUP($D1363,'SINAPI JANEIRO-2022'!$1:$1048576,4,FALSE),"")</f>
        <v>337.67</v>
      </c>
      <c r="I1363" s="172">
        <f t="shared" si="221"/>
        <v>337.67</v>
      </c>
    </row>
    <row r="1364" spans="2:9" ht="14.25" customHeight="1">
      <c r="B1364" s="164" t="s">
        <v>11838</v>
      </c>
      <c r="C1364" s="59"/>
      <c r="D1364" s="59"/>
      <c r="E1364" s="46" t="s">
        <v>11839</v>
      </c>
      <c r="F1364" s="47" t="s">
        <v>53</v>
      </c>
      <c r="G1364" s="165" t="s">
        <v>3925</v>
      </c>
      <c r="H1364" s="48"/>
      <c r="I1364" s="167">
        <f>SUM(I1365:I1368)</f>
        <v>200.38000000000002</v>
      </c>
    </row>
    <row r="1365" spans="2:9" ht="25.5">
      <c r="B1365" s="49" t="s">
        <v>3573</v>
      </c>
      <c r="C1365" s="50" t="s">
        <v>3565</v>
      </c>
      <c r="D1365" s="54">
        <v>88248</v>
      </c>
      <c r="E1365" s="168" t="str">
        <f>IF($D1365&lt;&gt;"",VLOOKUP($D1365,'SINAPI JANEIRO-2022'!$A$1:G113789,2,FALSE),"")</f>
        <v>AUXILIAR DE ENCANADOR OU BOMBEIRO HIDRÁULICO COM ENCARGOS COMPLEMENTARES</v>
      </c>
      <c r="F1365" s="169" t="str">
        <f>IF($D1365&lt;&gt;"",VLOOKUP($D1365,'SINAPI JANEIRO-2022'!$1:$1048576,3,FALSE),"")</f>
        <v>H</v>
      </c>
      <c r="G1365" s="170">
        <v>0.45739999999999997</v>
      </c>
      <c r="H1365" s="171">
        <f>IF($D1365&lt;&gt;"",VLOOKUP($D1365,'SINAPI JANEIRO-2022'!$1:$1048576,4,FALSE),"")</f>
        <v>14.52</v>
      </c>
      <c r="I1365" s="172">
        <f t="shared" ref="I1365:I1368" si="222">TRUNC(G1365*H1365,2)</f>
        <v>6.64</v>
      </c>
    </row>
    <row r="1366" spans="2:9" ht="25.5">
      <c r="B1366" s="49" t="s">
        <v>3573</v>
      </c>
      <c r="C1366" s="50" t="s">
        <v>3565</v>
      </c>
      <c r="D1366" s="54">
        <v>88267</v>
      </c>
      <c r="E1366" s="168" t="str">
        <f>IF($D1366&lt;&gt;"",VLOOKUP($D1366,'SINAPI JANEIRO-2022'!$A$1:G113790,2,FALSE),"")</f>
        <v>ENCANADOR OU BOMBEIRO HIDRÁULICO COM ENCARGOS COMPLEMENTARES</v>
      </c>
      <c r="F1366" s="169" t="str">
        <f>IF($D1366&lt;&gt;"",VLOOKUP($D1366,'SINAPI JANEIRO-2022'!$1:$1048576,3,FALSE),"")</f>
        <v>H</v>
      </c>
      <c r="G1366" s="170">
        <v>0.45739999999999997</v>
      </c>
      <c r="H1366" s="171">
        <f>IF($D1366&lt;&gt;"",VLOOKUP($D1366,'SINAPI JANEIRO-2022'!$1:$1048576,4,FALSE),"")</f>
        <v>18.72</v>
      </c>
      <c r="I1366" s="172">
        <f t="shared" si="222"/>
        <v>8.56</v>
      </c>
    </row>
    <row r="1367" spans="2:9" ht="38.25">
      <c r="B1367" s="49" t="s">
        <v>3576</v>
      </c>
      <c r="C1367" s="50" t="s">
        <v>3565</v>
      </c>
      <c r="D1367" s="54">
        <v>4350</v>
      </c>
      <c r="E1367" s="168" t="str">
        <f>IF($D1367&lt;&gt;"",VLOOKUP($D1367,'SINAPI JANEIRO-2022'!$A$1:G113791,2,FALSE),"")</f>
        <v>BUCHA DE NYLON, DIAMETRO DO FURO 8 MM, COMPRIMENTO 40 MM, COM PARAFUSO DE ROSCA SOBERBA, CABECA CHATA, FENDA SIMPLES, 4,8 X 50 MM</v>
      </c>
      <c r="F1367" s="169" t="str">
        <f>IF($D1367&lt;&gt;"",VLOOKUP($D1367,'SINAPI JANEIRO-2022'!$1:$1048576,3,FALSE),"")</f>
        <v xml:space="preserve">UN    </v>
      </c>
      <c r="G1367" s="170">
        <v>2</v>
      </c>
      <c r="H1367" s="171">
        <f>IF($D1367&lt;&gt;"",VLOOKUP($D1367,'SINAPI JANEIRO-2022'!$1:$1048576,4,FALSE),"")</f>
        <v>0.66</v>
      </c>
      <c r="I1367" s="172">
        <f t="shared" si="222"/>
        <v>1.32</v>
      </c>
    </row>
    <row r="1368" spans="2:9" ht="25.5">
      <c r="B1368" s="49" t="s">
        <v>3576</v>
      </c>
      <c r="C1368" s="50" t="s">
        <v>3565</v>
      </c>
      <c r="D1368" s="54">
        <v>10892</v>
      </c>
      <c r="E1368" s="168" t="str">
        <f>IF($D1368&lt;&gt;"",VLOOKUP($D1368,'SINAPI JANEIRO-2022'!$A$1:G113792,2,FALSE),"")</f>
        <v>EXTINTOR DE INCENDIO PORTATIL COM CARGA DE PO QUIMICO SECO (PQS) DE 6 KG, CLASSE BC</v>
      </c>
      <c r="F1368" s="169" t="str">
        <f>IF($D1368&lt;&gt;"",VLOOKUP($D1368,'SINAPI JANEIRO-2022'!$1:$1048576,3,FALSE),"")</f>
        <v xml:space="preserve">UN    </v>
      </c>
      <c r="G1368" s="170">
        <v>1</v>
      </c>
      <c r="H1368" s="171">
        <f>IF($D1368&lt;&gt;"",VLOOKUP($D1368,'SINAPI JANEIRO-2022'!$1:$1048576,4,FALSE),"")</f>
        <v>183.86</v>
      </c>
      <c r="I1368" s="172">
        <f t="shared" si="222"/>
        <v>183.86</v>
      </c>
    </row>
    <row r="1369" spans="2:9" ht="14.25" customHeight="1">
      <c r="B1369" s="164" t="s">
        <v>11840</v>
      </c>
      <c r="C1369" s="59"/>
      <c r="D1369" s="59"/>
      <c r="E1369" s="46" t="s">
        <v>11841</v>
      </c>
      <c r="F1369" s="47" t="s">
        <v>53</v>
      </c>
      <c r="G1369" s="165" t="s">
        <v>3925</v>
      </c>
      <c r="H1369" s="48"/>
      <c r="I1369" s="167">
        <f>SUM(I1370:I1373)</f>
        <v>568.1</v>
      </c>
    </row>
    <row r="1370" spans="2:9" ht="25.5">
      <c r="B1370" s="49" t="s">
        <v>3573</v>
      </c>
      <c r="C1370" s="50" t="s">
        <v>3565</v>
      </c>
      <c r="D1370" s="54">
        <v>88248</v>
      </c>
      <c r="E1370" s="168" t="str">
        <f>IF($D1370&lt;&gt;"",VLOOKUP($D1370,'SINAPI JANEIRO-2022'!$A$1:G113794,2,FALSE),"")</f>
        <v>AUXILIAR DE ENCANADOR OU BOMBEIRO HIDRÁULICO COM ENCARGOS COMPLEMENTARES</v>
      </c>
      <c r="F1370" s="169" t="str">
        <f>IF($D1370&lt;&gt;"",VLOOKUP($D1370,'SINAPI JANEIRO-2022'!$1:$1048576,3,FALSE),"")</f>
        <v>H</v>
      </c>
      <c r="G1370" s="170">
        <v>0.45739999999999997</v>
      </c>
      <c r="H1370" s="171">
        <f>IF($D1370&lt;&gt;"",VLOOKUP($D1370,'SINAPI JANEIRO-2022'!$1:$1048576,4,FALSE),"")</f>
        <v>14.52</v>
      </c>
      <c r="I1370" s="172">
        <f t="shared" ref="I1370:I1373" si="223">TRUNC(G1370*H1370,2)</f>
        <v>6.64</v>
      </c>
    </row>
    <row r="1371" spans="2:9" ht="25.5">
      <c r="B1371" s="49" t="s">
        <v>3573</v>
      </c>
      <c r="C1371" s="50" t="s">
        <v>3565</v>
      </c>
      <c r="D1371" s="54">
        <v>88267</v>
      </c>
      <c r="E1371" s="168" t="str">
        <f>IF($D1371&lt;&gt;"",VLOOKUP($D1371,'SINAPI JANEIRO-2022'!$A$1:G113795,2,FALSE),"")</f>
        <v>ENCANADOR OU BOMBEIRO HIDRÁULICO COM ENCARGOS COMPLEMENTARES</v>
      </c>
      <c r="F1371" s="169" t="str">
        <f>IF($D1371&lt;&gt;"",VLOOKUP($D1371,'SINAPI JANEIRO-2022'!$1:$1048576,3,FALSE),"")</f>
        <v>H</v>
      </c>
      <c r="G1371" s="170">
        <v>0.45739999999999997</v>
      </c>
      <c r="H1371" s="171">
        <f>IF($D1371&lt;&gt;"",VLOOKUP($D1371,'SINAPI JANEIRO-2022'!$1:$1048576,4,FALSE),"")</f>
        <v>18.72</v>
      </c>
      <c r="I1371" s="172">
        <f t="shared" si="223"/>
        <v>8.56</v>
      </c>
    </row>
    <row r="1372" spans="2:9" ht="38.25">
      <c r="B1372" s="49" t="s">
        <v>3576</v>
      </c>
      <c r="C1372" s="50" t="s">
        <v>3565</v>
      </c>
      <c r="D1372" s="54">
        <v>4350</v>
      </c>
      <c r="E1372" s="168" t="str">
        <f>IF($D1372&lt;&gt;"",VLOOKUP($D1372,'SINAPI JANEIRO-2022'!$A$1:G113796,2,FALSE),"")</f>
        <v>BUCHA DE NYLON, DIAMETRO DO FURO 8 MM, COMPRIMENTO 40 MM, COM PARAFUSO DE ROSCA SOBERBA, CABECA CHATA, FENDA SIMPLES, 4,8 X 50 MM</v>
      </c>
      <c r="F1372" s="169" t="str">
        <f>IF($D1372&lt;&gt;"",VLOOKUP($D1372,'SINAPI JANEIRO-2022'!$1:$1048576,3,FALSE),"")</f>
        <v xml:space="preserve">UN    </v>
      </c>
      <c r="G1372" s="170">
        <v>2</v>
      </c>
      <c r="H1372" s="171">
        <f>IF($D1372&lt;&gt;"",VLOOKUP($D1372,'SINAPI JANEIRO-2022'!$1:$1048576,4,FALSE),"")</f>
        <v>0.66</v>
      </c>
      <c r="I1372" s="172">
        <f t="shared" si="223"/>
        <v>1.32</v>
      </c>
    </row>
    <row r="1373" spans="2:9" ht="25.5">
      <c r="B1373" s="49" t="s">
        <v>3576</v>
      </c>
      <c r="C1373" s="50" t="s">
        <v>3565</v>
      </c>
      <c r="D1373" s="54">
        <v>10889</v>
      </c>
      <c r="E1373" s="168" t="str">
        <f>IF($D1373&lt;&gt;"",VLOOKUP($D1373,'SINAPI JANEIRO-2022'!$A$1:G113797,2,FALSE),"")</f>
        <v>EXTINTOR DE INCENDIO PORTATIL COM CARGA DE GAS CARBONICO CO2 DE 6 KG, CLASSE BC</v>
      </c>
      <c r="F1373" s="169" t="str">
        <f>IF($D1373&lt;&gt;"",VLOOKUP($D1373,'SINAPI JANEIRO-2022'!$1:$1048576,3,FALSE),"")</f>
        <v xml:space="preserve">UN    </v>
      </c>
      <c r="G1373" s="170">
        <v>1</v>
      </c>
      <c r="H1373" s="171">
        <f>IF($D1373&lt;&gt;"",VLOOKUP($D1373,'SINAPI JANEIRO-2022'!$1:$1048576,4,FALSE),"")</f>
        <v>551.58000000000004</v>
      </c>
      <c r="I1373" s="172">
        <f t="shared" si="223"/>
        <v>551.58000000000004</v>
      </c>
    </row>
    <row r="1374" spans="2:9" ht="14.25" customHeight="1">
      <c r="B1374" s="164" t="s">
        <v>11842</v>
      </c>
      <c r="C1374" s="59"/>
      <c r="D1374" s="59"/>
      <c r="E1374" s="46" t="s">
        <v>11843</v>
      </c>
      <c r="F1374" s="47" t="s">
        <v>1</v>
      </c>
      <c r="G1374" s="165" t="s">
        <v>3925</v>
      </c>
      <c r="H1374" s="48"/>
      <c r="I1374" s="167">
        <f>SUM(I1375:I1377)</f>
        <v>135.29999999999998</v>
      </c>
    </row>
    <row r="1375" spans="2:9" ht="25.5">
      <c r="B1375" s="49" t="s">
        <v>3573</v>
      </c>
      <c r="C1375" s="50" t="s">
        <v>3565</v>
      </c>
      <c r="D1375" s="54">
        <v>88248</v>
      </c>
      <c r="E1375" s="168" t="str">
        <f>IF($D1375&lt;&gt;"",VLOOKUP($D1375,'SINAPI JANEIRO-2022'!$A$1:G113799,2,FALSE),"")</f>
        <v>AUXILIAR DE ENCANADOR OU BOMBEIRO HIDRÁULICO COM ENCARGOS COMPLEMENTARES</v>
      </c>
      <c r="F1375" s="169" t="str">
        <f>IF($D1375&lt;&gt;"",VLOOKUP($D1375,'SINAPI JANEIRO-2022'!$1:$1048576,3,FALSE),"")</f>
        <v>H</v>
      </c>
      <c r="G1375" s="170">
        <v>0.34499999999999997</v>
      </c>
      <c r="H1375" s="171">
        <f>IF($D1375&lt;&gt;"",VLOOKUP($D1375,'SINAPI JANEIRO-2022'!$1:$1048576,4,FALSE),"")</f>
        <v>14.52</v>
      </c>
      <c r="I1375" s="172">
        <f t="shared" ref="I1375:I1377" si="224">TRUNC(G1375*H1375,2)</f>
        <v>5</v>
      </c>
    </row>
    <row r="1376" spans="2:9" ht="25.5">
      <c r="B1376" s="49" t="s">
        <v>3573</v>
      </c>
      <c r="C1376" s="50" t="s">
        <v>3565</v>
      </c>
      <c r="D1376" s="54">
        <v>88267</v>
      </c>
      <c r="E1376" s="168" t="str">
        <f>IF($D1376&lt;&gt;"",VLOOKUP($D1376,'SINAPI JANEIRO-2022'!$A$1:G113800,2,FALSE),"")</f>
        <v>ENCANADOR OU BOMBEIRO HIDRÁULICO COM ENCARGOS COMPLEMENTARES</v>
      </c>
      <c r="F1376" s="169" t="str">
        <f>IF($D1376&lt;&gt;"",VLOOKUP($D1376,'SINAPI JANEIRO-2022'!$1:$1048576,3,FALSE),"")</f>
        <v>H</v>
      </c>
      <c r="G1376" s="170">
        <v>0.34499999999999997</v>
      </c>
      <c r="H1376" s="171">
        <f>IF($D1376&lt;&gt;"",VLOOKUP($D1376,'SINAPI JANEIRO-2022'!$1:$1048576,4,FALSE),"")</f>
        <v>18.72</v>
      </c>
      <c r="I1376" s="172">
        <f t="shared" si="224"/>
        <v>6.45</v>
      </c>
    </row>
    <row r="1377" spans="2:9" ht="25.5">
      <c r="B1377" s="49" t="s">
        <v>3576</v>
      </c>
      <c r="C1377" s="50" t="s">
        <v>3565</v>
      </c>
      <c r="D1377" s="54">
        <v>7701</v>
      </c>
      <c r="E1377" s="168" t="str">
        <f>IF($D1377&lt;&gt;"",VLOOKUP($D1377,'SINAPI JANEIRO-2022'!$A$1:G113801,2,FALSE),"")</f>
        <v>TUBO ACO GALVANIZADO COM COSTURA, CLASSE MEDIA, DN 2.1/2", E = *3,65* MM, PESO *6,51* KG/M (NBR 5580)</v>
      </c>
      <c r="F1377" s="169" t="str">
        <f>IF($D1377&lt;&gt;"",VLOOKUP($D1377,'SINAPI JANEIRO-2022'!$1:$1048576,3,FALSE),"")</f>
        <v xml:space="preserve">M     </v>
      </c>
      <c r="G1377" s="170">
        <v>1.0389999999999999</v>
      </c>
      <c r="H1377" s="171">
        <f>IF($D1377&lt;&gt;"",VLOOKUP($D1377,'SINAPI JANEIRO-2022'!$1:$1048576,4,FALSE),"")</f>
        <v>119.21</v>
      </c>
      <c r="I1377" s="172">
        <f t="shared" si="224"/>
        <v>123.85</v>
      </c>
    </row>
    <row r="1378" spans="2:9" ht="14.25" customHeight="1">
      <c r="B1378" s="164" t="s">
        <v>11844</v>
      </c>
      <c r="C1378" s="59"/>
      <c r="D1378" s="59"/>
      <c r="E1378" s="46" t="s">
        <v>11845</v>
      </c>
      <c r="F1378" s="47" t="s">
        <v>1</v>
      </c>
      <c r="G1378" s="165" t="s">
        <v>3925</v>
      </c>
      <c r="H1378" s="48"/>
      <c r="I1378" s="167">
        <f>SUM(I1379:I1381)</f>
        <v>15.87</v>
      </c>
    </row>
    <row r="1379" spans="2:9" ht="25.5">
      <c r="B1379" s="49" t="s">
        <v>3573</v>
      </c>
      <c r="C1379" s="50" t="s">
        <v>3565</v>
      </c>
      <c r="D1379" s="54">
        <v>88248</v>
      </c>
      <c r="E1379" s="168" t="str">
        <f>IF($D1379&lt;&gt;"",VLOOKUP($D1379,'SINAPI JANEIRO-2022'!$A$1:G113803,2,FALSE),"")</f>
        <v>AUXILIAR DE ENCANADOR OU BOMBEIRO HIDRÁULICO COM ENCARGOS COMPLEMENTARES</v>
      </c>
      <c r="F1379" s="169" t="str">
        <f>IF($D1379&lt;&gt;"",VLOOKUP($D1379,'SINAPI JANEIRO-2022'!$1:$1048576,3,FALSE),"")</f>
        <v>H</v>
      </c>
      <c r="G1379" s="170">
        <v>0.5</v>
      </c>
      <c r="H1379" s="171">
        <f>IF($D1379&lt;&gt;"",VLOOKUP($D1379,'SINAPI JANEIRO-2022'!$1:$1048576,4,FALSE),"")</f>
        <v>14.52</v>
      </c>
      <c r="I1379" s="172">
        <f t="shared" ref="I1379:I1381" si="225">TRUNC(G1379*H1379,2)</f>
        <v>7.26</v>
      </c>
    </row>
    <row r="1380" spans="2:9" ht="25.5">
      <c r="B1380" s="49" t="s">
        <v>3573</v>
      </c>
      <c r="C1380" s="50" t="s">
        <v>3565</v>
      </c>
      <c r="D1380" s="54">
        <v>88267</v>
      </c>
      <c r="E1380" s="168" t="str">
        <f>IF($D1380&lt;&gt;"",VLOOKUP($D1380,'SINAPI JANEIRO-2022'!$A$1:G113804,2,FALSE),"")</f>
        <v>ENCANADOR OU BOMBEIRO HIDRÁULICO COM ENCARGOS COMPLEMENTARES</v>
      </c>
      <c r="F1380" s="169" t="str">
        <f>IF($D1380&lt;&gt;"",VLOOKUP($D1380,'SINAPI JANEIRO-2022'!$1:$1048576,3,FALSE),"")</f>
        <v>H</v>
      </c>
      <c r="G1380" s="170">
        <v>0.33</v>
      </c>
      <c r="H1380" s="171">
        <f>IF($D1380&lt;&gt;"",VLOOKUP($D1380,'SINAPI JANEIRO-2022'!$1:$1048576,4,FALSE),"")</f>
        <v>18.72</v>
      </c>
      <c r="I1380" s="172">
        <f t="shared" si="225"/>
        <v>6.17</v>
      </c>
    </row>
    <row r="1381" spans="2:9" ht="25.5">
      <c r="B1381" s="49" t="s">
        <v>3576</v>
      </c>
      <c r="C1381" s="50" t="s">
        <v>3565</v>
      </c>
      <c r="D1381" s="54">
        <v>7343</v>
      </c>
      <c r="E1381" s="168" t="str">
        <f>IF($D1381&lt;&gt;"",VLOOKUP($D1381,'SINAPI JANEIRO-2022'!$A$1:G113805,2,FALSE),"")</f>
        <v>TINTA ACRILICA A BASE DE SOLVENTE, PARA SINALIZACAO HORIZONTAL VIARIA (NBR 11862)</v>
      </c>
      <c r="F1381" s="169" t="str">
        <f>IF($D1381&lt;&gt;"",VLOOKUP($D1381,'SINAPI JANEIRO-2022'!$1:$1048576,3,FALSE),"")</f>
        <v xml:space="preserve">L     </v>
      </c>
      <c r="G1381" s="170">
        <v>0.35</v>
      </c>
      <c r="H1381" s="171">
        <f>IF($D1381&lt;&gt;"",VLOOKUP($D1381,'SINAPI JANEIRO-2022'!$1:$1048576,4,FALSE),"")</f>
        <v>6.99</v>
      </c>
      <c r="I1381" s="172">
        <f t="shared" si="225"/>
        <v>2.44</v>
      </c>
    </row>
    <row r="1382" spans="2:9" ht="14.25" customHeight="1">
      <c r="B1382" s="164" t="s">
        <v>11846</v>
      </c>
      <c r="C1382" s="59"/>
      <c r="D1382" s="59"/>
      <c r="E1382" s="46" t="s">
        <v>11847</v>
      </c>
      <c r="F1382" s="47" t="s">
        <v>1</v>
      </c>
      <c r="G1382" s="165" t="s">
        <v>3925</v>
      </c>
      <c r="H1382" s="48"/>
      <c r="I1382" s="167">
        <f>SUM(I1383:I1385)</f>
        <v>15.87</v>
      </c>
    </row>
    <row r="1383" spans="2:9" ht="25.5">
      <c r="B1383" s="49" t="s">
        <v>3573</v>
      </c>
      <c r="C1383" s="50" t="s">
        <v>3565</v>
      </c>
      <c r="D1383" s="54">
        <v>88248</v>
      </c>
      <c r="E1383" s="168" t="str">
        <f>IF($D1383&lt;&gt;"",VLOOKUP($D1383,'SINAPI JANEIRO-2022'!$A$1:G113807,2,FALSE),"")</f>
        <v>AUXILIAR DE ENCANADOR OU BOMBEIRO HIDRÁULICO COM ENCARGOS COMPLEMENTARES</v>
      </c>
      <c r="F1383" s="169" t="str">
        <f>IF($D1383&lt;&gt;"",VLOOKUP($D1383,'SINAPI JANEIRO-2022'!$1:$1048576,3,FALSE),"")</f>
        <v>H</v>
      </c>
      <c r="G1383" s="170">
        <v>0.5</v>
      </c>
      <c r="H1383" s="171">
        <f>IF($D1383&lt;&gt;"",VLOOKUP($D1383,'SINAPI JANEIRO-2022'!$1:$1048576,4,FALSE),"")</f>
        <v>14.52</v>
      </c>
      <c r="I1383" s="172">
        <f t="shared" ref="I1383:I1385" si="226">TRUNC(G1383*H1383,2)</f>
        <v>7.26</v>
      </c>
    </row>
    <row r="1384" spans="2:9" ht="25.5">
      <c r="B1384" s="49" t="s">
        <v>3573</v>
      </c>
      <c r="C1384" s="50" t="s">
        <v>3565</v>
      </c>
      <c r="D1384" s="54">
        <v>88267</v>
      </c>
      <c r="E1384" s="168" t="str">
        <f>IF($D1384&lt;&gt;"",VLOOKUP($D1384,'SINAPI JANEIRO-2022'!$A$1:G113808,2,FALSE),"")</f>
        <v>ENCANADOR OU BOMBEIRO HIDRÁULICO COM ENCARGOS COMPLEMENTARES</v>
      </c>
      <c r="F1384" s="169" t="str">
        <f>IF($D1384&lt;&gt;"",VLOOKUP($D1384,'SINAPI JANEIRO-2022'!$1:$1048576,3,FALSE),"")</f>
        <v>H</v>
      </c>
      <c r="G1384" s="170">
        <v>0.33</v>
      </c>
      <c r="H1384" s="171">
        <f>IF($D1384&lt;&gt;"",VLOOKUP($D1384,'SINAPI JANEIRO-2022'!$1:$1048576,4,FALSE),"")</f>
        <v>18.72</v>
      </c>
      <c r="I1384" s="172">
        <f t="shared" si="226"/>
        <v>6.17</v>
      </c>
    </row>
    <row r="1385" spans="2:9" ht="25.5">
      <c r="B1385" s="49" t="s">
        <v>3576</v>
      </c>
      <c r="C1385" s="50" t="s">
        <v>3565</v>
      </c>
      <c r="D1385" s="54">
        <v>7343</v>
      </c>
      <c r="E1385" s="168" t="str">
        <f>IF($D1385&lt;&gt;"",VLOOKUP($D1385,'SINAPI JANEIRO-2022'!$A$1:G113809,2,FALSE),"")</f>
        <v>TINTA ACRILICA A BASE DE SOLVENTE, PARA SINALIZACAO HORIZONTAL VIARIA (NBR 11862)</v>
      </c>
      <c r="F1385" s="169" t="str">
        <f>IF($D1385&lt;&gt;"",VLOOKUP($D1385,'SINAPI JANEIRO-2022'!$1:$1048576,3,FALSE),"")</f>
        <v xml:space="preserve">L     </v>
      </c>
      <c r="G1385" s="170">
        <v>0.35</v>
      </c>
      <c r="H1385" s="171">
        <f>IF($D1385&lt;&gt;"",VLOOKUP($D1385,'SINAPI JANEIRO-2022'!$1:$1048576,4,FALSE),"")</f>
        <v>6.99</v>
      </c>
      <c r="I1385" s="172">
        <f t="shared" si="226"/>
        <v>2.44</v>
      </c>
    </row>
    <row r="1386" spans="2:9" ht="14.25" customHeight="1">
      <c r="B1386" s="258"/>
      <c r="C1386" s="259"/>
      <c r="D1386" s="260"/>
      <c r="E1386" s="261"/>
      <c r="F1386" s="259"/>
      <c r="G1386" s="262"/>
      <c r="H1386" s="263"/>
      <c r="I1386" s="264"/>
    </row>
    <row r="1387" spans="2:9" ht="14.25" customHeight="1">
      <c r="B1387" s="258"/>
      <c r="C1387" s="259"/>
      <c r="D1387" s="260"/>
      <c r="E1387" s="261"/>
      <c r="F1387" s="259"/>
      <c r="G1387" s="262"/>
      <c r="H1387" s="263"/>
      <c r="I1387" s="264"/>
    </row>
    <row r="1388" spans="2:9" ht="14.25" customHeight="1">
      <c r="B1388" s="258"/>
      <c r="C1388" s="259"/>
      <c r="D1388" s="260"/>
      <c r="E1388" s="261"/>
      <c r="F1388" s="259"/>
      <c r="G1388" s="262"/>
      <c r="H1388" s="263"/>
      <c r="I1388" s="264"/>
    </row>
    <row r="1389" spans="2:9" ht="18" customHeight="1">
      <c r="B1389" s="254" t="s">
        <v>3782</v>
      </c>
      <c r="C1389" s="255"/>
      <c r="D1389" s="255"/>
      <c r="E1389" s="255"/>
      <c r="F1389" s="255"/>
      <c r="G1389" s="255"/>
      <c r="H1389" s="255"/>
      <c r="I1389" s="256"/>
    </row>
    <row r="1390" spans="2:9" ht="14.25" customHeight="1">
      <c r="B1390" s="180"/>
      <c r="C1390" s="181"/>
      <c r="D1390" s="181"/>
      <c r="E1390" s="182"/>
      <c r="F1390" s="181"/>
      <c r="G1390" s="183"/>
      <c r="H1390" s="181"/>
      <c r="I1390" s="185"/>
    </row>
    <row r="1391" spans="2:9" ht="51">
      <c r="B1391" s="164" t="s">
        <v>12027</v>
      </c>
      <c r="C1391" s="59"/>
      <c r="D1391" s="59"/>
      <c r="E1391" s="46" t="s">
        <v>12028</v>
      </c>
      <c r="F1391" s="47" t="s">
        <v>53</v>
      </c>
      <c r="G1391" s="165" t="s">
        <v>3925</v>
      </c>
      <c r="H1391" s="48"/>
      <c r="I1391" s="167">
        <f>SUM(I1392:I1395)</f>
        <v>420.37</v>
      </c>
    </row>
    <row r="1392" spans="2:9" ht="38.25">
      <c r="B1392" s="49" t="s">
        <v>3573</v>
      </c>
      <c r="C1392" s="50" t="s">
        <v>3565</v>
      </c>
      <c r="D1392" s="54">
        <v>87367</v>
      </c>
      <c r="E1392" s="168" t="str">
        <f>IF($D1392&lt;&gt;"",VLOOKUP($D1392,'SINAPI JANEIRO-2022'!$A$1:G113816,2,FALSE),"")</f>
        <v>ARGAMASSA TRAÇO 1:1:6 (EM VOLUME DE CIMENTO, CAL E AREIA MÉDIA ÚMIDA) PARA EMBOÇO/MASSA ÚNICA/ASSENTAMENTO DE ALVENARIA DE VEDAÇÃO, PREPARO MANUAL. AF_08/2019</v>
      </c>
      <c r="F1392" s="169" t="str">
        <f>IF($D1392&lt;&gt;"",VLOOKUP($D1392,'SINAPI JANEIRO-2022'!$1:$1048576,3,FALSE),"")</f>
        <v>M3</v>
      </c>
      <c r="G1392" s="170">
        <v>1.17E-2</v>
      </c>
      <c r="H1392" s="171">
        <f>IF($D1392&lt;&gt;"",VLOOKUP($D1392,'SINAPI JANEIRO-2022'!$1:$1048576,4,FALSE),"")</f>
        <v>533.36</v>
      </c>
      <c r="I1392" s="172">
        <f t="shared" ref="I1392:I1394" si="227">TRUNC(G1392*H1392,2)</f>
        <v>6.24</v>
      </c>
    </row>
    <row r="1393" spans="2:9">
      <c r="B1393" s="49" t="s">
        <v>3573</v>
      </c>
      <c r="C1393" s="50" t="s">
        <v>3565</v>
      </c>
      <c r="D1393" s="54">
        <v>88247</v>
      </c>
      <c r="E1393" s="168" t="str">
        <f>IF($D1393&lt;&gt;"",VLOOKUP($D1393,'SINAPI JANEIRO-2022'!$A$1:G113817,2,FALSE),"")</f>
        <v>AUXILIAR DE ELETRICISTA COM ENCARGOS COMPLEMENTARES</v>
      </c>
      <c r="F1393" s="169" t="str">
        <f>IF($D1393&lt;&gt;"",VLOOKUP($D1393,'SINAPI JANEIRO-2022'!$1:$1048576,3,FALSE),"")</f>
        <v>H</v>
      </c>
      <c r="G1393" s="170">
        <v>0.48110000000000003</v>
      </c>
      <c r="H1393" s="171">
        <f>IF($D1393&lt;&gt;"",VLOOKUP($D1393,'SINAPI JANEIRO-2022'!$1:$1048576,4,FALSE),"")</f>
        <v>15.19</v>
      </c>
      <c r="I1393" s="172">
        <f t="shared" si="227"/>
        <v>7.3</v>
      </c>
    </row>
    <row r="1394" spans="2:9">
      <c r="B1394" s="49" t="s">
        <v>3573</v>
      </c>
      <c r="C1394" s="50" t="s">
        <v>3565</v>
      </c>
      <c r="D1394" s="54">
        <v>88264</v>
      </c>
      <c r="E1394" s="168" t="str">
        <f>IF($D1394&lt;&gt;"",VLOOKUP($D1394,'SINAPI JANEIRO-2022'!$A$1:G113818,2,FALSE),"")</f>
        <v>ELETRICISTA COM ENCARGOS COMPLEMENTARES</v>
      </c>
      <c r="F1394" s="169" t="str">
        <f>IF($D1394&lt;&gt;"",VLOOKUP($D1394,'SINAPI JANEIRO-2022'!$1:$1048576,3,FALSE),"")</f>
        <v>H</v>
      </c>
      <c r="G1394" s="170">
        <v>0.48110000000000003</v>
      </c>
      <c r="H1394" s="171">
        <f>IF($D1394&lt;&gt;"",VLOOKUP($D1394,'SINAPI JANEIRO-2022'!$1:$1048576,4,FALSE),"")</f>
        <v>19.53</v>
      </c>
      <c r="I1394" s="172">
        <f t="shared" si="227"/>
        <v>9.39</v>
      </c>
    </row>
    <row r="1395" spans="2:9" ht="38.25">
      <c r="B1395" s="49" t="s">
        <v>3576</v>
      </c>
      <c r="C1395" s="50" t="s">
        <v>3565</v>
      </c>
      <c r="D1395" s="54">
        <v>13393</v>
      </c>
      <c r="E1395" s="168" t="str">
        <f>IF($D1395&lt;&gt;"",VLOOKUP($D1395,'SINAPI JANEIRO-2022'!$A$1:G113819,2,FALSE),"")</f>
        <v>QUADRO DE DISTRIBUICAO COM BARRAMENTO TRIFASICO, DE EMBUTIR, EM CHAPA DE ACO GALVANIZADO, PARA 12 DISJUNTORES DIN, 100 A</v>
      </c>
      <c r="F1395" s="169" t="str">
        <f>IF($D1395&lt;&gt;"",VLOOKUP($D1395,'SINAPI JANEIRO-2022'!$1:$1048576,3,FALSE),"")</f>
        <v xml:space="preserve">UN    </v>
      </c>
      <c r="G1395" s="170">
        <v>1</v>
      </c>
      <c r="H1395" s="171">
        <f>IF($D1395&lt;&gt;"",VLOOKUP($D1395,'SINAPI JANEIRO-2022'!$1:$1048576,4,FALSE),"")</f>
        <v>397.44</v>
      </c>
      <c r="I1395" s="172">
        <f t="shared" ref="I1395" si="228">TRUNC(G1395*H1395,2)</f>
        <v>397.44</v>
      </c>
    </row>
    <row r="1396" spans="2:9" ht="14.25" customHeight="1">
      <c r="B1396" s="180"/>
      <c r="C1396" s="181"/>
      <c r="D1396" s="181"/>
      <c r="E1396" s="182"/>
      <c r="F1396" s="181"/>
      <c r="G1396" s="183"/>
      <c r="H1396" s="181"/>
      <c r="I1396" s="185"/>
    </row>
    <row r="1397" spans="2:9" ht="51">
      <c r="B1397" s="164" t="s">
        <v>12029</v>
      </c>
      <c r="C1397" s="59"/>
      <c r="D1397" s="59"/>
      <c r="E1397" s="46" t="s">
        <v>12030</v>
      </c>
      <c r="F1397" s="47" t="s">
        <v>53</v>
      </c>
      <c r="G1397" s="165" t="s">
        <v>3925</v>
      </c>
      <c r="H1397" s="48"/>
      <c r="I1397" s="167">
        <f>SUM(I1398:I1401)</f>
        <v>582.62</v>
      </c>
    </row>
    <row r="1398" spans="2:9" ht="38.25">
      <c r="B1398" s="49" t="s">
        <v>3573</v>
      </c>
      <c r="C1398" s="50" t="s">
        <v>3565</v>
      </c>
      <c r="D1398" s="54">
        <v>87367</v>
      </c>
      <c r="E1398" s="168" t="str">
        <f>IF($D1398&lt;&gt;"",VLOOKUP($D1398,'SINAPI JANEIRO-2022'!$A$1:G113822,2,FALSE),"")</f>
        <v>ARGAMASSA TRAÇO 1:1:6 (EM VOLUME DE CIMENTO, CAL E AREIA MÉDIA ÚMIDA) PARA EMBOÇO/MASSA ÚNICA/ASSENTAMENTO DE ALVENARIA DE VEDAÇÃO, PREPARO MANUAL. AF_08/2019</v>
      </c>
      <c r="F1398" s="169" t="str">
        <f>IF($D1398&lt;&gt;"",VLOOKUP($D1398,'SINAPI JANEIRO-2022'!$1:$1048576,3,FALSE),"")</f>
        <v>M3</v>
      </c>
      <c r="G1398" s="170">
        <v>1.34E-2</v>
      </c>
      <c r="H1398" s="171">
        <f>IF($D1398&lt;&gt;"",VLOOKUP($D1398,'SINAPI JANEIRO-2022'!$1:$1048576,4,FALSE),"")</f>
        <v>533.36</v>
      </c>
      <c r="I1398" s="172">
        <f t="shared" ref="I1398:I1401" si="229">TRUNC(G1398*H1398,2)</f>
        <v>7.14</v>
      </c>
    </row>
    <row r="1399" spans="2:9">
      <c r="B1399" s="49" t="s">
        <v>3573</v>
      </c>
      <c r="C1399" s="50" t="s">
        <v>3565</v>
      </c>
      <c r="D1399" s="54">
        <v>88247</v>
      </c>
      <c r="E1399" s="168" t="str">
        <f>IF($D1399&lt;&gt;"",VLOOKUP($D1399,'SINAPI JANEIRO-2022'!$A$1:G113823,2,FALSE),"")</f>
        <v>AUXILIAR DE ELETRICISTA COM ENCARGOS COMPLEMENTARES</v>
      </c>
      <c r="F1399" s="169" t="str">
        <f>IF($D1399&lt;&gt;"",VLOOKUP($D1399,'SINAPI JANEIRO-2022'!$1:$1048576,3,FALSE),"")</f>
        <v>H</v>
      </c>
      <c r="G1399" s="170">
        <v>0.53349999999999997</v>
      </c>
      <c r="H1399" s="171">
        <f>IF($D1399&lt;&gt;"",VLOOKUP($D1399,'SINAPI JANEIRO-2022'!$1:$1048576,4,FALSE),"")</f>
        <v>15.19</v>
      </c>
      <c r="I1399" s="172">
        <f t="shared" si="229"/>
        <v>8.1</v>
      </c>
    </row>
    <row r="1400" spans="2:9">
      <c r="B1400" s="49" t="s">
        <v>3573</v>
      </c>
      <c r="C1400" s="50" t="s">
        <v>3565</v>
      </c>
      <c r="D1400" s="54">
        <v>88264</v>
      </c>
      <c r="E1400" s="168" t="str">
        <f>IF($D1400&lt;&gt;"",VLOOKUP($D1400,'SINAPI JANEIRO-2022'!$A$1:G113824,2,FALSE),"")</f>
        <v>ELETRICISTA COM ENCARGOS COMPLEMENTARES</v>
      </c>
      <c r="F1400" s="169" t="str">
        <f>IF($D1400&lt;&gt;"",VLOOKUP($D1400,'SINAPI JANEIRO-2022'!$1:$1048576,3,FALSE),"")</f>
        <v>H</v>
      </c>
      <c r="G1400" s="170">
        <v>0.53349999999999997</v>
      </c>
      <c r="H1400" s="171">
        <f>IF($D1400&lt;&gt;"",VLOOKUP($D1400,'SINAPI JANEIRO-2022'!$1:$1048576,4,FALSE),"")</f>
        <v>19.53</v>
      </c>
      <c r="I1400" s="172">
        <f t="shared" si="229"/>
        <v>10.41</v>
      </c>
    </row>
    <row r="1401" spans="2:9" ht="38.25">
      <c r="B1401" s="49" t="s">
        <v>3576</v>
      </c>
      <c r="C1401" s="50" t="s">
        <v>3565</v>
      </c>
      <c r="D1401" s="54">
        <v>13395</v>
      </c>
      <c r="E1401" s="168" t="str">
        <f>IF($D1401&lt;&gt;"",VLOOKUP($D1401,'SINAPI JANEIRO-2022'!$A$1:G113825,2,FALSE),"")</f>
        <v>QUADRO DE DISTRIBUICAO COM BARRAMENTO TRIFASICO, DE EMBUTIR, EM CHAPA DE ACO GALVANIZADO, PARA 18 DISJUNTORES DIN, 100 A, INCLUINDO BARRAMENTO</v>
      </c>
      <c r="F1401" s="169" t="str">
        <f>IF($D1401&lt;&gt;"",VLOOKUP($D1401,'SINAPI JANEIRO-2022'!$1:$1048576,3,FALSE),"")</f>
        <v xml:space="preserve">UN    </v>
      </c>
      <c r="G1401" s="170">
        <v>1</v>
      </c>
      <c r="H1401" s="171">
        <f>IF($D1401&lt;&gt;"",VLOOKUP($D1401,'SINAPI JANEIRO-2022'!$1:$1048576,4,FALSE),"")</f>
        <v>556.97</v>
      </c>
      <c r="I1401" s="172">
        <f t="shared" si="229"/>
        <v>556.97</v>
      </c>
    </row>
    <row r="1402" spans="2:9" ht="14.25" customHeight="1">
      <c r="B1402" s="180"/>
      <c r="C1402" s="181"/>
      <c r="D1402" s="181"/>
      <c r="E1402" s="182"/>
      <c r="F1402" s="181"/>
      <c r="G1402" s="183"/>
      <c r="H1402" s="181"/>
      <c r="I1402" s="185"/>
    </row>
    <row r="1403" spans="2:9" ht="51">
      <c r="B1403" s="164" t="s">
        <v>12031</v>
      </c>
      <c r="C1403" s="59"/>
      <c r="D1403" s="59"/>
      <c r="E1403" s="46" t="s">
        <v>12032</v>
      </c>
      <c r="F1403" s="47" t="s">
        <v>53</v>
      </c>
      <c r="G1403" s="165" t="s">
        <v>3925</v>
      </c>
      <c r="H1403" s="48"/>
      <c r="I1403" s="167">
        <f>SUM(I1404:I1407)</f>
        <v>611.5</v>
      </c>
    </row>
    <row r="1404" spans="2:9" ht="38.25">
      <c r="B1404" s="49" t="s">
        <v>3573</v>
      </c>
      <c r="C1404" s="50" t="s">
        <v>3565</v>
      </c>
      <c r="D1404" s="54">
        <v>87367</v>
      </c>
      <c r="E1404" s="168" t="str">
        <f>IF($D1404&lt;&gt;"",VLOOKUP($D1404,'SINAPI JANEIRO-2022'!$A$1:G113828,2,FALSE),"")</f>
        <v>ARGAMASSA TRAÇO 1:1:6 (EM VOLUME DE CIMENTO, CAL E AREIA MÉDIA ÚMIDA) PARA EMBOÇO/MASSA ÚNICA/ASSENTAMENTO DE ALVENARIA DE VEDAÇÃO, PREPARO MANUAL. AF_08/2019</v>
      </c>
      <c r="F1404" s="169" t="str">
        <f>IF($D1404&lt;&gt;"",VLOOKUP($D1404,'SINAPI JANEIRO-2022'!$1:$1048576,3,FALSE),"")</f>
        <v>M3</v>
      </c>
      <c r="G1404" s="170">
        <v>1.44E-2</v>
      </c>
      <c r="H1404" s="171">
        <f>IF($D1404&lt;&gt;"",VLOOKUP($D1404,'SINAPI JANEIRO-2022'!$1:$1048576,4,FALSE),"")</f>
        <v>533.36</v>
      </c>
      <c r="I1404" s="172">
        <f t="shared" ref="I1404:I1407" si="230">TRUNC(G1404*H1404,2)</f>
        <v>7.68</v>
      </c>
    </row>
    <row r="1405" spans="2:9">
      <c r="B1405" s="49" t="s">
        <v>3573</v>
      </c>
      <c r="C1405" s="50" t="s">
        <v>3565</v>
      </c>
      <c r="D1405" s="54">
        <v>88247</v>
      </c>
      <c r="E1405" s="168" t="str">
        <f>IF($D1405&lt;&gt;"",VLOOKUP($D1405,'SINAPI JANEIRO-2022'!$A$1:G113829,2,FALSE),"")</f>
        <v>AUXILIAR DE ELETRICISTA COM ENCARGOS COMPLEMENTARES</v>
      </c>
      <c r="F1405" s="169" t="str">
        <f>IF($D1405&lt;&gt;"",VLOOKUP($D1405,'SINAPI JANEIRO-2022'!$1:$1048576,3,FALSE),"")</f>
        <v>H</v>
      </c>
      <c r="G1405" s="170">
        <v>0.53349999999999997</v>
      </c>
      <c r="H1405" s="171">
        <f>IF($D1405&lt;&gt;"",VLOOKUP($D1405,'SINAPI JANEIRO-2022'!$1:$1048576,4,FALSE),"")</f>
        <v>15.19</v>
      </c>
      <c r="I1405" s="172">
        <f t="shared" si="230"/>
        <v>8.1</v>
      </c>
    </row>
    <row r="1406" spans="2:9">
      <c r="B1406" s="49" t="s">
        <v>3573</v>
      </c>
      <c r="C1406" s="50" t="s">
        <v>3565</v>
      </c>
      <c r="D1406" s="54">
        <v>88264</v>
      </c>
      <c r="E1406" s="168" t="str">
        <f>IF($D1406&lt;&gt;"",VLOOKUP($D1406,'SINAPI JANEIRO-2022'!$A$1:G113830,2,FALSE),"")</f>
        <v>ELETRICISTA COM ENCARGOS COMPLEMENTARES</v>
      </c>
      <c r="F1406" s="169" t="str">
        <f>IF($D1406&lt;&gt;"",VLOOKUP($D1406,'SINAPI JANEIRO-2022'!$1:$1048576,3,FALSE),"")</f>
        <v>H</v>
      </c>
      <c r="G1406" s="170">
        <v>0.53349999999999997</v>
      </c>
      <c r="H1406" s="171">
        <f>IF($D1406&lt;&gt;"",VLOOKUP($D1406,'SINAPI JANEIRO-2022'!$1:$1048576,4,FALSE),"")</f>
        <v>19.53</v>
      </c>
      <c r="I1406" s="172">
        <f t="shared" si="230"/>
        <v>10.41</v>
      </c>
    </row>
    <row r="1407" spans="2:9" ht="38.25">
      <c r="B1407" s="49" t="s">
        <v>3576</v>
      </c>
      <c r="C1407" s="50" t="s">
        <v>3565</v>
      </c>
      <c r="D1407" s="54">
        <v>12039</v>
      </c>
      <c r="E1407" s="168" t="str">
        <f>IF($D1407&lt;&gt;"",VLOOKUP($D1407,'SINAPI JANEIRO-2022'!$A$1:G113831,2,FALSE),"")</f>
        <v>QUADRO DE DISTRIBUICAO COM BARRAMENTO TRIFASICO, DE EMBUTIR, EM CHAPA DE ACO GALVANIZADO, PARA 24 DISJUNTORES DIN, 100 A</v>
      </c>
      <c r="F1407" s="169" t="str">
        <f>IF($D1407&lt;&gt;"",VLOOKUP($D1407,'SINAPI JANEIRO-2022'!$1:$1048576,3,FALSE),"")</f>
        <v xml:space="preserve">UN    </v>
      </c>
      <c r="G1407" s="170">
        <v>1</v>
      </c>
      <c r="H1407" s="171">
        <f>IF($D1407&lt;&gt;"",VLOOKUP($D1407,'SINAPI JANEIRO-2022'!$1:$1048576,4,FALSE),"")</f>
        <v>585.30999999999995</v>
      </c>
      <c r="I1407" s="172">
        <f t="shared" si="230"/>
        <v>585.30999999999995</v>
      </c>
    </row>
    <row r="1408" spans="2:9" ht="14.25" customHeight="1">
      <c r="B1408" s="180"/>
      <c r="C1408" s="181"/>
      <c r="D1408" s="181"/>
      <c r="E1408" s="182"/>
      <c r="F1408" s="181"/>
      <c r="G1408" s="183"/>
      <c r="H1408" s="181"/>
      <c r="I1408" s="185"/>
    </row>
    <row r="1409" spans="2:9" ht="51">
      <c r="B1409" s="164" t="s">
        <v>12033</v>
      </c>
      <c r="C1409" s="59"/>
      <c r="D1409" s="59"/>
      <c r="E1409" s="46" t="s">
        <v>12034</v>
      </c>
      <c r="F1409" s="47" t="s">
        <v>53</v>
      </c>
      <c r="G1409" s="165" t="s">
        <v>3925</v>
      </c>
      <c r="H1409" s="48"/>
      <c r="I1409" s="167">
        <f>SUM(I1410:I1413)</f>
        <v>1184.98</v>
      </c>
    </row>
    <row r="1410" spans="2:9" ht="38.25">
      <c r="B1410" s="49" t="s">
        <v>3573</v>
      </c>
      <c r="C1410" s="50" t="s">
        <v>3565</v>
      </c>
      <c r="D1410" s="54">
        <v>87367</v>
      </c>
      <c r="E1410" s="168" t="str">
        <f>IF($D1410&lt;&gt;"",VLOOKUP($D1410,'SINAPI JANEIRO-2022'!$A$1:G113834,2,FALSE),"")</f>
        <v>ARGAMASSA TRAÇO 1:1:6 (EM VOLUME DE CIMENTO, CAL E AREIA MÉDIA ÚMIDA) PARA EMBOÇO/MASSA ÚNICA/ASSENTAMENTO DE ALVENARIA DE VEDAÇÃO, PREPARO MANUAL. AF_08/2019</v>
      </c>
      <c r="F1410" s="169" t="str">
        <f>IF($D1410&lt;&gt;"",VLOOKUP($D1410,'SINAPI JANEIRO-2022'!$1:$1048576,3,FALSE),"")</f>
        <v>M3</v>
      </c>
      <c r="G1410" s="170">
        <v>1.89E-2</v>
      </c>
      <c r="H1410" s="171">
        <f>IF($D1410&lt;&gt;"",VLOOKUP($D1410,'SINAPI JANEIRO-2022'!$1:$1048576,4,FALSE),"")</f>
        <v>533.36</v>
      </c>
      <c r="I1410" s="172">
        <f t="shared" ref="I1410:I1413" si="231">TRUNC(G1410*H1410,2)</f>
        <v>10.08</v>
      </c>
    </row>
    <row r="1411" spans="2:9">
      <c r="B1411" s="49" t="s">
        <v>3573</v>
      </c>
      <c r="C1411" s="50" t="s">
        <v>3565</v>
      </c>
      <c r="D1411" s="54">
        <v>88247</v>
      </c>
      <c r="E1411" s="168" t="str">
        <f>IF($D1411&lt;&gt;"",VLOOKUP($D1411,'SINAPI JANEIRO-2022'!$A$1:G113835,2,FALSE),"")</f>
        <v>AUXILIAR DE ELETRICISTA COM ENCARGOS COMPLEMENTARES</v>
      </c>
      <c r="F1411" s="169" t="str">
        <f>IF($D1411&lt;&gt;"",VLOOKUP($D1411,'SINAPI JANEIRO-2022'!$1:$1048576,3,FALSE),"")</f>
        <v>H</v>
      </c>
      <c r="G1411" s="170">
        <v>0.63839999999999997</v>
      </c>
      <c r="H1411" s="171">
        <f>IF($D1411&lt;&gt;"",VLOOKUP($D1411,'SINAPI JANEIRO-2022'!$1:$1048576,4,FALSE),"")</f>
        <v>15.19</v>
      </c>
      <c r="I1411" s="172">
        <f t="shared" si="231"/>
        <v>9.69</v>
      </c>
    </row>
    <row r="1412" spans="2:9">
      <c r="B1412" s="49" t="s">
        <v>3573</v>
      </c>
      <c r="C1412" s="50" t="s">
        <v>3565</v>
      </c>
      <c r="D1412" s="54">
        <v>88264</v>
      </c>
      <c r="E1412" s="168" t="str">
        <f>IF($D1412&lt;&gt;"",VLOOKUP($D1412,'SINAPI JANEIRO-2022'!$A$1:G113836,2,FALSE),"")</f>
        <v>ELETRICISTA COM ENCARGOS COMPLEMENTARES</v>
      </c>
      <c r="F1412" s="169" t="str">
        <f>IF($D1412&lt;&gt;"",VLOOKUP($D1412,'SINAPI JANEIRO-2022'!$1:$1048576,3,FALSE),"")</f>
        <v>H</v>
      </c>
      <c r="G1412" s="170">
        <v>0.63839999999999997</v>
      </c>
      <c r="H1412" s="171">
        <f>IF($D1412&lt;&gt;"",VLOOKUP($D1412,'SINAPI JANEIRO-2022'!$1:$1048576,4,FALSE),"")</f>
        <v>19.53</v>
      </c>
      <c r="I1412" s="172">
        <f t="shared" si="231"/>
        <v>12.46</v>
      </c>
    </row>
    <row r="1413" spans="2:9" ht="38.25">
      <c r="B1413" s="49" t="s">
        <v>3576</v>
      </c>
      <c r="C1413" s="50" t="s">
        <v>3565</v>
      </c>
      <c r="D1413" s="54">
        <v>39763</v>
      </c>
      <c r="E1413" s="168" t="str">
        <f>IF($D1413&lt;&gt;"",VLOOKUP($D1413,'SINAPI JANEIRO-2022'!$A$1:G113837,2,FALSE),"")</f>
        <v>QUADRO DE DISTRIBUICAO COM BARRAMENTO TRIFASICO, DE EMBUTIR, EM CHAPA DE ACO GALVANIZADO, PARA 48 DISJUNTORES DIN, 100 A</v>
      </c>
      <c r="F1413" s="169" t="str">
        <f>IF($D1413&lt;&gt;"",VLOOKUP($D1413,'SINAPI JANEIRO-2022'!$1:$1048576,3,FALSE),"")</f>
        <v xml:space="preserve">UN    </v>
      </c>
      <c r="G1413" s="170">
        <v>1</v>
      </c>
      <c r="H1413" s="171">
        <f>IF($D1413&lt;&gt;"",VLOOKUP($D1413,'SINAPI JANEIRO-2022'!$1:$1048576,4,FALSE),"")</f>
        <v>1152.75</v>
      </c>
      <c r="I1413" s="172">
        <f t="shared" si="231"/>
        <v>1152.75</v>
      </c>
    </row>
    <row r="1414" spans="2:9" ht="14.25" customHeight="1">
      <c r="B1414" s="180"/>
      <c r="C1414" s="181"/>
      <c r="D1414" s="181"/>
      <c r="E1414" s="182"/>
      <c r="F1414" s="181"/>
      <c r="G1414" s="183"/>
      <c r="H1414" s="181"/>
      <c r="I1414" s="185"/>
    </row>
    <row r="1415" spans="2:9" ht="14.25" customHeight="1">
      <c r="B1415" s="164" t="s">
        <v>12035</v>
      </c>
      <c r="C1415" s="59"/>
      <c r="D1415" s="59"/>
      <c r="E1415" s="46" t="s">
        <v>12036</v>
      </c>
      <c r="F1415" s="47" t="s">
        <v>53</v>
      </c>
      <c r="G1415" s="165" t="s">
        <v>3925</v>
      </c>
      <c r="H1415" s="48"/>
      <c r="I1415" s="167">
        <f>SUM(I1416:I1419)</f>
        <v>199.49</v>
      </c>
    </row>
    <row r="1416" spans="2:9">
      <c r="B1416" s="49" t="s">
        <v>3573</v>
      </c>
      <c r="C1416" s="50" t="s">
        <v>3565</v>
      </c>
      <c r="D1416" s="54">
        <v>88247</v>
      </c>
      <c r="E1416" s="168" t="str">
        <f>IF($D1416&lt;&gt;"",VLOOKUP($D1416,'SINAPI JANEIRO-2022'!$A$1:G113840,2,FALSE),"")</f>
        <v>AUXILIAR DE ELETRICISTA COM ENCARGOS COMPLEMENTARES</v>
      </c>
      <c r="F1416" s="169" t="str">
        <f>IF($D1416&lt;&gt;"",VLOOKUP($D1416,'SINAPI JANEIRO-2022'!$1:$1048576,3,FALSE),"")</f>
        <v>H</v>
      </c>
      <c r="G1416" s="170">
        <v>3.8</v>
      </c>
      <c r="H1416" s="171">
        <f>IF($D1416&lt;&gt;"",VLOOKUP($D1416,'SINAPI JANEIRO-2022'!$1:$1048576,4,FALSE),"")</f>
        <v>15.19</v>
      </c>
      <c r="I1416" s="172">
        <f t="shared" ref="I1416:I1419" si="232">TRUNC(G1416*H1416,2)</f>
        <v>57.72</v>
      </c>
    </row>
    <row r="1417" spans="2:9">
      <c r="B1417" s="49" t="s">
        <v>3573</v>
      </c>
      <c r="C1417" s="50" t="s">
        <v>3565</v>
      </c>
      <c r="D1417" s="54">
        <v>88264</v>
      </c>
      <c r="E1417" s="168" t="str">
        <f>IF($D1417&lt;&gt;"",VLOOKUP($D1417,'SINAPI JANEIRO-2022'!$A$1:G113841,2,FALSE),"")</f>
        <v>ELETRICISTA COM ENCARGOS COMPLEMENTARES</v>
      </c>
      <c r="F1417" s="169" t="str">
        <f>IF($D1417&lt;&gt;"",VLOOKUP($D1417,'SINAPI JANEIRO-2022'!$1:$1048576,3,FALSE),"")</f>
        <v>H</v>
      </c>
      <c r="G1417" s="170">
        <v>3.8</v>
      </c>
      <c r="H1417" s="171">
        <f>IF($D1417&lt;&gt;"",VLOOKUP($D1417,'SINAPI JANEIRO-2022'!$1:$1048576,4,FALSE),"")</f>
        <v>19.53</v>
      </c>
      <c r="I1417" s="172">
        <f t="shared" si="232"/>
        <v>74.209999999999994</v>
      </c>
    </row>
    <row r="1418" spans="2:9" ht="38.25">
      <c r="B1418" s="49" t="s">
        <v>3573</v>
      </c>
      <c r="C1418" s="50" t="s">
        <v>3565</v>
      </c>
      <c r="D1418" s="54">
        <v>11950</v>
      </c>
      <c r="E1418" s="168" t="str">
        <f>IF($D1418&lt;&gt;"",VLOOKUP($D1418,'SINAPI JANEIRO-2022'!$A$1:G113842,2,FALSE),"")</f>
        <v>BUCHA DE NYLON SEM ABA S6, COM PARAFUSO DE 4,20 X 40 MM EM ACO ZINCADO COM ROSCA SOBERBA, CABECA CHATA E FENDA PHILLIPS</v>
      </c>
      <c r="F1418" s="169" t="str">
        <f>IF($D1418&lt;&gt;"",VLOOKUP($D1418,'SINAPI JANEIRO-2022'!$1:$1048576,3,FALSE),"")</f>
        <v xml:space="preserve">UN    </v>
      </c>
      <c r="G1418" s="170">
        <v>4</v>
      </c>
      <c r="H1418" s="171">
        <f>IF($D1418&lt;&gt;"",VLOOKUP($D1418,'SINAPI JANEIRO-2022'!$1:$1048576,4,FALSE),"")</f>
        <v>0.2</v>
      </c>
      <c r="I1418" s="172">
        <f t="shared" si="232"/>
        <v>0.8</v>
      </c>
    </row>
    <row r="1419" spans="2:9" ht="38.25">
      <c r="B1419" s="49" t="s">
        <v>3576</v>
      </c>
      <c r="C1419" s="50" t="s">
        <v>3565</v>
      </c>
      <c r="D1419" s="54">
        <v>39808</v>
      </c>
      <c r="E1419" s="168" t="str">
        <f>IF($D1419&lt;&gt;"",VLOOKUP($D1419,'SINAPI JANEIRO-2022'!$A$1:G113843,2,FALSE),"")</f>
        <v>CAIXA PARA MEDIDOR MONOFASICO, EM POLICARBONATO / TERMOPLASTICO, PARA ALOJAR 1 DISJUNTOR (PADRAO DA CONCESSIONARIA LOCAL)</v>
      </c>
      <c r="F1419" s="169" t="str">
        <f>IF($D1419&lt;&gt;"",VLOOKUP($D1419,'SINAPI JANEIRO-2022'!$1:$1048576,3,FALSE),"")</f>
        <v xml:space="preserve">UN    </v>
      </c>
      <c r="G1419" s="170">
        <v>1</v>
      </c>
      <c r="H1419" s="171">
        <f>IF($D1419&lt;&gt;"",VLOOKUP($D1419,'SINAPI JANEIRO-2022'!$1:$1048576,4,FALSE),"")</f>
        <v>66.760000000000005</v>
      </c>
      <c r="I1419" s="172">
        <f t="shared" si="232"/>
        <v>66.760000000000005</v>
      </c>
    </row>
    <row r="1420" spans="2:9" ht="14.25" customHeight="1">
      <c r="B1420" s="180"/>
      <c r="C1420" s="181"/>
      <c r="D1420" s="181"/>
      <c r="E1420" s="182"/>
      <c r="F1420" s="181"/>
      <c r="G1420" s="183"/>
      <c r="H1420" s="181"/>
      <c r="I1420" s="185"/>
    </row>
    <row r="1421" spans="2:9" ht="14.25" customHeight="1">
      <c r="B1421" s="164" t="s">
        <v>12037</v>
      </c>
      <c r="C1421" s="59"/>
      <c r="D1421" s="59"/>
      <c r="E1421" s="46" t="s">
        <v>12038</v>
      </c>
      <c r="F1421" s="47" t="s">
        <v>53</v>
      </c>
      <c r="G1421" s="165" t="s">
        <v>3925</v>
      </c>
      <c r="H1421" s="48"/>
      <c r="I1421" s="167">
        <f>SUM(I1422:I1425)</f>
        <v>11.28</v>
      </c>
    </row>
    <row r="1422" spans="2:9">
      <c r="B1422" s="49" t="s">
        <v>3573</v>
      </c>
      <c r="C1422" s="50" t="s">
        <v>3565</v>
      </c>
      <c r="D1422" s="54">
        <v>88247</v>
      </c>
      <c r="E1422" s="168" t="str">
        <f>IF($D1422&lt;&gt;"",VLOOKUP($D1422,'SINAPI JANEIRO-2022'!$A$1:G113846,2,FALSE),"")</f>
        <v>AUXILIAR DE ELETRICISTA COM ENCARGOS COMPLEMENTARES</v>
      </c>
      <c r="F1422" s="169" t="str">
        <f>IF($D1422&lt;&gt;"",VLOOKUP($D1422,'SINAPI JANEIRO-2022'!$1:$1048576,3,FALSE),"")</f>
        <v>H</v>
      </c>
      <c r="G1422" s="170">
        <v>3.5200000000000002E-2</v>
      </c>
      <c r="H1422" s="171">
        <f>IF($D1422&lt;&gt;"",VLOOKUP($D1422,'SINAPI JANEIRO-2022'!$1:$1048576,4,FALSE),"")</f>
        <v>15.19</v>
      </c>
      <c r="I1422" s="172">
        <f t="shared" ref="I1422:I1425" si="233">TRUNC(G1422*H1422,2)</f>
        <v>0.53</v>
      </c>
    </row>
    <row r="1423" spans="2:9">
      <c r="B1423" s="49" t="s">
        <v>3573</v>
      </c>
      <c r="C1423" s="50" t="s">
        <v>3565</v>
      </c>
      <c r="D1423" s="54">
        <v>88264</v>
      </c>
      <c r="E1423" s="168" t="str">
        <f>IF($D1423&lt;&gt;"",VLOOKUP($D1423,'SINAPI JANEIRO-2022'!$A$1:G113847,2,FALSE),"")</f>
        <v>ELETRICISTA COM ENCARGOS COMPLEMENTARES</v>
      </c>
      <c r="F1423" s="169" t="str">
        <f>IF($D1423&lt;&gt;"",VLOOKUP($D1423,'SINAPI JANEIRO-2022'!$1:$1048576,3,FALSE),"")</f>
        <v>H</v>
      </c>
      <c r="G1423" s="170">
        <v>3.5200000000000002E-2</v>
      </c>
      <c r="H1423" s="171">
        <f>IF($D1423&lt;&gt;"",VLOOKUP($D1423,'SINAPI JANEIRO-2022'!$1:$1048576,4,FALSE),"")</f>
        <v>19.53</v>
      </c>
      <c r="I1423" s="172">
        <f t="shared" si="233"/>
        <v>0.68</v>
      </c>
    </row>
    <row r="1424" spans="2:9" ht="25.5">
      <c r="B1424" s="49" t="s">
        <v>3576</v>
      </c>
      <c r="C1424" s="50" t="s">
        <v>3565</v>
      </c>
      <c r="D1424" s="54">
        <v>1570</v>
      </c>
      <c r="E1424" s="168" t="str">
        <f>IF($D1424&lt;&gt;"",VLOOKUP($D1424,'SINAPI JANEIRO-2022'!$A$1:G113848,2,FALSE),"")</f>
        <v>TERMINAL A COMPRESSAO EM COBRE ESTANHADO PARA CABO 2,5 MM2, 1 FURO E 1 COMPRESSAO, PARA PARAFUSO DE FIXACAO M5</v>
      </c>
      <c r="F1424" s="169" t="str">
        <f>IF($D1424&lt;&gt;"",VLOOKUP($D1424,'SINAPI JANEIRO-2022'!$1:$1048576,3,FALSE),"")</f>
        <v xml:space="preserve">UN    </v>
      </c>
      <c r="G1424" s="170">
        <v>1</v>
      </c>
      <c r="H1424" s="171">
        <f>IF($D1424&lt;&gt;"",VLOOKUP($D1424,'SINAPI JANEIRO-2022'!$1:$1048576,4,FALSE),"")</f>
        <v>0.82</v>
      </c>
      <c r="I1424" s="172">
        <f t="shared" si="233"/>
        <v>0.82</v>
      </c>
    </row>
    <row r="1425" spans="2:9">
      <c r="B1425" s="49" t="s">
        <v>3576</v>
      </c>
      <c r="C1425" s="50" t="s">
        <v>3565</v>
      </c>
      <c r="D1425" s="54">
        <v>34653</v>
      </c>
      <c r="E1425" s="168" t="str">
        <f>IF($D1425&lt;&gt;"",VLOOKUP($D1425,'SINAPI JANEIRO-2022'!$A$1:G113849,2,FALSE),"")</f>
        <v>DISJUNTOR TIPO DIN/IEC, MONOPOLAR DE 6  ATE  32A</v>
      </c>
      <c r="F1425" s="169" t="str">
        <f>IF($D1425&lt;&gt;"",VLOOKUP($D1425,'SINAPI JANEIRO-2022'!$1:$1048576,3,FALSE),"")</f>
        <v xml:space="preserve">UN    </v>
      </c>
      <c r="G1425" s="170">
        <v>1</v>
      </c>
      <c r="H1425" s="171">
        <f>IF($D1425&lt;&gt;"",VLOOKUP($D1425,'SINAPI JANEIRO-2022'!$1:$1048576,4,FALSE),"")</f>
        <v>9.25</v>
      </c>
      <c r="I1425" s="172">
        <f t="shared" si="233"/>
        <v>9.25</v>
      </c>
    </row>
    <row r="1426" spans="2:9" ht="14.25" customHeight="1">
      <c r="B1426" s="180"/>
      <c r="C1426" s="181"/>
      <c r="D1426" s="181"/>
      <c r="E1426" s="182"/>
      <c r="F1426" s="181"/>
      <c r="G1426" s="183"/>
      <c r="H1426" s="181"/>
      <c r="I1426" s="185"/>
    </row>
    <row r="1427" spans="2:9" ht="14.25" customHeight="1">
      <c r="B1427" s="164" t="s">
        <v>12039</v>
      </c>
      <c r="C1427" s="59"/>
      <c r="D1427" s="59"/>
      <c r="E1427" s="46" t="s">
        <v>12040</v>
      </c>
      <c r="F1427" s="47" t="s">
        <v>53</v>
      </c>
      <c r="G1427" s="165" t="s">
        <v>3925</v>
      </c>
      <c r="H1427" s="48"/>
      <c r="I1427" s="167">
        <f>SUM(I1428:I1431)</f>
        <v>11.71</v>
      </c>
    </row>
    <row r="1428" spans="2:9">
      <c r="B1428" s="49" t="s">
        <v>3573</v>
      </c>
      <c r="C1428" s="50" t="s">
        <v>3565</v>
      </c>
      <c r="D1428" s="54">
        <v>88247</v>
      </c>
      <c r="E1428" s="168" t="str">
        <f>IF($D1428&lt;&gt;"",VLOOKUP($D1428,'SINAPI JANEIRO-2022'!$A$1:G113852,2,FALSE),"")</f>
        <v>AUXILIAR DE ELETRICISTA COM ENCARGOS COMPLEMENTARES</v>
      </c>
      <c r="F1428" s="169" t="str">
        <f>IF($D1428&lt;&gt;"",VLOOKUP($D1428,'SINAPI JANEIRO-2022'!$1:$1048576,3,FALSE),"")</f>
        <v>H</v>
      </c>
      <c r="G1428" s="170">
        <v>4.7600000000000003E-2</v>
      </c>
      <c r="H1428" s="171">
        <f>IF($D1428&lt;&gt;"",VLOOKUP($D1428,'SINAPI JANEIRO-2022'!$1:$1048576,4,FALSE),"")</f>
        <v>15.19</v>
      </c>
      <c r="I1428" s="172">
        <f t="shared" ref="I1428:I1431" si="234">TRUNC(G1428*H1428,2)</f>
        <v>0.72</v>
      </c>
    </row>
    <row r="1429" spans="2:9">
      <c r="B1429" s="49" t="s">
        <v>3573</v>
      </c>
      <c r="C1429" s="50" t="s">
        <v>3565</v>
      </c>
      <c r="D1429" s="54">
        <v>88264</v>
      </c>
      <c r="E1429" s="168" t="str">
        <f>IF($D1429&lt;&gt;"",VLOOKUP($D1429,'SINAPI JANEIRO-2022'!$A$1:G113853,2,FALSE),"")</f>
        <v>ELETRICISTA COM ENCARGOS COMPLEMENTARES</v>
      </c>
      <c r="F1429" s="169" t="str">
        <f>IF($D1429&lt;&gt;"",VLOOKUP($D1429,'SINAPI JANEIRO-2022'!$1:$1048576,3,FALSE),"")</f>
        <v>H</v>
      </c>
      <c r="G1429" s="170">
        <v>4.7600000000000003E-2</v>
      </c>
      <c r="H1429" s="171">
        <f>IF($D1429&lt;&gt;"",VLOOKUP($D1429,'SINAPI JANEIRO-2022'!$1:$1048576,4,FALSE),"")</f>
        <v>19.53</v>
      </c>
      <c r="I1429" s="172">
        <f t="shared" si="234"/>
        <v>0.92</v>
      </c>
    </row>
    <row r="1430" spans="2:9" ht="25.5">
      <c r="B1430" s="49" t="s">
        <v>3576</v>
      </c>
      <c r="C1430" s="50" t="s">
        <v>3565</v>
      </c>
      <c r="D1430" s="54">
        <v>1570</v>
      </c>
      <c r="E1430" s="168" t="str">
        <f>IF($D1430&lt;&gt;"",VLOOKUP($D1430,'SINAPI JANEIRO-2022'!$A$1:G113854,2,FALSE),"")</f>
        <v>TERMINAL A COMPRESSAO EM COBRE ESTANHADO PARA CABO 2,5 MM2, 1 FURO E 1 COMPRESSAO, PARA PARAFUSO DE FIXACAO M5</v>
      </c>
      <c r="F1430" s="169" t="str">
        <f>IF($D1430&lt;&gt;"",VLOOKUP($D1430,'SINAPI JANEIRO-2022'!$1:$1048576,3,FALSE),"")</f>
        <v xml:space="preserve">UN    </v>
      </c>
      <c r="G1430" s="170">
        <v>1</v>
      </c>
      <c r="H1430" s="171">
        <f>IF($D1430&lt;&gt;"",VLOOKUP($D1430,'SINAPI JANEIRO-2022'!$1:$1048576,4,FALSE),"")</f>
        <v>0.82</v>
      </c>
      <c r="I1430" s="172">
        <f t="shared" si="234"/>
        <v>0.82</v>
      </c>
    </row>
    <row r="1431" spans="2:9">
      <c r="B1431" s="49" t="s">
        <v>3576</v>
      </c>
      <c r="C1431" s="50" t="s">
        <v>3565</v>
      </c>
      <c r="D1431" s="54">
        <v>34653</v>
      </c>
      <c r="E1431" s="168" t="str">
        <f>IF($D1431&lt;&gt;"",VLOOKUP($D1431,'SINAPI JANEIRO-2022'!$A$1:G113855,2,FALSE),"")</f>
        <v>DISJUNTOR TIPO DIN/IEC, MONOPOLAR DE 6  ATE  32A</v>
      </c>
      <c r="F1431" s="169" t="str">
        <f>IF($D1431&lt;&gt;"",VLOOKUP($D1431,'SINAPI JANEIRO-2022'!$1:$1048576,3,FALSE),"")</f>
        <v xml:space="preserve">UN    </v>
      </c>
      <c r="G1431" s="170">
        <v>1</v>
      </c>
      <c r="H1431" s="171">
        <f>IF($D1431&lt;&gt;"",VLOOKUP($D1431,'SINAPI JANEIRO-2022'!$1:$1048576,4,FALSE),"")</f>
        <v>9.25</v>
      </c>
      <c r="I1431" s="172">
        <f t="shared" si="234"/>
        <v>9.25</v>
      </c>
    </row>
    <row r="1432" spans="2:9" ht="14.25" customHeight="1">
      <c r="B1432" s="180"/>
      <c r="C1432" s="181"/>
      <c r="D1432" s="181"/>
      <c r="E1432" s="182"/>
      <c r="F1432" s="181"/>
      <c r="G1432" s="183"/>
      <c r="H1432" s="181"/>
      <c r="I1432" s="185"/>
    </row>
    <row r="1433" spans="2:9" ht="14.25" customHeight="1">
      <c r="B1433" s="164" t="s">
        <v>12041</v>
      </c>
      <c r="C1433" s="59"/>
      <c r="D1433" s="59"/>
      <c r="E1433" s="46" t="s">
        <v>12042</v>
      </c>
      <c r="F1433" s="47" t="s">
        <v>53</v>
      </c>
      <c r="G1433" s="165" t="s">
        <v>3925</v>
      </c>
      <c r="H1433" s="48"/>
      <c r="I1433" s="167">
        <f>SUM(I1434:I1437)</f>
        <v>12.6</v>
      </c>
    </row>
    <row r="1434" spans="2:9">
      <c r="B1434" s="49" t="s">
        <v>3573</v>
      </c>
      <c r="C1434" s="50" t="s">
        <v>3565</v>
      </c>
      <c r="D1434" s="54">
        <v>88247</v>
      </c>
      <c r="E1434" s="168" t="str">
        <f>IF($D1434&lt;&gt;"",VLOOKUP($D1434,'SINAPI JANEIRO-2022'!$A$1:G113858,2,FALSE),"")</f>
        <v>AUXILIAR DE ELETRICISTA COM ENCARGOS COMPLEMENTARES</v>
      </c>
      <c r="F1434" s="169" t="str">
        <f>IF($D1434&lt;&gt;"",VLOOKUP($D1434,'SINAPI JANEIRO-2022'!$1:$1048576,3,FALSE),"")</f>
        <v>H</v>
      </c>
      <c r="G1434" s="170">
        <v>6.6299999999999998E-2</v>
      </c>
      <c r="H1434" s="171">
        <f>IF($D1434&lt;&gt;"",VLOOKUP($D1434,'SINAPI JANEIRO-2022'!$1:$1048576,4,FALSE),"")</f>
        <v>15.19</v>
      </c>
      <c r="I1434" s="172">
        <f t="shared" ref="I1434:I1437" si="235">TRUNC(G1434*H1434,2)</f>
        <v>1</v>
      </c>
    </row>
    <row r="1435" spans="2:9">
      <c r="B1435" s="49" t="s">
        <v>3573</v>
      </c>
      <c r="C1435" s="50" t="s">
        <v>3565</v>
      </c>
      <c r="D1435" s="54">
        <v>88264</v>
      </c>
      <c r="E1435" s="168" t="str">
        <f>IF($D1435&lt;&gt;"",VLOOKUP($D1435,'SINAPI JANEIRO-2022'!$A$1:G113859,2,FALSE),"")</f>
        <v>ELETRICISTA COM ENCARGOS COMPLEMENTARES</v>
      </c>
      <c r="F1435" s="169" t="str">
        <f>IF($D1435&lt;&gt;"",VLOOKUP($D1435,'SINAPI JANEIRO-2022'!$1:$1048576,3,FALSE),"")</f>
        <v>H</v>
      </c>
      <c r="G1435" s="170">
        <v>6.6299999999999998E-2</v>
      </c>
      <c r="H1435" s="171">
        <f>IF($D1435&lt;&gt;"",VLOOKUP($D1435,'SINAPI JANEIRO-2022'!$1:$1048576,4,FALSE),"")</f>
        <v>19.53</v>
      </c>
      <c r="I1435" s="172">
        <f t="shared" si="235"/>
        <v>1.29</v>
      </c>
    </row>
    <row r="1436" spans="2:9" ht="25.5">
      <c r="B1436" s="49" t="s">
        <v>3576</v>
      </c>
      <c r="C1436" s="50" t="s">
        <v>3565</v>
      </c>
      <c r="D1436" s="54">
        <v>1571</v>
      </c>
      <c r="E1436" s="168" t="str">
        <f>IF($D1436&lt;&gt;"",VLOOKUP($D1436,'SINAPI JANEIRO-2022'!$A$1:G113860,2,FALSE),"")</f>
        <v>TERMINAL A COMPRESSAO EM COBRE ESTANHADO PARA CABO 4 MM2, 1 FURO E 1 COMPRESSAO, PARA PARAFUSO DE FIXACAO M5</v>
      </c>
      <c r="F1436" s="169" t="str">
        <f>IF($D1436&lt;&gt;"",VLOOKUP($D1436,'SINAPI JANEIRO-2022'!$1:$1048576,3,FALSE),"")</f>
        <v xml:space="preserve">UN    </v>
      </c>
      <c r="G1436" s="170">
        <v>1</v>
      </c>
      <c r="H1436" s="171">
        <f>IF($D1436&lt;&gt;"",VLOOKUP($D1436,'SINAPI JANEIRO-2022'!$1:$1048576,4,FALSE),"")</f>
        <v>1.06</v>
      </c>
      <c r="I1436" s="172">
        <f t="shared" si="235"/>
        <v>1.06</v>
      </c>
    </row>
    <row r="1437" spans="2:9">
      <c r="B1437" s="49" t="s">
        <v>3576</v>
      </c>
      <c r="C1437" s="50" t="s">
        <v>3565</v>
      </c>
      <c r="D1437" s="54">
        <v>34653</v>
      </c>
      <c r="E1437" s="168" t="str">
        <f>IF($D1437&lt;&gt;"",VLOOKUP($D1437,'SINAPI JANEIRO-2022'!$A$1:G113861,2,FALSE),"")</f>
        <v>DISJUNTOR TIPO DIN/IEC, MONOPOLAR DE 6  ATE  32A</v>
      </c>
      <c r="F1437" s="169" t="str">
        <f>IF($D1437&lt;&gt;"",VLOOKUP($D1437,'SINAPI JANEIRO-2022'!$1:$1048576,3,FALSE),"")</f>
        <v xml:space="preserve">UN    </v>
      </c>
      <c r="G1437" s="170">
        <v>1</v>
      </c>
      <c r="H1437" s="171">
        <f>IF($D1437&lt;&gt;"",VLOOKUP($D1437,'SINAPI JANEIRO-2022'!$1:$1048576,4,FALSE),"")</f>
        <v>9.25</v>
      </c>
      <c r="I1437" s="172">
        <f t="shared" si="235"/>
        <v>9.25</v>
      </c>
    </row>
    <row r="1438" spans="2:9" ht="14.25" customHeight="1">
      <c r="B1438" s="180"/>
      <c r="C1438" s="181"/>
      <c r="D1438" s="181"/>
      <c r="E1438" s="182"/>
      <c r="F1438" s="181"/>
      <c r="G1438" s="183"/>
      <c r="H1438" s="181"/>
      <c r="I1438" s="185"/>
    </row>
    <row r="1439" spans="2:9" ht="14.25" customHeight="1">
      <c r="B1439" s="164" t="s">
        <v>12043</v>
      </c>
      <c r="C1439" s="59"/>
      <c r="D1439" s="59"/>
      <c r="E1439" s="46" t="s">
        <v>12044</v>
      </c>
      <c r="F1439" s="47" t="s">
        <v>53</v>
      </c>
      <c r="G1439" s="165" t="s">
        <v>3925</v>
      </c>
      <c r="H1439" s="48"/>
      <c r="I1439" s="167">
        <f>SUM(I1440:I1443)</f>
        <v>12.6</v>
      </c>
    </row>
    <row r="1440" spans="2:9" ht="14.25" customHeight="1">
      <c r="B1440" s="49" t="s">
        <v>3573</v>
      </c>
      <c r="C1440" s="50" t="s">
        <v>3565</v>
      </c>
      <c r="D1440" s="54">
        <v>88247</v>
      </c>
      <c r="E1440" s="168" t="str">
        <f>IF($D1440&lt;&gt;"",VLOOKUP($D1440,'SINAPI JANEIRO-2022'!$A$1:G113864,2,FALSE),"")</f>
        <v>AUXILIAR DE ELETRICISTA COM ENCARGOS COMPLEMENTARES</v>
      </c>
      <c r="F1440" s="169" t="str">
        <f>IF($D1440&lt;&gt;"",VLOOKUP($D1440,'SINAPI JANEIRO-2022'!$1:$1048576,3,FALSE),"")</f>
        <v>H</v>
      </c>
      <c r="G1440" s="170">
        <v>6.6299999999999998E-2</v>
      </c>
      <c r="H1440" s="171">
        <f>IF($D1440&lt;&gt;"",VLOOKUP($D1440,'SINAPI JANEIRO-2022'!$1:$1048576,4,FALSE),"")</f>
        <v>15.19</v>
      </c>
      <c r="I1440" s="172">
        <f t="shared" ref="I1440:I1443" si="236">TRUNC(G1440*H1440,2)</f>
        <v>1</v>
      </c>
    </row>
    <row r="1441" spans="2:9" ht="14.25" customHeight="1">
      <c r="B1441" s="49" t="s">
        <v>3573</v>
      </c>
      <c r="C1441" s="50" t="s">
        <v>3565</v>
      </c>
      <c r="D1441" s="54">
        <v>88264</v>
      </c>
      <c r="E1441" s="168" t="str">
        <f>IF($D1441&lt;&gt;"",VLOOKUP($D1441,'SINAPI JANEIRO-2022'!$A$1:G113865,2,FALSE),"")</f>
        <v>ELETRICISTA COM ENCARGOS COMPLEMENTARES</v>
      </c>
      <c r="F1441" s="169" t="str">
        <f>IF($D1441&lt;&gt;"",VLOOKUP($D1441,'SINAPI JANEIRO-2022'!$1:$1048576,3,FALSE),"")</f>
        <v>H</v>
      </c>
      <c r="G1441" s="170">
        <v>6.6299999999999998E-2</v>
      </c>
      <c r="H1441" s="171">
        <f>IF($D1441&lt;&gt;"",VLOOKUP($D1441,'SINAPI JANEIRO-2022'!$1:$1048576,4,FALSE),"")</f>
        <v>19.53</v>
      </c>
      <c r="I1441" s="172">
        <f t="shared" si="236"/>
        <v>1.29</v>
      </c>
    </row>
    <row r="1442" spans="2:9" ht="25.5">
      <c r="B1442" s="49" t="s">
        <v>3576</v>
      </c>
      <c r="C1442" s="50" t="s">
        <v>3565</v>
      </c>
      <c r="D1442" s="54">
        <v>1571</v>
      </c>
      <c r="E1442" s="168" t="str">
        <f>IF($D1442&lt;&gt;"",VLOOKUP($D1442,'SINAPI JANEIRO-2022'!$A$1:G113866,2,FALSE),"")</f>
        <v>TERMINAL A COMPRESSAO EM COBRE ESTANHADO PARA CABO 4 MM2, 1 FURO E 1 COMPRESSAO, PARA PARAFUSO DE FIXACAO M5</v>
      </c>
      <c r="F1442" s="169" t="str">
        <f>IF($D1442&lt;&gt;"",VLOOKUP($D1442,'SINAPI JANEIRO-2022'!$1:$1048576,3,FALSE),"")</f>
        <v xml:space="preserve">UN    </v>
      </c>
      <c r="G1442" s="170">
        <v>1</v>
      </c>
      <c r="H1442" s="171">
        <f>IF($D1442&lt;&gt;"",VLOOKUP($D1442,'SINAPI JANEIRO-2022'!$1:$1048576,4,FALSE),"")</f>
        <v>1.06</v>
      </c>
      <c r="I1442" s="172">
        <f t="shared" si="236"/>
        <v>1.06</v>
      </c>
    </row>
    <row r="1443" spans="2:9" ht="14.25" customHeight="1">
      <c r="B1443" s="49" t="s">
        <v>3576</v>
      </c>
      <c r="C1443" s="50" t="s">
        <v>3565</v>
      </c>
      <c r="D1443" s="54">
        <v>34653</v>
      </c>
      <c r="E1443" s="168" t="str">
        <f>IF($D1443&lt;&gt;"",VLOOKUP($D1443,'SINAPI JANEIRO-2022'!$A$1:G113867,2,FALSE),"")</f>
        <v>DISJUNTOR TIPO DIN/IEC, MONOPOLAR DE 6  ATE  32A</v>
      </c>
      <c r="F1443" s="169" t="str">
        <f>IF($D1443&lt;&gt;"",VLOOKUP($D1443,'SINAPI JANEIRO-2022'!$1:$1048576,3,FALSE),"")</f>
        <v xml:space="preserve">UN    </v>
      </c>
      <c r="G1443" s="170">
        <v>1</v>
      </c>
      <c r="H1443" s="171">
        <f>IF($D1443&lt;&gt;"",VLOOKUP($D1443,'SINAPI JANEIRO-2022'!$1:$1048576,4,FALSE),"")</f>
        <v>9.25</v>
      </c>
      <c r="I1443" s="172">
        <f t="shared" si="236"/>
        <v>9.25</v>
      </c>
    </row>
    <row r="1444" spans="2:9" ht="14.25" customHeight="1">
      <c r="B1444" s="180"/>
      <c r="C1444" s="181"/>
      <c r="D1444" s="181"/>
      <c r="E1444" s="182"/>
      <c r="F1444" s="181"/>
      <c r="G1444" s="183"/>
      <c r="H1444" s="181"/>
      <c r="I1444" s="185"/>
    </row>
    <row r="1445" spans="2:9" ht="14.25" customHeight="1">
      <c r="B1445" s="164" t="s">
        <v>12045</v>
      </c>
      <c r="C1445" s="59"/>
      <c r="D1445" s="59"/>
      <c r="E1445" s="46" t="s">
        <v>12046</v>
      </c>
      <c r="F1445" s="47" t="s">
        <v>53</v>
      </c>
      <c r="G1445" s="165" t="s">
        <v>3925</v>
      </c>
      <c r="H1445" s="48"/>
      <c r="I1445" s="167">
        <f>SUM(I1446:I1449)</f>
        <v>13.67</v>
      </c>
    </row>
    <row r="1446" spans="2:9" ht="14.25" customHeight="1">
      <c r="B1446" s="49" t="s">
        <v>3573</v>
      </c>
      <c r="C1446" s="50" t="s">
        <v>3565</v>
      </c>
      <c r="D1446" s="54">
        <v>88247</v>
      </c>
      <c r="E1446" s="168" t="str">
        <f>IF($D1446&lt;&gt;"",VLOOKUP($D1446,'SINAPI JANEIRO-2022'!$A$1:G113870,2,FALSE),"")</f>
        <v>AUXILIAR DE ELETRICISTA COM ENCARGOS COMPLEMENTARES</v>
      </c>
      <c r="F1446" s="169" t="str">
        <f>IF($D1446&lt;&gt;"",VLOOKUP($D1446,'SINAPI JANEIRO-2022'!$1:$1048576,3,FALSE),"")</f>
        <v>H</v>
      </c>
      <c r="G1446" s="170">
        <v>9.11E-2</v>
      </c>
      <c r="H1446" s="171">
        <f>IF($D1446&lt;&gt;"",VLOOKUP($D1446,'SINAPI JANEIRO-2022'!$1:$1048576,4,FALSE),"")</f>
        <v>15.19</v>
      </c>
      <c r="I1446" s="172">
        <f t="shared" ref="I1446:I1449" si="237">TRUNC(G1446*H1446,2)</f>
        <v>1.38</v>
      </c>
    </row>
    <row r="1447" spans="2:9" ht="14.25" customHeight="1">
      <c r="B1447" s="49" t="s">
        <v>3573</v>
      </c>
      <c r="C1447" s="50" t="s">
        <v>3565</v>
      </c>
      <c r="D1447" s="54">
        <v>88264</v>
      </c>
      <c r="E1447" s="168" t="str">
        <f>IF($D1447&lt;&gt;"",VLOOKUP($D1447,'SINAPI JANEIRO-2022'!$A$1:G113871,2,FALSE),"")</f>
        <v>ELETRICISTA COM ENCARGOS COMPLEMENTARES</v>
      </c>
      <c r="F1447" s="169" t="str">
        <f>IF($D1447&lt;&gt;"",VLOOKUP($D1447,'SINAPI JANEIRO-2022'!$1:$1048576,3,FALSE),"")</f>
        <v>H</v>
      </c>
      <c r="G1447" s="170">
        <v>9.11E-2</v>
      </c>
      <c r="H1447" s="171">
        <f>IF($D1447&lt;&gt;"",VLOOKUP($D1447,'SINAPI JANEIRO-2022'!$1:$1048576,4,FALSE),"")</f>
        <v>19.53</v>
      </c>
      <c r="I1447" s="172">
        <f t="shared" si="237"/>
        <v>1.77</v>
      </c>
    </row>
    <row r="1448" spans="2:9" ht="25.5">
      <c r="B1448" s="49" t="s">
        <v>3576</v>
      </c>
      <c r="C1448" s="50" t="s">
        <v>3565</v>
      </c>
      <c r="D1448" s="54">
        <v>1573</v>
      </c>
      <c r="E1448" s="168" t="str">
        <f>IF($D1448&lt;&gt;"",VLOOKUP($D1448,'SINAPI JANEIRO-2022'!$A$1:G113872,2,FALSE),"")</f>
        <v>TERMINAL A COMPRESSAO EM COBRE ESTANHADO PARA CABO 6 MM2, 1 FURO E 1 COMPRESSAO, PARA PARAFUSO DE FIXACAO M6</v>
      </c>
      <c r="F1448" s="169" t="str">
        <f>IF($D1448&lt;&gt;"",VLOOKUP($D1448,'SINAPI JANEIRO-2022'!$1:$1048576,3,FALSE),"")</f>
        <v xml:space="preserve">UN    </v>
      </c>
      <c r="G1448" s="170">
        <v>1</v>
      </c>
      <c r="H1448" s="171">
        <f>IF($D1448&lt;&gt;"",VLOOKUP($D1448,'SINAPI JANEIRO-2022'!$1:$1048576,4,FALSE),"")</f>
        <v>1.27</v>
      </c>
      <c r="I1448" s="172">
        <f t="shared" si="237"/>
        <v>1.27</v>
      </c>
    </row>
    <row r="1449" spans="2:9" ht="14.25" customHeight="1">
      <c r="B1449" s="49" t="s">
        <v>3576</v>
      </c>
      <c r="C1449" s="50" t="s">
        <v>3565</v>
      </c>
      <c r="D1449" s="54">
        <v>34653</v>
      </c>
      <c r="E1449" s="168" t="str">
        <f>IF($D1449&lt;&gt;"",VLOOKUP($D1449,'SINAPI JANEIRO-2022'!$A$1:G113873,2,FALSE),"")</f>
        <v>DISJUNTOR TIPO DIN/IEC, MONOPOLAR DE 6  ATE  32A</v>
      </c>
      <c r="F1449" s="169" t="str">
        <f>IF($D1449&lt;&gt;"",VLOOKUP($D1449,'SINAPI JANEIRO-2022'!$1:$1048576,3,FALSE),"")</f>
        <v xml:space="preserve">UN    </v>
      </c>
      <c r="G1449" s="170">
        <v>1</v>
      </c>
      <c r="H1449" s="171">
        <f>IF($D1449&lt;&gt;"",VLOOKUP($D1449,'SINAPI JANEIRO-2022'!$1:$1048576,4,FALSE),"")</f>
        <v>9.25</v>
      </c>
      <c r="I1449" s="172">
        <f t="shared" si="237"/>
        <v>9.25</v>
      </c>
    </row>
    <row r="1450" spans="2:9" ht="14.25" customHeight="1">
      <c r="B1450" s="180"/>
      <c r="C1450" s="181"/>
      <c r="D1450" s="181"/>
      <c r="E1450" s="182"/>
      <c r="F1450" s="181"/>
      <c r="G1450" s="183"/>
      <c r="H1450" s="181"/>
      <c r="I1450" s="185"/>
    </row>
    <row r="1451" spans="2:9" ht="14.25" customHeight="1">
      <c r="B1451" s="164" t="s">
        <v>12047</v>
      </c>
      <c r="C1451" s="59"/>
      <c r="D1451" s="59"/>
      <c r="E1451" s="46" t="s">
        <v>12051</v>
      </c>
      <c r="F1451" s="47" t="s">
        <v>53</v>
      </c>
      <c r="G1451" s="165" t="s">
        <v>3925</v>
      </c>
      <c r="H1451" s="48"/>
      <c r="I1451" s="167">
        <f>SUM(I1452:I1455)</f>
        <v>19.79</v>
      </c>
    </row>
    <row r="1452" spans="2:9" ht="14.25" customHeight="1">
      <c r="B1452" s="49" t="s">
        <v>3573</v>
      </c>
      <c r="C1452" s="50" t="s">
        <v>3565</v>
      </c>
      <c r="D1452" s="54">
        <v>88247</v>
      </c>
      <c r="E1452" s="168" t="str">
        <f>IF($D1452&lt;&gt;"",VLOOKUP($D1452,'SINAPI JANEIRO-2022'!$A$1:G113876,2,FALSE),"")</f>
        <v>AUXILIAR DE ELETRICISTA COM ENCARGOS COMPLEMENTARES</v>
      </c>
      <c r="F1452" s="169" t="str">
        <f>IF($D1452&lt;&gt;"",VLOOKUP($D1452,'SINAPI JANEIRO-2022'!$1:$1048576,3,FALSE),"")</f>
        <v>H</v>
      </c>
      <c r="G1452" s="170">
        <v>0.13519999999999999</v>
      </c>
      <c r="H1452" s="171">
        <f>IF($D1452&lt;&gt;"",VLOOKUP($D1452,'SINAPI JANEIRO-2022'!$1:$1048576,4,FALSE),"")</f>
        <v>15.19</v>
      </c>
      <c r="I1452" s="172">
        <f t="shared" ref="I1452:I1455" si="238">TRUNC(G1452*H1452,2)</f>
        <v>2.0499999999999998</v>
      </c>
    </row>
    <row r="1453" spans="2:9" ht="14.25" customHeight="1">
      <c r="B1453" s="49" t="s">
        <v>3573</v>
      </c>
      <c r="C1453" s="50" t="s">
        <v>3565</v>
      </c>
      <c r="D1453" s="54">
        <v>88264</v>
      </c>
      <c r="E1453" s="168" t="str">
        <f>IF($D1453&lt;&gt;"",VLOOKUP($D1453,'SINAPI JANEIRO-2022'!$A$1:G113877,2,FALSE),"")</f>
        <v>ELETRICISTA COM ENCARGOS COMPLEMENTARES</v>
      </c>
      <c r="F1453" s="169" t="str">
        <f>IF($D1453&lt;&gt;"",VLOOKUP($D1453,'SINAPI JANEIRO-2022'!$1:$1048576,3,FALSE),"")</f>
        <v>H</v>
      </c>
      <c r="G1453" s="170">
        <v>0.13519999999999999</v>
      </c>
      <c r="H1453" s="171">
        <f>IF($D1453&lt;&gt;"",VLOOKUP($D1453,'SINAPI JANEIRO-2022'!$1:$1048576,4,FALSE),"")</f>
        <v>19.53</v>
      </c>
      <c r="I1453" s="172">
        <f t="shared" si="238"/>
        <v>2.64</v>
      </c>
    </row>
    <row r="1454" spans="2:9" ht="25.5">
      <c r="B1454" s="49" t="s">
        <v>3576</v>
      </c>
      <c r="C1454" s="50" t="s">
        <v>3565</v>
      </c>
      <c r="D1454" s="54">
        <v>1574</v>
      </c>
      <c r="E1454" s="168" t="str">
        <f>IF($D1454&lt;&gt;"",VLOOKUP($D1454,'SINAPI JANEIRO-2022'!$A$1:G113878,2,FALSE),"")</f>
        <v>TERMINAL A COMPRESSAO EM COBRE ESTANHADO PARA CABO 10 MM2, 1 FURO E 1 COMPRESSAO, PARA PARAFUSO DE FIXACAO M6</v>
      </c>
      <c r="F1454" s="169" t="str">
        <f>IF($D1454&lt;&gt;"",VLOOKUP($D1454,'SINAPI JANEIRO-2022'!$1:$1048576,3,FALSE),"")</f>
        <v xml:space="preserve">UN    </v>
      </c>
      <c r="G1454" s="170">
        <v>1</v>
      </c>
      <c r="H1454" s="171">
        <f>IF($D1454&lt;&gt;"",VLOOKUP($D1454,'SINAPI JANEIRO-2022'!$1:$1048576,4,FALSE),"")</f>
        <v>1.37</v>
      </c>
      <c r="I1454" s="172">
        <f t="shared" si="238"/>
        <v>1.37</v>
      </c>
    </row>
    <row r="1455" spans="2:9" ht="14.25" customHeight="1">
      <c r="B1455" s="49" t="s">
        <v>3576</v>
      </c>
      <c r="C1455" s="50" t="s">
        <v>3565</v>
      </c>
      <c r="D1455" s="54">
        <v>34686</v>
      </c>
      <c r="E1455" s="168" t="str">
        <f>IF($D1455&lt;&gt;"",VLOOKUP($D1455,'SINAPI JANEIRO-2022'!$A$1:G113879,2,FALSE),"")</f>
        <v>DISJUNTOR TIPO DIN / IEC, MONOPOLAR DE 40  ATE 50A</v>
      </c>
      <c r="F1455" s="169" t="str">
        <f>IF($D1455&lt;&gt;"",VLOOKUP($D1455,'SINAPI JANEIRO-2022'!$1:$1048576,3,FALSE),"")</f>
        <v xml:space="preserve">UN    </v>
      </c>
      <c r="G1455" s="170">
        <v>1</v>
      </c>
      <c r="H1455" s="171">
        <f>IF($D1455&lt;&gt;"",VLOOKUP($D1455,'SINAPI JANEIRO-2022'!$1:$1048576,4,FALSE),"")</f>
        <v>13.73</v>
      </c>
      <c r="I1455" s="172">
        <f t="shared" si="238"/>
        <v>13.73</v>
      </c>
    </row>
    <row r="1456" spans="2:9" ht="14.25" customHeight="1">
      <c r="B1456" s="180"/>
      <c r="C1456" s="181"/>
      <c r="D1456" s="181"/>
      <c r="E1456" s="182"/>
      <c r="F1456" s="181"/>
      <c r="G1456" s="183"/>
      <c r="H1456" s="181"/>
      <c r="I1456" s="185"/>
    </row>
    <row r="1457" spans="2:9" ht="14.25" customHeight="1">
      <c r="B1457" s="164" t="s">
        <v>12048</v>
      </c>
      <c r="C1457" s="59"/>
      <c r="D1457" s="59"/>
      <c r="E1457" s="46" t="s">
        <v>12052</v>
      </c>
      <c r="F1457" s="47" t="s">
        <v>53</v>
      </c>
      <c r="G1457" s="165" t="s">
        <v>3925</v>
      </c>
      <c r="H1457" s="48"/>
      <c r="I1457" s="167">
        <f>SUM(I1458:I1461)</f>
        <v>71.13000000000001</v>
      </c>
    </row>
    <row r="1458" spans="2:9" ht="14.25" customHeight="1">
      <c r="B1458" s="49" t="s">
        <v>3573</v>
      </c>
      <c r="C1458" s="50" t="s">
        <v>3565</v>
      </c>
      <c r="D1458" s="54">
        <v>88247</v>
      </c>
      <c r="E1458" s="168" t="str">
        <f>IF($D1458&lt;&gt;"",VLOOKUP($D1458,'SINAPI JANEIRO-2022'!$A$1:G113882,2,FALSE),"")</f>
        <v>AUXILIAR DE ELETRICISTA COM ENCARGOS COMPLEMENTARES</v>
      </c>
      <c r="F1458" s="169" t="str">
        <f>IF($D1458&lt;&gt;"",VLOOKUP($D1458,'SINAPI JANEIRO-2022'!$1:$1048576,3,FALSE),"")</f>
        <v>H</v>
      </c>
      <c r="G1458" s="170">
        <v>0.1055</v>
      </c>
      <c r="H1458" s="171">
        <f>IF($D1458&lt;&gt;"",VLOOKUP($D1458,'SINAPI JANEIRO-2022'!$1:$1048576,4,FALSE),"")</f>
        <v>15.19</v>
      </c>
      <c r="I1458" s="172">
        <f t="shared" ref="I1458:I1461" si="239">TRUNC(G1458*H1458,2)</f>
        <v>1.6</v>
      </c>
    </row>
    <row r="1459" spans="2:9" ht="14.25" customHeight="1">
      <c r="B1459" s="49" t="s">
        <v>3573</v>
      </c>
      <c r="C1459" s="50" t="s">
        <v>3565</v>
      </c>
      <c r="D1459" s="54">
        <v>88264</v>
      </c>
      <c r="E1459" s="168" t="str">
        <f>IF($D1459&lt;&gt;"",VLOOKUP($D1459,'SINAPI JANEIRO-2022'!$A$1:G113883,2,FALSE),"")</f>
        <v>ELETRICISTA COM ENCARGOS COMPLEMENTARES</v>
      </c>
      <c r="F1459" s="169" t="str">
        <f>IF($D1459&lt;&gt;"",VLOOKUP($D1459,'SINAPI JANEIRO-2022'!$1:$1048576,3,FALSE),"")</f>
        <v>H</v>
      </c>
      <c r="G1459" s="170">
        <v>0.1055</v>
      </c>
      <c r="H1459" s="171">
        <f>IF($D1459&lt;&gt;"",VLOOKUP($D1459,'SINAPI JANEIRO-2022'!$1:$1048576,4,FALSE),"")</f>
        <v>19.53</v>
      </c>
      <c r="I1459" s="172">
        <f t="shared" si="239"/>
        <v>2.06</v>
      </c>
    </row>
    <row r="1460" spans="2:9" ht="25.5">
      <c r="B1460" s="49" t="s">
        <v>3576</v>
      </c>
      <c r="C1460" s="50" t="s">
        <v>3565</v>
      </c>
      <c r="D1460" s="54">
        <v>1570</v>
      </c>
      <c r="E1460" s="168" t="str">
        <f>IF($D1460&lt;&gt;"",VLOOKUP($D1460,'SINAPI JANEIRO-2022'!$A$1:G113884,2,FALSE),"")</f>
        <v>TERMINAL A COMPRESSAO EM COBRE ESTANHADO PARA CABO 2,5 MM2, 1 FURO E 1 COMPRESSAO, PARA PARAFUSO DE FIXACAO M5</v>
      </c>
      <c r="F1460" s="169" t="str">
        <f>IF($D1460&lt;&gt;"",VLOOKUP($D1460,'SINAPI JANEIRO-2022'!$1:$1048576,3,FALSE),"")</f>
        <v xml:space="preserve">UN    </v>
      </c>
      <c r="G1460" s="170">
        <v>3</v>
      </c>
      <c r="H1460" s="171">
        <f>IF($D1460&lt;&gt;"",VLOOKUP($D1460,'SINAPI JANEIRO-2022'!$1:$1048576,4,FALSE),"")</f>
        <v>0.82</v>
      </c>
      <c r="I1460" s="172">
        <f t="shared" si="239"/>
        <v>2.46</v>
      </c>
    </row>
    <row r="1461" spans="2:9" ht="14.25" customHeight="1">
      <c r="B1461" s="49" t="s">
        <v>3576</v>
      </c>
      <c r="C1461" s="50" t="s">
        <v>3565</v>
      </c>
      <c r="D1461" s="54">
        <v>34709</v>
      </c>
      <c r="E1461" s="168" t="str">
        <f>IF($D1461&lt;&gt;"",VLOOKUP($D1461,'SINAPI JANEIRO-2022'!$A$1:G113885,2,FALSE),"")</f>
        <v>DISJUNTOR TIPO DIN/IEC, TRIPOLAR DE 10 ATE 50A</v>
      </c>
      <c r="F1461" s="169" t="str">
        <f>IF($D1461&lt;&gt;"",VLOOKUP($D1461,'SINAPI JANEIRO-2022'!$1:$1048576,3,FALSE),"")</f>
        <v xml:space="preserve">UN    </v>
      </c>
      <c r="G1461" s="170">
        <v>1</v>
      </c>
      <c r="H1461" s="171">
        <f>IF($D1461&lt;&gt;"",VLOOKUP($D1461,'SINAPI JANEIRO-2022'!$1:$1048576,4,FALSE),"")</f>
        <v>65.010000000000005</v>
      </c>
      <c r="I1461" s="172">
        <f t="shared" si="239"/>
        <v>65.010000000000005</v>
      </c>
    </row>
    <row r="1462" spans="2:9" ht="14.25" customHeight="1">
      <c r="B1462" s="180"/>
      <c r="C1462" s="181"/>
      <c r="D1462" s="181"/>
      <c r="E1462" s="182"/>
      <c r="F1462" s="181"/>
      <c r="G1462" s="183"/>
      <c r="H1462" s="181"/>
      <c r="I1462" s="185"/>
    </row>
    <row r="1463" spans="2:9" ht="14.25" customHeight="1">
      <c r="B1463" s="164" t="s">
        <v>12049</v>
      </c>
      <c r="C1463" s="59"/>
      <c r="D1463" s="59"/>
      <c r="E1463" s="46" t="s">
        <v>12053</v>
      </c>
      <c r="F1463" s="47" t="s">
        <v>53</v>
      </c>
      <c r="G1463" s="165" t="s">
        <v>3925</v>
      </c>
      <c r="H1463" s="48"/>
      <c r="I1463" s="167">
        <f>SUM(I1464:I1467)</f>
        <v>75.080000000000013</v>
      </c>
    </row>
    <row r="1464" spans="2:9" ht="14.25" customHeight="1">
      <c r="B1464" s="49" t="s">
        <v>3573</v>
      </c>
      <c r="C1464" s="50" t="s">
        <v>3565</v>
      </c>
      <c r="D1464" s="54">
        <v>88247</v>
      </c>
      <c r="E1464" s="168" t="str">
        <f>IF($D1464&lt;&gt;"",VLOOKUP($D1464,'SINAPI JANEIRO-2022'!$A$1:G113888,2,FALSE),"")</f>
        <v>AUXILIAR DE ELETRICISTA COM ENCARGOS COMPLEMENTARES</v>
      </c>
      <c r="F1464" s="169" t="str">
        <f>IF($D1464&lt;&gt;"",VLOOKUP($D1464,'SINAPI JANEIRO-2022'!$1:$1048576,3,FALSE),"")</f>
        <v>H</v>
      </c>
      <c r="G1464" s="170">
        <v>0.1988</v>
      </c>
      <c r="H1464" s="171">
        <f>IF($D1464&lt;&gt;"",VLOOKUP($D1464,'SINAPI JANEIRO-2022'!$1:$1048576,4,FALSE),"")</f>
        <v>15.19</v>
      </c>
      <c r="I1464" s="172">
        <f t="shared" ref="I1464:I1467" si="240">TRUNC(G1464*H1464,2)</f>
        <v>3.01</v>
      </c>
    </row>
    <row r="1465" spans="2:9" ht="14.25" customHeight="1">
      <c r="B1465" s="49" t="s">
        <v>3573</v>
      </c>
      <c r="C1465" s="50" t="s">
        <v>3565</v>
      </c>
      <c r="D1465" s="54">
        <v>88264</v>
      </c>
      <c r="E1465" s="168" t="str">
        <f>IF($D1465&lt;&gt;"",VLOOKUP($D1465,'SINAPI JANEIRO-2022'!$A$1:G113889,2,FALSE),"")</f>
        <v>ELETRICISTA COM ENCARGOS COMPLEMENTARES</v>
      </c>
      <c r="F1465" s="169" t="str">
        <f>IF($D1465&lt;&gt;"",VLOOKUP($D1465,'SINAPI JANEIRO-2022'!$1:$1048576,3,FALSE),"")</f>
        <v>H</v>
      </c>
      <c r="G1465" s="170">
        <v>0.1988</v>
      </c>
      <c r="H1465" s="171">
        <f>IF($D1465&lt;&gt;"",VLOOKUP($D1465,'SINAPI JANEIRO-2022'!$1:$1048576,4,FALSE),"")</f>
        <v>19.53</v>
      </c>
      <c r="I1465" s="172">
        <f t="shared" si="240"/>
        <v>3.88</v>
      </c>
    </row>
    <row r="1466" spans="2:9" ht="25.5">
      <c r="B1466" s="49" t="s">
        <v>3576</v>
      </c>
      <c r="C1466" s="50" t="s">
        <v>3565</v>
      </c>
      <c r="D1466" s="54">
        <v>1571</v>
      </c>
      <c r="E1466" s="168" t="str">
        <f>IF($D1466&lt;&gt;"",VLOOKUP($D1466,'SINAPI JANEIRO-2022'!$A$1:G113890,2,FALSE),"")</f>
        <v>TERMINAL A COMPRESSAO EM COBRE ESTANHADO PARA CABO 4 MM2, 1 FURO E 1 COMPRESSAO, PARA PARAFUSO DE FIXACAO M5</v>
      </c>
      <c r="F1466" s="169" t="str">
        <f>IF($D1466&lt;&gt;"",VLOOKUP($D1466,'SINAPI JANEIRO-2022'!$1:$1048576,3,FALSE),"")</f>
        <v xml:space="preserve">UN    </v>
      </c>
      <c r="G1466" s="170">
        <v>3</v>
      </c>
      <c r="H1466" s="171">
        <f>IF($D1466&lt;&gt;"",VLOOKUP($D1466,'SINAPI JANEIRO-2022'!$1:$1048576,4,FALSE),"")</f>
        <v>1.06</v>
      </c>
      <c r="I1466" s="172">
        <f t="shared" si="240"/>
        <v>3.18</v>
      </c>
    </row>
    <row r="1467" spans="2:9" ht="14.25" customHeight="1">
      <c r="B1467" s="49" t="s">
        <v>3576</v>
      </c>
      <c r="C1467" s="50" t="s">
        <v>3565</v>
      </c>
      <c r="D1467" s="54">
        <v>34709</v>
      </c>
      <c r="E1467" s="168" t="str">
        <f>IF($D1467&lt;&gt;"",VLOOKUP($D1467,'SINAPI JANEIRO-2022'!$A$1:G113891,2,FALSE),"")</f>
        <v>DISJUNTOR TIPO DIN/IEC, TRIPOLAR DE 10 ATE 50A</v>
      </c>
      <c r="F1467" s="169" t="str">
        <f>IF($D1467&lt;&gt;"",VLOOKUP($D1467,'SINAPI JANEIRO-2022'!$1:$1048576,3,FALSE),"")</f>
        <v xml:space="preserve">UN    </v>
      </c>
      <c r="G1467" s="170">
        <v>1</v>
      </c>
      <c r="H1467" s="171">
        <f>IF($D1467&lt;&gt;"",VLOOKUP($D1467,'SINAPI JANEIRO-2022'!$1:$1048576,4,FALSE),"")</f>
        <v>65.010000000000005</v>
      </c>
      <c r="I1467" s="172">
        <f t="shared" si="240"/>
        <v>65.010000000000005</v>
      </c>
    </row>
    <row r="1468" spans="2:9" ht="14.25" customHeight="1">
      <c r="B1468" s="180"/>
      <c r="C1468" s="181"/>
      <c r="D1468" s="181"/>
      <c r="E1468" s="182"/>
      <c r="F1468" s="181"/>
      <c r="G1468" s="183"/>
      <c r="H1468" s="181"/>
      <c r="I1468" s="185"/>
    </row>
    <row r="1469" spans="2:9" ht="14.25" customHeight="1">
      <c r="B1469" s="164" t="s">
        <v>12050</v>
      </c>
      <c r="C1469" s="59"/>
      <c r="D1469" s="59"/>
      <c r="E1469" s="46" t="s">
        <v>12054</v>
      </c>
      <c r="F1469" s="47" t="s">
        <v>53</v>
      </c>
      <c r="G1469" s="165" t="s">
        <v>3925</v>
      </c>
      <c r="H1469" s="48"/>
      <c r="I1469" s="167">
        <f>SUM(I1470:I1473)</f>
        <v>78.300000000000011</v>
      </c>
    </row>
    <row r="1470" spans="2:9" ht="14.25" customHeight="1">
      <c r="B1470" s="49" t="s">
        <v>3573</v>
      </c>
      <c r="C1470" s="50" t="s">
        <v>3565</v>
      </c>
      <c r="D1470" s="54">
        <v>88247</v>
      </c>
      <c r="E1470" s="168" t="str">
        <f>IF($D1470&lt;&gt;"",VLOOKUP($D1470,'SINAPI JANEIRO-2022'!$A$1:G113894,2,FALSE),"")</f>
        <v>AUXILIAR DE ELETRICISTA COM ENCARGOS COMPLEMENTARES</v>
      </c>
      <c r="F1470" s="169" t="str">
        <f>IF($D1470&lt;&gt;"",VLOOKUP($D1470,'SINAPI JANEIRO-2022'!$1:$1048576,3,FALSE),"")</f>
        <v>H</v>
      </c>
      <c r="G1470" s="170">
        <v>0.27339999999999998</v>
      </c>
      <c r="H1470" s="171">
        <f>IF($D1470&lt;&gt;"",VLOOKUP($D1470,'SINAPI JANEIRO-2022'!$1:$1048576,4,FALSE),"")</f>
        <v>15.19</v>
      </c>
      <c r="I1470" s="172">
        <f t="shared" ref="I1470:I1473" si="241">TRUNC(G1470*H1470,2)</f>
        <v>4.1500000000000004</v>
      </c>
    </row>
    <row r="1471" spans="2:9" ht="14.25" customHeight="1">
      <c r="B1471" s="49" t="s">
        <v>3573</v>
      </c>
      <c r="C1471" s="50" t="s">
        <v>3565</v>
      </c>
      <c r="D1471" s="54">
        <v>88264</v>
      </c>
      <c r="E1471" s="168" t="str">
        <f>IF($D1471&lt;&gt;"",VLOOKUP($D1471,'SINAPI JANEIRO-2022'!$A$1:G113895,2,FALSE),"")</f>
        <v>ELETRICISTA COM ENCARGOS COMPLEMENTARES</v>
      </c>
      <c r="F1471" s="169" t="str">
        <f>IF($D1471&lt;&gt;"",VLOOKUP($D1471,'SINAPI JANEIRO-2022'!$1:$1048576,3,FALSE),"")</f>
        <v>H</v>
      </c>
      <c r="G1471" s="170">
        <v>0.27339999999999998</v>
      </c>
      <c r="H1471" s="171">
        <f>IF($D1471&lt;&gt;"",VLOOKUP($D1471,'SINAPI JANEIRO-2022'!$1:$1048576,4,FALSE),"")</f>
        <v>19.53</v>
      </c>
      <c r="I1471" s="172">
        <f t="shared" si="241"/>
        <v>5.33</v>
      </c>
    </row>
    <row r="1472" spans="2:9" ht="25.5">
      <c r="B1472" s="49" t="s">
        <v>3576</v>
      </c>
      <c r="C1472" s="50" t="s">
        <v>3565</v>
      </c>
      <c r="D1472" s="54">
        <v>1573</v>
      </c>
      <c r="E1472" s="168" t="str">
        <f>IF($D1472&lt;&gt;"",VLOOKUP($D1472,'SINAPI JANEIRO-2022'!$A$1:G113896,2,FALSE),"")</f>
        <v>TERMINAL A COMPRESSAO EM COBRE ESTANHADO PARA CABO 6 MM2, 1 FURO E 1 COMPRESSAO, PARA PARAFUSO DE FIXACAO M6</v>
      </c>
      <c r="F1472" s="169" t="str">
        <f>IF($D1472&lt;&gt;"",VLOOKUP($D1472,'SINAPI JANEIRO-2022'!$1:$1048576,3,FALSE),"")</f>
        <v xml:space="preserve">UN    </v>
      </c>
      <c r="G1472" s="170">
        <v>3</v>
      </c>
      <c r="H1472" s="171">
        <f>IF($D1472&lt;&gt;"",VLOOKUP($D1472,'SINAPI JANEIRO-2022'!$1:$1048576,4,FALSE),"")</f>
        <v>1.27</v>
      </c>
      <c r="I1472" s="172">
        <f t="shared" si="241"/>
        <v>3.81</v>
      </c>
    </row>
    <row r="1473" spans="2:9" ht="14.25" customHeight="1">
      <c r="B1473" s="49" t="s">
        <v>3576</v>
      </c>
      <c r="C1473" s="50" t="s">
        <v>3565</v>
      </c>
      <c r="D1473" s="54">
        <v>34709</v>
      </c>
      <c r="E1473" s="168" t="str">
        <f>IF($D1473&lt;&gt;"",VLOOKUP($D1473,'SINAPI JANEIRO-2022'!$A$1:G113897,2,FALSE),"")</f>
        <v>DISJUNTOR TIPO DIN/IEC, TRIPOLAR DE 10 ATE 50A</v>
      </c>
      <c r="F1473" s="169" t="str">
        <f>IF($D1473&lt;&gt;"",VLOOKUP($D1473,'SINAPI JANEIRO-2022'!$1:$1048576,3,FALSE),"")</f>
        <v xml:space="preserve">UN    </v>
      </c>
      <c r="G1473" s="170">
        <v>1</v>
      </c>
      <c r="H1473" s="171">
        <f>IF($D1473&lt;&gt;"",VLOOKUP($D1473,'SINAPI JANEIRO-2022'!$1:$1048576,4,FALSE),"")</f>
        <v>65.010000000000005</v>
      </c>
      <c r="I1473" s="172">
        <f t="shared" si="241"/>
        <v>65.010000000000005</v>
      </c>
    </row>
    <row r="1474" spans="2:9" ht="14.25" customHeight="1">
      <c r="B1474" s="180"/>
      <c r="C1474" s="181"/>
      <c r="D1474" s="181"/>
      <c r="E1474" s="182"/>
      <c r="F1474" s="181"/>
      <c r="G1474" s="183"/>
      <c r="H1474" s="181"/>
      <c r="I1474" s="185"/>
    </row>
    <row r="1475" spans="2:9" ht="14.25" customHeight="1">
      <c r="B1475" s="164" t="s">
        <v>12055</v>
      </c>
      <c r="C1475" s="59"/>
      <c r="D1475" s="59"/>
      <c r="E1475" s="46" t="s">
        <v>12056</v>
      </c>
      <c r="F1475" s="47" t="s">
        <v>53</v>
      </c>
      <c r="G1475" s="165" t="s">
        <v>3925</v>
      </c>
      <c r="H1475" s="48"/>
      <c r="I1475" s="167">
        <f>SUM(I1476:I1479)</f>
        <v>147.36000000000001</v>
      </c>
    </row>
    <row r="1476" spans="2:9" ht="14.25" customHeight="1">
      <c r="B1476" s="49" t="s">
        <v>3573</v>
      </c>
      <c r="C1476" s="50" t="s">
        <v>3565</v>
      </c>
      <c r="D1476" s="54">
        <v>88247</v>
      </c>
      <c r="E1476" s="168" t="str">
        <f>IF($D1476&lt;&gt;"",VLOOKUP($D1476,'SINAPI JANEIRO-2022'!$A$1:G113900,2,FALSE),"")</f>
        <v>AUXILIAR DE ELETRICISTA COM ENCARGOS COMPLEMENTARES</v>
      </c>
      <c r="F1476" s="169" t="str">
        <f>IF($D1476&lt;&gt;"",VLOOKUP($D1476,'SINAPI JANEIRO-2022'!$1:$1048576,3,FALSE),"")</f>
        <v>H</v>
      </c>
      <c r="G1476" s="170">
        <v>0.78300000000000003</v>
      </c>
      <c r="H1476" s="171">
        <f>IF($D1476&lt;&gt;"",VLOOKUP($D1476,'SINAPI JANEIRO-2022'!$1:$1048576,4,FALSE),"")</f>
        <v>15.19</v>
      </c>
      <c r="I1476" s="172">
        <f t="shared" ref="I1476:I1479" si="242">TRUNC(G1476*H1476,2)</f>
        <v>11.89</v>
      </c>
    </row>
    <row r="1477" spans="2:9" ht="14.25" customHeight="1">
      <c r="B1477" s="49" t="s">
        <v>3573</v>
      </c>
      <c r="C1477" s="50" t="s">
        <v>3565</v>
      </c>
      <c r="D1477" s="54">
        <v>88264</v>
      </c>
      <c r="E1477" s="168" t="str">
        <f>IF($D1477&lt;&gt;"",VLOOKUP($D1477,'SINAPI JANEIRO-2022'!$A$1:G113901,2,FALSE),"")</f>
        <v>ELETRICISTA COM ENCARGOS COMPLEMENTARES</v>
      </c>
      <c r="F1477" s="169" t="str">
        <f>IF($D1477&lt;&gt;"",VLOOKUP($D1477,'SINAPI JANEIRO-2022'!$1:$1048576,3,FALSE),"")</f>
        <v>H</v>
      </c>
      <c r="G1477" s="170">
        <v>0.78300000000000003</v>
      </c>
      <c r="H1477" s="171">
        <f>IF($D1477&lt;&gt;"",VLOOKUP($D1477,'SINAPI JANEIRO-2022'!$1:$1048576,4,FALSE),"")</f>
        <v>19.53</v>
      </c>
      <c r="I1477" s="172">
        <f t="shared" si="242"/>
        <v>15.29</v>
      </c>
    </row>
    <row r="1478" spans="2:9" ht="25.5">
      <c r="B1478" s="49" t="s">
        <v>3576</v>
      </c>
      <c r="C1478" s="50" t="s">
        <v>3565</v>
      </c>
      <c r="D1478" s="54">
        <v>1576</v>
      </c>
      <c r="E1478" s="168" t="str">
        <f>IF($D1478&lt;&gt;"",VLOOKUP($D1478,'SINAPI JANEIRO-2022'!$A$1:G113902,2,FALSE),"")</f>
        <v>TERMINAL A COMPRESSAO EM COBRE ESTANHADO PARA CABO 25 MM2, 1 FURO E 1 COMPRESSAO, PARA PARAFUSO DE FIXACAO M8</v>
      </c>
      <c r="F1478" s="169" t="str">
        <f>IF($D1478&lt;&gt;"",VLOOKUP($D1478,'SINAPI JANEIRO-2022'!$1:$1048576,3,FALSE),"")</f>
        <v xml:space="preserve">UN    </v>
      </c>
      <c r="G1478" s="170">
        <v>3</v>
      </c>
      <c r="H1478" s="171">
        <f>IF($D1478&lt;&gt;"",VLOOKUP($D1478,'SINAPI JANEIRO-2022'!$1:$1048576,4,FALSE),"")</f>
        <v>2.2599999999999998</v>
      </c>
      <c r="I1478" s="172">
        <f t="shared" si="242"/>
        <v>6.78</v>
      </c>
    </row>
    <row r="1479" spans="2:9" ht="25.5">
      <c r="B1479" s="49" t="s">
        <v>3576</v>
      </c>
      <c r="C1479" s="50" t="s">
        <v>3565</v>
      </c>
      <c r="D1479" s="54">
        <v>2373</v>
      </c>
      <c r="E1479" s="168" t="str">
        <f>IF($D1479&lt;&gt;"",VLOOKUP($D1479,'SINAPI JANEIRO-2022'!$A$1:G113903,2,FALSE),"")</f>
        <v>DISJUNTOR TIPO NEMA, TRIPOLAR 60 ATE 100 A, TENSAO MAXIMA DE 415 V</v>
      </c>
      <c r="F1479" s="169" t="str">
        <f>IF($D1479&lt;&gt;"",VLOOKUP($D1479,'SINAPI JANEIRO-2022'!$1:$1048576,3,FALSE),"")</f>
        <v xml:space="preserve">UN    </v>
      </c>
      <c r="G1479" s="170">
        <v>1</v>
      </c>
      <c r="H1479" s="171">
        <f>IF($D1479&lt;&gt;"",VLOOKUP($D1479,'SINAPI JANEIRO-2022'!$1:$1048576,4,FALSE),"")</f>
        <v>113.4</v>
      </c>
      <c r="I1479" s="172">
        <f t="shared" si="242"/>
        <v>113.4</v>
      </c>
    </row>
    <row r="1480" spans="2:9" ht="14.25" customHeight="1">
      <c r="B1480" s="180"/>
      <c r="C1480" s="181"/>
      <c r="D1480" s="181"/>
      <c r="E1480" s="182"/>
      <c r="F1480" s="181"/>
      <c r="G1480" s="183"/>
      <c r="H1480" s="181"/>
      <c r="I1480" s="185"/>
    </row>
    <row r="1481" spans="2:9" ht="14.25" customHeight="1">
      <c r="B1481" s="164" t="s">
        <v>12058</v>
      </c>
      <c r="C1481" s="59"/>
      <c r="D1481" s="59"/>
      <c r="E1481" s="46" t="s">
        <v>12057</v>
      </c>
      <c r="F1481" s="47" t="s">
        <v>53</v>
      </c>
      <c r="G1481" s="165" t="s">
        <v>3925</v>
      </c>
      <c r="H1481" s="48"/>
      <c r="I1481" s="167">
        <f>SUM(I1482:I1485)</f>
        <v>513.63</v>
      </c>
    </row>
    <row r="1482" spans="2:9" ht="14.25" customHeight="1">
      <c r="B1482" s="49" t="s">
        <v>3573</v>
      </c>
      <c r="C1482" s="50" t="s">
        <v>3565</v>
      </c>
      <c r="D1482" s="54">
        <v>88247</v>
      </c>
      <c r="E1482" s="168" t="str">
        <f>IF($D1482&lt;&gt;"",VLOOKUP($D1482,'SINAPI JANEIRO-2022'!$A$1:G113906,2,FALSE),"")</f>
        <v>AUXILIAR DE ELETRICISTA COM ENCARGOS COMPLEMENTARES</v>
      </c>
      <c r="F1482" s="169" t="str">
        <f>IF($D1482&lt;&gt;"",VLOOKUP($D1482,'SINAPI JANEIRO-2022'!$1:$1048576,3,FALSE),"")</f>
        <v>H</v>
      </c>
      <c r="G1482" s="170">
        <v>1.3231999999999999</v>
      </c>
      <c r="H1482" s="171">
        <f>IF($D1482&lt;&gt;"",VLOOKUP($D1482,'SINAPI JANEIRO-2022'!$1:$1048576,4,FALSE),"")</f>
        <v>15.19</v>
      </c>
      <c r="I1482" s="172">
        <f t="shared" ref="I1482:I1485" si="243">TRUNC(G1482*H1482,2)</f>
        <v>20.09</v>
      </c>
    </row>
    <row r="1483" spans="2:9" ht="14.25" customHeight="1">
      <c r="B1483" s="49" t="s">
        <v>3573</v>
      </c>
      <c r="C1483" s="50" t="s">
        <v>3565</v>
      </c>
      <c r="D1483" s="54">
        <v>88264</v>
      </c>
      <c r="E1483" s="168" t="str">
        <f>IF($D1483&lt;&gt;"",VLOOKUP($D1483,'SINAPI JANEIRO-2022'!$A$1:G113907,2,FALSE),"")</f>
        <v>ELETRICISTA COM ENCARGOS COMPLEMENTARES</v>
      </c>
      <c r="F1483" s="169" t="str">
        <f>IF($D1483&lt;&gt;"",VLOOKUP($D1483,'SINAPI JANEIRO-2022'!$1:$1048576,3,FALSE),"")</f>
        <v>H</v>
      </c>
      <c r="G1483" s="170">
        <v>1.3231999999999999</v>
      </c>
      <c r="H1483" s="171">
        <f>IF($D1483&lt;&gt;"",VLOOKUP($D1483,'SINAPI JANEIRO-2022'!$1:$1048576,4,FALSE),"")</f>
        <v>19.53</v>
      </c>
      <c r="I1483" s="172">
        <f t="shared" si="243"/>
        <v>25.84</v>
      </c>
    </row>
    <row r="1484" spans="2:9" ht="25.5">
      <c r="B1484" s="49" t="s">
        <v>3576</v>
      </c>
      <c r="C1484" s="50" t="s">
        <v>3565</v>
      </c>
      <c r="D1484" s="54">
        <v>1580</v>
      </c>
      <c r="E1484" s="168" t="str">
        <f>IF($D1484&lt;&gt;"",VLOOKUP($D1484,'SINAPI JANEIRO-2022'!$A$1:G113908,2,FALSE),"")</f>
        <v>TERMINAL A COMPRESSAO EM COBRE ESTANHADO PARA CABO 95 MM2, 1 FURO E 1 COMPRESSAO, PARA PARAFUSO DE FIXACAO M12</v>
      </c>
      <c r="F1484" s="169" t="str">
        <f>IF($D1484&lt;&gt;"",VLOOKUP($D1484,'SINAPI JANEIRO-2022'!$1:$1048576,3,FALSE),"")</f>
        <v xml:space="preserve">UN    </v>
      </c>
      <c r="G1484" s="170">
        <v>3</v>
      </c>
      <c r="H1484" s="171">
        <f>IF($D1484&lt;&gt;"",VLOOKUP($D1484,'SINAPI JANEIRO-2022'!$1:$1048576,4,FALSE),"")</f>
        <v>6.78</v>
      </c>
      <c r="I1484" s="172">
        <f t="shared" si="243"/>
        <v>20.34</v>
      </c>
    </row>
    <row r="1485" spans="2:9" ht="25.5">
      <c r="B1485" s="49"/>
      <c r="C1485" s="50" t="s">
        <v>3577</v>
      </c>
      <c r="D1485" s="54"/>
      <c r="E1485" s="168" t="s">
        <v>12061</v>
      </c>
      <c r="F1485" s="169" t="s">
        <v>3519</v>
      </c>
      <c r="G1485" s="170">
        <v>1</v>
      </c>
      <c r="H1485" s="171">
        <v>447.36</v>
      </c>
      <c r="I1485" s="172">
        <f t="shared" si="243"/>
        <v>447.36</v>
      </c>
    </row>
    <row r="1486" spans="2:9" ht="14.25" customHeight="1">
      <c r="B1486" s="180"/>
      <c r="C1486" s="181"/>
      <c r="D1486" s="181"/>
      <c r="E1486" s="182"/>
      <c r="F1486" s="181"/>
      <c r="G1486" s="183"/>
      <c r="H1486" s="181"/>
      <c r="I1486" s="185"/>
    </row>
    <row r="1487" spans="2:9" ht="14.25" customHeight="1">
      <c r="B1487" s="164" t="s">
        <v>12059</v>
      </c>
      <c r="C1487" s="59"/>
      <c r="D1487" s="59"/>
      <c r="E1487" s="46" t="s">
        <v>12060</v>
      </c>
      <c r="F1487" s="47" t="s">
        <v>53</v>
      </c>
      <c r="G1487" s="165" t="s">
        <v>3925</v>
      </c>
      <c r="H1487" s="48"/>
      <c r="I1487" s="167">
        <f>SUM(I1488:I1491)</f>
        <v>601.89</v>
      </c>
    </row>
    <row r="1488" spans="2:9">
      <c r="B1488" s="49" t="s">
        <v>3573</v>
      </c>
      <c r="C1488" s="50" t="s">
        <v>3565</v>
      </c>
      <c r="D1488" s="54">
        <v>88247</v>
      </c>
      <c r="E1488" s="168" t="str">
        <f>IF($D1488&lt;&gt;"",VLOOKUP($D1488,'SINAPI JANEIRO-2022'!$A$1:G113912,2,FALSE),"")</f>
        <v>AUXILIAR DE ELETRICISTA COM ENCARGOS COMPLEMENTARES</v>
      </c>
      <c r="F1488" s="169" t="str">
        <f>IF($D1488&lt;&gt;"",VLOOKUP($D1488,'SINAPI JANEIRO-2022'!$1:$1048576,3,FALSE),"")</f>
        <v>H</v>
      </c>
      <c r="G1488" s="170">
        <v>1.3231999999999999</v>
      </c>
      <c r="H1488" s="171">
        <f>IF($D1488&lt;&gt;"",VLOOKUP($D1488,'SINAPI JANEIRO-2022'!$1:$1048576,4,FALSE),"")</f>
        <v>15.19</v>
      </c>
      <c r="I1488" s="172">
        <f t="shared" ref="I1488:I1491" si="244">TRUNC(G1488*H1488,2)</f>
        <v>20.09</v>
      </c>
    </row>
    <row r="1489" spans="2:9">
      <c r="B1489" s="49" t="s">
        <v>3573</v>
      </c>
      <c r="C1489" s="50" t="s">
        <v>3565</v>
      </c>
      <c r="D1489" s="54">
        <v>88264</v>
      </c>
      <c r="E1489" s="168" t="str">
        <f>IF($D1489&lt;&gt;"",VLOOKUP($D1489,'SINAPI JANEIRO-2022'!$A$1:G113913,2,FALSE),"")</f>
        <v>ELETRICISTA COM ENCARGOS COMPLEMENTARES</v>
      </c>
      <c r="F1489" s="169" t="str">
        <f>IF($D1489&lt;&gt;"",VLOOKUP($D1489,'SINAPI JANEIRO-2022'!$1:$1048576,3,FALSE),"")</f>
        <v>H</v>
      </c>
      <c r="G1489" s="170">
        <v>1.3231999999999999</v>
      </c>
      <c r="H1489" s="171">
        <f>IF($D1489&lt;&gt;"",VLOOKUP($D1489,'SINAPI JANEIRO-2022'!$1:$1048576,4,FALSE),"")</f>
        <v>19.53</v>
      </c>
      <c r="I1489" s="172">
        <f t="shared" si="244"/>
        <v>25.84</v>
      </c>
    </row>
    <row r="1490" spans="2:9" ht="25.5">
      <c r="B1490" s="49" t="s">
        <v>3576</v>
      </c>
      <c r="C1490" s="50" t="s">
        <v>3565</v>
      </c>
      <c r="D1490" s="54">
        <v>1580</v>
      </c>
      <c r="E1490" s="168" t="str">
        <f>IF($D1490&lt;&gt;"",VLOOKUP($D1490,'SINAPI JANEIRO-2022'!$A$1:G113914,2,FALSE),"")</f>
        <v>TERMINAL A COMPRESSAO EM COBRE ESTANHADO PARA CABO 95 MM2, 1 FURO E 1 COMPRESSAO, PARA PARAFUSO DE FIXACAO M12</v>
      </c>
      <c r="F1490" s="169" t="str">
        <f>IF($D1490&lt;&gt;"",VLOOKUP($D1490,'SINAPI JANEIRO-2022'!$1:$1048576,3,FALSE),"")</f>
        <v xml:space="preserve">UN    </v>
      </c>
      <c r="G1490" s="170">
        <v>3</v>
      </c>
      <c r="H1490" s="171">
        <f>IF($D1490&lt;&gt;"",VLOOKUP($D1490,'SINAPI JANEIRO-2022'!$1:$1048576,4,FALSE),"")</f>
        <v>6.78</v>
      </c>
      <c r="I1490" s="172">
        <f t="shared" si="244"/>
        <v>20.34</v>
      </c>
    </row>
    <row r="1491" spans="2:9" ht="25.5">
      <c r="B1491" s="49"/>
      <c r="C1491" s="50" t="s">
        <v>3577</v>
      </c>
      <c r="D1491" s="54"/>
      <c r="E1491" s="168" t="s">
        <v>12062</v>
      </c>
      <c r="F1491" s="169" t="s">
        <v>3519</v>
      </c>
      <c r="G1491" s="170">
        <v>1</v>
      </c>
      <c r="H1491" s="171">
        <v>535.62</v>
      </c>
      <c r="I1491" s="172">
        <f t="shared" si="244"/>
        <v>535.62</v>
      </c>
    </row>
    <row r="1492" spans="2:9" ht="14.25" customHeight="1">
      <c r="B1492" s="180"/>
      <c r="C1492" s="181"/>
      <c r="D1492" s="181"/>
      <c r="E1492" s="182"/>
      <c r="F1492" s="181"/>
      <c r="G1492" s="183"/>
      <c r="H1492" s="181"/>
      <c r="I1492" s="185"/>
    </row>
    <row r="1493" spans="2:9" ht="25.5">
      <c r="B1493" s="164" t="s">
        <v>12063</v>
      </c>
      <c r="C1493" s="59"/>
      <c r="D1493" s="59"/>
      <c r="E1493" s="46" t="s">
        <v>12064</v>
      </c>
      <c r="F1493" s="47" t="s">
        <v>1</v>
      </c>
      <c r="G1493" s="165" t="s">
        <v>3925</v>
      </c>
      <c r="H1493" s="48"/>
      <c r="I1493" s="167">
        <f>SUM(I1494:I1497)</f>
        <v>7.77</v>
      </c>
    </row>
    <row r="1494" spans="2:9">
      <c r="B1494" s="49" t="s">
        <v>3573</v>
      </c>
      <c r="C1494" s="50" t="s">
        <v>3565</v>
      </c>
      <c r="D1494" s="54">
        <v>88247</v>
      </c>
      <c r="E1494" s="168" t="str">
        <f>IF($D1494&lt;&gt;"",VLOOKUP($D1494,'SINAPI JANEIRO-2022'!$A$1:G113918,2,FALSE),"")</f>
        <v>AUXILIAR DE ELETRICISTA COM ENCARGOS COMPLEMENTARES</v>
      </c>
      <c r="F1494" s="169" t="str">
        <f>IF($D1494&lt;&gt;"",VLOOKUP($D1494,'SINAPI JANEIRO-2022'!$1:$1048576,3,FALSE),"")</f>
        <v>H</v>
      </c>
      <c r="G1494" s="170">
        <v>7.0000000000000007E-2</v>
      </c>
      <c r="H1494" s="171">
        <f>IF($D1494&lt;&gt;"",VLOOKUP($D1494,'SINAPI JANEIRO-2022'!$1:$1048576,4,FALSE),"")</f>
        <v>15.19</v>
      </c>
      <c r="I1494" s="172">
        <f t="shared" ref="I1494:I1496" si="245">TRUNC(G1494*H1494,2)</f>
        <v>1.06</v>
      </c>
    </row>
    <row r="1495" spans="2:9">
      <c r="B1495" s="49" t="s">
        <v>3573</v>
      </c>
      <c r="C1495" s="50" t="s">
        <v>3565</v>
      </c>
      <c r="D1495" s="54">
        <v>88264</v>
      </c>
      <c r="E1495" s="168" t="str">
        <f>IF($D1495&lt;&gt;"",VLOOKUP($D1495,'SINAPI JANEIRO-2022'!$A$1:G113919,2,FALSE),"")</f>
        <v>ELETRICISTA COM ENCARGOS COMPLEMENTARES</v>
      </c>
      <c r="F1495" s="169" t="str">
        <f>IF($D1495&lt;&gt;"",VLOOKUP($D1495,'SINAPI JANEIRO-2022'!$1:$1048576,3,FALSE),"")</f>
        <v>H</v>
      </c>
      <c r="G1495" s="170">
        <v>7.0000000000000007E-2</v>
      </c>
      <c r="H1495" s="171">
        <f>IF($D1495&lt;&gt;"",VLOOKUP($D1495,'SINAPI JANEIRO-2022'!$1:$1048576,4,FALSE),"")</f>
        <v>19.53</v>
      </c>
      <c r="I1495" s="172">
        <f t="shared" si="245"/>
        <v>1.36</v>
      </c>
    </row>
    <row r="1496" spans="2:9" ht="51">
      <c r="B1496" s="49" t="s">
        <v>3576</v>
      </c>
      <c r="C1496" s="50" t="s">
        <v>3565</v>
      </c>
      <c r="D1496" s="54">
        <v>91170</v>
      </c>
      <c r="E1496" s="168" t="str">
        <f>IF($D1496&lt;&gt;"",VLOOKUP($D1496,'SINAPI JANEIRO-2022'!$A$1:G113920,2,FALSE),"")</f>
        <v>FIXAÇÃO DE TUBOS HORIZONTAIS DE PVC, CPVC OU COBRE DIÂMETROS MENORES OU IGUAIS A 40 MM OU ELETROCALHAS ATÉ 150MM DE LARGURA, COM ABRAÇADEIRA METÁLICA RÍGIDA TIPO D 1/2, FIXADA EM PERFILADO EM LAJE. AF_05/2015</v>
      </c>
      <c r="F1496" s="169" t="str">
        <f>IF($D1496&lt;&gt;"",VLOOKUP($D1496,'SINAPI JANEIRO-2022'!$1:$1048576,3,FALSE),"")</f>
        <v>M</v>
      </c>
      <c r="G1496" s="170">
        <v>1</v>
      </c>
      <c r="H1496" s="171">
        <f>IF($D1496&lt;&gt;"",VLOOKUP($D1496,'SINAPI JANEIRO-2022'!$1:$1048576,4,FALSE),"")</f>
        <v>2.68</v>
      </c>
      <c r="I1496" s="172">
        <f t="shared" si="245"/>
        <v>2.68</v>
      </c>
    </row>
    <row r="1497" spans="2:9" ht="25.5">
      <c r="B1497" s="49" t="s">
        <v>3576</v>
      </c>
      <c r="C1497" s="50" t="s">
        <v>3565</v>
      </c>
      <c r="D1497" s="54">
        <v>39243</v>
      </c>
      <c r="E1497" s="168" t="str">
        <f>IF($D1497&lt;&gt;"",VLOOKUP($D1497,'SINAPI JANEIRO-2022'!$A$1:G113921,2,FALSE),"")</f>
        <v>ELETRODUTO PVC FLEXIVEL CORRUGADO, REFORCADO, COR LARANJA, DE 20 MM, PARA LAJES E PISOS</v>
      </c>
      <c r="F1497" s="169" t="str">
        <f>IF($D1497&lt;&gt;"",VLOOKUP($D1497,'SINAPI JANEIRO-2022'!$1:$1048576,3,FALSE),"")</f>
        <v xml:space="preserve">M     </v>
      </c>
      <c r="G1497" s="170">
        <v>1.1000000000000001</v>
      </c>
      <c r="H1497" s="171">
        <f>IF($D1497&lt;&gt;"",VLOOKUP($D1497,'SINAPI JANEIRO-2022'!$1:$1048576,4,FALSE),"")</f>
        <v>2.4300000000000002</v>
      </c>
      <c r="I1497" s="172">
        <f t="shared" ref="I1497" si="246">TRUNC(G1497*H1497,2)</f>
        <v>2.67</v>
      </c>
    </row>
    <row r="1498" spans="2:9" ht="14.25" customHeight="1">
      <c r="B1498" s="180"/>
      <c r="C1498" s="181"/>
      <c r="D1498" s="181"/>
      <c r="E1498" s="182"/>
      <c r="F1498" s="181"/>
      <c r="G1498" s="183"/>
      <c r="H1498" s="181"/>
      <c r="I1498" s="185"/>
    </row>
    <row r="1499" spans="2:9" ht="25.5">
      <c r="B1499" s="164" t="s">
        <v>12065</v>
      </c>
      <c r="C1499" s="59"/>
      <c r="D1499" s="59"/>
      <c r="E1499" s="46" t="s">
        <v>12066</v>
      </c>
      <c r="F1499" s="47" t="s">
        <v>1</v>
      </c>
      <c r="G1499" s="165" t="s">
        <v>3925</v>
      </c>
      <c r="H1499" s="48"/>
      <c r="I1499" s="167">
        <f>SUM(I1500:I1503)</f>
        <v>8.7099999999999991</v>
      </c>
    </row>
    <row r="1500" spans="2:9">
      <c r="B1500" s="49" t="s">
        <v>3573</v>
      </c>
      <c r="C1500" s="50" t="s">
        <v>3565</v>
      </c>
      <c r="D1500" s="54">
        <v>88247</v>
      </c>
      <c r="E1500" s="168" t="str">
        <f>IF($D1500&lt;&gt;"",VLOOKUP($D1500,'SINAPI JANEIRO-2022'!$A$1:G113924,2,FALSE),"")</f>
        <v>AUXILIAR DE ELETRICISTA COM ENCARGOS COMPLEMENTARES</v>
      </c>
      <c r="F1500" s="169" t="str">
        <f>IF($D1500&lt;&gt;"",VLOOKUP($D1500,'SINAPI JANEIRO-2022'!$1:$1048576,3,FALSE),"")</f>
        <v>H</v>
      </c>
      <c r="G1500" s="170">
        <v>7.0000000000000007E-2</v>
      </c>
      <c r="H1500" s="171">
        <f>IF($D1500&lt;&gt;"",VLOOKUP($D1500,'SINAPI JANEIRO-2022'!$1:$1048576,4,FALSE),"")</f>
        <v>15.19</v>
      </c>
      <c r="I1500" s="172">
        <f t="shared" ref="I1500:I1503" si="247">TRUNC(G1500*H1500,2)</f>
        <v>1.06</v>
      </c>
    </row>
    <row r="1501" spans="2:9">
      <c r="B1501" s="49" t="s">
        <v>3573</v>
      </c>
      <c r="C1501" s="50" t="s">
        <v>3565</v>
      </c>
      <c r="D1501" s="54">
        <v>88264</v>
      </c>
      <c r="E1501" s="168" t="str">
        <f>IF($D1501&lt;&gt;"",VLOOKUP($D1501,'SINAPI JANEIRO-2022'!$A$1:G113925,2,FALSE),"")</f>
        <v>ELETRICISTA COM ENCARGOS COMPLEMENTARES</v>
      </c>
      <c r="F1501" s="169" t="str">
        <f>IF($D1501&lt;&gt;"",VLOOKUP($D1501,'SINAPI JANEIRO-2022'!$1:$1048576,3,FALSE),"")</f>
        <v>H</v>
      </c>
      <c r="G1501" s="170">
        <v>7.0000000000000007E-2</v>
      </c>
      <c r="H1501" s="171">
        <f>IF($D1501&lt;&gt;"",VLOOKUP($D1501,'SINAPI JANEIRO-2022'!$1:$1048576,4,FALSE),"")</f>
        <v>19.53</v>
      </c>
      <c r="I1501" s="172">
        <f t="shared" si="247"/>
        <v>1.36</v>
      </c>
    </row>
    <row r="1502" spans="2:9" ht="51">
      <c r="B1502" s="49" t="s">
        <v>3576</v>
      </c>
      <c r="C1502" s="50" t="s">
        <v>3565</v>
      </c>
      <c r="D1502" s="54">
        <v>91170</v>
      </c>
      <c r="E1502" s="168" t="str">
        <f>IF($D1502&lt;&gt;"",VLOOKUP($D1502,'SINAPI JANEIRO-2022'!$A$1:G113926,2,FALSE),"")</f>
        <v>FIXAÇÃO DE TUBOS HORIZONTAIS DE PVC, CPVC OU COBRE DIÂMETROS MENORES OU IGUAIS A 40 MM OU ELETROCALHAS ATÉ 150MM DE LARGURA, COM ABRAÇADEIRA METÁLICA RÍGIDA TIPO D 1/2, FIXADA EM PERFILADO EM LAJE. AF_05/2015</v>
      </c>
      <c r="F1502" s="169" t="str">
        <f>IF($D1502&lt;&gt;"",VLOOKUP($D1502,'SINAPI JANEIRO-2022'!$1:$1048576,3,FALSE),"")</f>
        <v>M</v>
      </c>
      <c r="G1502" s="170">
        <v>1</v>
      </c>
      <c r="H1502" s="171">
        <f>IF($D1502&lt;&gt;"",VLOOKUP($D1502,'SINAPI JANEIRO-2022'!$1:$1048576,4,FALSE),"")</f>
        <v>2.68</v>
      </c>
      <c r="I1502" s="172">
        <f t="shared" si="247"/>
        <v>2.68</v>
      </c>
    </row>
    <row r="1503" spans="2:9" ht="25.5">
      <c r="B1503" s="49" t="s">
        <v>3576</v>
      </c>
      <c r="C1503" s="50" t="s">
        <v>3565</v>
      </c>
      <c r="D1503" s="54">
        <v>39244</v>
      </c>
      <c r="E1503" s="168" t="str">
        <f>IF($D1503&lt;&gt;"",VLOOKUP($D1503,'SINAPI JANEIRO-2022'!$A$1:G113927,2,FALSE),"")</f>
        <v>ELETRODUTO PVC FLEXIVEL CORRUGADO, REFORCADO, COR LARANJA, DE 25 MM, PARA LAJES E PISOS</v>
      </c>
      <c r="F1503" s="169" t="str">
        <f>IF($D1503&lt;&gt;"",VLOOKUP($D1503,'SINAPI JANEIRO-2022'!$1:$1048576,3,FALSE),"")</f>
        <v xml:space="preserve">M     </v>
      </c>
      <c r="G1503" s="170">
        <v>1.1000000000000001</v>
      </c>
      <c r="H1503" s="171">
        <f>IF($D1503&lt;&gt;"",VLOOKUP($D1503,'SINAPI JANEIRO-2022'!$1:$1048576,4,FALSE),"")</f>
        <v>3.29</v>
      </c>
      <c r="I1503" s="172">
        <f t="shared" si="247"/>
        <v>3.61</v>
      </c>
    </row>
    <row r="1504" spans="2:9" ht="14.25" customHeight="1">
      <c r="B1504" s="180"/>
      <c r="C1504" s="181"/>
      <c r="D1504" s="181"/>
      <c r="E1504" s="182"/>
      <c r="F1504" s="181"/>
      <c r="G1504" s="183"/>
      <c r="H1504" s="181"/>
      <c r="I1504" s="185"/>
    </row>
    <row r="1505" spans="2:9" ht="25.5">
      <c r="B1505" s="164" t="s">
        <v>12068</v>
      </c>
      <c r="C1505" s="59"/>
      <c r="D1505" s="59"/>
      <c r="E1505" s="46" t="s">
        <v>12067</v>
      </c>
      <c r="F1505" s="47" t="s">
        <v>1</v>
      </c>
      <c r="G1505" s="165" t="s">
        <v>3925</v>
      </c>
      <c r="H1505" s="48"/>
      <c r="I1505" s="167">
        <f>SUM(I1506:I1509)</f>
        <v>7.77</v>
      </c>
    </row>
    <row r="1506" spans="2:9">
      <c r="B1506" s="49" t="s">
        <v>3573</v>
      </c>
      <c r="C1506" s="50" t="s">
        <v>3565</v>
      </c>
      <c r="D1506" s="54">
        <v>88247</v>
      </c>
      <c r="E1506" s="168" t="str">
        <f>IF($D1506&lt;&gt;"",VLOOKUP($D1506,'SINAPI JANEIRO-2022'!$A$1:G113930,2,FALSE),"")</f>
        <v>AUXILIAR DE ELETRICISTA COM ENCARGOS COMPLEMENTARES</v>
      </c>
      <c r="F1506" s="169" t="str">
        <f>IF($D1506&lt;&gt;"",VLOOKUP($D1506,'SINAPI JANEIRO-2022'!$1:$1048576,3,FALSE),"")</f>
        <v>H</v>
      </c>
      <c r="G1506" s="170">
        <v>7.0000000000000007E-2</v>
      </c>
      <c r="H1506" s="171">
        <f>IF($D1506&lt;&gt;"",VLOOKUP($D1506,'SINAPI JANEIRO-2022'!$1:$1048576,4,FALSE),"")</f>
        <v>15.19</v>
      </c>
      <c r="I1506" s="172">
        <f t="shared" ref="I1506:I1509" si="248">TRUNC(G1506*H1506,2)</f>
        <v>1.06</v>
      </c>
    </row>
    <row r="1507" spans="2:9">
      <c r="B1507" s="49" t="s">
        <v>3573</v>
      </c>
      <c r="C1507" s="50" t="s">
        <v>3565</v>
      </c>
      <c r="D1507" s="54">
        <v>88264</v>
      </c>
      <c r="E1507" s="168" t="str">
        <f>IF($D1507&lt;&gt;"",VLOOKUP($D1507,'SINAPI JANEIRO-2022'!$A$1:G113931,2,FALSE),"")</f>
        <v>ELETRICISTA COM ENCARGOS COMPLEMENTARES</v>
      </c>
      <c r="F1507" s="169" t="str">
        <f>IF($D1507&lt;&gt;"",VLOOKUP($D1507,'SINAPI JANEIRO-2022'!$1:$1048576,3,FALSE),"")</f>
        <v>H</v>
      </c>
      <c r="G1507" s="170">
        <v>7.0000000000000007E-2</v>
      </c>
      <c r="H1507" s="171">
        <f>IF($D1507&lt;&gt;"",VLOOKUP($D1507,'SINAPI JANEIRO-2022'!$1:$1048576,4,FALSE),"")</f>
        <v>19.53</v>
      </c>
      <c r="I1507" s="172">
        <f t="shared" si="248"/>
        <v>1.36</v>
      </c>
    </row>
    <row r="1508" spans="2:9" ht="51">
      <c r="B1508" s="49" t="s">
        <v>3576</v>
      </c>
      <c r="C1508" s="50" t="s">
        <v>3565</v>
      </c>
      <c r="D1508" s="54">
        <v>91170</v>
      </c>
      <c r="E1508" s="168" t="str">
        <f>IF($D1508&lt;&gt;"",VLOOKUP($D1508,'SINAPI JANEIRO-2022'!$A$1:G113932,2,FALSE),"")</f>
        <v>FIXAÇÃO DE TUBOS HORIZONTAIS DE PVC, CPVC OU COBRE DIÂMETROS MENORES OU IGUAIS A 40 MM OU ELETROCALHAS ATÉ 150MM DE LARGURA, COM ABRAÇADEIRA METÁLICA RÍGIDA TIPO D 1/2, FIXADA EM PERFILADO EM LAJE. AF_05/2015</v>
      </c>
      <c r="F1508" s="169" t="str">
        <f>IF($D1508&lt;&gt;"",VLOOKUP($D1508,'SINAPI JANEIRO-2022'!$1:$1048576,3,FALSE),"")</f>
        <v>M</v>
      </c>
      <c r="G1508" s="170">
        <v>1</v>
      </c>
      <c r="H1508" s="171">
        <f>IF($D1508&lt;&gt;"",VLOOKUP($D1508,'SINAPI JANEIRO-2022'!$1:$1048576,4,FALSE),"")</f>
        <v>2.68</v>
      </c>
      <c r="I1508" s="172">
        <f t="shared" si="248"/>
        <v>2.68</v>
      </c>
    </row>
    <row r="1509" spans="2:9" ht="25.5">
      <c r="B1509" s="49" t="s">
        <v>3576</v>
      </c>
      <c r="C1509" s="50" t="s">
        <v>3565</v>
      </c>
      <c r="D1509" s="54">
        <v>39243</v>
      </c>
      <c r="E1509" s="168" t="str">
        <f>IF($D1509&lt;&gt;"",VLOOKUP($D1509,'SINAPI JANEIRO-2022'!$A$1:G113933,2,FALSE),"")</f>
        <v>ELETRODUTO PVC FLEXIVEL CORRUGADO, REFORCADO, COR LARANJA, DE 20 MM, PARA LAJES E PISOS</v>
      </c>
      <c r="F1509" s="169" t="str">
        <f>IF($D1509&lt;&gt;"",VLOOKUP($D1509,'SINAPI JANEIRO-2022'!$1:$1048576,3,FALSE),"")</f>
        <v xml:space="preserve">M     </v>
      </c>
      <c r="G1509" s="170">
        <v>1.1000000000000001</v>
      </c>
      <c r="H1509" s="171">
        <f>IF($D1509&lt;&gt;"",VLOOKUP($D1509,'SINAPI JANEIRO-2022'!$1:$1048576,4,FALSE),"")</f>
        <v>2.4300000000000002</v>
      </c>
      <c r="I1509" s="172">
        <f t="shared" si="248"/>
        <v>2.67</v>
      </c>
    </row>
    <row r="1510" spans="2:9" ht="14.25" customHeight="1">
      <c r="B1510" s="180"/>
      <c r="C1510" s="181"/>
      <c r="D1510" s="181"/>
      <c r="E1510" s="182"/>
      <c r="F1510" s="181"/>
      <c r="G1510" s="183"/>
      <c r="H1510" s="181"/>
      <c r="I1510" s="185"/>
    </row>
    <row r="1511" spans="2:9" ht="25.5">
      <c r="B1511" s="164" t="s">
        <v>12070</v>
      </c>
      <c r="C1511" s="59"/>
      <c r="D1511" s="59"/>
      <c r="E1511" s="46" t="s">
        <v>12069</v>
      </c>
      <c r="F1511" s="47" t="s">
        <v>1</v>
      </c>
      <c r="G1511" s="165" t="s">
        <v>3925</v>
      </c>
      <c r="H1511" s="48"/>
      <c r="I1511" s="167">
        <f>SUM(I1512:I1515)</f>
        <v>12.059999999999999</v>
      </c>
    </row>
    <row r="1512" spans="2:9">
      <c r="B1512" s="49" t="s">
        <v>3573</v>
      </c>
      <c r="C1512" s="50" t="s">
        <v>3565</v>
      </c>
      <c r="D1512" s="54">
        <v>88247</v>
      </c>
      <c r="E1512" s="168" t="str">
        <f>IF($D1512&lt;&gt;"",VLOOKUP($D1512,'SINAPI JANEIRO-2022'!$A$1:G113936,2,FALSE),"")</f>
        <v>AUXILIAR DE ELETRICISTA COM ENCARGOS COMPLEMENTARES</v>
      </c>
      <c r="F1512" s="169" t="str">
        <f>IF($D1512&lt;&gt;"",VLOOKUP($D1512,'SINAPI JANEIRO-2022'!$1:$1048576,3,FALSE),"")</f>
        <v>H</v>
      </c>
      <c r="G1512" s="170">
        <v>7.0000000000000007E-2</v>
      </c>
      <c r="H1512" s="171">
        <f>IF($D1512&lt;&gt;"",VLOOKUP($D1512,'SINAPI JANEIRO-2022'!$1:$1048576,4,FALSE),"")</f>
        <v>15.19</v>
      </c>
      <c r="I1512" s="172">
        <f t="shared" ref="I1512:I1515" si="249">TRUNC(G1512*H1512,2)</f>
        <v>1.06</v>
      </c>
    </row>
    <row r="1513" spans="2:9">
      <c r="B1513" s="49" t="s">
        <v>3573</v>
      </c>
      <c r="C1513" s="50" t="s">
        <v>3565</v>
      </c>
      <c r="D1513" s="54">
        <v>88264</v>
      </c>
      <c r="E1513" s="168" t="str">
        <f>IF($D1513&lt;&gt;"",VLOOKUP($D1513,'SINAPI JANEIRO-2022'!$A$1:G113937,2,FALSE),"")</f>
        <v>ELETRICISTA COM ENCARGOS COMPLEMENTARES</v>
      </c>
      <c r="F1513" s="169" t="str">
        <f>IF($D1513&lt;&gt;"",VLOOKUP($D1513,'SINAPI JANEIRO-2022'!$1:$1048576,3,FALSE),"")</f>
        <v>H</v>
      </c>
      <c r="G1513" s="170">
        <v>7.0000000000000007E-2</v>
      </c>
      <c r="H1513" s="171">
        <f>IF($D1513&lt;&gt;"",VLOOKUP($D1513,'SINAPI JANEIRO-2022'!$1:$1048576,4,FALSE),"")</f>
        <v>19.53</v>
      </c>
      <c r="I1513" s="172">
        <f t="shared" si="249"/>
        <v>1.36</v>
      </c>
    </row>
    <row r="1514" spans="2:9" ht="51">
      <c r="B1514" s="49" t="s">
        <v>3576</v>
      </c>
      <c r="C1514" s="50" t="s">
        <v>3565</v>
      </c>
      <c r="D1514" s="54">
        <v>91170</v>
      </c>
      <c r="E1514" s="168" t="str">
        <f>IF($D1514&lt;&gt;"",VLOOKUP($D1514,'SINAPI JANEIRO-2022'!$A$1:G113938,2,FALSE),"")</f>
        <v>FIXAÇÃO DE TUBOS HORIZONTAIS DE PVC, CPVC OU COBRE DIÂMETROS MENORES OU IGUAIS A 40 MM OU ELETROCALHAS ATÉ 150MM DE LARGURA, COM ABRAÇADEIRA METÁLICA RÍGIDA TIPO D 1/2, FIXADA EM PERFILADO EM LAJE. AF_05/2015</v>
      </c>
      <c r="F1514" s="169" t="str">
        <f>IF($D1514&lt;&gt;"",VLOOKUP($D1514,'SINAPI JANEIRO-2022'!$1:$1048576,3,FALSE),"")</f>
        <v>M</v>
      </c>
      <c r="G1514" s="170">
        <v>1</v>
      </c>
      <c r="H1514" s="171">
        <f>IF($D1514&lt;&gt;"",VLOOKUP($D1514,'SINAPI JANEIRO-2022'!$1:$1048576,4,FALSE),"")</f>
        <v>2.68</v>
      </c>
      <c r="I1514" s="172">
        <f t="shared" si="249"/>
        <v>2.68</v>
      </c>
    </row>
    <row r="1515" spans="2:9" ht="25.5">
      <c r="B1515" s="49" t="s">
        <v>3576</v>
      </c>
      <c r="C1515" s="50" t="s">
        <v>3565</v>
      </c>
      <c r="D1515" s="54">
        <v>39245</v>
      </c>
      <c r="E1515" s="168" t="str">
        <f>IF($D1515&lt;&gt;"",VLOOKUP($D1515,'SINAPI JANEIRO-2022'!$A$1:G113939,2,FALSE),"")</f>
        <v>ELETRODUTO PVC FLEXIVEL CORRUGADO, REFORCADO, COR LARANJA, DE 32 MM, PARA LAJES E PISOS</v>
      </c>
      <c r="F1515" s="169" t="str">
        <f>IF($D1515&lt;&gt;"",VLOOKUP($D1515,'SINAPI JANEIRO-2022'!$1:$1048576,3,FALSE),"")</f>
        <v xml:space="preserve">M     </v>
      </c>
      <c r="G1515" s="170">
        <v>1.1000000000000001</v>
      </c>
      <c r="H1515" s="171">
        <f>IF($D1515&lt;&gt;"",VLOOKUP($D1515,'SINAPI JANEIRO-2022'!$1:$1048576,4,FALSE),"")</f>
        <v>6.33</v>
      </c>
      <c r="I1515" s="172">
        <f t="shared" si="249"/>
        <v>6.96</v>
      </c>
    </row>
    <row r="1516" spans="2:9" ht="14.25" customHeight="1">
      <c r="B1516" s="180"/>
      <c r="C1516" s="181"/>
      <c r="D1516" s="181"/>
      <c r="E1516" s="182"/>
      <c r="F1516" s="181"/>
      <c r="G1516" s="183"/>
      <c r="H1516" s="181"/>
      <c r="I1516" s="185"/>
    </row>
    <row r="1517" spans="2:9" ht="24" customHeight="1">
      <c r="B1517" s="164" t="s">
        <v>12071</v>
      </c>
      <c r="C1517" s="59"/>
      <c r="D1517" s="59"/>
      <c r="E1517" s="46" t="s">
        <v>12072</v>
      </c>
      <c r="F1517" s="47" t="s">
        <v>1</v>
      </c>
      <c r="G1517" s="165" t="s">
        <v>3925</v>
      </c>
      <c r="H1517" s="48"/>
      <c r="I1517" s="167">
        <f>SUM(I1518:I1521)</f>
        <v>23.96</v>
      </c>
    </row>
    <row r="1518" spans="2:9">
      <c r="B1518" s="49" t="s">
        <v>3573</v>
      </c>
      <c r="C1518" s="50" t="s">
        <v>3565</v>
      </c>
      <c r="D1518" s="54">
        <v>88247</v>
      </c>
      <c r="E1518" s="168" t="str">
        <f>IF($D1518&lt;&gt;"",VLOOKUP($D1518,'SINAPI JANEIRO-2022'!$A$1:G113942,2,FALSE),"")</f>
        <v>AUXILIAR DE ELETRICISTA COM ENCARGOS COMPLEMENTARES</v>
      </c>
      <c r="F1518" s="169" t="str">
        <f>IF($D1518&lt;&gt;"",VLOOKUP($D1518,'SINAPI JANEIRO-2022'!$1:$1048576,3,FALSE),"")</f>
        <v>H</v>
      </c>
      <c r="G1518" s="170">
        <v>0.33</v>
      </c>
      <c r="H1518" s="171">
        <f>IF($D1518&lt;&gt;"",VLOOKUP($D1518,'SINAPI JANEIRO-2022'!$1:$1048576,4,FALSE),"")</f>
        <v>15.19</v>
      </c>
      <c r="I1518" s="172">
        <f t="shared" ref="I1518:I1521" si="250">TRUNC(G1518*H1518,2)</f>
        <v>5.01</v>
      </c>
    </row>
    <row r="1519" spans="2:9">
      <c r="B1519" s="49" t="s">
        <v>3573</v>
      </c>
      <c r="C1519" s="50" t="s">
        <v>3565</v>
      </c>
      <c r="D1519" s="54">
        <v>88264</v>
      </c>
      <c r="E1519" s="168" t="str">
        <f>IF($D1519&lt;&gt;"",VLOOKUP($D1519,'SINAPI JANEIRO-2022'!$A$1:G113943,2,FALSE),"")</f>
        <v>ELETRICISTA COM ENCARGOS COMPLEMENTARES</v>
      </c>
      <c r="F1519" s="169" t="str">
        <f>IF($D1519&lt;&gt;"",VLOOKUP($D1519,'SINAPI JANEIRO-2022'!$1:$1048576,3,FALSE),"")</f>
        <v>H</v>
      </c>
      <c r="G1519" s="170">
        <v>0.33</v>
      </c>
      <c r="H1519" s="171">
        <f>IF($D1519&lt;&gt;"",VLOOKUP($D1519,'SINAPI JANEIRO-2022'!$1:$1048576,4,FALSE),"")</f>
        <v>19.53</v>
      </c>
      <c r="I1519" s="172">
        <f t="shared" si="250"/>
        <v>6.44</v>
      </c>
    </row>
    <row r="1520" spans="2:9" ht="51">
      <c r="B1520" s="49" t="s">
        <v>3576</v>
      </c>
      <c r="C1520" s="50" t="s">
        <v>3565</v>
      </c>
      <c r="D1520" s="54">
        <v>91170</v>
      </c>
      <c r="E1520" s="168" t="str">
        <f>IF($D1520&lt;&gt;"",VLOOKUP($D1520,'SINAPI JANEIRO-2022'!$A$1:G113944,2,FALSE),"")</f>
        <v>FIXAÇÃO DE TUBOS HORIZONTAIS DE PVC, CPVC OU COBRE DIÂMETROS MENORES OU IGUAIS A 40 MM OU ELETROCALHAS ATÉ 150MM DE LARGURA, COM ABRAÇADEIRA METÁLICA RÍGIDA TIPO D 1/2, FIXADA EM PERFILADO EM LAJE. AF_05/2015</v>
      </c>
      <c r="F1520" s="169" t="str">
        <f>IF($D1520&lt;&gt;"",VLOOKUP($D1520,'SINAPI JANEIRO-2022'!$1:$1048576,3,FALSE),"")</f>
        <v>M</v>
      </c>
      <c r="G1520" s="170">
        <v>1</v>
      </c>
      <c r="H1520" s="171">
        <f>IF($D1520&lt;&gt;"",VLOOKUP($D1520,'SINAPI JANEIRO-2022'!$1:$1048576,4,FALSE),"")</f>
        <v>2.68</v>
      </c>
      <c r="I1520" s="172">
        <f t="shared" ref="I1520" si="251">TRUNC(G1520*H1520,2)</f>
        <v>2.68</v>
      </c>
    </row>
    <row r="1521" spans="2:9">
      <c r="B1521" s="49" t="s">
        <v>3576</v>
      </c>
      <c r="C1521" s="50" t="s">
        <v>3565</v>
      </c>
      <c r="D1521" s="54">
        <v>2684</v>
      </c>
      <c r="E1521" s="168" t="str">
        <f>IF($D1521&lt;&gt;"",VLOOKUP($D1521,'SINAPI JANEIRO-2022'!$A$1:G113945,2,FALSE),"")</f>
        <v>ELETRODUTO DE PVC RIGIDO ROSCAVEL DE 1 1/4 ", SEM LUVA</v>
      </c>
      <c r="F1521" s="169" t="str">
        <f>IF($D1521&lt;&gt;"",VLOOKUP($D1521,'SINAPI JANEIRO-2022'!$1:$1048576,3,FALSE),"")</f>
        <v xml:space="preserve">M     </v>
      </c>
      <c r="G1521" s="170">
        <v>1.1499999999999999</v>
      </c>
      <c r="H1521" s="171">
        <f>IF($D1521&lt;&gt;"",VLOOKUP($D1521,'SINAPI JANEIRO-2022'!$1:$1048576,4,FALSE),"")</f>
        <v>8.5500000000000007</v>
      </c>
      <c r="I1521" s="172">
        <f t="shared" si="250"/>
        <v>9.83</v>
      </c>
    </row>
    <row r="1522" spans="2:9" ht="14.25" customHeight="1">
      <c r="B1522" s="180"/>
      <c r="C1522" s="181"/>
      <c r="D1522" s="181"/>
      <c r="E1522" s="182"/>
      <c r="F1522" s="181"/>
      <c r="G1522" s="183"/>
      <c r="H1522" s="181"/>
      <c r="I1522" s="185"/>
    </row>
    <row r="1523" spans="2:9" ht="24" customHeight="1">
      <c r="B1523" s="164" t="s">
        <v>12073</v>
      </c>
      <c r="C1523" s="59"/>
      <c r="D1523" s="59"/>
      <c r="E1523" s="46" t="s">
        <v>12074</v>
      </c>
      <c r="F1523" s="47" t="s">
        <v>1</v>
      </c>
      <c r="G1523" s="165" t="s">
        <v>3925</v>
      </c>
      <c r="H1523" s="48"/>
      <c r="I1523" s="167">
        <f>SUM(I1524:I1527)</f>
        <v>32.47</v>
      </c>
    </row>
    <row r="1524" spans="2:9">
      <c r="B1524" s="49" t="s">
        <v>3573</v>
      </c>
      <c r="C1524" s="50" t="s">
        <v>3565</v>
      </c>
      <c r="D1524" s="54">
        <v>88247</v>
      </c>
      <c r="E1524" s="168" t="str">
        <f>IF($D1524&lt;&gt;"",VLOOKUP($D1524,'SINAPI JANEIRO-2022'!$A$1:G113947,2,FALSE),"")</f>
        <v>AUXILIAR DE ELETRICISTA COM ENCARGOS COMPLEMENTARES</v>
      </c>
      <c r="F1524" s="169" t="str">
        <f>IF($D1524&lt;&gt;"",VLOOKUP($D1524,'SINAPI JANEIRO-2022'!$1:$1048576,3,FALSE),"")</f>
        <v>H</v>
      </c>
      <c r="G1524" s="170">
        <v>0.35</v>
      </c>
      <c r="H1524" s="171">
        <f>IF($D1524&lt;&gt;"",VLOOKUP($D1524,'SINAPI JANEIRO-2022'!$1:$1048576,4,FALSE),"")</f>
        <v>15.19</v>
      </c>
      <c r="I1524" s="172">
        <f t="shared" ref="I1524:I1527" si="252">TRUNC(G1524*H1524,2)</f>
        <v>5.31</v>
      </c>
    </row>
    <row r="1525" spans="2:9">
      <c r="B1525" s="49" t="s">
        <v>3573</v>
      </c>
      <c r="C1525" s="50" t="s">
        <v>3565</v>
      </c>
      <c r="D1525" s="54">
        <v>88264</v>
      </c>
      <c r="E1525" s="168" t="str">
        <f>IF($D1525&lt;&gt;"",VLOOKUP($D1525,'SINAPI JANEIRO-2022'!$A$1:G113948,2,FALSE),"")</f>
        <v>ELETRICISTA COM ENCARGOS COMPLEMENTARES</v>
      </c>
      <c r="F1525" s="169" t="str">
        <f>IF($D1525&lt;&gt;"",VLOOKUP($D1525,'SINAPI JANEIRO-2022'!$1:$1048576,3,FALSE),"")</f>
        <v>H</v>
      </c>
      <c r="G1525" s="170">
        <v>0.35</v>
      </c>
      <c r="H1525" s="171">
        <f>IF($D1525&lt;&gt;"",VLOOKUP($D1525,'SINAPI JANEIRO-2022'!$1:$1048576,4,FALSE),"")</f>
        <v>19.53</v>
      </c>
      <c r="I1525" s="172">
        <f t="shared" si="252"/>
        <v>6.83</v>
      </c>
    </row>
    <row r="1526" spans="2:9" ht="51">
      <c r="B1526" s="49" t="s">
        <v>3576</v>
      </c>
      <c r="C1526" s="50" t="s">
        <v>3565</v>
      </c>
      <c r="D1526" s="54">
        <v>91170</v>
      </c>
      <c r="E1526" s="168" t="str">
        <f>IF($D1526&lt;&gt;"",VLOOKUP($D1526,'SINAPI JANEIRO-2022'!$A$1:G113950,2,FALSE),"")</f>
        <v>FIXAÇÃO DE TUBOS HORIZONTAIS DE PVC, CPVC OU COBRE DIÂMETROS MENORES OU IGUAIS A 40 MM OU ELETROCALHAS ATÉ 150MM DE LARGURA, COM ABRAÇADEIRA METÁLICA RÍGIDA TIPO D 1/2, FIXADA EM PERFILADO EM LAJE. AF_05/2015</v>
      </c>
      <c r="F1526" s="169" t="str">
        <f>IF($D1526&lt;&gt;"",VLOOKUP($D1526,'SINAPI JANEIRO-2022'!$1:$1048576,3,FALSE),"")</f>
        <v>M</v>
      </c>
      <c r="G1526" s="170">
        <v>1</v>
      </c>
      <c r="H1526" s="171">
        <f>IF($D1526&lt;&gt;"",VLOOKUP($D1526,'SINAPI JANEIRO-2022'!$1:$1048576,4,FALSE),"")</f>
        <v>2.68</v>
      </c>
      <c r="I1526" s="172">
        <f t="shared" si="252"/>
        <v>2.68</v>
      </c>
    </row>
    <row r="1527" spans="2:9">
      <c r="B1527" s="49" t="s">
        <v>3576</v>
      </c>
      <c r="C1527" s="50" t="s">
        <v>3565</v>
      </c>
      <c r="D1527" s="54">
        <v>2681</v>
      </c>
      <c r="E1527" s="168" t="str">
        <f>IF($D1527&lt;&gt;"",VLOOKUP($D1527,'SINAPI JANEIRO-2022'!$A$1:G113950,2,FALSE),"")</f>
        <v>ELETRODUTO DE PVC RIGIDO ROSCAVEL DE 2 ", SEM LUVA</v>
      </c>
      <c r="F1527" s="169" t="str">
        <f>IF($D1527&lt;&gt;"",VLOOKUP($D1527,'SINAPI JANEIRO-2022'!$1:$1048576,3,FALSE),"")</f>
        <v xml:space="preserve">M     </v>
      </c>
      <c r="G1527" s="170">
        <v>1.1499999999999999</v>
      </c>
      <c r="H1527" s="171">
        <f>IF($D1527&lt;&gt;"",VLOOKUP($D1527,'SINAPI JANEIRO-2022'!$1:$1048576,4,FALSE),"")</f>
        <v>15.35</v>
      </c>
      <c r="I1527" s="172">
        <f t="shared" si="252"/>
        <v>17.649999999999999</v>
      </c>
    </row>
    <row r="1528" spans="2:9" ht="14.25" customHeight="1">
      <c r="B1528" s="180"/>
      <c r="C1528" s="181"/>
      <c r="D1528" s="181"/>
      <c r="E1528" s="182"/>
      <c r="F1528" s="181"/>
      <c r="G1528" s="183"/>
      <c r="H1528" s="181"/>
      <c r="I1528" s="185"/>
    </row>
    <row r="1529" spans="2:9" ht="14.25" customHeight="1">
      <c r="B1529" s="164" t="s">
        <v>12075</v>
      </c>
      <c r="C1529" s="59"/>
      <c r="D1529" s="59"/>
      <c r="E1529" s="46" t="s">
        <v>12076</v>
      </c>
      <c r="F1529" s="47" t="s">
        <v>1</v>
      </c>
      <c r="G1529" s="165" t="s">
        <v>3925</v>
      </c>
      <c r="H1529" s="48"/>
      <c r="I1529" s="167">
        <f>SUM(I1530:I1534)</f>
        <v>23.64</v>
      </c>
    </row>
    <row r="1530" spans="2:9">
      <c r="B1530" s="49" t="s">
        <v>3573</v>
      </c>
      <c r="C1530" s="50" t="s">
        <v>3565</v>
      </c>
      <c r="D1530" s="54">
        <v>88247</v>
      </c>
      <c r="E1530" s="168" t="str">
        <f>IF($D1530&lt;&gt;"",VLOOKUP($D1530,'SINAPI JANEIRO-2022'!$A$1:G113952,2,FALSE),"")</f>
        <v>AUXILIAR DE ELETRICISTA COM ENCARGOS COMPLEMENTARES</v>
      </c>
      <c r="F1530" s="169" t="str">
        <f>IF($D1530&lt;&gt;"",VLOOKUP($D1530,'SINAPI JANEIRO-2022'!$1:$1048576,3,FALSE),"")</f>
        <v>H</v>
      </c>
      <c r="G1530" s="170">
        <v>0.10440000000000001</v>
      </c>
      <c r="H1530" s="171">
        <f>IF($D1530&lt;&gt;"",VLOOKUP($D1530,'SINAPI JANEIRO-2022'!$1:$1048576,4,FALSE),"")</f>
        <v>15.19</v>
      </c>
      <c r="I1530" s="172">
        <f t="shared" ref="I1530:I1532" si="253">TRUNC(G1530*H1530,2)</f>
        <v>1.58</v>
      </c>
    </row>
    <row r="1531" spans="2:9">
      <c r="B1531" s="49" t="s">
        <v>3573</v>
      </c>
      <c r="C1531" s="50" t="s">
        <v>3565</v>
      </c>
      <c r="D1531" s="54">
        <v>88264</v>
      </c>
      <c r="E1531" s="168" t="str">
        <f>IF($D1531&lt;&gt;"",VLOOKUP($D1531,'SINAPI JANEIRO-2022'!$A$1:G113953,2,FALSE),"")</f>
        <v>ELETRICISTA COM ENCARGOS COMPLEMENTARES</v>
      </c>
      <c r="F1531" s="169" t="str">
        <f>IF($D1531&lt;&gt;"",VLOOKUP($D1531,'SINAPI JANEIRO-2022'!$1:$1048576,3,FALSE),"")</f>
        <v>H</v>
      </c>
      <c r="G1531" s="170">
        <v>0.10440000000000001</v>
      </c>
      <c r="H1531" s="171">
        <f>IF($D1531&lt;&gt;"",VLOOKUP($D1531,'SINAPI JANEIRO-2022'!$1:$1048576,4,FALSE),"")</f>
        <v>19.53</v>
      </c>
      <c r="I1531" s="172">
        <f t="shared" si="253"/>
        <v>2.0299999999999998</v>
      </c>
    </row>
    <row r="1532" spans="2:9" ht="51">
      <c r="B1532" s="49" t="s">
        <v>3573</v>
      </c>
      <c r="C1532" s="50" t="s">
        <v>3565</v>
      </c>
      <c r="D1532" s="54">
        <v>91170</v>
      </c>
      <c r="E1532" s="168" t="str">
        <f>IF($D1532&lt;&gt;"",VLOOKUP($D1532,'SINAPI JANEIRO-2022'!$A$1:G113955,2,FALSE),"")</f>
        <v>FIXAÇÃO DE TUBOS HORIZONTAIS DE PVC, CPVC OU COBRE DIÂMETROS MENORES OU IGUAIS A 40 MM OU ELETROCALHAS ATÉ 150MM DE LARGURA, COM ABRAÇADEIRA METÁLICA RÍGIDA TIPO D 1/2, FIXADA EM PERFILADO EM LAJE. AF_05/2015</v>
      </c>
      <c r="F1532" s="169" t="str">
        <f>IF($D1532&lt;&gt;"",VLOOKUP($D1532,'SINAPI JANEIRO-2022'!$1:$1048576,3,FALSE),"")</f>
        <v>M</v>
      </c>
      <c r="G1532" s="170">
        <v>1</v>
      </c>
      <c r="H1532" s="171">
        <f>IF($D1532&lt;&gt;"",VLOOKUP($D1532,'SINAPI JANEIRO-2022'!$1:$1048576,4,FALSE),"")</f>
        <v>2.68</v>
      </c>
      <c r="I1532" s="172">
        <f t="shared" si="253"/>
        <v>2.68</v>
      </c>
    </row>
    <row r="1533" spans="2:9" ht="38.25">
      <c r="B1533" s="49" t="s">
        <v>3573</v>
      </c>
      <c r="C1533" s="50" t="s">
        <v>3565</v>
      </c>
      <c r="D1533" s="54">
        <v>95754</v>
      </c>
      <c r="E1533" s="168" t="str">
        <f>IF($D1533&lt;&gt;"",VLOOKUP($D1533,'SINAPI JANEIRO-2022'!$A$1:G113956,2,FALSE),"")</f>
        <v>LUVA DE EMENDA PARA ELETRODUTO, AÇO GALVANIZADO, DN 25 MM (1''), APARENTE, INSTALADA EM TETO - FORNECIMENTO E INSTALAÇÃO. AF_11/2016_P</v>
      </c>
      <c r="F1533" s="169" t="str">
        <f>IF($D1533&lt;&gt;"",VLOOKUP($D1533,'SINAPI JANEIRO-2022'!$1:$1048576,3,FALSE),"")</f>
        <v>UN</v>
      </c>
      <c r="G1533" s="170">
        <v>0.33300000000000002</v>
      </c>
      <c r="H1533" s="171">
        <f>IF($D1533&lt;&gt;"",VLOOKUP($D1533,'SINAPI JANEIRO-2022'!$1:$1048576,4,FALSE),"")</f>
        <v>7.06</v>
      </c>
      <c r="I1533" s="172">
        <f t="shared" ref="I1533:I1534" si="254">TRUNC(G1533*H1533,2)</f>
        <v>2.35</v>
      </c>
    </row>
    <row r="1534" spans="2:9" ht="38.25">
      <c r="B1534" s="49" t="s">
        <v>3576</v>
      </c>
      <c r="C1534" s="50" t="s">
        <v>3565</v>
      </c>
      <c r="D1534" s="54">
        <v>21136</v>
      </c>
      <c r="E1534" s="168" t="str">
        <f>IF($D1534&lt;&gt;"",VLOOKUP($D1534,'SINAPI JANEIRO-2022'!$A$1:G113957,2,FALSE),"")</f>
        <v>!EM PROCESSO DESATIVACAO! ELETRODUTO EM ACO GALVANIZADO ELETROLITICO, LEVE, DIAMETRO 1", PAREDE DE 0,90 MM</v>
      </c>
      <c r="F1534" s="169" t="str">
        <f>IF($D1534&lt;&gt;"",VLOOKUP($D1534,'SINAPI JANEIRO-2022'!$1:$1048576,3,FALSE),"")</f>
        <v xml:space="preserve">M     </v>
      </c>
      <c r="G1534" s="170">
        <v>1.05</v>
      </c>
      <c r="H1534" s="171">
        <f>IF($D1534&lt;&gt;"",VLOOKUP($D1534,'SINAPI JANEIRO-2022'!$1:$1048576,4,FALSE),"")</f>
        <v>14.29</v>
      </c>
      <c r="I1534" s="172">
        <f t="shared" si="254"/>
        <v>15</v>
      </c>
    </row>
    <row r="1535" spans="2:9" ht="14.25" customHeight="1">
      <c r="B1535" s="180"/>
      <c r="C1535" s="181"/>
      <c r="D1535" s="181"/>
      <c r="E1535" s="182"/>
      <c r="F1535" s="181"/>
      <c r="G1535" s="183"/>
      <c r="H1535" s="181"/>
      <c r="I1535" s="185"/>
    </row>
    <row r="1536" spans="2:9" ht="14.25" customHeight="1">
      <c r="B1536" s="164" t="s">
        <v>12077</v>
      </c>
      <c r="C1536" s="59"/>
      <c r="D1536" s="59"/>
      <c r="E1536" s="46" t="s">
        <v>12078</v>
      </c>
      <c r="F1536" s="47" t="s">
        <v>1</v>
      </c>
      <c r="G1536" s="165" t="s">
        <v>3925</v>
      </c>
      <c r="H1536" s="48"/>
      <c r="I1536" s="167">
        <f>SUM(I1537:I1541)</f>
        <v>39.659999999999997</v>
      </c>
    </row>
    <row r="1537" spans="2:9">
      <c r="B1537" s="49" t="s">
        <v>3573</v>
      </c>
      <c r="C1537" s="50" t="s">
        <v>3565</v>
      </c>
      <c r="D1537" s="54">
        <v>88247</v>
      </c>
      <c r="E1537" s="168" t="str">
        <f>IF($D1537&lt;&gt;"",VLOOKUP($D1537,'SINAPI JANEIRO-2022'!$A$1:G113959,2,FALSE),"")</f>
        <v>AUXILIAR DE ELETRICISTA COM ENCARGOS COMPLEMENTARES</v>
      </c>
      <c r="F1537" s="169" t="str">
        <f>IF($D1537&lt;&gt;"",VLOOKUP($D1537,'SINAPI JANEIRO-2022'!$1:$1048576,3,FALSE),"")</f>
        <v>H</v>
      </c>
      <c r="G1537" s="170">
        <v>0.13500000000000001</v>
      </c>
      <c r="H1537" s="171">
        <f>IF($D1537&lt;&gt;"",VLOOKUP($D1537,'SINAPI JANEIRO-2022'!$1:$1048576,4,FALSE),"")</f>
        <v>15.19</v>
      </c>
      <c r="I1537" s="172">
        <f t="shared" ref="I1537:I1541" si="255">TRUNC(G1537*H1537,2)</f>
        <v>2.0499999999999998</v>
      </c>
    </row>
    <row r="1538" spans="2:9">
      <c r="B1538" s="49" t="s">
        <v>3573</v>
      </c>
      <c r="C1538" s="50" t="s">
        <v>3565</v>
      </c>
      <c r="D1538" s="54">
        <v>88264</v>
      </c>
      <c r="E1538" s="168" t="str">
        <f>IF($D1538&lt;&gt;"",VLOOKUP($D1538,'SINAPI JANEIRO-2022'!$A$1:G113960,2,FALSE),"")</f>
        <v>ELETRICISTA COM ENCARGOS COMPLEMENTARES</v>
      </c>
      <c r="F1538" s="169" t="str">
        <f>IF($D1538&lt;&gt;"",VLOOKUP($D1538,'SINAPI JANEIRO-2022'!$1:$1048576,3,FALSE),"")</f>
        <v>H</v>
      </c>
      <c r="G1538" s="170">
        <v>0.13500000000000001</v>
      </c>
      <c r="H1538" s="171">
        <f>IF($D1538&lt;&gt;"",VLOOKUP($D1538,'SINAPI JANEIRO-2022'!$1:$1048576,4,FALSE),"")</f>
        <v>19.53</v>
      </c>
      <c r="I1538" s="172">
        <f t="shared" si="255"/>
        <v>2.63</v>
      </c>
    </row>
    <row r="1539" spans="2:9" ht="51">
      <c r="B1539" s="49" t="s">
        <v>3573</v>
      </c>
      <c r="C1539" s="50" t="s">
        <v>3565</v>
      </c>
      <c r="D1539" s="54">
        <v>91170</v>
      </c>
      <c r="E1539" s="168" t="str">
        <f>IF($D1539&lt;&gt;"",VLOOKUP($D1539,'SINAPI JANEIRO-2022'!$A$1:G113962,2,FALSE),"")</f>
        <v>FIXAÇÃO DE TUBOS HORIZONTAIS DE PVC, CPVC OU COBRE DIÂMETROS MENORES OU IGUAIS A 40 MM OU ELETROCALHAS ATÉ 150MM DE LARGURA, COM ABRAÇADEIRA METÁLICA RÍGIDA TIPO D 1/2, FIXADA EM PERFILADO EM LAJE. AF_05/2015</v>
      </c>
      <c r="F1539" s="169" t="str">
        <f>IF($D1539&lt;&gt;"",VLOOKUP($D1539,'SINAPI JANEIRO-2022'!$1:$1048576,3,FALSE),"")</f>
        <v>M</v>
      </c>
      <c r="G1539" s="170">
        <v>1</v>
      </c>
      <c r="H1539" s="171">
        <f>IF($D1539&lt;&gt;"",VLOOKUP($D1539,'SINAPI JANEIRO-2022'!$1:$1048576,4,FALSE),"")</f>
        <v>2.68</v>
      </c>
      <c r="I1539" s="172">
        <f t="shared" si="255"/>
        <v>2.68</v>
      </c>
    </row>
    <row r="1540" spans="2:9" ht="38.25">
      <c r="B1540" s="49" t="s">
        <v>3573</v>
      </c>
      <c r="C1540" s="50" t="s">
        <v>3565</v>
      </c>
      <c r="D1540" s="54">
        <v>95755</v>
      </c>
      <c r="E1540" s="168" t="str">
        <f>IF($D1540&lt;&gt;"",VLOOKUP($D1540,'SINAPI JANEIRO-2022'!$A$1:G113963,2,FALSE),"")</f>
        <v>LUVA DE EMENDA PARA ELETRODUTO, AÇO GALVANIZADO, DN 32 MM (1 1/4''), APARENTE, INSTALADA EM TETO - FORNECIMENTO E INSTALAÇÃO. AF_11/2016_P</v>
      </c>
      <c r="F1540" s="169" t="str">
        <f>IF($D1540&lt;&gt;"",VLOOKUP($D1540,'SINAPI JANEIRO-2022'!$1:$1048576,3,FALSE),"")</f>
        <v>UN</v>
      </c>
      <c r="G1540" s="170">
        <v>0.33300000000000002</v>
      </c>
      <c r="H1540" s="171">
        <f>IF($D1540&lt;&gt;"",VLOOKUP($D1540,'SINAPI JANEIRO-2022'!$1:$1048576,4,FALSE),"")</f>
        <v>10.33</v>
      </c>
      <c r="I1540" s="172">
        <f t="shared" si="255"/>
        <v>3.43</v>
      </c>
    </row>
    <row r="1541" spans="2:9" ht="38.25">
      <c r="B1541" s="49" t="s">
        <v>3576</v>
      </c>
      <c r="C1541" s="50" t="s">
        <v>3565</v>
      </c>
      <c r="D1541" s="54">
        <v>21135</v>
      </c>
      <c r="E1541" s="168" t="str">
        <f>IF($D1541&lt;&gt;"",VLOOKUP($D1541,'SINAPI JANEIRO-2022'!$A$1:G113964,2,FALSE),"")</f>
        <v>!EM PROCESSO DESATIVACAO! ELETRODUTO EM ACO GALVANIZADO ELETROLITICO, SEMI-PESADO, DIAMETRO 1 1/4", PAREDE DE 1,20 MM</v>
      </c>
      <c r="F1541" s="169" t="str">
        <f>IF($D1541&lt;&gt;"",VLOOKUP($D1541,'SINAPI JANEIRO-2022'!$1:$1048576,3,FALSE),"")</f>
        <v xml:space="preserve">M     </v>
      </c>
      <c r="G1541" s="170">
        <v>1.05</v>
      </c>
      <c r="H1541" s="171">
        <f>IF($D1541&lt;&gt;"",VLOOKUP($D1541,'SINAPI JANEIRO-2022'!$1:$1048576,4,FALSE),"")</f>
        <v>27.5</v>
      </c>
      <c r="I1541" s="172">
        <f t="shared" si="255"/>
        <v>28.87</v>
      </c>
    </row>
    <row r="1542" spans="2:9" ht="14.25" customHeight="1">
      <c r="B1542" s="180"/>
      <c r="C1542" s="181"/>
      <c r="D1542" s="181"/>
      <c r="E1542" s="182"/>
      <c r="F1542" s="181"/>
      <c r="G1542" s="183"/>
      <c r="H1542" s="181"/>
      <c r="I1542" s="185"/>
    </row>
    <row r="1543" spans="2:9" ht="25.5">
      <c r="B1543" s="164" t="s">
        <v>12079</v>
      </c>
      <c r="C1543" s="59"/>
      <c r="D1543" s="59"/>
      <c r="E1543" s="46" t="s">
        <v>12080</v>
      </c>
      <c r="F1543" s="47" t="s">
        <v>53</v>
      </c>
      <c r="G1543" s="165" t="s">
        <v>3925</v>
      </c>
      <c r="H1543" s="48"/>
      <c r="I1543" s="167">
        <f>SUM(I1544:I1548)</f>
        <v>122.16999999999999</v>
      </c>
    </row>
    <row r="1544" spans="2:9">
      <c r="B1544" s="49" t="s">
        <v>3573</v>
      </c>
      <c r="C1544" s="50" t="s">
        <v>3565</v>
      </c>
      <c r="D1544" s="54">
        <v>88309</v>
      </c>
      <c r="E1544" s="168" t="str">
        <f>IF($D1544&lt;&gt;"",VLOOKUP($D1544,'SINAPI JANEIRO-2022'!$A$1:G113966,2,FALSE),"")</f>
        <v>PEDREIRO COM ENCARGOS COMPLEMENTARES</v>
      </c>
      <c r="F1544" s="169" t="str">
        <f>IF($D1544&lt;&gt;"",VLOOKUP($D1544,'SINAPI JANEIRO-2022'!$1:$1048576,3,FALSE),"")</f>
        <v>H</v>
      </c>
      <c r="G1544" s="170">
        <v>5.9499999999999997E-2</v>
      </c>
      <c r="H1544" s="171">
        <f>IF($D1544&lt;&gt;"",VLOOKUP($D1544,'SINAPI JANEIRO-2022'!$1:$1048576,4,FALSE),"")</f>
        <v>18.86</v>
      </c>
      <c r="I1544" s="172">
        <f t="shared" ref="I1544:I1548" si="256">TRUNC(G1544*H1544,2)</f>
        <v>1.1200000000000001</v>
      </c>
    </row>
    <row r="1545" spans="2:9">
      <c r="B1545" s="49" t="s">
        <v>3573</v>
      </c>
      <c r="C1545" s="50" t="s">
        <v>3565</v>
      </c>
      <c r="D1545" s="54">
        <v>88316</v>
      </c>
      <c r="E1545" s="168" t="str">
        <f>IF($D1545&lt;&gt;"",VLOOKUP($D1545,'SINAPI JANEIRO-2022'!$A$1:G113967,2,FALSE),"")</f>
        <v>SERVENTE COM ENCARGOS COMPLEMENTARES</v>
      </c>
      <c r="F1545" s="169" t="str">
        <f>IF($D1545&lt;&gt;"",VLOOKUP($D1545,'SINAPI JANEIRO-2022'!$1:$1048576,3,FALSE),"")</f>
        <v>H</v>
      </c>
      <c r="G1545" s="170">
        <v>5.9499999999999997E-2</v>
      </c>
      <c r="H1545" s="171">
        <f>IF($D1545&lt;&gt;"",VLOOKUP($D1545,'SINAPI JANEIRO-2022'!$1:$1048576,4,FALSE),"")</f>
        <v>15.16</v>
      </c>
      <c r="I1545" s="172">
        <f t="shared" si="256"/>
        <v>0.9</v>
      </c>
    </row>
    <row r="1546" spans="2:9" ht="25.5">
      <c r="B1546" s="49" t="s">
        <v>3573</v>
      </c>
      <c r="C1546" s="50" t="s">
        <v>3565</v>
      </c>
      <c r="D1546" s="54">
        <v>97733</v>
      </c>
      <c r="E1546" s="168" t="str">
        <f>IF($D1546&lt;&gt;"",VLOOKUP($D1546,'SINAPI JANEIRO-2022'!$A$1:G113969,2,FALSE),"")</f>
        <v>PEÇA RETANGULAR PRÉ-MOLDADA, VOLUME DE CONCRETO DE ATÉ 10 LITROS, TAXA DE AÇO APROXIMADA DE 30KG/M³. AF_01/2018</v>
      </c>
      <c r="F1546" s="169" t="str">
        <f>IF($D1546&lt;&gt;"",VLOOKUP($D1546,'SINAPI JANEIRO-2022'!$1:$1048576,3,FALSE),"")</f>
        <v>M3</v>
      </c>
      <c r="G1546" s="170">
        <v>9.1000000000000004E-3</v>
      </c>
      <c r="H1546" s="171">
        <f>IF($D1546&lt;&gt;"",VLOOKUP($D1546,'SINAPI JANEIRO-2022'!$1:$1048576,4,FALSE),"")</f>
        <v>2858.43</v>
      </c>
      <c r="I1546" s="172">
        <f t="shared" si="256"/>
        <v>26.01</v>
      </c>
    </row>
    <row r="1547" spans="2:9" ht="25.5">
      <c r="B1547" s="49" t="s">
        <v>3573</v>
      </c>
      <c r="C1547" s="50" t="s">
        <v>3565</v>
      </c>
      <c r="D1547" s="54">
        <v>101619</v>
      </c>
      <c r="E1547" s="168" t="str">
        <f>IF($D1547&lt;&gt;"",VLOOKUP($D1547,'SINAPI JANEIRO-2022'!$A$1:G113970,2,FALSE),"")</f>
        <v>PREPARO DE FUNDO DE VALA COM LARGURA MENOR QUE 1,5 M, COM CAMADA DE BRITA, LANÇAMENTO MANUAL. AF_08/2020</v>
      </c>
      <c r="F1547" s="169" t="str">
        <f>IF($D1547&lt;&gt;"",VLOOKUP($D1547,'SINAPI JANEIRO-2022'!$1:$1048576,3,FALSE),"")</f>
        <v>M3</v>
      </c>
      <c r="G1547" s="170">
        <v>3.5999999999999997E-2</v>
      </c>
      <c r="H1547" s="171">
        <f>IF($D1547&lt;&gt;"",VLOOKUP($D1547,'SINAPI JANEIRO-2022'!$1:$1048576,4,FALSE),"")</f>
        <v>213.55</v>
      </c>
      <c r="I1547" s="172">
        <f t="shared" si="256"/>
        <v>7.68</v>
      </c>
    </row>
    <row r="1548" spans="2:9" ht="25.5">
      <c r="B1548" s="49" t="s">
        <v>3576</v>
      </c>
      <c r="C1548" s="50" t="s">
        <v>3565</v>
      </c>
      <c r="D1548" s="54">
        <v>43429</v>
      </c>
      <c r="E1548" s="168" t="str">
        <f>IF($D1548&lt;&gt;"",VLOOKUP($D1548,'SINAPI JANEIRO-2022'!$A$1:G113971,2,FALSE),"")</f>
        <v>CAIXA DE CONCRETO ARMADO PRE-MOLDADO, SEM FUNDO, QUADRADA, DIMENSOES DE 0,30 X 0,30 X 0,30 M</v>
      </c>
      <c r="F1548" s="169" t="str">
        <f>IF($D1548&lt;&gt;"",VLOOKUP($D1548,'SINAPI JANEIRO-2022'!$1:$1048576,3,FALSE),"")</f>
        <v xml:space="preserve">UN    </v>
      </c>
      <c r="G1548" s="170">
        <v>1</v>
      </c>
      <c r="H1548" s="171">
        <f>IF($D1548&lt;&gt;"",VLOOKUP($D1548,'SINAPI JANEIRO-2022'!$1:$1048576,4,FALSE),"")</f>
        <v>86.46</v>
      </c>
      <c r="I1548" s="172">
        <f t="shared" si="256"/>
        <v>86.46</v>
      </c>
    </row>
    <row r="1549" spans="2:9" ht="14.25" customHeight="1">
      <c r="B1549" s="180"/>
      <c r="C1549" s="181"/>
      <c r="D1549" s="181"/>
      <c r="E1549" s="182"/>
      <c r="F1549" s="181"/>
      <c r="G1549" s="183"/>
      <c r="H1549" s="181"/>
      <c r="I1549" s="185"/>
    </row>
    <row r="1550" spans="2:9" ht="14.25" customHeight="1">
      <c r="B1550" s="164" t="s">
        <v>12081</v>
      </c>
      <c r="C1550" s="59"/>
      <c r="D1550" s="59"/>
      <c r="E1550" s="46" t="s">
        <v>12082</v>
      </c>
      <c r="F1550" s="47" t="s">
        <v>53</v>
      </c>
      <c r="G1550" s="165" t="s">
        <v>3925</v>
      </c>
      <c r="H1550" s="48"/>
      <c r="I1550" s="167">
        <f>SUM(I1551:I1554)</f>
        <v>25.740000000000002</v>
      </c>
    </row>
    <row r="1551" spans="2:9">
      <c r="B1551" s="49" t="s">
        <v>3573</v>
      </c>
      <c r="C1551" s="50" t="s">
        <v>3565</v>
      </c>
      <c r="D1551" s="54">
        <v>88247</v>
      </c>
      <c r="E1551" s="168" t="str">
        <f>IF($D1551&lt;&gt;"",VLOOKUP($D1551,'SINAPI JANEIRO-2022'!$A$1:G113973,2,FALSE),"")</f>
        <v>AUXILIAR DE ELETRICISTA COM ENCARGOS COMPLEMENTARES</v>
      </c>
      <c r="F1551" s="169" t="str">
        <f>IF($D1551&lt;&gt;"",VLOOKUP($D1551,'SINAPI JANEIRO-2022'!$1:$1048576,3,FALSE),"")</f>
        <v>H</v>
      </c>
      <c r="G1551" s="170">
        <v>0.51900000000000002</v>
      </c>
      <c r="H1551" s="171">
        <f>IF($D1551&lt;&gt;"",VLOOKUP($D1551,'SINAPI JANEIRO-2022'!$1:$1048576,4,FALSE),"")</f>
        <v>15.19</v>
      </c>
      <c r="I1551" s="172">
        <f t="shared" ref="I1551:I1554" si="257">TRUNC(G1551*H1551,2)</f>
        <v>7.88</v>
      </c>
    </row>
    <row r="1552" spans="2:9">
      <c r="B1552" s="49" t="s">
        <v>3573</v>
      </c>
      <c r="C1552" s="50" t="s">
        <v>3565</v>
      </c>
      <c r="D1552" s="54">
        <v>88264</v>
      </c>
      <c r="E1552" s="168" t="str">
        <f>IF($D1552&lt;&gt;"",VLOOKUP($D1552,'SINAPI JANEIRO-2022'!$A$1:G113974,2,FALSE),"")</f>
        <v>ELETRICISTA COM ENCARGOS COMPLEMENTARES</v>
      </c>
      <c r="F1552" s="169" t="str">
        <f>IF($D1552&lt;&gt;"",VLOOKUP($D1552,'SINAPI JANEIRO-2022'!$1:$1048576,3,FALSE),"")</f>
        <v>H</v>
      </c>
      <c r="G1552" s="170">
        <v>0.51900000000000002</v>
      </c>
      <c r="H1552" s="171">
        <f>IF($D1552&lt;&gt;"",VLOOKUP($D1552,'SINAPI JANEIRO-2022'!$1:$1048576,4,FALSE),"")</f>
        <v>19.53</v>
      </c>
      <c r="I1552" s="172">
        <f t="shared" si="257"/>
        <v>10.130000000000001</v>
      </c>
    </row>
    <row r="1553" spans="2:9" ht="25.5">
      <c r="B1553" s="49" t="s">
        <v>3573</v>
      </c>
      <c r="C1553" s="50" t="s">
        <v>3565</v>
      </c>
      <c r="D1553" s="54">
        <v>88629</v>
      </c>
      <c r="E1553" s="168" t="str">
        <f>IF($D1553&lt;&gt;"",VLOOKUP($D1553,'SINAPI JANEIRO-2022'!$A$1:G113976,2,FALSE),"")</f>
        <v>ARGAMASSA TRAÇO 1:3 (EM VOLUME DE CIMENTO E AREIA MÉDIA ÚMIDA), PREPARO MANUAL. AF_08/2019</v>
      </c>
      <c r="F1553" s="169" t="str">
        <f>IF($D1553&lt;&gt;"",VLOOKUP($D1553,'SINAPI JANEIRO-2022'!$1:$1048576,3,FALSE),"")</f>
        <v>M3</v>
      </c>
      <c r="G1553" s="170">
        <v>0.01</v>
      </c>
      <c r="H1553" s="171">
        <f>IF($D1553&lt;&gt;"",VLOOKUP($D1553,'SINAPI JANEIRO-2022'!$1:$1048576,4,FALSE),"")</f>
        <v>550.9</v>
      </c>
      <c r="I1553" s="172">
        <f t="shared" si="257"/>
        <v>5.5</v>
      </c>
    </row>
    <row r="1554" spans="2:9" ht="25.5">
      <c r="B1554" s="49" t="s">
        <v>3576</v>
      </c>
      <c r="C1554" s="50" t="s">
        <v>3565</v>
      </c>
      <c r="D1554" s="54">
        <v>1872</v>
      </c>
      <c r="E1554" s="168" t="str">
        <f>IF($D1554&lt;&gt;"",VLOOKUP($D1554,'SINAPI JANEIRO-2022'!$A$1:G113977,2,FALSE),"")</f>
        <v>CAIXA DE PASSAGEM, EM PVC, DE 4" X 2", PARA ELETRODUTO FLEXIVEL CORRUGADO</v>
      </c>
      <c r="F1554" s="169" t="str">
        <f>IF($D1554&lt;&gt;"",VLOOKUP($D1554,'SINAPI JANEIRO-2022'!$1:$1048576,3,FALSE),"")</f>
        <v xml:space="preserve">UN    </v>
      </c>
      <c r="G1554" s="170">
        <v>1</v>
      </c>
      <c r="H1554" s="171">
        <f>IF($D1554&lt;&gt;"",VLOOKUP($D1554,'SINAPI JANEIRO-2022'!$1:$1048576,4,FALSE),"")</f>
        <v>2.23</v>
      </c>
      <c r="I1554" s="172">
        <f t="shared" si="257"/>
        <v>2.23</v>
      </c>
    </row>
    <row r="1555" spans="2:9" ht="14.25" customHeight="1">
      <c r="B1555" s="180"/>
      <c r="C1555" s="181"/>
      <c r="D1555" s="181"/>
      <c r="E1555" s="182"/>
      <c r="F1555" s="181"/>
      <c r="G1555" s="183"/>
      <c r="H1555" s="181"/>
      <c r="I1555" s="185"/>
    </row>
    <row r="1556" spans="2:9" ht="14.25" customHeight="1">
      <c r="B1556" s="164" t="s">
        <v>12083</v>
      </c>
      <c r="C1556" s="59"/>
      <c r="D1556" s="59"/>
      <c r="E1556" s="46" t="s">
        <v>12084</v>
      </c>
      <c r="F1556" s="47" t="s">
        <v>53</v>
      </c>
      <c r="G1556" s="165" t="s">
        <v>3925</v>
      </c>
      <c r="H1556" s="48"/>
      <c r="I1556" s="167">
        <f>SUM(I1557:I1560)</f>
        <v>30.61</v>
      </c>
    </row>
    <row r="1557" spans="2:9">
      <c r="B1557" s="49" t="s">
        <v>3573</v>
      </c>
      <c r="C1557" s="50" t="s">
        <v>3565</v>
      </c>
      <c r="D1557" s="54">
        <v>88247</v>
      </c>
      <c r="E1557" s="168" t="str">
        <f>IF($D1557&lt;&gt;"",VLOOKUP($D1557,'SINAPI JANEIRO-2022'!$A$1:G113979,2,FALSE),"")</f>
        <v>AUXILIAR DE ELETRICISTA COM ENCARGOS COMPLEMENTARES</v>
      </c>
      <c r="F1557" s="169" t="str">
        <f>IF($D1557&lt;&gt;"",VLOOKUP($D1557,'SINAPI JANEIRO-2022'!$1:$1048576,3,FALSE),"")</f>
        <v>H</v>
      </c>
      <c r="G1557" s="170">
        <v>0.59599999999999997</v>
      </c>
      <c r="H1557" s="171">
        <f>IF($D1557&lt;&gt;"",VLOOKUP($D1557,'SINAPI JANEIRO-2022'!$1:$1048576,4,FALSE),"")</f>
        <v>15.19</v>
      </c>
      <c r="I1557" s="172">
        <f t="shared" ref="I1557:I1560" si="258">TRUNC(G1557*H1557,2)</f>
        <v>9.0500000000000007</v>
      </c>
    </row>
    <row r="1558" spans="2:9">
      <c r="B1558" s="49" t="s">
        <v>3573</v>
      </c>
      <c r="C1558" s="50" t="s">
        <v>3565</v>
      </c>
      <c r="D1558" s="54">
        <v>88264</v>
      </c>
      <c r="E1558" s="168" t="str">
        <f>IF($D1558&lt;&gt;"",VLOOKUP($D1558,'SINAPI JANEIRO-2022'!$A$1:G113980,2,FALSE),"")</f>
        <v>ELETRICISTA COM ENCARGOS COMPLEMENTARES</v>
      </c>
      <c r="F1558" s="169" t="str">
        <f>IF($D1558&lt;&gt;"",VLOOKUP($D1558,'SINAPI JANEIRO-2022'!$1:$1048576,3,FALSE),"")</f>
        <v>H</v>
      </c>
      <c r="G1558" s="170">
        <v>0.59599999999999997</v>
      </c>
      <c r="H1558" s="171">
        <f>IF($D1558&lt;&gt;"",VLOOKUP($D1558,'SINAPI JANEIRO-2022'!$1:$1048576,4,FALSE),"")</f>
        <v>19.53</v>
      </c>
      <c r="I1558" s="172">
        <f t="shared" si="258"/>
        <v>11.63</v>
      </c>
    </row>
    <row r="1559" spans="2:9" ht="25.5">
      <c r="B1559" s="49" t="s">
        <v>3573</v>
      </c>
      <c r="C1559" s="50" t="s">
        <v>3565</v>
      </c>
      <c r="D1559" s="54">
        <v>88629</v>
      </c>
      <c r="E1559" s="168" t="str">
        <f>IF($D1559&lt;&gt;"",VLOOKUP($D1559,'SINAPI JANEIRO-2022'!$A$1:G113982,2,FALSE),"")</f>
        <v>ARGAMASSA TRAÇO 1:3 (EM VOLUME DE CIMENTO E AREIA MÉDIA ÚMIDA), PREPARO MANUAL. AF_08/2019</v>
      </c>
      <c r="F1559" s="169" t="str">
        <f>IF($D1559&lt;&gt;"",VLOOKUP($D1559,'SINAPI JANEIRO-2022'!$1:$1048576,3,FALSE),"")</f>
        <v>M3</v>
      </c>
      <c r="G1559" s="170">
        <v>0.01</v>
      </c>
      <c r="H1559" s="171">
        <f>IF($D1559&lt;&gt;"",VLOOKUP($D1559,'SINAPI JANEIRO-2022'!$1:$1048576,4,FALSE),"")</f>
        <v>550.9</v>
      </c>
      <c r="I1559" s="172">
        <f t="shared" si="258"/>
        <v>5.5</v>
      </c>
    </row>
    <row r="1560" spans="2:9" ht="25.5">
      <c r="B1560" s="49" t="s">
        <v>3576</v>
      </c>
      <c r="C1560" s="50" t="s">
        <v>3565</v>
      </c>
      <c r="D1560" s="54">
        <v>1873</v>
      </c>
      <c r="E1560" s="168" t="str">
        <f>IF($D1560&lt;&gt;"",VLOOKUP($D1560,'SINAPI JANEIRO-2022'!$A$1:G113983,2,FALSE),"")</f>
        <v>CAIXA DE PASSAGEM, EM PVC, DE 4" X 4", PARA ELETRODUTO FLEXIVEL CORRUGADO</v>
      </c>
      <c r="F1560" s="169" t="str">
        <f>IF($D1560&lt;&gt;"",VLOOKUP($D1560,'SINAPI JANEIRO-2022'!$1:$1048576,3,FALSE),"")</f>
        <v xml:space="preserve">UN    </v>
      </c>
      <c r="G1560" s="170">
        <v>1</v>
      </c>
      <c r="H1560" s="171">
        <f>IF($D1560&lt;&gt;"",VLOOKUP($D1560,'SINAPI JANEIRO-2022'!$1:$1048576,4,FALSE),"")</f>
        <v>4.43</v>
      </c>
      <c r="I1560" s="172">
        <f t="shared" si="258"/>
        <v>4.43</v>
      </c>
    </row>
    <row r="1561" spans="2:9" ht="14.25" customHeight="1">
      <c r="B1561" s="180"/>
      <c r="C1561" s="181"/>
      <c r="D1561" s="181"/>
      <c r="E1561" s="182"/>
      <c r="F1561" s="181"/>
      <c r="G1561" s="183"/>
      <c r="H1561" s="181"/>
      <c r="I1561" s="185"/>
    </row>
    <row r="1562" spans="2:9" ht="14.25" customHeight="1">
      <c r="B1562" s="164" t="s">
        <v>12085</v>
      </c>
      <c r="C1562" s="59"/>
      <c r="D1562" s="59"/>
      <c r="E1562" s="46" t="s">
        <v>12086</v>
      </c>
      <c r="F1562" s="47" t="s">
        <v>53</v>
      </c>
      <c r="G1562" s="165" t="s">
        <v>3925</v>
      </c>
      <c r="H1562" s="48"/>
      <c r="I1562" s="167">
        <f>SUM(I1563:I1566)</f>
        <v>10.23</v>
      </c>
    </row>
    <row r="1563" spans="2:9" ht="14.25" customHeight="1">
      <c r="B1563" s="49" t="s">
        <v>3573</v>
      </c>
      <c r="C1563" s="50" t="s">
        <v>3565</v>
      </c>
      <c r="D1563" s="54">
        <v>88247</v>
      </c>
      <c r="E1563" s="168" t="str">
        <f>IF($D1563&lt;&gt;"",VLOOKUP($D1563,'SINAPI JANEIRO-2022'!$A$1:G113985,2,FALSE),"")</f>
        <v>AUXILIAR DE ELETRICISTA COM ENCARGOS COMPLEMENTARES</v>
      </c>
      <c r="F1563" s="169" t="str">
        <f>IF($D1563&lt;&gt;"",VLOOKUP($D1563,'SINAPI JANEIRO-2022'!$1:$1048576,3,FALSE),"")</f>
        <v>H</v>
      </c>
      <c r="G1563" s="170">
        <v>0.18</v>
      </c>
      <c r="H1563" s="171">
        <f>IF($D1563&lt;&gt;"",VLOOKUP($D1563,'SINAPI JANEIRO-2022'!$1:$1048576,4,FALSE),"")</f>
        <v>15.19</v>
      </c>
      <c r="I1563" s="172">
        <f t="shared" ref="I1563:I1565" si="259">TRUNC(G1563*H1563,2)</f>
        <v>2.73</v>
      </c>
    </row>
    <row r="1564" spans="2:9" ht="14.25" customHeight="1">
      <c r="B1564" s="49" t="s">
        <v>3573</v>
      </c>
      <c r="C1564" s="50" t="s">
        <v>3565</v>
      </c>
      <c r="D1564" s="54">
        <v>88264</v>
      </c>
      <c r="E1564" s="168" t="str">
        <f>IF($D1564&lt;&gt;"",VLOOKUP($D1564,'SINAPI JANEIRO-2022'!$A$1:G113986,2,FALSE),"")</f>
        <v>ELETRICISTA COM ENCARGOS COMPLEMENTARES</v>
      </c>
      <c r="F1564" s="169" t="str">
        <f>IF($D1564&lt;&gt;"",VLOOKUP($D1564,'SINAPI JANEIRO-2022'!$1:$1048576,3,FALSE),"")</f>
        <v>H</v>
      </c>
      <c r="G1564" s="170">
        <v>0.18</v>
      </c>
      <c r="H1564" s="171">
        <f>IF($D1564&lt;&gt;"",VLOOKUP($D1564,'SINAPI JANEIRO-2022'!$1:$1048576,4,FALSE),"")</f>
        <v>19.53</v>
      </c>
      <c r="I1564" s="172">
        <f t="shared" si="259"/>
        <v>3.51</v>
      </c>
    </row>
    <row r="1565" spans="2:9" ht="25.5">
      <c r="B1565" s="49" t="s">
        <v>3576</v>
      </c>
      <c r="C1565" s="50" t="s">
        <v>3565</v>
      </c>
      <c r="D1565" s="54">
        <v>1871</v>
      </c>
      <c r="E1565" s="168" t="str">
        <f>IF($D1565&lt;&gt;"",VLOOKUP($D1565,'SINAPI JANEIRO-2022'!$A$1:G113988,2,FALSE),"")</f>
        <v>CAIXA OCTOGONAL DE FUNDO MOVEL, EM PVC, DE 3" X 3", PARA ELETRODUTO FLEXIVEL CORRUGADO</v>
      </c>
      <c r="F1565" s="169" t="str">
        <f>IF($D1565&lt;&gt;"",VLOOKUP($D1565,'SINAPI JANEIRO-2022'!$1:$1048576,3,FALSE),"")</f>
        <v xml:space="preserve">UN    </v>
      </c>
      <c r="G1565" s="170">
        <v>1</v>
      </c>
      <c r="H1565" s="171">
        <f>IF($D1565&lt;&gt;"",VLOOKUP($D1565,'SINAPI JANEIRO-2022'!$1:$1048576,4,FALSE),"")</f>
        <v>3.99</v>
      </c>
      <c r="I1565" s="172">
        <f t="shared" si="259"/>
        <v>3.99</v>
      </c>
    </row>
    <row r="1566" spans="2:9" ht="14.25" customHeight="1">
      <c r="B1566" s="180"/>
      <c r="C1566" s="181"/>
      <c r="D1566" s="181"/>
      <c r="E1566" s="182"/>
      <c r="F1566" s="181"/>
      <c r="G1566" s="183"/>
      <c r="H1566" s="181"/>
      <c r="I1566" s="185"/>
    </row>
    <row r="1567" spans="2:9" ht="51">
      <c r="B1567" s="164" t="s">
        <v>12087</v>
      </c>
      <c r="C1567" s="59"/>
      <c r="D1567" s="59"/>
      <c r="E1567" s="46" t="s">
        <v>12088</v>
      </c>
      <c r="F1567" s="47" t="s">
        <v>1</v>
      </c>
      <c r="G1567" s="165" t="s">
        <v>3925</v>
      </c>
      <c r="H1567" s="48"/>
      <c r="I1567" s="167">
        <f>SUM(I1568:I1571)</f>
        <v>4.33</v>
      </c>
    </row>
    <row r="1568" spans="2:9">
      <c r="B1568" s="49" t="s">
        <v>3573</v>
      </c>
      <c r="C1568" s="50" t="s">
        <v>3565</v>
      </c>
      <c r="D1568" s="54">
        <v>88247</v>
      </c>
      <c r="E1568" s="168" t="str">
        <f>IF($D1568&lt;&gt;"",VLOOKUP($D1568,'SINAPI JANEIRO-2022'!$A$1:G113990,2,FALSE),"")</f>
        <v>AUXILIAR DE ELETRICISTA COM ENCARGOS COMPLEMENTARES</v>
      </c>
      <c r="F1568" s="169" t="str">
        <f>IF($D1568&lt;&gt;"",VLOOKUP($D1568,'SINAPI JANEIRO-2022'!$1:$1048576,3,FALSE),"")</f>
        <v>H</v>
      </c>
      <c r="G1568" s="170">
        <v>0.04</v>
      </c>
      <c r="H1568" s="171">
        <f>IF($D1568&lt;&gt;"",VLOOKUP($D1568,'SINAPI JANEIRO-2022'!$1:$1048576,4,FALSE),"")</f>
        <v>15.19</v>
      </c>
      <c r="I1568" s="172">
        <f t="shared" ref="I1568:I1571" si="260">TRUNC(G1568*H1568,2)</f>
        <v>0.6</v>
      </c>
    </row>
    <row r="1569" spans="2:9">
      <c r="B1569" s="49" t="s">
        <v>3573</v>
      </c>
      <c r="C1569" s="50" t="s">
        <v>3565</v>
      </c>
      <c r="D1569" s="54">
        <v>88264</v>
      </c>
      <c r="E1569" s="168" t="str">
        <f>IF($D1569&lt;&gt;"",VLOOKUP($D1569,'SINAPI JANEIRO-2022'!$A$1:G113991,2,FALSE),"")</f>
        <v>ELETRICISTA COM ENCARGOS COMPLEMENTARES</v>
      </c>
      <c r="F1569" s="169" t="str">
        <f>IF($D1569&lt;&gt;"",VLOOKUP($D1569,'SINAPI JANEIRO-2022'!$1:$1048576,3,FALSE),"")</f>
        <v>H</v>
      </c>
      <c r="G1569" s="170">
        <v>0.04</v>
      </c>
      <c r="H1569" s="171">
        <f>IF($D1569&lt;&gt;"",VLOOKUP($D1569,'SINAPI JANEIRO-2022'!$1:$1048576,4,FALSE),"")</f>
        <v>19.53</v>
      </c>
      <c r="I1569" s="172">
        <f t="shared" si="260"/>
        <v>0.78</v>
      </c>
    </row>
    <row r="1570" spans="2:9" ht="38.25">
      <c r="B1570" s="49" t="s">
        <v>3576</v>
      </c>
      <c r="C1570" s="50" t="s">
        <v>3565</v>
      </c>
      <c r="D1570" s="54">
        <v>1014</v>
      </c>
      <c r="E1570" s="168" t="str">
        <f>IF($D1570&lt;&gt;"",VLOOKUP($D1570,'SINAPI JANEIRO-2022'!$A$1:G113993,2,FALSE),"")</f>
        <v>CABO DE COBRE, FLEXIVEL, CLASSE 4 OU 5, ISOLACAO EM PVC/A, ANTICHAMA BWF-B, 1 CONDUTOR, 450/750 V, SECAO NOMINAL 2,5 MM2</v>
      </c>
      <c r="F1570" s="169" t="str">
        <f>IF($D1570&lt;&gt;"",VLOOKUP($D1570,'SINAPI JANEIRO-2022'!$1:$1048576,3,FALSE),"")</f>
        <v xml:space="preserve">M     </v>
      </c>
      <c r="G1570" s="170">
        <v>1.19</v>
      </c>
      <c r="H1570" s="171">
        <f>IF($D1570&lt;&gt;"",VLOOKUP($D1570,'SINAPI JANEIRO-2022'!$1:$1048576,4,FALSE),"")</f>
        <v>2.46</v>
      </c>
      <c r="I1570" s="172">
        <f t="shared" si="260"/>
        <v>2.92</v>
      </c>
    </row>
    <row r="1571" spans="2:9" ht="25.5">
      <c r="B1571" s="49" t="s">
        <v>3576</v>
      </c>
      <c r="C1571" s="50" t="s">
        <v>3565</v>
      </c>
      <c r="D1571" s="54">
        <v>21127</v>
      </c>
      <c r="E1571" s="168" t="str">
        <f>IF($D1571&lt;&gt;"",VLOOKUP($D1571,'SINAPI JANEIRO-2022'!$A$1:G113994,2,FALSE),"")</f>
        <v>FITA ISOLANTE ADESIVA ANTICHAMA, USO ATE 750 V, EM ROLO DE 19 MM X 5 M</v>
      </c>
      <c r="F1571" s="169" t="str">
        <f>IF($D1571&lt;&gt;"",VLOOKUP($D1571,'SINAPI JANEIRO-2022'!$1:$1048576,3,FALSE),"")</f>
        <v xml:space="preserve">UN    </v>
      </c>
      <c r="G1571" s="170">
        <v>8.9999999999999993E-3</v>
      </c>
      <c r="H1571" s="171">
        <f>IF($D1571&lt;&gt;"",VLOOKUP($D1571,'SINAPI JANEIRO-2022'!$1:$1048576,4,FALSE),"")</f>
        <v>3.77</v>
      </c>
      <c r="I1571" s="172">
        <f t="shared" si="260"/>
        <v>0.03</v>
      </c>
    </row>
    <row r="1572" spans="2:9" ht="14.25" customHeight="1">
      <c r="B1572" s="180"/>
      <c r="C1572" s="181"/>
      <c r="D1572" s="181"/>
      <c r="E1572" s="182"/>
      <c r="F1572" s="181"/>
      <c r="G1572" s="183"/>
      <c r="H1572" s="181"/>
      <c r="I1572" s="185"/>
    </row>
    <row r="1573" spans="2:9" ht="51">
      <c r="B1573" s="164" t="s">
        <v>12089</v>
      </c>
      <c r="C1573" s="59"/>
      <c r="D1573" s="59"/>
      <c r="E1573" s="46" t="s">
        <v>12090</v>
      </c>
      <c r="F1573" s="47" t="s">
        <v>1</v>
      </c>
      <c r="G1573" s="165" t="s">
        <v>3925</v>
      </c>
      <c r="H1573" s="48"/>
      <c r="I1573" s="167">
        <f>SUM(I1574:I1577)</f>
        <v>6.6400000000000006</v>
      </c>
    </row>
    <row r="1574" spans="2:9">
      <c r="B1574" s="49" t="s">
        <v>3573</v>
      </c>
      <c r="C1574" s="50" t="s">
        <v>3565</v>
      </c>
      <c r="D1574" s="54">
        <v>88247</v>
      </c>
      <c r="E1574" s="168" t="str">
        <f>IF($D1574&lt;&gt;"",VLOOKUP($D1574,'SINAPI JANEIRO-2022'!$A$1:G113996,2,FALSE),"")</f>
        <v>AUXILIAR DE ELETRICISTA COM ENCARGOS COMPLEMENTARES</v>
      </c>
      <c r="F1574" s="169" t="str">
        <f>IF($D1574&lt;&gt;"",VLOOKUP($D1574,'SINAPI JANEIRO-2022'!$1:$1048576,3,FALSE),"")</f>
        <v>H</v>
      </c>
      <c r="G1574" s="170">
        <v>0.04</v>
      </c>
      <c r="H1574" s="171">
        <f>IF($D1574&lt;&gt;"",VLOOKUP($D1574,'SINAPI JANEIRO-2022'!$1:$1048576,4,FALSE),"")</f>
        <v>15.19</v>
      </c>
      <c r="I1574" s="172">
        <f t="shared" ref="I1574:I1577" si="261">TRUNC(G1574*H1574,2)</f>
        <v>0.6</v>
      </c>
    </row>
    <row r="1575" spans="2:9">
      <c r="B1575" s="49" t="s">
        <v>3573</v>
      </c>
      <c r="C1575" s="50" t="s">
        <v>3565</v>
      </c>
      <c r="D1575" s="54">
        <v>88264</v>
      </c>
      <c r="E1575" s="168" t="str">
        <f>IF($D1575&lt;&gt;"",VLOOKUP($D1575,'SINAPI JANEIRO-2022'!$A$1:G113997,2,FALSE),"")</f>
        <v>ELETRICISTA COM ENCARGOS COMPLEMENTARES</v>
      </c>
      <c r="F1575" s="169" t="str">
        <f>IF($D1575&lt;&gt;"",VLOOKUP($D1575,'SINAPI JANEIRO-2022'!$1:$1048576,3,FALSE),"")</f>
        <v>H</v>
      </c>
      <c r="G1575" s="170">
        <v>0.04</v>
      </c>
      <c r="H1575" s="171">
        <f>IF($D1575&lt;&gt;"",VLOOKUP($D1575,'SINAPI JANEIRO-2022'!$1:$1048576,4,FALSE),"")</f>
        <v>19.53</v>
      </c>
      <c r="I1575" s="172">
        <f t="shared" si="261"/>
        <v>0.78</v>
      </c>
    </row>
    <row r="1576" spans="2:9" ht="38.25">
      <c r="B1576" s="49" t="s">
        <v>3576</v>
      </c>
      <c r="C1576" s="50" t="s">
        <v>3565</v>
      </c>
      <c r="D1576" s="54">
        <v>981</v>
      </c>
      <c r="E1576" s="168" t="str">
        <f>IF($D1576&lt;&gt;"",VLOOKUP($D1576,'SINAPI JANEIRO-2022'!$A$1:G113999,2,FALSE),"")</f>
        <v>CABO DE COBRE, FLEXIVEL, CLASSE 4 OU 5, ISOLACAO EM PVC/A, ANTICHAMA BWF-B, 1 CONDUTOR, 450/750 V, SECAO NOMINAL 4 MM2</v>
      </c>
      <c r="F1576" s="169" t="str">
        <f>IF($D1576&lt;&gt;"",VLOOKUP($D1576,'SINAPI JANEIRO-2022'!$1:$1048576,3,FALSE),"")</f>
        <v xml:space="preserve">M     </v>
      </c>
      <c r="G1576" s="170">
        <v>1.19</v>
      </c>
      <c r="H1576" s="171">
        <f>IF($D1576&lt;&gt;"",VLOOKUP($D1576,'SINAPI JANEIRO-2022'!$1:$1048576,4,FALSE),"")</f>
        <v>4.4000000000000004</v>
      </c>
      <c r="I1576" s="172">
        <f t="shared" si="261"/>
        <v>5.23</v>
      </c>
    </row>
    <row r="1577" spans="2:9" ht="25.5">
      <c r="B1577" s="49" t="s">
        <v>3576</v>
      </c>
      <c r="C1577" s="50" t="s">
        <v>3565</v>
      </c>
      <c r="D1577" s="54">
        <v>21127</v>
      </c>
      <c r="E1577" s="168" t="str">
        <f>IF($D1577&lt;&gt;"",VLOOKUP($D1577,'SINAPI JANEIRO-2022'!$A$1:G114000,2,FALSE),"")</f>
        <v>FITA ISOLANTE ADESIVA ANTICHAMA, USO ATE 750 V, EM ROLO DE 19 MM X 5 M</v>
      </c>
      <c r="F1577" s="169" t="str">
        <f>IF($D1577&lt;&gt;"",VLOOKUP($D1577,'SINAPI JANEIRO-2022'!$1:$1048576,3,FALSE),"")</f>
        <v xml:space="preserve">UN    </v>
      </c>
      <c r="G1577" s="170">
        <v>8.9999999999999993E-3</v>
      </c>
      <c r="H1577" s="171">
        <f>IF($D1577&lt;&gt;"",VLOOKUP($D1577,'SINAPI JANEIRO-2022'!$1:$1048576,4,FALSE),"")</f>
        <v>3.77</v>
      </c>
      <c r="I1577" s="172">
        <f t="shared" si="261"/>
        <v>0.03</v>
      </c>
    </row>
    <row r="1578" spans="2:9" ht="14.25" customHeight="1">
      <c r="B1578" s="180"/>
      <c r="C1578" s="181"/>
      <c r="D1578" s="181"/>
      <c r="E1578" s="182"/>
      <c r="F1578" s="181"/>
      <c r="G1578" s="183"/>
      <c r="H1578" s="181"/>
      <c r="I1578" s="185"/>
    </row>
    <row r="1579" spans="2:9" ht="51">
      <c r="B1579" s="164" t="s">
        <v>12091</v>
      </c>
      <c r="C1579" s="59"/>
      <c r="D1579" s="59"/>
      <c r="E1579" s="46" t="s">
        <v>12092</v>
      </c>
      <c r="F1579" s="47" t="s">
        <v>1</v>
      </c>
      <c r="G1579" s="165" t="s">
        <v>3925</v>
      </c>
      <c r="H1579" s="48"/>
      <c r="I1579" s="167">
        <f>SUM(I1580:I1583)</f>
        <v>9.129999999999999</v>
      </c>
    </row>
    <row r="1580" spans="2:9">
      <c r="B1580" s="49" t="s">
        <v>3573</v>
      </c>
      <c r="C1580" s="50" t="s">
        <v>3565</v>
      </c>
      <c r="D1580" s="54">
        <v>88247</v>
      </c>
      <c r="E1580" s="168" t="str">
        <f>IF($D1580&lt;&gt;"",VLOOKUP($D1580,'SINAPI JANEIRO-2022'!$A$1:G114002,2,FALSE),"")</f>
        <v>AUXILIAR DE ELETRICISTA COM ENCARGOS COMPLEMENTARES</v>
      </c>
      <c r="F1580" s="169" t="str">
        <f>IF($D1580&lt;&gt;"",VLOOKUP($D1580,'SINAPI JANEIRO-2022'!$1:$1048576,3,FALSE),"")</f>
        <v>H</v>
      </c>
      <c r="G1580" s="170">
        <v>5.1999999999999998E-2</v>
      </c>
      <c r="H1580" s="171">
        <f>IF($D1580&lt;&gt;"",VLOOKUP($D1580,'SINAPI JANEIRO-2022'!$1:$1048576,4,FALSE),"")</f>
        <v>15.19</v>
      </c>
      <c r="I1580" s="172">
        <f t="shared" ref="I1580:I1583" si="262">TRUNC(G1580*H1580,2)</f>
        <v>0.78</v>
      </c>
    </row>
    <row r="1581" spans="2:9">
      <c r="B1581" s="49" t="s">
        <v>3573</v>
      </c>
      <c r="C1581" s="50" t="s">
        <v>3565</v>
      </c>
      <c r="D1581" s="54">
        <v>88264</v>
      </c>
      <c r="E1581" s="168" t="str">
        <f>IF($D1581&lt;&gt;"",VLOOKUP($D1581,'SINAPI JANEIRO-2022'!$A$1:G114003,2,FALSE),"")</f>
        <v>ELETRICISTA COM ENCARGOS COMPLEMENTARES</v>
      </c>
      <c r="F1581" s="169" t="str">
        <f>IF($D1581&lt;&gt;"",VLOOKUP($D1581,'SINAPI JANEIRO-2022'!$1:$1048576,3,FALSE),"")</f>
        <v>H</v>
      </c>
      <c r="G1581" s="170">
        <v>5.1999999999999998E-2</v>
      </c>
      <c r="H1581" s="171">
        <f>IF($D1581&lt;&gt;"",VLOOKUP($D1581,'SINAPI JANEIRO-2022'!$1:$1048576,4,FALSE),"")</f>
        <v>19.53</v>
      </c>
      <c r="I1581" s="172">
        <f t="shared" si="262"/>
        <v>1.01</v>
      </c>
    </row>
    <row r="1582" spans="2:9" ht="38.25">
      <c r="B1582" s="49" t="s">
        <v>3576</v>
      </c>
      <c r="C1582" s="50" t="s">
        <v>3565</v>
      </c>
      <c r="D1582" s="54">
        <v>982</v>
      </c>
      <c r="E1582" s="168" t="str">
        <f>IF($D1582&lt;&gt;"",VLOOKUP($D1582,'SINAPI JANEIRO-2022'!$A$1:G114005,2,FALSE),"")</f>
        <v>CABO DE COBRE, FLEXIVEL, CLASSE 4 OU 5, ISOLACAO EM PVC/A, ANTICHAMA BWF-B, 1 CONDUTOR, 450/750 V, SECAO NOMINAL 6 MM2</v>
      </c>
      <c r="F1582" s="169" t="str">
        <f>IF($D1582&lt;&gt;"",VLOOKUP($D1582,'SINAPI JANEIRO-2022'!$1:$1048576,3,FALSE),"")</f>
        <v xml:space="preserve">M     </v>
      </c>
      <c r="G1582" s="170">
        <v>1.19</v>
      </c>
      <c r="H1582" s="171">
        <f>IF($D1582&lt;&gt;"",VLOOKUP($D1582,'SINAPI JANEIRO-2022'!$1:$1048576,4,FALSE),"")</f>
        <v>6.15</v>
      </c>
      <c r="I1582" s="172">
        <f t="shared" si="262"/>
        <v>7.31</v>
      </c>
    </row>
    <row r="1583" spans="2:9" ht="25.5">
      <c r="B1583" s="49" t="s">
        <v>3576</v>
      </c>
      <c r="C1583" s="50" t="s">
        <v>3565</v>
      </c>
      <c r="D1583" s="54">
        <v>21127</v>
      </c>
      <c r="E1583" s="168" t="str">
        <f>IF($D1583&lt;&gt;"",VLOOKUP($D1583,'SINAPI JANEIRO-2022'!$A$1:G114006,2,FALSE),"")</f>
        <v>FITA ISOLANTE ADESIVA ANTICHAMA, USO ATE 750 V, EM ROLO DE 19 MM X 5 M</v>
      </c>
      <c r="F1583" s="169" t="str">
        <f>IF($D1583&lt;&gt;"",VLOOKUP($D1583,'SINAPI JANEIRO-2022'!$1:$1048576,3,FALSE),"")</f>
        <v xml:space="preserve">UN    </v>
      </c>
      <c r="G1583" s="170">
        <v>8.9999999999999993E-3</v>
      </c>
      <c r="H1583" s="171">
        <f>IF($D1583&lt;&gt;"",VLOOKUP($D1583,'SINAPI JANEIRO-2022'!$1:$1048576,4,FALSE),"")</f>
        <v>3.77</v>
      </c>
      <c r="I1583" s="172">
        <f t="shared" si="262"/>
        <v>0.03</v>
      </c>
    </row>
    <row r="1584" spans="2:9" ht="14.25" customHeight="1">
      <c r="B1584" s="180"/>
      <c r="C1584" s="181"/>
      <c r="D1584" s="181"/>
      <c r="E1584" s="182"/>
      <c r="F1584" s="181"/>
      <c r="G1584" s="183"/>
      <c r="H1584" s="181"/>
      <c r="I1584" s="185"/>
    </row>
    <row r="1585" spans="2:9" ht="51">
      <c r="B1585" s="164" t="s">
        <v>12093</v>
      </c>
      <c r="C1585" s="59"/>
      <c r="D1585" s="59"/>
      <c r="E1585" s="46" t="s">
        <v>12094</v>
      </c>
      <c r="F1585" s="47" t="s">
        <v>1</v>
      </c>
      <c r="G1585" s="165" t="s">
        <v>3925</v>
      </c>
      <c r="H1585" s="48"/>
      <c r="I1585" s="167">
        <f>SUM(I1586:I1589)</f>
        <v>15.2</v>
      </c>
    </row>
    <row r="1586" spans="2:9" ht="14.25" customHeight="1">
      <c r="B1586" s="49" t="s">
        <v>3573</v>
      </c>
      <c r="C1586" s="50" t="s">
        <v>3565</v>
      </c>
      <c r="D1586" s="54">
        <v>88247</v>
      </c>
      <c r="E1586" s="168" t="str">
        <f>IF($D1586&lt;&gt;"",VLOOKUP($D1586,'SINAPI JANEIRO-2022'!$A$1:G114008,2,FALSE),"")</f>
        <v>AUXILIAR DE ELETRICISTA COM ENCARGOS COMPLEMENTARES</v>
      </c>
      <c r="F1586" s="169" t="str">
        <f>IF($D1586&lt;&gt;"",VLOOKUP($D1586,'SINAPI JANEIRO-2022'!$1:$1048576,3,FALSE),"")</f>
        <v>H</v>
      </c>
      <c r="G1586" s="170">
        <v>7.6999999999999999E-2</v>
      </c>
      <c r="H1586" s="171">
        <f>IF($D1586&lt;&gt;"",VLOOKUP($D1586,'SINAPI JANEIRO-2022'!$1:$1048576,4,FALSE),"")</f>
        <v>15.19</v>
      </c>
      <c r="I1586" s="172">
        <f t="shared" ref="I1586:I1589" si="263">TRUNC(G1586*H1586,2)</f>
        <v>1.1599999999999999</v>
      </c>
    </row>
    <row r="1587" spans="2:9" ht="14.25" customHeight="1">
      <c r="B1587" s="49" t="s">
        <v>3573</v>
      </c>
      <c r="C1587" s="50" t="s">
        <v>3565</v>
      </c>
      <c r="D1587" s="54">
        <v>88264</v>
      </c>
      <c r="E1587" s="168" t="str">
        <f>IF($D1587&lt;&gt;"",VLOOKUP($D1587,'SINAPI JANEIRO-2022'!$A$1:G114009,2,FALSE),"")</f>
        <v>ELETRICISTA COM ENCARGOS COMPLEMENTARES</v>
      </c>
      <c r="F1587" s="169" t="str">
        <f>IF($D1587&lt;&gt;"",VLOOKUP($D1587,'SINAPI JANEIRO-2022'!$1:$1048576,3,FALSE),"")</f>
        <v>H</v>
      </c>
      <c r="G1587" s="170">
        <v>7.6999999999999999E-2</v>
      </c>
      <c r="H1587" s="171">
        <f>IF($D1587&lt;&gt;"",VLOOKUP($D1587,'SINAPI JANEIRO-2022'!$1:$1048576,4,FALSE),"")</f>
        <v>19.53</v>
      </c>
      <c r="I1587" s="172">
        <f t="shared" si="263"/>
        <v>1.5</v>
      </c>
    </row>
    <row r="1588" spans="2:9" ht="38.25">
      <c r="B1588" s="49" t="s">
        <v>3576</v>
      </c>
      <c r="C1588" s="50" t="s">
        <v>3565</v>
      </c>
      <c r="D1588" s="54">
        <v>980</v>
      </c>
      <c r="E1588" s="168" t="str">
        <f>IF($D1588&lt;&gt;"",VLOOKUP($D1588,'SINAPI JANEIRO-2022'!$A$1:G114011,2,FALSE),"")</f>
        <v>CABO DE COBRE, FLEXIVEL, CLASSE 4 OU 5, ISOLACAO EM PVC/A, ANTICHAMA BWF-B, 1 CONDUTOR, 450/750 V, SECAO NOMINAL 10 MM2</v>
      </c>
      <c r="F1588" s="169" t="str">
        <f>IF($D1588&lt;&gt;"",VLOOKUP($D1588,'SINAPI JANEIRO-2022'!$1:$1048576,3,FALSE),"")</f>
        <v xml:space="preserve">M     </v>
      </c>
      <c r="G1588" s="170">
        <v>1.19</v>
      </c>
      <c r="H1588" s="171">
        <f>IF($D1588&lt;&gt;"",VLOOKUP($D1588,'SINAPI JANEIRO-2022'!$1:$1048576,4,FALSE),"")</f>
        <v>10.52</v>
      </c>
      <c r="I1588" s="172">
        <f t="shared" si="263"/>
        <v>12.51</v>
      </c>
    </row>
    <row r="1589" spans="2:9" ht="25.5">
      <c r="B1589" s="49" t="s">
        <v>3576</v>
      </c>
      <c r="C1589" s="50" t="s">
        <v>3565</v>
      </c>
      <c r="D1589" s="54">
        <v>21127</v>
      </c>
      <c r="E1589" s="168" t="str">
        <f>IF($D1589&lt;&gt;"",VLOOKUP($D1589,'SINAPI JANEIRO-2022'!$A$1:G114012,2,FALSE),"")</f>
        <v>FITA ISOLANTE ADESIVA ANTICHAMA, USO ATE 750 V, EM ROLO DE 19 MM X 5 M</v>
      </c>
      <c r="F1589" s="169" t="str">
        <f>IF($D1589&lt;&gt;"",VLOOKUP($D1589,'SINAPI JANEIRO-2022'!$1:$1048576,3,FALSE),"")</f>
        <v xml:space="preserve">UN    </v>
      </c>
      <c r="G1589" s="170">
        <v>8.9999999999999993E-3</v>
      </c>
      <c r="H1589" s="171">
        <f>IF($D1589&lt;&gt;"",VLOOKUP($D1589,'SINAPI JANEIRO-2022'!$1:$1048576,4,FALSE),"")</f>
        <v>3.77</v>
      </c>
      <c r="I1589" s="172">
        <f t="shared" si="263"/>
        <v>0.03</v>
      </c>
    </row>
    <row r="1590" spans="2:9" ht="14.25" customHeight="1">
      <c r="B1590" s="180"/>
      <c r="C1590" s="181"/>
      <c r="D1590" s="181"/>
      <c r="E1590" s="182"/>
      <c r="F1590" s="181"/>
      <c r="G1590" s="183"/>
      <c r="H1590" s="181"/>
      <c r="I1590" s="185"/>
    </row>
    <row r="1591" spans="2:9" ht="51">
      <c r="B1591" s="164" t="s">
        <v>12095</v>
      </c>
      <c r="C1591" s="59"/>
      <c r="D1591" s="59"/>
      <c r="E1591" s="46" t="s">
        <v>12096</v>
      </c>
      <c r="F1591" s="47" t="s">
        <v>1</v>
      </c>
      <c r="G1591" s="165" t="s">
        <v>3925</v>
      </c>
      <c r="H1591" s="48"/>
      <c r="I1591" s="167">
        <f>SUM(I1592:I1595)</f>
        <v>23.290000000000003</v>
      </c>
    </row>
    <row r="1592" spans="2:9">
      <c r="B1592" s="49" t="s">
        <v>3573</v>
      </c>
      <c r="C1592" s="50" t="s">
        <v>3565</v>
      </c>
      <c r="D1592" s="54">
        <v>88247</v>
      </c>
      <c r="E1592" s="168" t="str">
        <f>IF($D1592&lt;&gt;"",VLOOKUP($D1592,'SINAPI JANEIRO-2022'!$A$1:G114014,2,FALSE),"")</f>
        <v>AUXILIAR DE ELETRICISTA COM ENCARGOS COMPLEMENTARES</v>
      </c>
      <c r="F1592" s="169" t="str">
        <f>IF($D1592&lt;&gt;"",VLOOKUP($D1592,'SINAPI JANEIRO-2022'!$1:$1048576,3,FALSE),"")</f>
        <v>H</v>
      </c>
      <c r="G1592" s="170">
        <v>0.115</v>
      </c>
      <c r="H1592" s="171">
        <f>IF($D1592&lt;&gt;"",VLOOKUP($D1592,'SINAPI JANEIRO-2022'!$1:$1048576,4,FALSE),"")</f>
        <v>15.19</v>
      </c>
      <c r="I1592" s="172">
        <f t="shared" ref="I1592:I1595" si="264">TRUNC(G1592*H1592,2)</f>
        <v>1.74</v>
      </c>
    </row>
    <row r="1593" spans="2:9">
      <c r="B1593" s="49" t="s">
        <v>3573</v>
      </c>
      <c r="C1593" s="50" t="s">
        <v>3565</v>
      </c>
      <c r="D1593" s="54">
        <v>88264</v>
      </c>
      <c r="E1593" s="168" t="str">
        <f>IF($D1593&lt;&gt;"",VLOOKUP($D1593,'SINAPI JANEIRO-2022'!$A$1:G114015,2,FALSE),"")</f>
        <v>ELETRICISTA COM ENCARGOS COMPLEMENTARES</v>
      </c>
      <c r="F1593" s="169" t="str">
        <f>IF($D1593&lt;&gt;"",VLOOKUP($D1593,'SINAPI JANEIRO-2022'!$1:$1048576,3,FALSE),"")</f>
        <v>H</v>
      </c>
      <c r="G1593" s="170">
        <v>0.115</v>
      </c>
      <c r="H1593" s="171">
        <f>IF($D1593&lt;&gt;"",VLOOKUP($D1593,'SINAPI JANEIRO-2022'!$1:$1048576,4,FALSE),"")</f>
        <v>19.53</v>
      </c>
      <c r="I1593" s="172">
        <f t="shared" si="264"/>
        <v>2.2400000000000002</v>
      </c>
    </row>
    <row r="1594" spans="2:9" ht="38.25">
      <c r="B1594" s="49" t="s">
        <v>3576</v>
      </c>
      <c r="C1594" s="50" t="s">
        <v>3565</v>
      </c>
      <c r="D1594" s="54">
        <v>979</v>
      </c>
      <c r="E1594" s="168" t="str">
        <f>IF($D1594&lt;&gt;"",VLOOKUP($D1594,'SINAPI JANEIRO-2022'!$A$1:G114017,2,FALSE),"")</f>
        <v>CABO DE COBRE, FLEXIVEL, CLASSE 4 OU 5, ISOLACAO EM PVC/A, ANTICHAMA BWF-B, 1 CONDUTOR, 450/750 V, SECAO NOMINAL 16 MM2</v>
      </c>
      <c r="F1594" s="169" t="str">
        <f>IF($D1594&lt;&gt;"",VLOOKUP($D1594,'SINAPI JANEIRO-2022'!$1:$1048576,3,FALSE),"")</f>
        <v xml:space="preserve">M     </v>
      </c>
      <c r="G1594" s="170">
        <v>1.19</v>
      </c>
      <c r="H1594" s="171">
        <f>IF($D1594&lt;&gt;"",VLOOKUP($D1594,'SINAPI JANEIRO-2022'!$1:$1048576,4,FALSE),"")</f>
        <v>16.21</v>
      </c>
      <c r="I1594" s="172">
        <f t="shared" si="264"/>
        <v>19.28</v>
      </c>
    </row>
    <row r="1595" spans="2:9" ht="25.5">
      <c r="B1595" s="49" t="s">
        <v>3576</v>
      </c>
      <c r="C1595" s="50" t="s">
        <v>3565</v>
      </c>
      <c r="D1595" s="54">
        <v>21127</v>
      </c>
      <c r="E1595" s="168" t="str">
        <f>IF($D1595&lt;&gt;"",VLOOKUP($D1595,'SINAPI JANEIRO-2022'!$A$1:G114018,2,FALSE),"")</f>
        <v>FITA ISOLANTE ADESIVA ANTICHAMA, USO ATE 750 V, EM ROLO DE 19 MM X 5 M</v>
      </c>
      <c r="F1595" s="169" t="str">
        <f>IF($D1595&lt;&gt;"",VLOOKUP($D1595,'SINAPI JANEIRO-2022'!$1:$1048576,3,FALSE),"")</f>
        <v xml:space="preserve">UN    </v>
      </c>
      <c r="G1595" s="170">
        <v>8.9999999999999993E-3</v>
      </c>
      <c r="H1595" s="171">
        <f>IF($D1595&lt;&gt;"",VLOOKUP($D1595,'SINAPI JANEIRO-2022'!$1:$1048576,4,FALSE),"")</f>
        <v>3.77</v>
      </c>
      <c r="I1595" s="172">
        <f t="shared" si="264"/>
        <v>0.03</v>
      </c>
    </row>
    <row r="1596" spans="2:9" ht="14.25" customHeight="1">
      <c r="B1596" s="180"/>
      <c r="C1596" s="181"/>
      <c r="D1596" s="181"/>
      <c r="E1596" s="182"/>
      <c r="F1596" s="181"/>
      <c r="G1596" s="183"/>
      <c r="H1596" s="181"/>
      <c r="I1596" s="185"/>
    </row>
    <row r="1597" spans="2:9" ht="51">
      <c r="B1597" s="164" t="s">
        <v>12097</v>
      </c>
      <c r="C1597" s="59"/>
      <c r="D1597" s="59"/>
      <c r="E1597" s="46" t="s">
        <v>12098</v>
      </c>
      <c r="F1597" s="47" t="s">
        <v>1</v>
      </c>
      <c r="G1597" s="165" t="s">
        <v>3925</v>
      </c>
      <c r="H1597" s="48"/>
      <c r="I1597" s="167">
        <f>SUM(I1598:I1601)</f>
        <v>28.639999999999997</v>
      </c>
    </row>
    <row r="1598" spans="2:9">
      <c r="B1598" s="49" t="s">
        <v>3573</v>
      </c>
      <c r="C1598" s="50" t="s">
        <v>3565</v>
      </c>
      <c r="D1598" s="54">
        <v>88247</v>
      </c>
      <c r="E1598" s="168" t="str">
        <f>IF($D1598&lt;&gt;"",VLOOKUP($D1598,'SINAPI JANEIRO-2022'!$A$1:G114020,2,FALSE),"")</f>
        <v>AUXILIAR DE ELETRICISTA COM ENCARGOS COMPLEMENTARES</v>
      </c>
      <c r="F1598" s="169" t="str">
        <f>IF($D1598&lt;&gt;"",VLOOKUP($D1598,'SINAPI JANEIRO-2022'!$1:$1048576,3,FALSE),"")</f>
        <v>H</v>
      </c>
      <c r="G1598" s="170">
        <v>6.4000000000000001E-2</v>
      </c>
      <c r="H1598" s="171">
        <f>IF($D1598&lt;&gt;"",VLOOKUP($D1598,'SINAPI JANEIRO-2022'!$1:$1048576,4,FALSE),"")</f>
        <v>15.19</v>
      </c>
      <c r="I1598" s="172">
        <f t="shared" ref="I1598:I1601" si="265">TRUNC(G1598*H1598,2)</f>
        <v>0.97</v>
      </c>
    </row>
    <row r="1599" spans="2:9">
      <c r="B1599" s="49" t="s">
        <v>3573</v>
      </c>
      <c r="C1599" s="50" t="s">
        <v>3565</v>
      </c>
      <c r="D1599" s="54">
        <v>88264</v>
      </c>
      <c r="E1599" s="168" t="str">
        <f>IF($D1599&lt;&gt;"",VLOOKUP($D1599,'SINAPI JANEIRO-2022'!$A$1:G114021,2,FALSE),"")</f>
        <v>ELETRICISTA COM ENCARGOS COMPLEMENTARES</v>
      </c>
      <c r="F1599" s="169" t="str">
        <f>IF($D1599&lt;&gt;"",VLOOKUP($D1599,'SINAPI JANEIRO-2022'!$1:$1048576,3,FALSE),"")</f>
        <v>H</v>
      </c>
      <c r="G1599" s="170">
        <v>6.4000000000000001E-2</v>
      </c>
      <c r="H1599" s="171">
        <f>IF($D1599&lt;&gt;"",VLOOKUP($D1599,'SINAPI JANEIRO-2022'!$1:$1048576,4,FALSE),"")</f>
        <v>19.53</v>
      </c>
      <c r="I1599" s="172">
        <f t="shared" si="265"/>
        <v>1.24</v>
      </c>
    </row>
    <row r="1600" spans="2:9" ht="25.5">
      <c r="B1600" s="49" t="s">
        <v>3576</v>
      </c>
      <c r="C1600" s="50" t="s">
        <v>3565</v>
      </c>
      <c r="D1600" s="54">
        <v>21127</v>
      </c>
      <c r="E1600" s="168" t="str">
        <f>IF($D1600&lt;&gt;"",VLOOKUP($D1600,'SINAPI JANEIRO-2022'!$A$1:G114023,2,FALSE),"")</f>
        <v>FITA ISOLANTE ADESIVA ANTICHAMA, USO ATE 750 V, EM ROLO DE 19 MM X 5 M</v>
      </c>
      <c r="F1600" s="169" t="str">
        <f>IF($D1600&lt;&gt;"",VLOOKUP($D1600,'SINAPI JANEIRO-2022'!$1:$1048576,3,FALSE),"")</f>
        <v xml:space="preserve">UN    </v>
      </c>
      <c r="G1600" s="170">
        <v>8.9999999999999993E-3</v>
      </c>
      <c r="H1600" s="171">
        <f>IF($D1600&lt;&gt;"",VLOOKUP($D1600,'SINAPI JANEIRO-2022'!$1:$1048576,4,FALSE),"")</f>
        <v>3.77</v>
      </c>
      <c r="I1600" s="172">
        <f t="shared" si="265"/>
        <v>0.03</v>
      </c>
    </row>
    <row r="1601" spans="2:9" ht="38.25">
      <c r="B1601" s="49" t="s">
        <v>3576</v>
      </c>
      <c r="C1601" s="50" t="s">
        <v>3565</v>
      </c>
      <c r="D1601" s="54">
        <v>39232</v>
      </c>
      <c r="E1601" s="168" t="str">
        <f>IF($D1601&lt;&gt;"",VLOOKUP($D1601,'SINAPI JANEIRO-2022'!$A$1:G114024,2,FALSE),"")</f>
        <v>CABO DE COBRE, FLEXIVEL, CLASSE 4 OU 5, ISOLACAO EM PVC/A, ANTICHAMA BWF-B, 1 CONDUTOR, 450/750 V, SECAO NOMINAL 25 MM2</v>
      </c>
      <c r="F1601" s="169" t="str">
        <f>IF($D1601&lt;&gt;"",VLOOKUP($D1601,'SINAPI JANEIRO-2022'!$1:$1048576,3,FALSE),"")</f>
        <v xml:space="preserve">M     </v>
      </c>
      <c r="G1601" s="170">
        <v>1.0149999999999999</v>
      </c>
      <c r="H1601" s="171">
        <f>IF($D1601&lt;&gt;"",VLOOKUP($D1601,'SINAPI JANEIRO-2022'!$1:$1048576,4,FALSE),"")</f>
        <v>26.01</v>
      </c>
      <c r="I1601" s="172">
        <f t="shared" si="265"/>
        <v>26.4</v>
      </c>
    </row>
    <row r="1602" spans="2:9" ht="14.25" customHeight="1">
      <c r="B1602" s="180"/>
      <c r="C1602" s="181"/>
      <c r="D1602" s="181"/>
      <c r="E1602" s="182"/>
      <c r="F1602" s="181"/>
      <c r="G1602" s="183"/>
      <c r="H1602" s="181"/>
      <c r="I1602" s="185"/>
    </row>
    <row r="1603" spans="2:9" ht="51">
      <c r="B1603" s="164" t="s">
        <v>12099</v>
      </c>
      <c r="C1603" s="59"/>
      <c r="D1603" s="59"/>
      <c r="E1603" s="46" t="s">
        <v>12100</v>
      </c>
      <c r="F1603" s="47" t="s">
        <v>1</v>
      </c>
      <c r="G1603" s="165" t="s">
        <v>3925</v>
      </c>
      <c r="H1603" s="48"/>
      <c r="I1603" s="167">
        <f>SUM(I1604:I1607)</f>
        <v>38.839999999999996</v>
      </c>
    </row>
    <row r="1604" spans="2:9">
      <c r="B1604" s="49" t="s">
        <v>3573</v>
      </c>
      <c r="C1604" s="50" t="s">
        <v>3565</v>
      </c>
      <c r="D1604" s="54">
        <v>88247</v>
      </c>
      <c r="E1604" s="168" t="str">
        <f>IF($D1604&lt;&gt;"",VLOOKUP($D1604,'SINAPI JANEIRO-2022'!$A$1:G114026,2,FALSE),"")</f>
        <v>AUXILIAR DE ELETRICISTA COM ENCARGOS COMPLEMENTARES</v>
      </c>
      <c r="F1604" s="169" t="str">
        <f>IF($D1604&lt;&gt;"",VLOOKUP($D1604,'SINAPI JANEIRO-2022'!$1:$1048576,3,FALSE),"")</f>
        <v>H</v>
      </c>
      <c r="G1604" s="170">
        <v>7.2999999999999995E-2</v>
      </c>
      <c r="H1604" s="171">
        <f>IF($D1604&lt;&gt;"",VLOOKUP($D1604,'SINAPI JANEIRO-2022'!$1:$1048576,4,FALSE),"")</f>
        <v>15.19</v>
      </c>
      <c r="I1604" s="172">
        <f t="shared" ref="I1604:I1607" si="266">TRUNC(G1604*H1604,2)</f>
        <v>1.1000000000000001</v>
      </c>
    </row>
    <row r="1605" spans="2:9">
      <c r="B1605" s="49" t="s">
        <v>3573</v>
      </c>
      <c r="C1605" s="50" t="s">
        <v>3565</v>
      </c>
      <c r="D1605" s="54">
        <v>88264</v>
      </c>
      <c r="E1605" s="168" t="str">
        <f>IF($D1605&lt;&gt;"",VLOOKUP($D1605,'SINAPI JANEIRO-2022'!$A$1:G114027,2,FALSE),"")</f>
        <v>ELETRICISTA COM ENCARGOS COMPLEMENTARES</v>
      </c>
      <c r="F1605" s="169" t="str">
        <f>IF($D1605&lt;&gt;"",VLOOKUP($D1605,'SINAPI JANEIRO-2022'!$1:$1048576,3,FALSE),"")</f>
        <v>H</v>
      </c>
      <c r="G1605" s="170">
        <v>7.2999999999999995E-2</v>
      </c>
      <c r="H1605" s="171">
        <f>IF($D1605&lt;&gt;"",VLOOKUP($D1605,'SINAPI JANEIRO-2022'!$1:$1048576,4,FALSE),"")</f>
        <v>19.53</v>
      </c>
      <c r="I1605" s="172">
        <f t="shared" si="266"/>
        <v>1.42</v>
      </c>
    </row>
    <row r="1606" spans="2:9" ht="25.5">
      <c r="B1606" s="49" t="s">
        <v>3576</v>
      </c>
      <c r="C1606" s="50" t="s">
        <v>3565</v>
      </c>
      <c r="D1606" s="54">
        <v>21127</v>
      </c>
      <c r="E1606" s="168" t="str">
        <f>IF($D1606&lt;&gt;"",VLOOKUP($D1606,'SINAPI JANEIRO-2022'!$A$1:G114029,2,FALSE),"")</f>
        <v>FITA ISOLANTE ADESIVA ANTICHAMA, USO ATE 750 V, EM ROLO DE 19 MM X 5 M</v>
      </c>
      <c r="F1606" s="169" t="str">
        <f>IF($D1606&lt;&gt;"",VLOOKUP($D1606,'SINAPI JANEIRO-2022'!$1:$1048576,3,FALSE),"")</f>
        <v xml:space="preserve">UN    </v>
      </c>
      <c r="G1606" s="170">
        <v>8.9999999999999993E-3</v>
      </c>
      <c r="H1606" s="171">
        <f>IF($D1606&lt;&gt;"",VLOOKUP($D1606,'SINAPI JANEIRO-2022'!$1:$1048576,4,FALSE),"")</f>
        <v>3.77</v>
      </c>
      <c r="I1606" s="172">
        <f t="shared" si="266"/>
        <v>0.03</v>
      </c>
    </row>
    <row r="1607" spans="2:9" ht="38.25">
      <c r="B1607" s="49" t="s">
        <v>3576</v>
      </c>
      <c r="C1607" s="50" t="s">
        <v>3565</v>
      </c>
      <c r="D1607" s="54">
        <v>39233</v>
      </c>
      <c r="E1607" s="168" t="str">
        <f>IF($D1607&lt;&gt;"",VLOOKUP($D1607,'SINAPI JANEIRO-2022'!$A$1:G114030,2,FALSE),"")</f>
        <v>CABO DE COBRE, FLEXIVEL, CLASSE 4 OU 5, ISOLACAO EM PVC/A, ANTICHAMA BWF-B, 1 CONDUTOR, 450/750 V, SECAO NOMINAL 35 MM2</v>
      </c>
      <c r="F1607" s="169" t="str">
        <f>IF($D1607&lt;&gt;"",VLOOKUP($D1607,'SINAPI JANEIRO-2022'!$1:$1048576,3,FALSE),"")</f>
        <v xml:space="preserve">M     </v>
      </c>
      <c r="G1607" s="170">
        <v>1.0149999999999999</v>
      </c>
      <c r="H1607" s="171">
        <f>IF($D1607&lt;&gt;"",VLOOKUP($D1607,'SINAPI JANEIRO-2022'!$1:$1048576,4,FALSE),"")</f>
        <v>35.76</v>
      </c>
      <c r="I1607" s="172">
        <f t="shared" si="266"/>
        <v>36.29</v>
      </c>
    </row>
    <row r="1608" spans="2:9" ht="14.25" customHeight="1">
      <c r="B1608" s="180"/>
      <c r="C1608" s="181"/>
      <c r="D1608" s="181"/>
      <c r="E1608" s="182"/>
      <c r="F1608" s="181"/>
      <c r="G1608" s="183"/>
      <c r="H1608" s="181"/>
      <c r="I1608" s="185"/>
    </row>
    <row r="1609" spans="2:9" ht="51">
      <c r="B1609" s="164" t="s">
        <v>12101</v>
      </c>
      <c r="C1609" s="59"/>
      <c r="D1609" s="59"/>
      <c r="E1609" s="46" t="s">
        <v>12102</v>
      </c>
      <c r="F1609" s="47" t="s">
        <v>1</v>
      </c>
      <c r="G1609" s="165" t="s">
        <v>3925</v>
      </c>
      <c r="H1609" s="48"/>
      <c r="I1609" s="167">
        <f>SUM(I1610:I1613)</f>
        <v>56.3</v>
      </c>
    </row>
    <row r="1610" spans="2:9">
      <c r="B1610" s="49" t="s">
        <v>3573</v>
      </c>
      <c r="C1610" s="50" t="s">
        <v>3565</v>
      </c>
      <c r="D1610" s="54">
        <v>88247</v>
      </c>
      <c r="E1610" s="168" t="str">
        <f>IF($D1610&lt;&gt;"",VLOOKUP($D1610,'SINAPI JANEIRO-2022'!$A$1:G114032,2,FALSE),"")</f>
        <v>AUXILIAR DE ELETRICISTA COM ENCARGOS COMPLEMENTARES</v>
      </c>
      <c r="F1610" s="169" t="str">
        <f>IF($D1610&lt;&gt;"",VLOOKUP($D1610,'SINAPI JANEIRO-2022'!$1:$1048576,3,FALSE),"")</f>
        <v>H</v>
      </c>
      <c r="G1610" s="170">
        <v>8.6999999999999994E-2</v>
      </c>
      <c r="H1610" s="171">
        <f>IF($D1610&lt;&gt;"",VLOOKUP($D1610,'SINAPI JANEIRO-2022'!$1:$1048576,4,FALSE),"")</f>
        <v>15.19</v>
      </c>
      <c r="I1610" s="172">
        <f t="shared" ref="I1610:I1613" si="267">TRUNC(G1610*H1610,2)</f>
        <v>1.32</v>
      </c>
    </row>
    <row r="1611" spans="2:9">
      <c r="B1611" s="49" t="s">
        <v>3573</v>
      </c>
      <c r="C1611" s="50" t="s">
        <v>3565</v>
      </c>
      <c r="D1611" s="54">
        <v>88264</v>
      </c>
      <c r="E1611" s="168" t="str">
        <f>IF($D1611&lt;&gt;"",VLOOKUP($D1611,'SINAPI JANEIRO-2022'!$A$1:G114033,2,FALSE),"")</f>
        <v>ELETRICISTA COM ENCARGOS COMPLEMENTARES</v>
      </c>
      <c r="F1611" s="169" t="str">
        <f>IF($D1611&lt;&gt;"",VLOOKUP($D1611,'SINAPI JANEIRO-2022'!$1:$1048576,3,FALSE),"")</f>
        <v>H</v>
      </c>
      <c r="G1611" s="170">
        <v>8.6999999999999994E-2</v>
      </c>
      <c r="H1611" s="171">
        <f>IF($D1611&lt;&gt;"",VLOOKUP($D1611,'SINAPI JANEIRO-2022'!$1:$1048576,4,FALSE),"")</f>
        <v>19.53</v>
      </c>
      <c r="I1611" s="172">
        <f t="shared" si="267"/>
        <v>1.69</v>
      </c>
    </row>
    <row r="1612" spans="2:9" ht="25.5">
      <c r="B1612" s="49" t="s">
        <v>3576</v>
      </c>
      <c r="C1612" s="50" t="s">
        <v>3565</v>
      </c>
      <c r="D1612" s="54">
        <v>21127</v>
      </c>
      <c r="E1612" s="168" t="str">
        <f>IF($D1612&lt;&gt;"",VLOOKUP($D1612,'SINAPI JANEIRO-2022'!$A$1:G114035,2,FALSE),"")</f>
        <v>FITA ISOLANTE ADESIVA ANTICHAMA, USO ATE 750 V, EM ROLO DE 19 MM X 5 M</v>
      </c>
      <c r="F1612" s="169" t="str">
        <f>IF($D1612&lt;&gt;"",VLOOKUP($D1612,'SINAPI JANEIRO-2022'!$1:$1048576,3,FALSE),"")</f>
        <v xml:space="preserve">UN    </v>
      </c>
      <c r="G1612" s="170">
        <v>8.9999999999999993E-3</v>
      </c>
      <c r="H1612" s="171">
        <f>IF($D1612&lt;&gt;"",VLOOKUP($D1612,'SINAPI JANEIRO-2022'!$1:$1048576,4,FALSE),"")</f>
        <v>3.77</v>
      </c>
      <c r="I1612" s="172">
        <f t="shared" si="267"/>
        <v>0.03</v>
      </c>
    </row>
    <row r="1613" spans="2:9" ht="38.25">
      <c r="B1613" s="49" t="s">
        <v>3576</v>
      </c>
      <c r="C1613" s="50" t="s">
        <v>3565</v>
      </c>
      <c r="D1613" s="54">
        <v>39234</v>
      </c>
      <c r="E1613" s="168" t="str">
        <f>IF($D1613&lt;&gt;"",VLOOKUP($D1613,'SINAPI JANEIRO-2022'!$A$1:G114036,2,FALSE),"")</f>
        <v>CABO DE COBRE, FLEXIVEL, CLASSE 4 OU 5, ISOLACAO EM PVC/A, ANTICHAMA BWF-B, 1 CONDUTOR, 450/750 V, SECAO NOMINAL 50 MM2</v>
      </c>
      <c r="F1613" s="169" t="str">
        <f>IF($D1613&lt;&gt;"",VLOOKUP($D1613,'SINAPI JANEIRO-2022'!$1:$1048576,3,FALSE),"")</f>
        <v xml:space="preserve">M     </v>
      </c>
      <c r="G1613" s="170">
        <v>1.0149999999999999</v>
      </c>
      <c r="H1613" s="171">
        <f>IF($D1613&lt;&gt;"",VLOOKUP($D1613,'SINAPI JANEIRO-2022'!$1:$1048576,4,FALSE),"")</f>
        <v>52.48</v>
      </c>
      <c r="I1613" s="172">
        <f t="shared" si="267"/>
        <v>53.26</v>
      </c>
    </row>
    <row r="1614" spans="2:9" ht="14.25" customHeight="1">
      <c r="B1614" s="180"/>
      <c r="C1614" s="181"/>
      <c r="D1614" s="181"/>
      <c r="E1614" s="182"/>
      <c r="F1614" s="181"/>
      <c r="G1614" s="183"/>
      <c r="H1614" s="181"/>
      <c r="I1614" s="185"/>
    </row>
    <row r="1615" spans="2:9" ht="51">
      <c r="B1615" s="164" t="s">
        <v>12103</v>
      </c>
      <c r="C1615" s="59"/>
      <c r="D1615" s="59"/>
      <c r="E1615" s="46" t="s">
        <v>12104</v>
      </c>
      <c r="F1615" s="47" t="s">
        <v>1</v>
      </c>
      <c r="G1615" s="165" t="s">
        <v>3925</v>
      </c>
      <c r="H1615" s="48"/>
      <c r="I1615" s="167">
        <f>SUM(I1616:I1619)</f>
        <v>78.58</v>
      </c>
    </row>
    <row r="1616" spans="2:9">
      <c r="B1616" s="49" t="s">
        <v>3573</v>
      </c>
      <c r="C1616" s="50" t="s">
        <v>3565</v>
      </c>
      <c r="D1616" s="54">
        <v>88247</v>
      </c>
      <c r="E1616" s="168" t="str">
        <f>IF($D1616&lt;&gt;"",VLOOKUP($D1616,'SINAPI JANEIRO-2022'!$A$1:G114038,2,FALSE),"")</f>
        <v>AUXILIAR DE ELETRICISTA COM ENCARGOS COMPLEMENTARES</v>
      </c>
      <c r="F1616" s="169" t="str">
        <f>IF($D1616&lt;&gt;"",VLOOKUP($D1616,'SINAPI JANEIRO-2022'!$1:$1048576,3,FALSE),"")</f>
        <v>H</v>
      </c>
      <c r="G1616" s="170">
        <v>0.105</v>
      </c>
      <c r="H1616" s="171">
        <f>IF($D1616&lt;&gt;"",VLOOKUP($D1616,'SINAPI JANEIRO-2022'!$1:$1048576,4,FALSE),"")</f>
        <v>15.19</v>
      </c>
      <c r="I1616" s="172">
        <f t="shared" ref="I1616:I1619" si="268">TRUNC(G1616*H1616,2)</f>
        <v>1.59</v>
      </c>
    </row>
    <row r="1617" spans="2:9">
      <c r="B1617" s="49" t="s">
        <v>3573</v>
      </c>
      <c r="C1617" s="50" t="s">
        <v>3565</v>
      </c>
      <c r="D1617" s="54">
        <v>88264</v>
      </c>
      <c r="E1617" s="168" t="str">
        <f>IF($D1617&lt;&gt;"",VLOOKUP($D1617,'SINAPI JANEIRO-2022'!$A$1:G114039,2,FALSE),"")</f>
        <v>ELETRICISTA COM ENCARGOS COMPLEMENTARES</v>
      </c>
      <c r="F1617" s="169" t="str">
        <f>IF($D1617&lt;&gt;"",VLOOKUP($D1617,'SINAPI JANEIRO-2022'!$1:$1048576,3,FALSE),"")</f>
        <v>H</v>
      </c>
      <c r="G1617" s="170">
        <v>0.105</v>
      </c>
      <c r="H1617" s="171">
        <f>IF($D1617&lt;&gt;"",VLOOKUP($D1617,'SINAPI JANEIRO-2022'!$1:$1048576,4,FALSE),"")</f>
        <v>19.53</v>
      </c>
      <c r="I1617" s="172">
        <f t="shared" si="268"/>
        <v>2.0499999999999998</v>
      </c>
    </row>
    <row r="1618" spans="2:9" ht="25.5">
      <c r="B1618" s="49" t="s">
        <v>3576</v>
      </c>
      <c r="C1618" s="50" t="s">
        <v>3565</v>
      </c>
      <c r="D1618" s="54">
        <v>21127</v>
      </c>
      <c r="E1618" s="168" t="str">
        <f>IF($D1618&lt;&gt;"",VLOOKUP($D1618,'SINAPI JANEIRO-2022'!$A$1:G114041,2,FALSE),"")</f>
        <v>FITA ISOLANTE ADESIVA ANTICHAMA, USO ATE 750 V, EM ROLO DE 19 MM X 5 M</v>
      </c>
      <c r="F1618" s="169" t="str">
        <f>IF($D1618&lt;&gt;"",VLOOKUP($D1618,'SINAPI JANEIRO-2022'!$1:$1048576,3,FALSE),"")</f>
        <v xml:space="preserve">UN    </v>
      </c>
      <c r="G1618" s="170">
        <v>8.9999999999999993E-3</v>
      </c>
      <c r="H1618" s="171">
        <f>IF($D1618&lt;&gt;"",VLOOKUP($D1618,'SINAPI JANEIRO-2022'!$1:$1048576,4,FALSE),"")</f>
        <v>3.77</v>
      </c>
      <c r="I1618" s="172">
        <f t="shared" si="268"/>
        <v>0.03</v>
      </c>
    </row>
    <row r="1619" spans="2:9" ht="38.25">
      <c r="B1619" s="49" t="s">
        <v>3576</v>
      </c>
      <c r="C1619" s="50" t="s">
        <v>3565</v>
      </c>
      <c r="D1619" s="54">
        <v>39235</v>
      </c>
      <c r="E1619" s="168" t="str">
        <f>IF($D1619&lt;&gt;"",VLOOKUP($D1619,'SINAPI JANEIRO-2022'!$A$1:G114042,2,FALSE),"")</f>
        <v>CABO DE COBRE, FLEXIVEL, CLASSE 4 OU 5, ISOLACAO EM PVC/A, ANTICHAMA BWF-B, 1 CONDUTOR, 450/750 V, SECAO NOMINAL 70 MM2</v>
      </c>
      <c r="F1619" s="169" t="str">
        <f>IF($D1619&lt;&gt;"",VLOOKUP($D1619,'SINAPI JANEIRO-2022'!$1:$1048576,3,FALSE),"")</f>
        <v xml:space="preserve">M     </v>
      </c>
      <c r="G1619" s="170">
        <v>1.0149999999999999</v>
      </c>
      <c r="H1619" s="171">
        <f>IF($D1619&lt;&gt;"",VLOOKUP($D1619,'SINAPI JANEIRO-2022'!$1:$1048576,4,FALSE),"")</f>
        <v>73.81</v>
      </c>
      <c r="I1619" s="172">
        <f t="shared" si="268"/>
        <v>74.91</v>
      </c>
    </row>
    <row r="1620" spans="2:9" ht="14.25" customHeight="1">
      <c r="B1620" s="180"/>
      <c r="C1620" s="181"/>
      <c r="D1620" s="181"/>
      <c r="E1620" s="182"/>
      <c r="F1620" s="181"/>
      <c r="G1620" s="183"/>
      <c r="H1620" s="181"/>
      <c r="I1620" s="185"/>
    </row>
    <row r="1621" spans="2:9" ht="51">
      <c r="B1621" s="164" t="s">
        <v>12105</v>
      </c>
      <c r="C1621" s="59"/>
      <c r="D1621" s="59"/>
      <c r="E1621" s="46" t="s">
        <v>12106</v>
      </c>
      <c r="F1621" s="47" t="s">
        <v>1</v>
      </c>
      <c r="G1621" s="165" t="s">
        <v>3925</v>
      </c>
      <c r="H1621" s="48"/>
      <c r="I1621" s="167">
        <f>SUM(I1622:I1625)</f>
        <v>102.66999999999999</v>
      </c>
    </row>
    <row r="1622" spans="2:9">
      <c r="B1622" s="49" t="s">
        <v>3573</v>
      </c>
      <c r="C1622" s="50" t="s">
        <v>3565</v>
      </c>
      <c r="D1622" s="54">
        <v>88247</v>
      </c>
      <c r="E1622" s="168" t="str">
        <f>IF($D1622&lt;&gt;"",VLOOKUP($D1622,'SINAPI JANEIRO-2022'!$A$1:G114044,2,FALSE),"")</f>
        <v>AUXILIAR DE ELETRICISTA COM ENCARGOS COMPLEMENTARES</v>
      </c>
      <c r="F1622" s="169" t="str">
        <f>IF($D1622&lt;&gt;"",VLOOKUP($D1622,'SINAPI JANEIRO-2022'!$1:$1048576,3,FALSE),"")</f>
        <v>H</v>
      </c>
      <c r="G1622" s="170">
        <v>0.128</v>
      </c>
      <c r="H1622" s="171">
        <f>IF($D1622&lt;&gt;"",VLOOKUP($D1622,'SINAPI JANEIRO-2022'!$1:$1048576,4,FALSE),"")</f>
        <v>15.19</v>
      </c>
      <c r="I1622" s="172">
        <f t="shared" ref="I1622:I1625" si="269">TRUNC(G1622*H1622,2)</f>
        <v>1.94</v>
      </c>
    </row>
    <row r="1623" spans="2:9">
      <c r="B1623" s="49" t="s">
        <v>3573</v>
      </c>
      <c r="C1623" s="50" t="s">
        <v>3565</v>
      </c>
      <c r="D1623" s="54">
        <v>88264</v>
      </c>
      <c r="E1623" s="168" t="str">
        <f>IF($D1623&lt;&gt;"",VLOOKUP($D1623,'SINAPI JANEIRO-2022'!$A$1:G114045,2,FALSE),"")</f>
        <v>ELETRICISTA COM ENCARGOS COMPLEMENTARES</v>
      </c>
      <c r="F1623" s="169" t="str">
        <f>IF($D1623&lt;&gt;"",VLOOKUP($D1623,'SINAPI JANEIRO-2022'!$1:$1048576,3,FALSE),"")</f>
        <v>H</v>
      </c>
      <c r="G1623" s="170">
        <v>0.128</v>
      </c>
      <c r="H1623" s="171">
        <f>IF($D1623&lt;&gt;"",VLOOKUP($D1623,'SINAPI JANEIRO-2022'!$1:$1048576,4,FALSE),"")</f>
        <v>19.53</v>
      </c>
      <c r="I1623" s="172">
        <f t="shared" si="269"/>
        <v>2.4900000000000002</v>
      </c>
    </row>
    <row r="1624" spans="2:9" ht="25.5">
      <c r="B1624" s="49" t="s">
        <v>3576</v>
      </c>
      <c r="C1624" s="50" t="s">
        <v>3565</v>
      </c>
      <c r="D1624" s="54">
        <v>21127</v>
      </c>
      <c r="E1624" s="168" t="str">
        <f>IF($D1624&lt;&gt;"",VLOOKUP($D1624,'SINAPI JANEIRO-2022'!$A$1:G114047,2,FALSE),"")</f>
        <v>FITA ISOLANTE ADESIVA ANTICHAMA, USO ATE 750 V, EM ROLO DE 19 MM X 5 M</v>
      </c>
      <c r="F1624" s="169" t="str">
        <f>IF($D1624&lt;&gt;"",VLOOKUP($D1624,'SINAPI JANEIRO-2022'!$1:$1048576,3,FALSE),"")</f>
        <v xml:space="preserve">UN    </v>
      </c>
      <c r="G1624" s="170">
        <v>8.9999999999999993E-3</v>
      </c>
      <c r="H1624" s="171">
        <f>IF($D1624&lt;&gt;"",VLOOKUP($D1624,'SINAPI JANEIRO-2022'!$1:$1048576,4,FALSE),"")</f>
        <v>3.77</v>
      </c>
      <c r="I1624" s="172">
        <f t="shared" si="269"/>
        <v>0.03</v>
      </c>
    </row>
    <row r="1625" spans="2:9" ht="38.25">
      <c r="B1625" s="49" t="s">
        <v>3576</v>
      </c>
      <c r="C1625" s="50" t="s">
        <v>3565</v>
      </c>
      <c r="D1625" s="54">
        <v>39236</v>
      </c>
      <c r="E1625" s="168" t="str">
        <f>IF($D1625&lt;&gt;"",VLOOKUP($D1625,'SINAPI JANEIRO-2022'!$A$1:G114048,2,FALSE),"")</f>
        <v>CABO DE COBRE, FLEXIVEL, CLASSE 4 OU 5, ISOLACAO EM PVC/A, ANTICHAMA BWF-B, 1 CONDUTOR, 450/750 V, SECAO NOMINAL 95 MM2</v>
      </c>
      <c r="F1625" s="169" t="str">
        <f>IF($D1625&lt;&gt;"",VLOOKUP($D1625,'SINAPI JANEIRO-2022'!$1:$1048576,3,FALSE),"")</f>
        <v xml:space="preserve">M     </v>
      </c>
      <c r="G1625" s="170">
        <v>1.0149999999999999</v>
      </c>
      <c r="H1625" s="171">
        <f>IF($D1625&lt;&gt;"",VLOOKUP($D1625,'SINAPI JANEIRO-2022'!$1:$1048576,4,FALSE),"")</f>
        <v>96.76</v>
      </c>
      <c r="I1625" s="172">
        <f t="shared" si="269"/>
        <v>98.21</v>
      </c>
    </row>
    <row r="1626" spans="2:9" ht="14.25" customHeight="1">
      <c r="B1626" s="180"/>
      <c r="C1626" s="181"/>
      <c r="D1626" s="181"/>
      <c r="E1626" s="182"/>
      <c r="F1626" s="181"/>
      <c r="G1626" s="183"/>
      <c r="H1626" s="181"/>
      <c r="I1626" s="185"/>
    </row>
    <row r="1627" spans="2:9" ht="51">
      <c r="B1627" s="164" t="s">
        <v>12107</v>
      </c>
      <c r="C1627" s="59"/>
      <c r="D1627" s="59"/>
      <c r="E1627" s="46" t="s">
        <v>12108</v>
      </c>
      <c r="F1627" s="47" t="s">
        <v>1</v>
      </c>
      <c r="G1627" s="165" t="s">
        <v>3925</v>
      </c>
      <c r="H1627" s="48"/>
      <c r="I1627" s="167">
        <f>SUM(I1628:I1631)</f>
        <v>131.88</v>
      </c>
    </row>
    <row r="1628" spans="2:9">
      <c r="B1628" s="49" t="s">
        <v>3573</v>
      </c>
      <c r="C1628" s="50" t="s">
        <v>3565</v>
      </c>
      <c r="D1628" s="54">
        <v>88247</v>
      </c>
      <c r="E1628" s="168" t="str">
        <f>IF($D1628&lt;&gt;"",VLOOKUP($D1628,'SINAPI JANEIRO-2022'!$A$1:G114050,2,FALSE),"")</f>
        <v>AUXILIAR DE ELETRICISTA COM ENCARGOS COMPLEMENTARES</v>
      </c>
      <c r="F1628" s="169" t="str">
        <f>IF($D1628&lt;&gt;"",VLOOKUP($D1628,'SINAPI JANEIRO-2022'!$1:$1048576,3,FALSE),"")</f>
        <v>H</v>
      </c>
      <c r="G1628" s="170">
        <v>0.152</v>
      </c>
      <c r="H1628" s="171">
        <f>IF($D1628&lt;&gt;"",VLOOKUP($D1628,'SINAPI JANEIRO-2022'!$1:$1048576,4,FALSE),"")</f>
        <v>15.19</v>
      </c>
      <c r="I1628" s="172">
        <f t="shared" ref="I1628:I1631" si="270">TRUNC(G1628*H1628,2)</f>
        <v>2.2999999999999998</v>
      </c>
    </row>
    <row r="1629" spans="2:9">
      <c r="B1629" s="49" t="s">
        <v>3573</v>
      </c>
      <c r="C1629" s="50" t="s">
        <v>3565</v>
      </c>
      <c r="D1629" s="54">
        <v>88264</v>
      </c>
      <c r="E1629" s="168" t="str">
        <f>IF($D1629&lt;&gt;"",VLOOKUP($D1629,'SINAPI JANEIRO-2022'!$A$1:G114051,2,FALSE),"")</f>
        <v>ELETRICISTA COM ENCARGOS COMPLEMENTARES</v>
      </c>
      <c r="F1629" s="169" t="str">
        <f>IF($D1629&lt;&gt;"",VLOOKUP($D1629,'SINAPI JANEIRO-2022'!$1:$1048576,3,FALSE),"")</f>
        <v>H</v>
      </c>
      <c r="G1629" s="170">
        <v>0.152</v>
      </c>
      <c r="H1629" s="171">
        <f>IF($D1629&lt;&gt;"",VLOOKUP($D1629,'SINAPI JANEIRO-2022'!$1:$1048576,4,FALSE),"")</f>
        <v>19.53</v>
      </c>
      <c r="I1629" s="172">
        <f t="shared" si="270"/>
        <v>2.96</v>
      </c>
    </row>
    <row r="1630" spans="2:9" ht="25.5">
      <c r="B1630" s="49" t="s">
        <v>3576</v>
      </c>
      <c r="C1630" s="50" t="s">
        <v>3565</v>
      </c>
      <c r="D1630" s="54">
        <v>21127</v>
      </c>
      <c r="E1630" s="168" t="str">
        <f>IF($D1630&lt;&gt;"",VLOOKUP($D1630,'SINAPI JANEIRO-2022'!$A$1:G114053,2,FALSE),"")</f>
        <v>FITA ISOLANTE ADESIVA ANTICHAMA, USO ATE 750 V, EM ROLO DE 19 MM X 5 M</v>
      </c>
      <c r="F1630" s="169" t="str">
        <f>IF($D1630&lt;&gt;"",VLOOKUP($D1630,'SINAPI JANEIRO-2022'!$1:$1048576,3,FALSE),"")</f>
        <v xml:space="preserve">UN    </v>
      </c>
      <c r="G1630" s="170">
        <v>8.9999999999999993E-3</v>
      </c>
      <c r="H1630" s="171">
        <f>IF($D1630&lt;&gt;"",VLOOKUP($D1630,'SINAPI JANEIRO-2022'!$1:$1048576,4,FALSE),"")</f>
        <v>3.77</v>
      </c>
      <c r="I1630" s="172">
        <f t="shared" si="270"/>
        <v>0.03</v>
      </c>
    </row>
    <row r="1631" spans="2:9" ht="38.25">
      <c r="B1631" s="49" t="s">
        <v>3576</v>
      </c>
      <c r="C1631" s="50" t="s">
        <v>3565</v>
      </c>
      <c r="D1631" s="54">
        <v>39237</v>
      </c>
      <c r="E1631" s="168" t="str">
        <f>IF($D1631&lt;&gt;"",VLOOKUP($D1631,'SINAPI JANEIRO-2022'!$A$1:G114054,2,FALSE),"")</f>
        <v>CABO DE COBRE, FLEXIVEL, CLASSE 4 OU 5, ISOLACAO EM PVC/A, ANTICHAMA BWF-B, 1 CONDUTOR, 450/750 V, SECAO NOMINAL 120 MM2</v>
      </c>
      <c r="F1631" s="169" t="str">
        <f>IF($D1631&lt;&gt;"",VLOOKUP($D1631,'SINAPI JANEIRO-2022'!$1:$1048576,3,FALSE),"")</f>
        <v xml:space="preserve">M     </v>
      </c>
      <c r="G1631" s="170">
        <v>1.0149999999999999</v>
      </c>
      <c r="H1631" s="171">
        <f>IF($D1631&lt;&gt;"",VLOOKUP($D1631,'SINAPI JANEIRO-2022'!$1:$1048576,4,FALSE),"")</f>
        <v>124.72</v>
      </c>
      <c r="I1631" s="172">
        <f t="shared" si="270"/>
        <v>126.59</v>
      </c>
    </row>
    <row r="1632" spans="2:9" ht="14.25" customHeight="1">
      <c r="B1632" s="180"/>
      <c r="C1632" s="181"/>
      <c r="D1632" s="181"/>
      <c r="E1632" s="182"/>
      <c r="F1632" s="181"/>
      <c r="G1632" s="183"/>
      <c r="H1632" s="181"/>
      <c r="I1632" s="185"/>
    </row>
    <row r="1633" spans="2:9" ht="14.25" customHeight="1">
      <c r="B1633" s="180"/>
      <c r="C1633" s="181"/>
      <c r="D1633" s="181"/>
      <c r="E1633" s="182"/>
      <c r="F1633" s="181"/>
      <c r="G1633" s="183"/>
      <c r="H1633" s="181"/>
      <c r="I1633" s="185"/>
    </row>
    <row r="1634" spans="2:9" ht="14.25" customHeight="1">
      <c r="B1634" s="180"/>
      <c r="C1634" s="181"/>
      <c r="D1634" s="181"/>
      <c r="E1634" s="182"/>
      <c r="F1634" s="181"/>
      <c r="G1634" s="183"/>
      <c r="H1634" s="181"/>
      <c r="I1634" s="185"/>
    </row>
    <row r="1635" spans="2:9" ht="14.25" customHeight="1">
      <c r="B1635" s="180"/>
      <c r="C1635" s="181"/>
      <c r="D1635" s="181"/>
      <c r="E1635" s="182"/>
      <c r="F1635" s="181"/>
      <c r="G1635" s="183"/>
      <c r="H1635" s="181"/>
      <c r="I1635" s="185"/>
    </row>
    <row r="1636" spans="2:9" ht="15" customHeight="1">
      <c r="B1636" s="164" t="s">
        <v>3783</v>
      </c>
      <c r="C1636" s="59"/>
      <c r="D1636" s="59"/>
      <c r="E1636" s="46" t="s">
        <v>3784</v>
      </c>
      <c r="F1636" s="47" t="s">
        <v>53</v>
      </c>
      <c r="G1636" s="165"/>
      <c r="H1636" s="48"/>
      <c r="I1636" s="167">
        <f>SUM(I1637:I1639)</f>
        <v>304.71999999999997</v>
      </c>
    </row>
    <row r="1637" spans="2:9">
      <c r="B1637" s="49" t="s">
        <v>3564</v>
      </c>
      <c r="C1637" s="50" t="s">
        <v>3565</v>
      </c>
      <c r="D1637" s="54">
        <v>88247</v>
      </c>
      <c r="E1637" s="168" t="str">
        <f>IF($D1637&lt;&gt;"",VLOOKUP($D1637,'SINAPI JANEIRO-2022'!$A$1:G113792,2,FALSE),"")</f>
        <v>AUXILIAR DE ELETRICISTA COM ENCARGOS COMPLEMENTARES</v>
      </c>
      <c r="F1637" s="169" t="str">
        <f>IF($D1637&lt;&gt;"",VLOOKUP($D1637,'SINAPI JANEIRO-2022'!$1:$1048576,3,FALSE),"")</f>
        <v>H</v>
      </c>
      <c r="G1637" s="170">
        <v>0.6</v>
      </c>
      <c r="H1637" s="171">
        <f>IF($D1637&lt;&gt;"",VLOOKUP($D1637,'SINAPI JANEIRO-2022'!$1:$1048576,4,FALSE),"")</f>
        <v>15.19</v>
      </c>
      <c r="I1637" s="172">
        <f t="shared" ref="I1637:I1639" si="271">TRUNC(G1637*H1637,2)</f>
        <v>9.11</v>
      </c>
    </row>
    <row r="1638" spans="2:9">
      <c r="B1638" s="49" t="s">
        <v>3564</v>
      </c>
      <c r="C1638" s="50" t="s">
        <v>3565</v>
      </c>
      <c r="D1638" s="54">
        <v>88264</v>
      </c>
      <c r="E1638" s="168" t="str">
        <f>IF($D1638&lt;&gt;"",VLOOKUP($D1638,'SINAPI JANEIRO-2022'!$A$1:G113793,2,FALSE),"")</f>
        <v>ELETRICISTA COM ENCARGOS COMPLEMENTARES</v>
      </c>
      <c r="F1638" s="169" t="str">
        <f>IF($D1638&lt;&gt;"",VLOOKUP($D1638,'SINAPI JANEIRO-2022'!$1:$1048576,3,FALSE),"")</f>
        <v>H</v>
      </c>
      <c r="G1638" s="170">
        <v>0.6</v>
      </c>
      <c r="H1638" s="171">
        <f>IF($D1638&lt;&gt;"",VLOOKUP($D1638,'SINAPI JANEIRO-2022'!$1:$1048576,4,FALSE),"")</f>
        <v>19.53</v>
      </c>
      <c r="I1638" s="172">
        <f t="shared" si="271"/>
        <v>11.71</v>
      </c>
    </row>
    <row r="1639" spans="2:9" ht="30.75" customHeight="1">
      <c r="B1639" s="49" t="s">
        <v>3576</v>
      </c>
      <c r="C1639" s="50" t="s">
        <v>3565</v>
      </c>
      <c r="D1639" s="54">
        <v>39459</v>
      </c>
      <c r="E1639" s="168" t="str">
        <f>IF($D1639&lt;&gt;"",VLOOKUP($D1639,'SINAPI JANEIRO-2022'!$A$1:G113794,2,FALSE),"")</f>
        <v>DISPOSITIVO DR, 2 POLOS, SENSIBILIDADE DE 30 MA, CORRENTE DE 100 A, TIPO AC</v>
      </c>
      <c r="F1639" s="169" t="str">
        <f>IF($D1639&lt;&gt;"",VLOOKUP($D1639,'SINAPI JANEIRO-2022'!$1:$1048576,3,FALSE),"")</f>
        <v xml:space="preserve">UN    </v>
      </c>
      <c r="G1639" s="170">
        <v>1</v>
      </c>
      <c r="H1639" s="171">
        <f>IF($D1639&lt;&gt;"",VLOOKUP($D1639,'SINAPI JANEIRO-2022'!$1:$1048576,4,FALSE),"")</f>
        <v>283.89999999999998</v>
      </c>
      <c r="I1639" s="172">
        <f t="shared" si="271"/>
        <v>283.89999999999998</v>
      </c>
    </row>
    <row r="1640" spans="2:9" ht="15" customHeight="1">
      <c r="B1640" s="180"/>
      <c r="C1640" s="181"/>
      <c r="D1640" s="242"/>
      <c r="E1640" s="243"/>
      <c r="F1640" s="242"/>
      <c r="G1640" s="244"/>
      <c r="H1640" s="242"/>
      <c r="I1640" s="245"/>
    </row>
    <row r="1641" spans="2:9" ht="15" customHeight="1">
      <c r="B1641" s="164" t="s">
        <v>3785</v>
      </c>
      <c r="C1641" s="59"/>
      <c r="D1641" s="59"/>
      <c r="E1641" s="46" t="s">
        <v>4075</v>
      </c>
      <c r="F1641" s="47" t="s">
        <v>53</v>
      </c>
      <c r="G1641" s="165"/>
      <c r="H1641" s="48"/>
      <c r="I1641" s="167">
        <f>SUM(I1642:I1644)</f>
        <v>170.31</v>
      </c>
    </row>
    <row r="1642" spans="2:9" ht="15" customHeight="1">
      <c r="B1642" s="49" t="s">
        <v>3564</v>
      </c>
      <c r="C1642" s="50" t="s">
        <v>3565</v>
      </c>
      <c r="D1642" s="54">
        <v>88247</v>
      </c>
      <c r="E1642" s="168" t="str">
        <f>IF($D1642&lt;&gt;"",VLOOKUP($D1642,'SINAPI JANEIRO-2022'!$A$1:G113797,2,FALSE),"")</f>
        <v>AUXILIAR DE ELETRICISTA COM ENCARGOS COMPLEMENTARES</v>
      </c>
      <c r="F1642" s="169" t="str">
        <f>IF($D1642&lt;&gt;"",VLOOKUP($D1642,'SINAPI JANEIRO-2022'!$1:$1048576,3,FALSE),"")</f>
        <v>H</v>
      </c>
      <c r="G1642" s="170">
        <v>0.8</v>
      </c>
      <c r="H1642" s="171">
        <f>IF($D1642&lt;&gt;"",VLOOKUP($D1642,'SINAPI JANEIRO-2022'!$1:$1048576,4,FALSE),"")</f>
        <v>15.19</v>
      </c>
      <c r="I1642" s="172">
        <f t="shared" ref="I1642:I1644" si="272">TRUNC(G1642*H1642,2)</f>
        <v>12.15</v>
      </c>
    </row>
    <row r="1643" spans="2:9" ht="15" customHeight="1">
      <c r="B1643" s="49" t="s">
        <v>3564</v>
      </c>
      <c r="C1643" s="50" t="s">
        <v>3565</v>
      </c>
      <c r="D1643" s="54">
        <v>88264</v>
      </c>
      <c r="E1643" s="168" t="str">
        <f>IF($D1643&lt;&gt;"",VLOOKUP($D1643,'SINAPI JANEIRO-2022'!$A$1:G113798,2,FALSE),"")</f>
        <v>ELETRICISTA COM ENCARGOS COMPLEMENTARES</v>
      </c>
      <c r="F1643" s="169" t="str">
        <f>IF($D1643&lt;&gt;"",VLOOKUP($D1643,'SINAPI JANEIRO-2022'!$1:$1048576,3,FALSE),"")</f>
        <v>H</v>
      </c>
      <c r="G1643" s="170">
        <v>0.8</v>
      </c>
      <c r="H1643" s="171">
        <f>IF($D1643&lt;&gt;"",VLOOKUP($D1643,'SINAPI JANEIRO-2022'!$1:$1048576,4,FALSE),"")</f>
        <v>19.53</v>
      </c>
      <c r="I1643" s="172">
        <f t="shared" si="272"/>
        <v>15.62</v>
      </c>
    </row>
    <row r="1644" spans="2:9" ht="25.5" customHeight="1">
      <c r="B1644" s="49" t="s">
        <v>3576</v>
      </c>
      <c r="C1644" s="50" t="s">
        <v>3565</v>
      </c>
      <c r="D1644" s="54">
        <v>39445</v>
      </c>
      <c r="E1644" s="168" t="str">
        <f>IF($D1644&lt;&gt;"",VLOOKUP($D1644,'SINAPI JANEIRO-2022'!$A$1:G113799,2,FALSE),"")</f>
        <v>DISPOSITIVO DR, 2 POLOS, SENSIBILIDADE DE 30 MA, CORRENTE DE 25 A, TIPO AC</v>
      </c>
      <c r="F1644" s="169" t="str">
        <f>IF($D1644&lt;&gt;"",VLOOKUP($D1644,'SINAPI JANEIRO-2022'!$1:$1048576,3,FALSE),"")</f>
        <v xml:space="preserve">UN    </v>
      </c>
      <c r="G1644" s="170">
        <v>1</v>
      </c>
      <c r="H1644" s="171">
        <f>IF($D1644&lt;&gt;"",VLOOKUP($D1644,'SINAPI JANEIRO-2022'!$1:$1048576,4,FALSE),"")</f>
        <v>142.54</v>
      </c>
      <c r="I1644" s="172">
        <f t="shared" si="272"/>
        <v>142.54</v>
      </c>
    </row>
    <row r="1645" spans="2:9" ht="15" customHeight="1">
      <c r="B1645" s="180"/>
      <c r="C1645" s="181"/>
      <c r="D1645" s="242"/>
      <c r="E1645" s="243"/>
      <c r="F1645" s="242"/>
      <c r="G1645" s="244"/>
      <c r="H1645" s="242"/>
      <c r="I1645" s="245"/>
    </row>
    <row r="1646" spans="2:9" ht="15" customHeight="1">
      <c r="B1646" s="164" t="s">
        <v>3786</v>
      </c>
      <c r="C1646" s="59"/>
      <c r="D1646" s="59"/>
      <c r="E1646" s="46" t="s">
        <v>3787</v>
      </c>
      <c r="F1646" s="47" t="s">
        <v>53</v>
      </c>
      <c r="G1646" s="165"/>
      <c r="H1646" s="48"/>
      <c r="I1646" s="167">
        <f>SUM(I1647:I1649)</f>
        <v>247.77</v>
      </c>
    </row>
    <row r="1647" spans="2:9">
      <c r="B1647" s="49" t="s">
        <v>3564</v>
      </c>
      <c r="C1647" s="50" t="s">
        <v>3565</v>
      </c>
      <c r="D1647" s="54">
        <v>88247</v>
      </c>
      <c r="E1647" s="168" t="str">
        <f>IF($D1647&lt;&gt;"",VLOOKUP($D1647,'SINAPI JANEIRO-2022'!$A$1:G113802,2,FALSE),"")</f>
        <v>AUXILIAR DE ELETRICISTA COM ENCARGOS COMPLEMENTARES</v>
      </c>
      <c r="F1647" s="169" t="str">
        <f>IF($D1647&lt;&gt;"",VLOOKUP($D1647,'SINAPI JANEIRO-2022'!$1:$1048576,3,FALSE),"")</f>
        <v>H</v>
      </c>
      <c r="G1647" s="170">
        <v>0.8</v>
      </c>
      <c r="H1647" s="171">
        <f>IF($D1647&lt;&gt;"",VLOOKUP($D1647,'SINAPI JANEIRO-2022'!$1:$1048576,4,FALSE),"")</f>
        <v>15.19</v>
      </c>
      <c r="I1647" s="172">
        <f t="shared" ref="I1647:I1649" si="273">TRUNC(G1647*H1647,2)</f>
        <v>12.15</v>
      </c>
    </row>
    <row r="1648" spans="2:9">
      <c r="B1648" s="49" t="s">
        <v>3564</v>
      </c>
      <c r="C1648" s="50" t="s">
        <v>3565</v>
      </c>
      <c r="D1648" s="54">
        <v>88264</v>
      </c>
      <c r="E1648" s="168" t="str">
        <f>IF($D1648&lt;&gt;"",VLOOKUP($D1648,'SINAPI JANEIRO-2022'!$A$1:G113803,2,FALSE),"")</f>
        <v>ELETRICISTA COM ENCARGOS COMPLEMENTARES</v>
      </c>
      <c r="F1648" s="169" t="str">
        <f>IF($D1648&lt;&gt;"",VLOOKUP($D1648,'SINAPI JANEIRO-2022'!$1:$1048576,3,FALSE),"")</f>
        <v>H</v>
      </c>
      <c r="G1648" s="170">
        <v>0.8</v>
      </c>
      <c r="H1648" s="171">
        <f>IF($D1648&lt;&gt;"",VLOOKUP($D1648,'SINAPI JANEIRO-2022'!$1:$1048576,4,FALSE),"")</f>
        <v>19.53</v>
      </c>
      <c r="I1648" s="172">
        <f t="shared" si="273"/>
        <v>15.62</v>
      </c>
    </row>
    <row r="1649" spans="2:9">
      <c r="B1649" s="49"/>
      <c r="C1649" s="50" t="s">
        <v>3577</v>
      </c>
      <c r="D1649" s="54">
        <v>39447</v>
      </c>
      <c r="E1649" s="168" t="s">
        <v>3787</v>
      </c>
      <c r="F1649" s="169" t="s">
        <v>3572</v>
      </c>
      <c r="G1649" s="170">
        <v>1</v>
      </c>
      <c r="H1649" s="171">
        <v>220</v>
      </c>
      <c r="I1649" s="172">
        <f t="shared" si="273"/>
        <v>220</v>
      </c>
    </row>
    <row r="1650" spans="2:9" ht="15" customHeight="1">
      <c r="B1650" s="180"/>
      <c r="C1650" s="181"/>
      <c r="D1650" s="181"/>
      <c r="E1650" s="243"/>
      <c r="F1650" s="242"/>
      <c r="G1650" s="244"/>
      <c r="H1650" s="242"/>
      <c r="I1650" s="245"/>
    </row>
    <row r="1651" spans="2:9" ht="15" customHeight="1">
      <c r="B1651" s="164" t="s">
        <v>3788</v>
      </c>
      <c r="C1651" s="59"/>
      <c r="D1651" s="59"/>
      <c r="E1651" s="46" t="s">
        <v>3789</v>
      </c>
      <c r="F1651" s="47" t="s">
        <v>53</v>
      </c>
      <c r="G1651" s="165"/>
      <c r="H1651" s="48"/>
      <c r="I1651" s="167">
        <f>SUM(I1652:I1654)</f>
        <v>302.73</v>
      </c>
    </row>
    <row r="1652" spans="2:9">
      <c r="B1652" s="49" t="s">
        <v>3564</v>
      </c>
      <c r="C1652" s="50" t="s">
        <v>3565</v>
      </c>
      <c r="D1652" s="54">
        <v>88247</v>
      </c>
      <c r="E1652" s="168" t="str">
        <f>IF($D1652&lt;&gt;"",VLOOKUP($D1652,'SINAPI JANEIRO-2022'!$A$1:G113807,2,FALSE),"")</f>
        <v>AUXILIAR DE ELETRICISTA COM ENCARGOS COMPLEMENTARES</v>
      </c>
      <c r="F1652" s="169" t="str">
        <f>IF($D1652&lt;&gt;"",VLOOKUP($D1652,'SINAPI JANEIRO-2022'!$1:$1048576,3,FALSE),"")</f>
        <v>H</v>
      </c>
      <c r="G1652" s="170">
        <v>1.1000000000000001</v>
      </c>
      <c r="H1652" s="171">
        <f>IF($D1652&lt;&gt;"",VLOOKUP($D1652,'SINAPI JANEIRO-2022'!$1:$1048576,4,FALSE),"")</f>
        <v>15.19</v>
      </c>
      <c r="I1652" s="172">
        <f t="shared" ref="I1652:I1654" si="274">TRUNC(G1652*H1652,2)</f>
        <v>16.7</v>
      </c>
    </row>
    <row r="1653" spans="2:9">
      <c r="B1653" s="49" t="s">
        <v>3564</v>
      </c>
      <c r="C1653" s="50" t="s">
        <v>3565</v>
      </c>
      <c r="D1653" s="54">
        <v>88264</v>
      </c>
      <c r="E1653" s="168" t="str">
        <f>IF($D1653&lt;&gt;"",VLOOKUP($D1653,'SINAPI JANEIRO-2022'!$A$1:G113808,2,FALSE),"")</f>
        <v>ELETRICISTA COM ENCARGOS COMPLEMENTARES</v>
      </c>
      <c r="F1653" s="169" t="str">
        <f>IF($D1653&lt;&gt;"",VLOOKUP($D1653,'SINAPI JANEIRO-2022'!$1:$1048576,3,FALSE),"")</f>
        <v>H</v>
      </c>
      <c r="G1653" s="170">
        <v>1.1000000000000001</v>
      </c>
      <c r="H1653" s="171">
        <f>IF($D1653&lt;&gt;"",VLOOKUP($D1653,'SINAPI JANEIRO-2022'!$1:$1048576,4,FALSE),"")</f>
        <v>19.53</v>
      </c>
      <c r="I1653" s="172">
        <f t="shared" si="274"/>
        <v>21.48</v>
      </c>
    </row>
    <row r="1654" spans="2:9" ht="25.5">
      <c r="B1654" s="49" t="s">
        <v>3576</v>
      </c>
      <c r="C1654" s="50" t="s">
        <v>3565</v>
      </c>
      <c r="D1654" s="54">
        <v>39448</v>
      </c>
      <c r="E1654" s="168" t="str">
        <f>IF($D1654&lt;&gt;"",VLOOKUP($D1654,'SINAPI JANEIRO-2022'!$A$1:G113809,2,FALSE),"")</f>
        <v>DISPOSITIVO DR, 2 POLOS, SENSIBILIDADE DE 30 MA, CORRENTE DE 80 A, TIPO AC</v>
      </c>
      <c r="F1654" s="169" t="str">
        <f>IF($D1654&lt;&gt;"",VLOOKUP($D1654,'SINAPI JANEIRO-2022'!$1:$1048576,3,FALSE),"")</f>
        <v xml:space="preserve">UN    </v>
      </c>
      <c r="G1654" s="170">
        <v>1</v>
      </c>
      <c r="H1654" s="171">
        <f>IF($D1654&lt;&gt;"",VLOOKUP($D1654,'SINAPI JANEIRO-2022'!$1:$1048576,4,FALSE),"")</f>
        <v>264.55</v>
      </c>
      <c r="I1654" s="172">
        <f t="shared" si="274"/>
        <v>264.55</v>
      </c>
    </row>
    <row r="1655" spans="2:9" ht="15" customHeight="1">
      <c r="B1655" s="180"/>
      <c r="C1655" s="181"/>
      <c r="D1655" s="181"/>
      <c r="E1655" s="243"/>
      <c r="F1655" s="242"/>
      <c r="G1655" s="244"/>
      <c r="H1655" s="242"/>
      <c r="I1655" s="185"/>
    </row>
    <row r="1656" spans="2:9" ht="14.25" customHeight="1">
      <c r="B1656" s="180"/>
      <c r="C1656" s="181"/>
      <c r="D1656" s="181"/>
      <c r="E1656" s="182"/>
      <c r="F1656" s="181"/>
      <c r="G1656" s="183"/>
      <c r="H1656" s="181"/>
      <c r="I1656" s="185"/>
    </row>
    <row r="1657" spans="2:9" ht="15" customHeight="1">
      <c r="B1657" s="180"/>
      <c r="C1657" s="181"/>
      <c r="D1657" s="181"/>
      <c r="E1657" s="243"/>
      <c r="F1657" s="242"/>
      <c r="G1657" s="244"/>
      <c r="H1657" s="242"/>
      <c r="I1657" s="185"/>
    </row>
    <row r="1658" spans="2:9" ht="15" customHeight="1">
      <c r="B1658" s="164" t="s">
        <v>3790</v>
      </c>
      <c r="C1658" s="59"/>
      <c r="D1658" s="59"/>
      <c r="E1658" s="46" t="s">
        <v>3791</v>
      </c>
      <c r="F1658" s="47" t="s">
        <v>53</v>
      </c>
      <c r="G1658" s="165"/>
      <c r="H1658" s="48"/>
      <c r="I1658" s="167">
        <f>SUM(I1659:I1661)</f>
        <v>121.93</v>
      </c>
    </row>
    <row r="1659" spans="2:9">
      <c r="B1659" s="49" t="s">
        <v>3564</v>
      </c>
      <c r="C1659" s="50" t="s">
        <v>3565</v>
      </c>
      <c r="D1659" s="54">
        <v>88247</v>
      </c>
      <c r="E1659" s="168" t="str">
        <f>IF($D1659&lt;&gt;"",VLOOKUP($D1659,'SINAPI JANEIRO-2022'!$A$1:G113827,2,FALSE),"")</f>
        <v>AUXILIAR DE ELETRICISTA COM ENCARGOS COMPLEMENTARES</v>
      </c>
      <c r="F1659" s="169" t="str">
        <f>IF($D1659&lt;&gt;"",VLOOKUP($D1659,'SINAPI JANEIRO-2022'!$1:$1048576,3,FALSE),"")</f>
        <v>H</v>
      </c>
      <c r="G1659" s="170">
        <v>0.6</v>
      </c>
      <c r="H1659" s="171">
        <f>IF($D1659&lt;&gt;"",VLOOKUP($D1659,'SINAPI JANEIRO-2022'!$1:$1048576,4,FALSE),"")</f>
        <v>15.19</v>
      </c>
      <c r="I1659" s="172">
        <f t="shared" ref="I1659:I1660" si="275">TRUNC(G1659*H1659,2)</f>
        <v>9.11</v>
      </c>
    </row>
    <row r="1660" spans="2:9">
      <c r="B1660" s="49" t="s">
        <v>3564</v>
      </c>
      <c r="C1660" s="50" t="s">
        <v>3565</v>
      </c>
      <c r="D1660" s="54">
        <v>88264</v>
      </c>
      <c r="E1660" s="168" t="str">
        <f>IF($D1660&lt;&gt;"",VLOOKUP($D1660,'SINAPI JANEIRO-2022'!$A$1:G113828,2,FALSE),"")</f>
        <v>ELETRICISTA COM ENCARGOS COMPLEMENTARES</v>
      </c>
      <c r="F1660" s="169" t="str">
        <f>IF($D1660&lt;&gt;"",VLOOKUP($D1660,'SINAPI JANEIRO-2022'!$1:$1048576,3,FALSE),"")</f>
        <v>H</v>
      </c>
      <c r="G1660" s="170">
        <v>0.6</v>
      </c>
      <c r="H1660" s="171">
        <f>IF($D1660&lt;&gt;"",VLOOKUP($D1660,'SINAPI JANEIRO-2022'!$1:$1048576,4,FALSE),"")</f>
        <v>19.53</v>
      </c>
      <c r="I1660" s="172">
        <f t="shared" si="275"/>
        <v>11.71</v>
      </c>
    </row>
    <row r="1661" spans="2:9" ht="14.25" customHeight="1">
      <c r="B1661" s="49"/>
      <c r="C1661" s="50" t="s">
        <v>3577</v>
      </c>
      <c r="D1661" s="54"/>
      <c r="E1661" s="52" t="s">
        <v>3791</v>
      </c>
      <c r="F1661" s="216" t="s">
        <v>3519</v>
      </c>
      <c r="G1661" s="170">
        <v>1</v>
      </c>
      <c r="H1661" s="214">
        <v>101.11</v>
      </c>
      <c r="I1661" s="172">
        <f>TRUNC(G1661*H1661,2)</f>
        <v>101.11</v>
      </c>
    </row>
    <row r="1662" spans="2:9" ht="14.25" customHeight="1">
      <c r="B1662" s="180"/>
      <c r="C1662" s="181"/>
      <c r="D1662" s="232"/>
      <c r="E1662" s="232"/>
      <c r="F1662" s="232"/>
      <c r="G1662" s="233"/>
      <c r="H1662" s="232"/>
      <c r="I1662" s="235"/>
    </row>
    <row r="1663" spans="2:9" ht="15" customHeight="1">
      <c r="B1663" s="164" t="s">
        <v>3792</v>
      </c>
      <c r="C1663" s="59"/>
      <c r="D1663" s="59"/>
      <c r="E1663" s="46" t="s">
        <v>3793</v>
      </c>
      <c r="F1663" s="47" t="s">
        <v>53</v>
      </c>
      <c r="G1663" s="165"/>
      <c r="H1663" s="48"/>
      <c r="I1663" s="167">
        <f>SUM(I1664:I1666)</f>
        <v>121.93</v>
      </c>
    </row>
    <row r="1664" spans="2:9">
      <c r="B1664" s="49" t="s">
        <v>3564</v>
      </c>
      <c r="C1664" s="50" t="s">
        <v>3565</v>
      </c>
      <c r="D1664" s="54">
        <v>88247</v>
      </c>
      <c r="E1664" s="168" t="str">
        <f>IF($D1664&lt;&gt;"",VLOOKUP($D1664,'SINAPI JANEIRO-2022'!$A$1:G113832,2,FALSE),"")</f>
        <v>AUXILIAR DE ELETRICISTA COM ENCARGOS COMPLEMENTARES</v>
      </c>
      <c r="F1664" s="169" t="str">
        <f>IF($D1664&lt;&gt;"",VLOOKUP($D1664,'SINAPI JANEIRO-2022'!$1:$1048576,3,FALSE),"")</f>
        <v>H</v>
      </c>
      <c r="G1664" s="170">
        <v>0.6</v>
      </c>
      <c r="H1664" s="171">
        <f>IF($D1664&lt;&gt;"",VLOOKUP($D1664,'SINAPI JANEIRO-2022'!$1:$1048576,4,FALSE),"")</f>
        <v>15.19</v>
      </c>
      <c r="I1664" s="172">
        <f t="shared" ref="I1664:I1665" si="276">TRUNC(G1664*H1664,2)</f>
        <v>9.11</v>
      </c>
    </row>
    <row r="1665" spans="2:9">
      <c r="B1665" s="49" t="s">
        <v>3564</v>
      </c>
      <c r="C1665" s="50" t="s">
        <v>3565</v>
      </c>
      <c r="D1665" s="54">
        <v>88264</v>
      </c>
      <c r="E1665" s="168" t="str">
        <f>IF($D1665&lt;&gt;"",VLOOKUP($D1665,'SINAPI JANEIRO-2022'!$A$1:G113833,2,FALSE),"")</f>
        <v>ELETRICISTA COM ENCARGOS COMPLEMENTARES</v>
      </c>
      <c r="F1665" s="169" t="str">
        <f>IF($D1665&lt;&gt;"",VLOOKUP($D1665,'SINAPI JANEIRO-2022'!$1:$1048576,3,FALSE),"")</f>
        <v>H</v>
      </c>
      <c r="G1665" s="170">
        <v>0.6</v>
      </c>
      <c r="H1665" s="171">
        <f>IF($D1665&lt;&gt;"",VLOOKUP($D1665,'SINAPI JANEIRO-2022'!$1:$1048576,4,FALSE),"")</f>
        <v>19.53</v>
      </c>
      <c r="I1665" s="172">
        <f t="shared" si="276"/>
        <v>11.71</v>
      </c>
    </row>
    <row r="1666" spans="2:9" ht="14.25" customHeight="1">
      <c r="B1666" s="49"/>
      <c r="C1666" s="50" t="s">
        <v>3577</v>
      </c>
      <c r="D1666" s="54"/>
      <c r="E1666" s="52" t="s">
        <v>3793</v>
      </c>
      <c r="F1666" s="216" t="s">
        <v>3519</v>
      </c>
      <c r="G1666" s="170">
        <v>1</v>
      </c>
      <c r="H1666" s="214">
        <v>101.11</v>
      </c>
      <c r="I1666" s="172">
        <f>TRUNC(G1666*H1666,2)</f>
        <v>101.11</v>
      </c>
    </row>
    <row r="1667" spans="2:9" ht="14.25" customHeight="1">
      <c r="B1667" s="180"/>
      <c r="C1667" s="181"/>
      <c r="D1667" s="181"/>
      <c r="E1667" s="182"/>
      <c r="F1667" s="181"/>
      <c r="G1667" s="183"/>
      <c r="H1667" s="181"/>
      <c r="I1667" s="185"/>
    </row>
    <row r="1668" spans="2:9" ht="14.25" customHeight="1">
      <c r="B1668" s="180"/>
      <c r="C1668" s="181"/>
      <c r="D1668" s="181"/>
      <c r="E1668" s="182"/>
      <c r="F1668" s="181"/>
      <c r="G1668" s="183"/>
      <c r="H1668" s="181"/>
      <c r="I1668" s="185"/>
    </row>
    <row r="1669" spans="2:9" ht="14.25" customHeight="1">
      <c r="B1669" s="180"/>
      <c r="C1669" s="181"/>
      <c r="D1669" s="181"/>
      <c r="E1669" s="182"/>
      <c r="F1669" s="181"/>
      <c r="G1669" s="183"/>
      <c r="H1669" s="181"/>
      <c r="I1669" s="185"/>
    </row>
    <row r="1670" spans="2:9" ht="25.5" customHeight="1">
      <c r="B1670" s="164" t="s">
        <v>3794</v>
      </c>
      <c r="C1670" s="59"/>
      <c r="D1670" s="59"/>
      <c r="E1670" s="46" t="s">
        <v>12702</v>
      </c>
      <c r="F1670" s="47" t="s">
        <v>3522</v>
      </c>
      <c r="G1670" s="165"/>
      <c r="H1670" s="48"/>
      <c r="I1670" s="167">
        <f>SUM(I1671:I1673)</f>
        <v>41.06</v>
      </c>
    </row>
    <row r="1671" spans="2:9">
      <c r="B1671" s="49" t="s">
        <v>3564</v>
      </c>
      <c r="C1671" s="50" t="s">
        <v>3565</v>
      </c>
      <c r="D1671" s="54">
        <v>88247</v>
      </c>
      <c r="E1671" s="168" t="str">
        <f>IF($D1671&lt;&gt;"",VLOOKUP($D1671,'SINAPI JANEIRO-2022'!$A$1:G113872,2,FALSE),"")</f>
        <v>AUXILIAR DE ELETRICISTA COM ENCARGOS COMPLEMENTARES</v>
      </c>
      <c r="F1671" s="169" t="str">
        <f>IF($D1671&lt;&gt;"",VLOOKUP($D1671,'SINAPI JANEIRO-2022'!$1:$1048576,3,FALSE),"")</f>
        <v>H</v>
      </c>
      <c r="G1671" s="170">
        <v>0.75</v>
      </c>
      <c r="H1671" s="171">
        <f>IF($D1671&lt;&gt;"",VLOOKUP($D1671,'SINAPI JANEIRO-2022'!$1:$1048576,4,FALSE),"")</f>
        <v>15.19</v>
      </c>
      <c r="I1671" s="172">
        <f t="shared" ref="I1671:I1672" si="277">TRUNC(G1671*H1671,2)</f>
        <v>11.39</v>
      </c>
    </row>
    <row r="1672" spans="2:9">
      <c r="B1672" s="57" t="s">
        <v>3564</v>
      </c>
      <c r="C1672" s="54" t="s">
        <v>3565</v>
      </c>
      <c r="D1672" s="54">
        <v>88264</v>
      </c>
      <c r="E1672" s="168" t="str">
        <f>IF($D1672&lt;&gt;"",VLOOKUP($D1672,'SINAPI JANEIRO-2022'!$A$1:G113873,2,FALSE),"")</f>
        <v>ELETRICISTA COM ENCARGOS COMPLEMENTARES</v>
      </c>
      <c r="F1672" s="169" t="str">
        <f>IF($D1672&lt;&gt;"",VLOOKUP($D1672,'SINAPI JANEIRO-2022'!$1:$1048576,3,FALSE),"")</f>
        <v>H</v>
      </c>
      <c r="G1672" s="170">
        <v>0.75</v>
      </c>
      <c r="H1672" s="171">
        <f>IF($D1672&lt;&gt;"",VLOOKUP($D1672,'SINAPI JANEIRO-2022'!$1:$1048576,4,FALSE),"")</f>
        <v>19.53</v>
      </c>
      <c r="I1672" s="172">
        <f t="shared" si="277"/>
        <v>14.64</v>
      </c>
    </row>
    <row r="1673" spans="2:9" ht="25.5" customHeight="1">
      <c r="B1673" s="57"/>
      <c r="C1673" s="54" t="s">
        <v>3577</v>
      </c>
      <c r="D1673" s="54"/>
      <c r="E1673" s="52" t="s">
        <v>3795</v>
      </c>
      <c r="F1673" s="199" t="s">
        <v>3522</v>
      </c>
      <c r="G1673" s="170">
        <v>1.05</v>
      </c>
      <c r="H1673" s="214">
        <v>14.32</v>
      </c>
      <c r="I1673" s="172">
        <f>TRUNC(G1673*H1673,2)</f>
        <v>15.03</v>
      </c>
    </row>
    <row r="1674" spans="2:9" ht="14.25" customHeight="1">
      <c r="B1674" s="180"/>
      <c r="C1674" s="181"/>
      <c r="D1674" s="181"/>
      <c r="E1674" s="182"/>
      <c r="F1674" s="181"/>
      <c r="G1674" s="183"/>
      <c r="H1674" s="181"/>
      <c r="I1674" s="185"/>
    </row>
    <row r="1675" spans="2:9" ht="25.5" customHeight="1">
      <c r="B1675" s="164" t="s">
        <v>3796</v>
      </c>
      <c r="C1675" s="59"/>
      <c r="D1675" s="59"/>
      <c r="E1675" s="46" t="s">
        <v>12701</v>
      </c>
      <c r="F1675" s="47" t="s">
        <v>3522</v>
      </c>
      <c r="G1675" s="165"/>
      <c r="H1675" s="48"/>
      <c r="I1675" s="167">
        <f>SUM(I1676:I1678)</f>
        <v>51.730000000000004</v>
      </c>
    </row>
    <row r="1676" spans="2:9">
      <c r="B1676" s="49" t="s">
        <v>3564</v>
      </c>
      <c r="C1676" s="50" t="s">
        <v>3565</v>
      </c>
      <c r="D1676" s="54">
        <v>88247</v>
      </c>
      <c r="E1676" s="168" t="str">
        <f>IF($D1676&lt;&gt;"",VLOOKUP($D1676,'SINAPI JANEIRO-2022'!$A$1:G113877,2,FALSE),"")</f>
        <v>AUXILIAR DE ELETRICISTA COM ENCARGOS COMPLEMENTARES</v>
      </c>
      <c r="F1676" s="169" t="str">
        <f>IF($D1676&lt;&gt;"",VLOOKUP($D1676,'SINAPI JANEIRO-2022'!$1:$1048576,3,FALSE),"")</f>
        <v>H</v>
      </c>
      <c r="G1676" s="170">
        <v>1</v>
      </c>
      <c r="H1676" s="171">
        <f>IF($D1676&lt;&gt;"",VLOOKUP($D1676,'SINAPI JANEIRO-2022'!$1:$1048576,4,FALSE),"")</f>
        <v>15.19</v>
      </c>
      <c r="I1676" s="172">
        <f t="shared" ref="I1676:I1677" si="278">TRUNC(G1676*H1676,2)</f>
        <v>15.19</v>
      </c>
    </row>
    <row r="1677" spans="2:9">
      <c r="B1677" s="57" t="s">
        <v>3564</v>
      </c>
      <c r="C1677" s="54" t="s">
        <v>3565</v>
      </c>
      <c r="D1677" s="54">
        <v>88264</v>
      </c>
      <c r="E1677" s="168" t="str">
        <f>IF($D1677&lt;&gt;"",VLOOKUP($D1677,'SINAPI JANEIRO-2022'!$A$1:G113878,2,FALSE),"")</f>
        <v>ELETRICISTA COM ENCARGOS COMPLEMENTARES</v>
      </c>
      <c r="F1677" s="169" t="str">
        <f>IF($D1677&lt;&gt;"",VLOOKUP($D1677,'SINAPI JANEIRO-2022'!$1:$1048576,3,FALSE),"")</f>
        <v>H</v>
      </c>
      <c r="G1677" s="170">
        <v>1</v>
      </c>
      <c r="H1677" s="171">
        <f>IF($D1677&lt;&gt;"",VLOOKUP($D1677,'SINAPI JANEIRO-2022'!$1:$1048576,4,FALSE),"")</f>
        <v>19.53</v>
      </c>
      <c r="I1677" s="172">
        <f t="shared" si="278"/>
        <v>19.53</v>
      </c>
    </row>
    <row r="1678" spans="2:9" ht="25.5" customHeight="1">
      <c r="B1678" s="57"/>
      <c r="C1678" s="54" t="s">
        <v>3577</v>
      </c>
      <c r="D1678" s="54"/>
      <c r="E1678" s="52" t="s">
        <v>3797</v>
      </c>
      <c r="F1678" s="199" t="s">
        <v>3522</v>
      </c>
      <c r="G1678" s="170">
        <v>1.05</v>
      </c>
      <c r="H1678" s="214">
        <v>16.2</v>
      </c>
      <c r="I1678" s="172">
        <f>TRUNC(G1678*H1678,2)</f>
        <v>17.010000000000002</v>
      </c>
    </row>
    <row r="1679" spans="2:9" ht="14.25" customHeight="1">
      <c r="B1679" s="180"/>
      <c r="C1679" s="181"/>
      <c r="D1679" s="181"/>
      <c r="E1679" s="182"/>
      <c r="F1679" s="181"/>
      <c r="G1679" s="183"/>
      <c r="H1679" s="181"/>
      <c r="I1679" s="185"/>
    </row>
    <row r="1680" spans="2:9" ht="25.5" customHeight="1">
      <c r="B1680" s="164" t="s">
        <v>3798</v>
      </c>
      <c r="C1680" s="59"/>
      <c r="D1680" s="59"/>
      <c r="E1680" s="46" t="s">
        <v>12700</v>
      </c>
      <c r="F1680" s="47" t="s">
        <v>3522</v>
      </c>
      <c r="G1680" s="165"/>
      <c r="H1680" s="48"/>
      <c r="I1680" s="167">
        <f>SUM(I1681:I1683)</f>
        <v>57.349999999999994</v>
      </c>
    </row>
    <row r="1681" spans="2:9">
      <c r="B1681" s="49" t="s">
        <v>3564</v>
      </c>
      <c r="C1681" s="50" t="s">
        <v>3565</v>
      </c>
      <c r="D1681" s="54">
        <v>88247</v>
      </c>
      <c r="E1681" s="168" t="str">
        <f>IF($D1681&lt;&gt;"",VLOOKUP($D1681,'SINAPI JANEIRO-2022'!$A$1:G113882,2,FALSE),"")</f>
        <v>AUXILIAR DE ELETRICISTA COM ENCARGOS COMPLEMENTARES</v>
      </c>
      <c r="F1681" s="169" t="str">
        <f>IF($D1681&lt;&gt;"",VLOOKUP($D1681,'SINAPI JANEIRO-2022'!$1:$1048576,3,FALSE),"")</f>
        <v>H</v>
      </c>
      <c r="G1681" s="170">
        <v>1</v>
      </c>
      <c r="H1681" s="171">
        <f>IF($D1681&lt;&gt;"",VLOOKUP($D1681,'SINAPI JANEIRO-2022'!$1:$1048576,4,FALSE),"")</f>
        <v>15.19</v>
      </c>
      <c r="I1681" s="172">
        <f t="shared" ref="I1681:I1682" si="279">TRUNC(G1681*H1681,2)</f>
        <v>15.19</v>
      </c>
    </row>
    <row r="1682" spans="2:9">
      <c r="B1682" s="57" t="s">
        <v>3564</v>
      </c>
      <c r="C1682" s="54" t="s">
        <v>3565</v>
      </c>
      <c r="D1682" s="54">
        <v>88264</v>
      </c>
      <c r="E1682" s="168" t="str">
        <f>IF($D1682&lt;&gt;"",VLOOKUP($D1682,'SINAPI JANEIRO-2022'!$A$1:G113883,2,FALSE),"")</f>
        <v>ELETRICISTA COM ENCARGOS COMPLEMENTARES</v>
      </c>
      <c r="F1682" s="169" t="str">
        <f>IF($D1682&lt;&gt;"",VLOOKUP($D1682,'SINAPI JANEIRO-2022'!$1:$1048576,3,FALSE),"")</f>
        <v>H</v>
      </c>
      <c r="G1682" s="170">
        <v>1</v>
      </c>
      <c r="H1682" s="171">
        <f>IF($D1682&lt;&gt;"",VLOOKUP($D1682,'SINAPI JANEIRO-2022'!$1:$1048576,4,FALSE),"")</f>
        <v>19.53</v>
      </c>
      <c r="I1682" s="172">
        <f t="shared" si="279"/>
        <v>19.53</v>
      </c>
    </row>
    <row r="1683" spans="2:9" ht="25.5" customHeight="1">
      <c r="B1683" s="57"/>
      <c r="C1683" s="54" t="s">
        <v>3577</v>
      </c>
      <c r="D1683" s="54"/>
      <c r="E1683" s="52" t="s">
        <v>3799</v>
      </c>
      <c r="F1683" s="199" t="s">
        <v>3522</v>
      </c>
      <c r="G1683" s="170">
        <v>1.05</v>
      </c>
      <c r="H1683" s="214">
        <v>21.56</v>
      </c>
      <c r="I1683" s="172">
        <f>TRUNC(G1683*H1683,2)</f>
        <v>22.63</v>
      </c>
    </row>
    <row r="1684" spans="2:9" ht="14.25" customHeight="1">
      <c r="B1684" s="180"/>
      <c r="C1684" s="181"/>
      <c r="D1684" s="181"/>
      <c r="E1684" s="182"/>
      <c r="F1684" s="181"/>
      <c r="G1684" s="183"/>
      <c r="H1684" s="181"/>
      <c r="I1684" s="185"/>
    </row>
    <row r="1685" spans="2:9" ht="14.25" customHeight="1">
      <c r="B1685" s="180"/>
      <c r="C1685" s="181"/>
      <c r="D1685" s="181"/>
      <c r="E1685" s="182"/>
      <c r="F1685" s="181"/>
      <c r="G1685" s="183"/>
      <c r="H1685" s="181"/>
      <c r="I1685" s="185"/>
    </row>
    <row r="1686" spans="2:9" ht="25.5" customHeight="1">
      <c r="B1686" s="164" t="s">
        <v>3800</v>
      </c>
      <c r="C1686" s="59"/>
      <c r="D1686" s="59"/>
      <c r="E1686" s="46" t="s">
        <v>12699</v>
      </c>
      <c r="F1686" s="47" t="s">
        <v>53</v>
      </c>
      <c r="G1686" s="165"/>
      <c r="H1686" s="48"/>
      <c r="I1686" s="167">
        <f>SUM(I1687:I1692)</f>
        <v>343.35</v>
      </c>
    </row>
    <row r="1687" spans="2:9" ht="25.5">
      <c r="B1687" s="49" t="s">
        <v>3564</v>
      </c>
      <c r="C1687" s="50" t="s">
        <v>3565</v>
      </c>
      <c r="D1687" s="54">
        <v>650</v>
      </c>
      <c r="E1687" s="168" t="str">
        <f>IF($D1687&lt;&gt;"",VLOOKUP($D1687,'SINAPI JANEIRO-2022'!$A$1:G113892,2,FALSE),"")</f>
        <v>BLOCO DE VEDACAO DE CONCRETO, 9 X 19 X 39 CM (CLASSE C - NBR 6136)</v>
      </c>
      <c r="F1687" s="169" t="str">
        <f>IF($D1687&lt;&gt;"",VLOOKUP($D1687,'SINAPI JANEIRO-2022'!$1:$1048576,3,FALSE),"")</f>
        <v xml:space="preserve">UN    </v>
      </c>
      <c r="G1687" s="170">
        <v>10.8352</v>
      </c>
      <c r="H1687" s="171">
        <f>IF($D1687&lt;&gt;"",VLOOKUP($D1687,'SINAPI JANEIRO-2022'!$1:$1048576,4,FALSE),"")</f>
        <v>2.7</v>
      </c>
      <c r="I1687" s="172">
        <f t="shared" ref="I1687:I1692" si="280">TRUNC(G1687*H1687,2)</f>
        <v>29.25</v>
      </c>
    </row>
    <row r="1688" spans="2:9" ht="36" customHeight="1">
      <c r="B1688" s="49" t="s">
        <v>3564</v>
      </c>
      <c r="C1688" s="50" t="s">
        <v>3565</v>
      </c>
      <c r="D1688" s="54">
        <v>87316</v>
      </c>
      <c r="E1688" s="168" t="str">
        <f>IF($D1688&lt;&gt;"",VLOOKUP($D1688,'SINAPI JANEIRO-2022'!$A$1:G113893,2,FALSE),"")</f>
        <v>ARGAMASSA TRAÇO 1:4 (EM VOLUME DE CIMENTO E AREIA GROSSA ÚMIDA) PARA CHAPISCO CONVENCIONAL, PREPARO MECÂNICO COM BETONEIRA 400 L. AF_08/2019</v>
      </c>
      <c r="F1688" s="169" t="str">
        <f>IF($D1688&lt;&gt;"",VLOOKUP($D1688,'SINAPI JANEIRO-2022'!$1:$1048576,3,FALSE),"")</f>
        <v>M3</v>
      </c>
      <c r="G1688" s="170">
        <v>0.01</v>
      </c>
      <c r="H1688" s="171">
        <f>IF($D1688&lt;&gt;"",VLOOKUP($D1688,'SINAPI JANEIRO-2022'!$1:$1048576,4,FALSE),"")</f>
        <v>388.63</v>
      </c>
      <c r="I1688" s="172">
        <f t="shared" si="280"/>
        <v>3.88</v>
      </c>
    </row>
    <row r="1689" spans="2:9">
      <c r="B1689" s="49" t="s">
        <v>3576</v>
      </c>
      <c r="C1689" s="50" t="s">
        <v>3565</v>
      </c>
      <c r="D1689" s="54">
        <v>88309</v>
      </c>
      <c r="E1689" s="168" t="str">
        <f>IF($D1689&lt;&gt;"",VLOOKUP($D1689,'SINAPI JANEIRO-2022'!$A$1:G113894,2,FALSE),"")</f>
        <v>PEDREIRO COM ENCARGOS COMPLEMENTARES</v>
      </c>
      <c r="F1689" s="169" t="str">
        <f>IF($D1689&lt;&gt;"",VLOOKUP($D1689,'SINAPI JANEIRO-2022'!$1:$1048576,3,FALSE),"")</f>
        <v>H</v>
      </c>
      <c r="G1689" s="170">
        <v>1.6486000000000001</v>
      </c>
      <c r="H1689" s="171">
        <f>IF($D1689&lt;&gt;"",VLOOKUP($D1689,'SINAPI JANEIRO-2022'!$1:$1048576,4,FALSE),"")</f>
        <v>18.86</v>
      </c>
      <c r="I1689" s="172">
        <f t="shared" si="280"/>
        <v>31.09</v>
      </c>
    </row>
    <row r="1690" spans="2:9">
      <c r="B1690" s="49" t="s">
        <v>3576</v>
      </c>
      <c r="C1690" s="50" t="s">
        <v>3565</v>
      </c>
      <c r="D1690" s="54">
        <v>88316</v>
      </c>
      <c r="E1690" s="168" t="str">
        <f>IF($D1690&lt;&gt;"",VLOOKUP($D1690,'SINAPI JANEIRO-2022'!$A$1:G113895,2,FALSE),"")</f>
        <v>SERVENTE COM ENCARGOS COMPLEMENTARES</v>
      </c>
      <c r="F1690" s="169" t="str">
        <f>IF($D1690&lt;&gt;"",VLOOKUP($D1690,'SINAPI JANEIRO-2022'!$1:$1048576,3,FALSE),"")</f>
        <v>H</v>
      </c>
      <c r="G1690" s="170">
        <v>1.6486000000000001</v>
      </c>
      <c r="H1690" s="171">
        <f>IF($D1690&lt;&gt;"",VLOOKUP($D1690,'SINAPI JANEIRO-2022'!$1:$1048576,4,FALSE),"")</f>
        <v>15.16</v>
      </c>
      <c r="I1690" s="172">
        <f t="shared" si="280"/>
        <v>24.99</v>
      </c>
    </row>
    <row r="1691" spans="2:9" ht="25.5">
      <c r="B1691" s="49" t="s">
        <v>3576</v>
      </c>
      <c r="C1691" s="50" t="s">
        <v>3565</v>
      </c>
      <c r="D1691" s="54">
        <v>88628</v>
      </c>
      <c r="E1691" s="168" t="str">
        <f>IF($D1691&lt;&gt;"",VLOOKUP($D1691,'SINAPI JANEIRO-2022'!$A$1:G113896,2,FALSE),"")</f>
        <v>ARGAMASSA TRAÇO 1:3 (EM VOLUME DE CIMENTO E AREIA MÉDIA ÚMIDA), PREPARO MECÂNICO COM BETONEIRA 400 L. AF_08/2019</v>
      </c>
      <c r="F1691" s="169" t="str">
        <f>IF($D1691&lt;&gt;"",VLOOKUP($D1691,'SINAPI JANEIRO-2022'!$1:$1048576,3,FALSE),"")</f>
        <v>M3</v>
      </c>
      <c r="G1691" s="170">
        <v>2.6100000000000002E-2</v>
      </c>
      <c r="H1691" s="171">
        <f>IF($D1691&lt;&gt;"",VLOOKUP($D1691,'SINAPI JANEIRO-2022'!$1:$1048576,4,FALSE),"")</f>
        <v>470.79</v>
      </c>
      <c r="I1691" s="172">
        <f t="shared" si="280"/>
        <v>12.28</v>
      </c>
    </row>
    <row r="1692" spans="2:9" ht="25.5">
      <c r="B1692" s="49" t="s">
        <v>3576</v>
      </c>
      <c r="C1692" s="50" t="s">
        <v>3565</v>
      </c>
      <c r="D1692" s="54">
        <v>21071</v>
      </c>
      <c r="E1692" s="168" t="str">
        <f>IF($D1692&lt;&gt;"",VLOOKUP($D1692,'SINAPI JANEIRO-2022'!$A$1:G113899,2,FALSE),"")</f>
        <v>TAMPAO FOFO SIMPLES COM BASE, CLASSE A15 CARGA MAX 1,5 T, 400 X 400 MM, REDE PLUVIAL/ESGOTO/ELETRICA</v>
      </c>
      <c r="F1692" s="169" t="str">
        <f>IF($D1692&lt;&gt;"",VLOOKUP($D1692,'SINAPI JANEIRO-2022'!$1:$1048576,3,FALSE),"")</f>
        <v xml:space="preserve">UN    </v>
      </c>
      <c r="G1692" s="170">
        <v>1</v>
      </c>
      <c r="H1692" s="171">
        <f>IF($D1692&lt;&gt;"",VLOOKUP($D1692,'SINAPI JANEIRO-2022'!$1:$1048576,4,FALSE),"")</f>
        <v>241.86</v>
      </c>
      <c r="I1692" s="172">
        <f t="shared" si="280"/>
        <v>241.86</v>
      </c>
    </row>
    <row r="1693" spans="2:9" ht="14.25" customHeight="1">
      <c r="B1693" s="180"/>
      <c r="C1693" s="181"/>
      <c r="D1693" s="181"/>
      <c r="E1693" s="182"/>
      <c r="F1693" s="181"/>
      <c r="G1693" s="183"/>
      <c r="H1693" s="181"/>
      <c r="I1693" s="185"/>
    </row>
    <row r="1694" spans="2:9" ht="15" customHeight="1">
      <c r="B1694" s="164" t="s">
        <v>3801</v>
      </c>
      <c r="C1694" s="59"/>
      <c r="D1694" s="59"/>
      <c r="E1694" s="46" t="s">
        <v>12698</v>
      </c>
      <c r="F1694" s="47" t="s">
        <v>53</v>
      </c>
      <c r="G1694" s="165"/>
      <c r="H1694" s="48"/>
      <c r="I1694" s="167">
        <f>SUM(I1695:I1705)</f>
        <v>61.399999999999991</v>
      </c>
    </row>
    <row r="1695" spans="2:9">
      <c r="B1695" s="49" t="s">
        <v>3564</v>
      </c>
      <c r="C1695" s="50" t="s">
        <v>3565</v>
      </c>
      <c r="D1695" s="54">
        <v>88309</v>
      </c>
      <c r="E1695" s="168" t="str">
        <f>IF($D1695&lt;&gt;"",VLOOKUP($D1695,'SINAPI JANEIRO-2022'!$A$1:G113902,2,FALSE),"")</f>
        <v>PEDREIRO COM ENCARGOS COMPLEMENTARES</v>
      </c>
      <c r="F1695" s="169" t="str">
        <f>IF($D1695&lt;&gt;"",VLOOKUP($D1695,'SINAPI JANEIRO-2022'!$1:$1048576,3,FALSE),"")</f>
        <v>H</v>
      </c>
      <c r="G1695" s="170">
        <v>0.69</v>
      </c>
      <c r="H1695" s="171">
        <f>IF($D1695&lt;&gt;"",VLOOKUP($D1695,'SINAPI JANEIRO-2022'!$1:$1048576,4,FALSE),"")</f>
        <v>18.86</v>
      </c>
      <c r="I1695" s="172">
        <f t="shared" ref="I1695:I1705" si="281">TRUNC(G1695*H1695,2)</f>
        <v>13.01</v>
      </c>
    </row>
    <row r="1696" spans="2:9">
      <c r="B1696" s="49" t="s">
        <v>3564</v>
      </c>
      <c r="C1696" s="50" t="s">
        <v>3565</v>
      </c>
      <c r="D1696" s="54">
        <v>88316</v>
      </c>
      <c r="E1696" s="168" t="str">
        <f>IF($D1696&lt;&gt;"",VLOOKUP($D1696,'SINAPI JANEIRO-2022'!$A$1:G113903,2,FALSE),"")</f>
        <v>SERVENTE COM ENCARGOS COMPLEMENTARES</v>
      </c>
      <c r="F1696" s="169" t="str">
        <f>IF($D1696&lt;&gt;"",VLOOKUP($D1696,'SINAPI JANEIRO-2022'!$1:$1048576,3,FALSE),"")</f>
        <v>H</v>
      </c>
      <c r="G1696" s="170">
        <v>1.05</v>
      </c>
      <c r="H1696" s="171">
        <f>IF($D1696&lt;&gt;"",VLOOKUP($D1696,'SINAPI JANEIRO-2022'!$1:$1048576,4,FALSE),"")</f>
        <v>15.16</v>
      </c>
      <c r="I1696" s="172">
        <f t="shared" si="281"/>
        <v>15.91</v>
      </c>
    </row>
    <row r="1697" spans="2:9">
      <c r="B1697" s="49" t="s">
        <v>3576</v>
      </c>
      <c r="C1697" s="50" t="s">
        <v>3565</v>
      </c>
      <c r="D1697" s="54">
        <v>43061</v>
      </c>
      <c r="E1697" s="168" t="str">
        <f>IF($D1697&lt;&gt;"",VLOOKUP($D1697,'SINAPI JANEIRO-2022'!$A$1:G113904,2,FALSE),"")</f>
        <v>ACO CA-60, 4,2 MM OU 5,0 MM, DOBRADO E CORTADO</v>
      </c>
      <c r="F1697" s="169" t="str">
        <f>IF($D1697&lt;&gt;"",VLOOKUP($D1697,'SINAPI JANEIRO-2022'!$1:$1048576,3,FALSE),"")</f>
        <v xml:space="preserve">KG    </v>
      </c>
      <c r="G1697" s="170">
        <v>0.14000000000000001</v>
      </c>
      <c r="H1697" s="171">
        <f>IF($D1697&lt;&gt;"",VLOOKUP($D1697,'SINAPI JANEIRO-2022'!$1:$1048576,4,FALSE),"")</f>
        <v>12.08</v>
      </c>
      <c r="I1697" s="172">
        <f t="shared" si="281"/>
        <v>1.69</v>
      </c>
    </row>
    <row r="1698" spans="2:9" ht="25.5">
      <c r="B1698" s="49" t="s">
        <v>3576</v>
      </c>
      <c r="C1698" s="50" t="s">
        <v>3565</v>
      </c>
      <c r="D1698" s="54">
        <v>367</v>
      </c>
      <c r="E1698" s="168" t="str">
        <f>IF($D1698&lt;&gt;"",VLOOKUP($D1698,'SINAPI JANEIRO-2022'!$A$1:G113905,2,FALSE),"")</f>
        <v>AREIA GROSSA - POSTO JAZIDA/FORNECEDOR (RETIRADO NA JAZIDA, SEM TRANSPORTE)</v>
      </c>
      <c r="F1698" s="169" t="str">
        <f>IF($D1698&lt;&gt;"",VLOOKUP($D1698,'SINAPI JANEIRO-2022'!$1:$1048576,3,FALSE),"")</f>
        <v xml:space="preserve">M3    </v>
      </c>
      <c r="G1698" s="170">
        <v>1.2600000000000001E-3</v>
      </c>
      <c r="H1698" s="171">
        <f>IF($D1698&lt;&gt;"",VLOOKUP($D1698,'SINAPI JANEIRO-2022'!$1:$1048576,4,FALSE),"")</f>
        <v>83.07</v>
      </c>
      <c r="I1698" s="172">
        <f t="shared" si="281"/>
        <v>0.1</v>
      </c>
    </row>
    <row r="1699" spans="2:9" ht="25.5">
      <c r="B1699" s="49" t="s">
        <v>3576</v>
      </c>
      <c r="C1699" s="50" t="s">
        <v>3565</v>
      </c>
      <c r="D1699" s="54">
        <v>370</v>
      </c>
      <c r="E1699" s="168" t="str">
        <f>IF($D1699&lt;&gt;"",VLOOKUP($D1699,'SINAPI JANEIRO-2022'!$A$1:G113906,2,FALSE),"")</f>
        <v>AREIA MEDIA - POSTO JAZIDA/FORNECEDOR (RETIRADO NA JAZIDA, SEM TRANSPORTE)</v>
      </c>
      <c r="F1699" s="169" t="str">
        <f>IF($D1699&lt;&gt;"",VLOOKUP($D1699,'SINAPI JANEIRO-2022'!$1:$1048576,3,FALSE),"")</f>
        <v xml:space="preserve">M3    </v>
      </c>
      <c r="G1699" s="170">
        <v>0.02</v>
      </c>
      <c r="H1699" s="171">
        <f>IF($D1699&lt;&gt;"",VLOOKUP($D1699,'SINAPI JANEIRO-2022'!$1:$1048576,4,FALSE),"")</f>
        <v>82</v>
      </c>
      <c r="I1699" s="172">
        <f t="shared" si="281"/>
        <v>1.64</v>
      </c>
    </row>
    <row r="1700" spans="2:9">
      <c r="B1700" s="49" t="s">
        <v>3576</v>
      </c>
      <c r="C1700" s="50" t="s">
        <v>3565</v>
      </c>
      <c r="D1700" s="54">
        <v>1106</v>
      </c>
      <c r="E1700" s="168" t="str">
        <f>IF($D1700&lt;&gt;"",VLOOKUP($D1700,'SINAPI JANEIRO-2022'!$A$1:G113907,2,FALSE),"")</f>
        <v>CAL HIDRATADA CH-I PARA ARGAMASSAS</v>
      </c>
      <c r="F1700" s="169" t="str">
        <f>IF($D1700&lt;&gt;"",VLOOKUP($D1700,'SINAPI JANEIRO-2022'!$1:$1048576,3,FALSE),"")</f>
        <v xml:space="preserve">KG    </v>
      </c>
      <c r="G1700" s="170">
        <v>1.65</v>
      </c>
      <c r="H1700" s="171">
        <f>IF($D1700&lt;&gt;"",VLOOKUP($D1700,'SINAPI JANEIRO-2022'!$1:$1048576,4,FALSE),"")</f>
        <v>0.75</v>
      </c>
      <c r="I1700" s="172">
        <f t="shared" si="281"/>
        <v>1.23</v>
      </c>
    </row>
    <row r="1701" spans="2:9" ht="38.25">
      <c r="B1701" s="49" t="s">
        <v>3576</v>
      </c>
      <c r="C1701" s="50" t="s">
        <v>3565</v>
      </c>
      <c r="D1701" s="54">
        <v>1358</v>
      </c>
      <c r="E1701" s="168" t="str">
        <f>IF($D1701&lt;&gt;"",VLOOKUP($D1701,'SINAPI JANEIRO-2022'!$A$1:G113908,2,FALSE),"")</f>
        <v>CHAPA/PAINEL DE MADEIRA COMPENSADA RESINADA (MADEIRITE RESINADO ROSA) PARA FORMA DE CONCRETO, DE 2200 x 1100 MM, E = 17 MM</v>
      </c>
      <c r="F1701" s="169" t="str">
        <f>IF($D1701&lt;&gt;"",VLOOKUP($D1701,'SINAPI JANEIRO-2022'!$1:$1048576,3,FALSE),"")</f>
        <v xml:space="preserve">M2    </v>
      </c>
      <c r="G1701" s="170">
        <v>0.04</v>
      </c>
      <c r="H1701" s="171">
        <f>IF($D1701&lt;&gt;"",VLOOKUP($D1701,'SINAPI JANEIRO-2022'!$1:$1048576,4,FALSE),"")</f>
        <v>56.73</v>
      </c>
      <c r="I1701" s="172">
        <f t="shared" si="281"/>
        <v>2.2599999999999998</v>
      </c>
    </row>
    <row r="1702" spans="2:9">
      <c r="B1702" s="49" t="s">
        <v>3576</v>
      </c>
      <c r="C1702" s="50" t="s">
        <v>3565</v>
      </c>
      <c r="D1702" s="54">
        <v>1379</v>
      </c>
      <c r="E1702" s="168" t="str">
        <f>IF($D1702&lt;&gt;"",VLOOKUP($D1702,'SINAPI JANEIRO-2022'!$A$1:G113909,2,FALSE),"")</f>
        <v>CIMENTO PORTLAND COMPOSTO CP II-32</v>
      </c>
      <c r="F1702" s="169" t="str">
        <f>IF($D1702&lt;&gt;"",VLOOKUP($D1702,'SINAPI JANEIRO-2022'!$1:$1048576,3,FALSE),"")</f>
        <v xml:space="preserve">KG    </v>
      </c>
      <c r="G1702" s="170">
        <v>4.5999999999999996</v>
      </c>
      <c r="H1702" s="171">
        <f>IF($D1702&lt;&gt;"",VLOOKUP($D1702,'SINAPI JANEIRO-2022'!$1:$1048576,4,FALSE),"")</f>
        <v>0.69</v>
      </c>
      <c r="I1702" s="172">
        <f t="shared" si="281"/>
        <v>3.17</v>
      </c>
    </row>
    <row r="1703" spans="2:9" ht="25.5">
      <c r="B1703" s="49" t="s">
        <v>3576</v>
      </c>
      <c r="C1703" s="50" t="s">
        <v>3565</v>
      </c>
      <c r="D1703" s="54">
        <v>4718</v>
      </c>
      <c r="E1703" s="168" t="str">
        <f>IF($D1703&lt;&gt;"",VLOOKUP($D1703,'SINAPI JANEIRO-2022'!$A$1:G113910,2,FALSE),"")</f>
        <v>PEDRA BRITADA N. 2 (19 A 38 MM) POSTO PEDREIRA/FORNECEDOR, SEM FRETE</v>
      </c>
      <c r="F1703" s="169" t="str">
        <f>IF($D1703&lt;&gt;"",VLOOKUP($D1703,'SINAPI JANEIRO-2022'!$1:$1048576,3,FALSE),"")</f>
        <v xml:space="preserve">M3    </v>
      </c>
      <c r="G1703" s="170">
        <v>1.4599999999999999E-3</v>
      </c>
      <c r="H1703" s="171">
        <f>IF($D1703&lt;&gt;"",VLOOKUP($D1703,'SINAPI JANEIRO-2022'!$1:$1048576,4,FALSE),"")</f>
        <v>84.85</v>
      </c>
      <c r="I1703" s="172">
        <f t="shared" si="281"/>
        <v>0.12</v>
      </c>
    </row>
    <row r="1704" spans="2:9" ht="25.5">
      <c r="B1704" s="49" t="s">
        <v>3576</v>
      </c>
      <c r="C1704" s="50" t="s">
        <v>3565</v>
      </c>
      <c r="D1704" s="54">
        <v>4722</v>
      </c>
      <c r="E1704" s="168" t="str">
        <f>IF($D1704&lt;&gt;"",VLOOKUP($D1704,'SINAPI JANEIRO-2022'!$A$1:G113911,2,FALSE),"")</f>
        <v>PEDRA BRITADA N. 3 (38 A 50 MM) POSTO PEDREIRA/FORNECEDOR, SEM FRETE</v>
      </c>
      <c r="F1704" s="169" t="str">
        <f>IF($D1704&lt;&gt;"",VLOOKUP($D1704,'SINAPI JANEIRO-2022'!$1:$1048576,3,FALSE),"")</f>
        <v xml:space="preserve">M3    </v>
      </c>
      <c r="G1704" s="170">
        <v>3.0000000000000001E-3</v>
      </c>
      <c r="H1704" s="171">
        <f>IF($D1704&lt;&gt;"",VLOOKUP($D1704,'SINAPI JANEIRO-2022'!$1:$1048576,4,FALSE),"")</f>
        <v>79.73</v>
      </c>
      <c r="I1704" s="172">
        <f t="shared" si="281"/>
        <v>0.23</v>
      </c>
    </row>
    <row r="1705" spans="2:9">
      <c r="B1705" s="49" t="s">
        <v>3576</v>
      </c>
      <c r="C1705" s="50" t="s">
        <v>3565</v>
      </c>
      <c r="D1705" s="54">
        <v>7258</v>
      </c>
      <c r="E1705" s="168" t="str">
        <f>IF($D1705&lt;&gt;"",VLOOKUP($D1705,'SINAPI JANEIRO-2022'!$A$1:G113912,2,FALSE),"")</f>
        <v>TIJOLO CERAMICO MACICO COMUM *5 X 10 X 20* CM (L X A X C)</v>
      </c>
      <c r="F1705" s="169" t="str">
        <f>IF($D1705&lt;&gt;"",VLOOKUP($D1705,'SINAPI JANEIRO-2022'!$1:$1048576,3,FALSE),"")</f>
        <v xml:space="preserve">UN    </v>
      </c>
      <c r="G1705" s="170">
        <v>29</v>
      </c>
      <c r="H1705" s="171">
        <f>IF($D1705&lt;&gt;"",VLOOKUP($D1705,'SINAPI JANEIRO-2022'!$1:$1048576,4,FALSE),"")</f>
        <v>0.76</v>
      </c>
      <c r="I1705" s="172">
        <f t="shared" si="281"/>
        <v>22.04</v>
      </c>
    </row>
    <row r="1706" spans="2:9" ht="14.25" customHeight="1">
      <c r="B1706" s="180"/>
      <c r="C1706" s="181"/>
      <c r="D1706" s="181"/>
      <c r="E1706" s="182"/>
      <c r="F1706" s="181"/>
      <c r="G1706" s="183"/>
      <c r="H1706" s="181"/>
      <c r="I1706" s="185"/>
    </row>
    <row r="1707" spans="2:9" ht="14.25" customHeight="1">
      <c r="B1707" s="180"/>
      <c r="C1707" s="181"/>
      <c r="D1707" s="181"/>
      <c r="E1707" s="182"/>
      <c r="F1707" s="181"/>
      <c r="G1707" s="183"/>
      <c r="H1707" s="181"/>
      <c r="I1707" s="185"/>
    </row>
    <row r="1708" spans="2:9" ht="22.5" customHeight="1">
      <c r="B1708" s="164" t="s">
        <v>3802</v>
      </c>
      <c r="C1708" s="59"/>
      <c r="D1708" s="59"/>
      <c r="E1708" s="46" t="s">
        <v>12723</v>
      </c>
      <c r="F1708" s="47" t="s">
        <v>3522</v>
      </c>
      <c r="G1708" s="165"/>
      <c r="H1708" s="48"/>
      <c r="I1708" s="167">
        <f>SUM(I1709:I1711)</f>
        <v>61.24</v>
      </c>
    </row>
    <row r="1709" spans="2:9">
      <c r="B1709" s="49" t="s">
        <v>3564</v>
      </c>
      <c r="C1709" s="50" t="s">
        <v>3565</v>
      </c>
      <c r="D1709" s="54">
        <v>88247</v>
      </c>
      <c r="E1709" s="168" t="str">
        <f>IF($D1709&lt;&gt;"",VLOOKUP($D1709,'SINAPI JANEIRO-2022'!$A$1:G113989,2,FALSE),"")</f>
        <v>AUXILIAR DE ELETRICISTA COM ENCARGOS COMPLEMENTARES</v>
      </c>
      <c r="F1709" s="169" t="str">
        <f>IF($D1709&lt;&gt;"",VLOOKUP($D1709,'SINAPI JANEIRO-2022'!$1:$1048576,3,FALSE),"")</f>
        <v>H</v>
      </c>
      <c r="G1709" s="170">
        <v>0.9</v>
      </c>
      <c r="H1709" s="171">
        <f>IF($D1709&lt;&gt;"",VLOOKUP($D1709,'SINAPI JANEIRO-2022'!$1:$1048576,4,FALSE),"")</f>
        <v>15.19</v>
      </c>
      <c r="I1709" s="172">
        <f t="shared" ref="I1709:I1710" si="282">TRUNC(G1709*H1709,2)</f>
        <v>13.67</v>
      </c>
    </row>
    <row r="1710" spans="2:9">
      <c r="B1710" s="49" t="s">
        <v>3564</v>
      </c>
      <c r="C1710" s="50" t="s">
        <v>3565</v>
      </c>
      <c r="D1710" s="54">
        <v>88264</v>
      </c>
      <c r="E1710" s="168" t="str">
        <f>IF($D1710&lt;&gt;"",VLOOKUP($D1710,'SINAPI JANEIRO-2022'!$A$1:G113990,2,FALSE),"")</f>
        <v>ELETRICISTA COM ENCARGOS COMPLEMENTARES</v>
      </c>
      <c r="F1710" s="169" t="str">
        <f>IF($D1710&lt;&gt;"",VLOOKUP($D1710,'SINAPI JANEIRO-2022'!$1:$1048576,3,FALSE),"")</f>
        <v>H</v>
      </c>
      <c r="G1710" s="170">
        <v>0.9</v>
      </c>
      <c r="H1710" s="171">
        <f>IF($D1710&lt;&gt;"",VLOOKUP($D1710,'SINAPI JANEIRO-2022'!$1:$1048576,4,FALSE),"")</f>
        <v>19.53</v>
      </c>
      <c r="I1710" s="172">
        <f t="shared" si="282"/>
        <v>17.57</v>
      </c>
    </row>
    <row r="1711" spans="2:9" ht="25.5">
      <c r="B1711" s="49"/>
      <c r="C1711" s="50" t="s">
        <v>3577</v>
      </c>
      <c r="D1711" s="54"/>
      <c r="E1711" s="52" t="s">
        <v>3803</v>
      </c>
      <c r="F1711" s="169" t="s">
        <v>3522</v>
      </c>
      <c r="G1711" s="170">
        <v>1</v>
      </c>
      <c r="H1711" s="171">
        <v>30</v>
      </c>
      <c r="I1711" s="172">
        <f>TRUNC(G1711*H1711,2)</f>
        <v>30</v>
      </c>
    </row>
    <row r="1712" spans="2:9" ht="14.25" customHeight="1">
      <c r="B1712" s="180"/>
      <c r="C1712" s="181"/>
      <c r="D1712" s="181"/>
      <c r="E1712" s="182"/>
      <c r="F1712" s="181"/>
      <c r="G1712" s="183"/>
      <c r="H1712" s="181"/>
      <c r="I1712" s="185"/>
    </row>
    <row r="1713" spans="2:9" ht="29.25" customHeight="1">
      <c r="B1713" s="164" t="s">
        <v>3804</v>
      </c>
      <c r="C1713" s="59"/>
      <c r="D1713" s="59"/>
      <c r="E1713" s="46" t="s">
        <v>12724</v>
      </c>
      <c r="F1713" s="47" t="s">
        <v>3522</v>
      </c>
      <c r="G1713" s="165"/>
      <c r="H1713" s="48"/>
      <c r="I1713" s="167">
        <f>SUM(I1714:I1716)</f>
        <v>66.72</v>
      </c>
    </row>
    <row r="1714" spans="2:9">
      <c r="B1714" s="49" t="s">
        <v>3564</v>
      </c>
      <c r="C1714" s="50" t="s">
        <v>3565</v>
      </c>
      <c r="D1714" s="54">
        <v>88247</v>
      </c>
      <c r="E1714" s="168" t="str">
        <f>IF($D1714&lt;&gt;"",VLOOKUP($D1714,'SINAPI JANEIRO-2022'!$A$1:G113994,2,FALSE),"")</f>
        <v>AUXILIAR DE ELETRICISTA COM ENCARGOS COMPLEMENTARES</v>
      </c>
      <c r="F1714" s="169" t="str">
        <f>IF($D1714&lt;&gt;"",VLOOKUP($D1714,'SINAPI JANEIRO-2022'!$1:$1048576,3,FALSE),"")</f>
        <v>H</v>
      </c>
      <c r="G1714" s="170">
        <v>1</v>
      </c>
      <c r="H1714" s="171">
        <f>IF($D1714&lt;&gt;"",VLOOKUP($D1714,'SINAPI JANEIRO-2022'!$1:$1048576,4,FALSE),"")</f>
        <v>15.19</v>
      </c>
      <c r="I1714" s="172">
        <f t="shared" ref="I1714:I1715" si="283">TRUNC(G1714*H1714,2)</f>
        <v>15.19</v>
      </c>
    </row>
    <row r="1715" spans="2:9">
      <c r="B1715" s="49" t="s">
        <v>3564</v>
      </c>
      <c r="C1715" s="50" t="s">
        <v>3565</v>
      </c>
      <c r="D1715" s="54">
        <v>88264</v>
      </c>
      <c r="E1715" s="168" t="str">
        <f>IF($D1715&lt;&gt;"",VLOOKUP($D1715,'SINAPI JANEIRO-2022'!$A$1:G113995,2,FALSE),"")</f>
        <v>ELETRICISTA COM ENCARGOS COMPLEMENTARES</v>
      </c>
      <c r="F1715" s="169" t="str">
        <f>IF($D1715&lt;&gt;"",VLOOKUP($D1715,'SINAPI JANEIRO-2022'!$1:$1048576,3,FALSE),"")</f>
        <v>H</v>
      </c>
      <c r="G1715" s="170">
        <v>1</v>
      </c>
      <c r="H1715" s="171">
        <f>IF($D1715&lt;&gt;"",VLOOKUP($D1715,'SINAPI JANEIRO-2022'!$1:$1048576,4,FALSE),"")</f>
        <v>19.53</v>
      </c>
      <c r="I1715" s="172">
        <f t="shared" si="283"/>
        <v>19.53</v>
      </c>
    </row>
    <row r="1716" spans="2:9" ht="25.5">
      <c r="B1716" s="49"/>
      <c r="C1716" s="50" t="s">
        <v>3577</v>
      </c>
      <c r="D1716" s="54"/>
      <c r="E1716" s="52" t="s">
        <v>3805</v>
      </c>
      <c r="F1716" s="216" t="s">
        <v>3522</v>
      </c>
      <c r="G1716" s="170">
        <v>1</v>
      </c>
      <c r="H1716" s="214">
        <v>32</v>
      </c>
      <c r="I1716" s="172">
        <f>TRUNC(G1716*H1716,2)</f>
        <v>32</v>
      </c>
    </row>
    <row r="1717" spans="2:9">
      <c r="B1717" s="180"/>
      <c r="C1717" s="181"/>
      <c r="D1717" s="181"/>
      <c r="E1717" s="182"/>
      <c r="F1717" s="181"/>
      <c r="G1717" s="183"/>
      <c r="H1717" s="184"/>
      <c r="I1717" s="185"/>
    </row>
    <row r="1718" spans="2:9" ht="28.5" customHeight="1">
      <c r="B1718" s="164" t="s">
        <v>3806</v>
      </c>
      <c r="C1718" s="59"/>
      <c r="D1718" s="59"/>
      <c r="E1718" s="46" t="s">
        <v>12725</v>
      </c>
      <c r="F1718" s="47" t="s">
        <v>3522</v>
      </c>
      <c r="G1718" s="165"/>
      <c r="H1718" s="166"/>
      <c r="I1718" s="167">
        <f>SUM(I1719:I1721)</f>
        <v>69.72</v>
      </c>
    </row>
    <row r="1719" spans="2:9" ht="51" customHeight="1">
      <c r="B1719" s="49" t="s">
        <v>3564</v>
      </c>
      <c r="C1719" s="50" t="s">
        <v>3565</v>
      </c>
      <c r="D1719" s="54">
        <v>88247</v>
      </c>
      <c r="E1719" s="168" t="str">
        <f>IF($D1719&lt;&gt;"",VLOOKUP($D1719,'SINAPI JANEIRO-2022'!$A$1:G113999,2,FALSE),"")</f>
        <v>AUXILIAR DE ELETRICISTA COM ENCARGOS COMPLEMENTARES</v>
      </c>
      <c r="F1719" s="169" t="str">
        <f>IF($D1719&lt;&gt;"",VLOOKUP($D1719,'SINAPI JANEIRO-2022'!$1:$1048576,3,FALSE),"")</f>
        <v>H</v>
      </c>
      <c r="G1719" s="170">
        <v>1</v>
      </c>
      <c r="H1719" s="171">
        <f>IF($D1719&lt;&gt;"",VLOOKUP($D1719,'SINAPI JANEIRO-2022'!$1:$1048576,4,FALSE),"")</f>
        <v>15.19</v>
      </c>
      <c r="I1719" s="172">
        <f t="shared" ref="I1719:I1720" si="284">TRUNC(G1719*H1719,2)</f>
        <v>15.19</v>
      </c>
    </row>
    <row r="1720" spans="2:9">
      <c r="B1720" s="49" t="s">
        <v>3564</v>
      </c>
      <c r="C1720" s="50" t="s">
        <v>3565</v>
      </c>
      <c r="D1720" s="54">
        <v>88264</v>
      </c>
      <c r="E1720" s="168" t="str">
        <f>IF($D1720&lt;&gt;"",VLOOKUP($D1720,'SINAPI JANEIRO-2022'!$A$1:G114000,2,FALSE),"")</f>
        <v>ELETRICISTA COM ENCARGOS COMPLEMENTARES</v>
      </c>
      <c r="F1720" s="169" t="str">
        <f>IF($D1720&lt;&gt;"",VLOOKUP($D1720,'SINAPI JANEIRO-2022'!$1:$1048576,3,FALSE),"")</f>
        <v>H</v>
      </c>
      <c r="G1720" s="170">
        <v>1</v>
      </c>
      <c r="H1720" s="171">
        <f>IF($D1720&lt;&gt;"",VLOOKUP($D1720,'SINAPI JANEIRO-2022'!$1:$1048576,4,FALSE),"")</f>
        <v>19.53</v>
      </c>
      <c r="I1720" s="172">
        <f t="shared" si="284"/>
        <v>19.53</v>
      </c>
    </row>
    <row r="1721" spans="2:9" ht="25.5">
      <c r="B1721" s="49"/>
      <c r="C1721" s="50" t="s">
        <v>3577</v>
      </c>
      <c r="D1721" s="54"/>
      <c r="E1721" s="52" t="s">
        <v>3807</v>
      </c>
      <c r="F1721" s="216" t="s">
        <v>3522</v>
      </c>
      <c r="G1721" s="170">
        <v>1</v>
      </c>
      <c r="H1721" s="214">
        <v>35</v>
      </c>
      <c r="I1721" s="172">
        <f>TRUNC(G1721*H1721,2)</f>
        <v>35</v>
      </c>
    </row>
    <row r="1722" spans="2:9">
      <c r="B1722" s="180"/>
      <c r="C1722" s="181"/>
      <c r="D1722" s="181"/>
      <c r="E1722" s="182"/>
      <c r="F1722" s="181"/>
      <c r="G1722" s="183"/>
      <c r="H1722" s="184"/>
      <c r="I1722" s="185"/>
    </row>
    <row r="1723" spans="2:9" ht="27" customHeight="1">
      <c r="B1723" s="164" t="s">
        <v>3808</v>
      </c>
      <c r="C1723" s="59"/>
      <c r="D1723" s="59"/>
      <c r="E1723" s="46" t="s">
        <v>12726</v>
      </c>
      <c r="F1723" s="47" t="s">
        <v>3522</v>
      </c>
      <c r="G1723" s="165"/>
      <c r="H1723" s="166"/>
      <c r="I1723" s="167">
        <f>SUM(I1724:I1726)</f>
        <v>81.650000000000006</v>
      </c>
    </row>
    <row r="1724" spans="2:9" ht="14.25" customHeight="1">
      <c r="B1724" s="49" t="s">
        <v>3564</v>
      </c>
      <c r="C1724" s="50" t="s">
        <v>3565</v>
      </c>
      <c r="D1724" s="54">
        <v>88247</v>
      </c>
      <c r="E1724" s="168" t="str">
        <f>IF($D1724&lt;&gt;"",VLOOKUP($D1724,'SINAPI JANEIRO-2022'!$A$1:G114004,2,FALSE),"")</f>
        <v>AUXILIAR DE ELETRICISTA COM ENCARGOS COMPLEMENTARES</v>
      </c>
      <c r="F1724" s="169" t="str">
        <f>IF($D1724&lt;&gt;"",VLOOKUP($D1724,'SINAPI JANEIRO-2022'!$1:$1048576,3,FALSE),"")</f>
        <v>H</v>
      </c>
      <c r="G1724" s="170">
        <v>1.2</v>
      </c>
      <c r="H1724" s="171">
        <f>IF($D1724&lt;&gt;"",VLOOKUP($D1724,'SINAPI JANEIRO-2022'!$1:$1048576,4,FALSE),"")</f>
        <v>15.19</v>
      </c>
      <c r="I1724" s="172">
        <f t="shared" ref="I1724:I1725" si="285">TRUNC(G1724*H1724,2)</f>
        <v>18.22</v>
      </c>
    </row>
    <row r="1725" spans="2:9" ht="68.25" customHeight="1">
      <c r="B1725" s="49" t="s">
        <v>3564</v>
      </c>
      <c r="C1725" s="50" t="s">
        <v>3565</v>
      </c>
      <c r="D1725" s="54">
        <v>88264</v>
      </c>
      <c r="E1725" s="168" t="str">
        <f>IF($D1725&lt;&gt;"",VLOOKUP($D1725,'SINAPI JANEIRO-2022'!$A$1:G114005,2,FALSE),"")</f>
        <v>ELETRICISTA COM ENCARGOS COMPLEMENTARES</v>
      </c>
      <c r="F1725" s="169" t="str">
        <f>IF($D1725&lt;&gt;"",VLOOKUP($D1725,'SINAPI JANEIRO-2022'!$1:$1048576,3,FALSE),"")</f>
        <v>H</v>
      </c>
      <c r="G1725" s="170">
        <v>1.2</v>
      </c>
      <c r="H1725" s="171">
        <f>IF($D1725&lt;&gt;"",VLOOKUP($D1725,'SINAPI JANEIRO-2022'!$1:$1048576,4,FALSE),"")</f>
        <v>19.53</v>
      </c>
      <c r="I1725" s="172">
        <f t="shared" si="285"/>
        <v>23.43</v>
      </c>
    </row>
    <row r="1726" spans="2:9" ht="25.5">
      <c r="B1726" s="49"/>
      <c r="C1726" s="50" t="s">
        <v>3577</v>
      </c>
      <c r="D1726" s="54"/>
      <c r="E1726" s="52" t="s">
        <v>3809</v>
      </c>
      <c r="F1726" s="216" t="s">
        <v>3522</v>
      </c>
      <c r="G1726" s="170">
        <v>1</v>
      </c>
      <c r="H1726" s="214">
        <v>40</v>
      </c>
      <c r="I1726" s="172">
        <f>TRUNC(G1726*H1726,2)</f>
        <v>40</v>
      </c>
    </row>
    <row r="1727" spans="2:9">
      <c r="B1727" s="180"/>
      <c r="C1727" s="181"/>
      <c r="D1727" s="181"/>
      <c r="E1727" s="182"/>
      <c r="F1727" s="181"/>
      <c r="G1727" s="183"/>
      <c r="H1727" s="184"/>
      <c r="I1727" s="185"/>
    </row>
    <row r="1728" spans="2:9" ht="15">
      <c r="B1728" s="164" t="s">
        <v>3810</v>
      </c>
      <c r="C1728" s="59"/>
      <c r="D1728" s="59"/>
      <c r="E1728" s="46" t="s">
        <v>12727</v>
      </c>
      <c r="F1728" s="47" t="s">
        <v>3522</v>
      </c>
      <c r="G1728" s="165"/>
      <c r="H1728" s="166"/>
      <c r="I1728" s="167">
        <f>SUM(I1729:I1731)</f>
        <v>96.65</v>
      </c>
    </row>
    <row r="1729" spans="2:9" ht="14.25" customHeight="1">
      <c r="B1729" s="49" t="s">
        <v>3564</v>
      </c>
      <c r="C1729" s="50" t="s">
        <v>3565</v>
      </c>
      <c r="D1729" s="54">
        <v>88247</v>
      </c>
      <c r="E1729" s="168" t="str">
        <f>IF($D1729&lt;&gt;"",VLOOKUP($D1729,'SINAPI JANEIRO-2022'!$A$1:G114009,2,FALSE),"")</f>
        <v>AUXILIAR DE ELETRICISTA COM ENCARGOS COMPLEMENTARES</v>
      </c>
      <c r="F1729" s="169" t="str">
        <f>IF($D1729&lt;&gt;"",VLOOKUP($D1729,'SINAPI JANEIRO-2022'!$1:$1048576,3,FALSE),"")</f>
        <v>H</v>
      </c>
      <c r="G1729" s="170">
        <v>1.2</v>
      </c>
      <c r="H1729" s="171">
        <f>IF($D1729&lt;&gt;"",VLOOKUP($D1729,'SINAPI JANEIRO-2022'!$1:$1048576,4,FALSE),"")</f>
        <v>15.19</v>
      </c>
      <c r="I1729" s="172">
        <f t="shared" ref="I1729:I1730" si="286">TRUNC(G1729*H1729,2)</f>
        <v>18.22</v>
      </c>
    </row>
    <row r="1730" spans="2:9" ht="51" customHeight="1">
      <c r="B1730" s="49" t="s">
        <v>3564</v>
      </c>
      <c r="C1730" s="50" t="s">
        <v>3565</v>
      </c>
      <c r="D1730" s="54">
        <v>88264</v>
      </c>
      <c r="E1730" s="168" t="str">
        <f>IF($D1730&lt;&gt;"",VLOOKUP($D1730,'SINAPI JANEIRO-2022'!$A$1:G114010,2,FALSE),"")</f>
        <v>ELETRICISTA COM ENCARGOS COMPLEMENTARES</v>
      </c>
      <c r="F1730" s="169" t="str">
        <f>IF($D1730&lt;&gt;"",VLOOKUP($D1730,'SINAPI JANEIRO-2022'!$1:$1048576,3,FALSE),"")</f>
        <v>H</v>
      </c>
      <c r="G1730" s="170">
        <v>1.2</v>
      </c>
      <c r="H1730" s="171">
        <f>IF($D1730&lt;&gt;"",VLOOKUP($D1730,'SINAPI JANEIRO-2022'!$1:$1048576,4,FALSE),"")</f>
        <v>19.53</v>
      </c>
      <c r="I1730" s="172">
        <f t="shared" si="286"/>
        <v>23.43</v>
      </c>
    </row>
    <row r="1731" spans="2:9" ht="25.5">
      <c r="B1731" s="49"/>
      <c r="C1731" s="50" t="s">
        <v>3577</v>
      </c>
      <c r="D1731" s="54"/>
      <c r="E1731" s="52" t="s">
        <v>3811</v>
      </c>
      <c r="F1731" s="216" t="s">
        <v>3522</v>
      </c>
      <c r="G1731" s="170">
        <v>1</v>
      </c>
      <c r="H1731" s="214">
        <v>55</v>
      </c>
      <c r="I1731" s="172">
        <f>TRUNC(G1731*H1731,2)</f>
        <v>55</v>
      </c>
    </row>
    <row r="1732" spans="2:9">
      <c r="B1732" s="180"/>
      <c r="C1732" s="181"/>
      <c r="D1732" s="181"/>
      <c r="E1732" s="182"/>
      <c r="F1732" s="181"/>
      <c r="G1732" s="183"/>
      <c r="H1732" s="184"/>
      <c r="I1732" s="185"/>
    </row>
    <row r="1733" spans="2:9" ht="15">
      <c r="B1733" s="164" t="s">
        <v>3812</v>
      </c>
      <c r="C1733" s="59"/>
      <c r="D1733" s="59"/>
      <c r="E1733" s="46" t="s">
        <v>12728</v>
      </c>
      <c r="F1733" s="47" t="s">
        <v>3522</v>
      </c>
      <c r="G1733" s="165"/>
      <c r="H1733" s="166"/>
      <c r="I1733" s="167">
        <f>SUM(I1734:I1736)</f>
        <v>125.12</v>
      </c>
    </row>
    <row r="1734" spans="2:9" ht="14.25" customHeight="1">
      <c r="B1734" s="49" t="s">
        <v>3564</v>
      </c>
      <c r="C1734" s="50" t="s">
        <v>3565</v>
      </c>
      <c r="D1734" s="54">
        <v>88247</v>
      </c>
      <c r="E1734" s="168" t="str">
        <f>IF($D1734&lt;&gt;"",VLOOKUP($D1734,'SINAPI JANEIRO-2022'!$A$1:G114014,2,FALSE),"")</f>
        <v>AUXILIAR DE ELETRICISTA COM ENCARGOS COMPLEMENTARES</v>
      </c>
      <c r="F1734" s="169" t="str">
        <f>IF($D1734&lt;&gt;"",VLOOKUP($D1734,'SINAPI JANEIRO-2022'!$1:$1048576,3,FALSE),"")</f>
        <v>H</v>
      </c>
      <c r="G1734" s="170">
        <v>1.3</v>
      </c>
      <c r="H1734" s="171">
        <f>IF($D1734&lt;&gt;"",VLOOKUP($D1734,'SINAPI JANEIRO-2022'!$1:$1048576,4,FALSE),"")</f>
        <v>15.19</v>
      </c>
      <c r="I1734" s="172">
        <f t="shared" ref="I1734:I1735" si="287">TRUNC(G1734*H1734,2)</f>
        <v>19.739999999999998</v>
      </c>
    </row>
    <row r="1735" spans="2:9" ht="51" customHeight="1">
      <c r="B1735" s="49" t="s">
        <v>3564</v>
      </c>
      <c r="C1735" s="50" t="s">
        <v>3565</v>
      </c>
      <c r="D1735" s="54">
        <v>88264</v>
      </c>
      <c r="E1735" s="168" t="str">
        <f>IF($D1735&lt;&gt;"",VLOOKUP($D1735,'SINAPI JANEIRO-2022'!$A$1:G114015,2,FALSE),"")</f>
        <v>ELETRICISTA COM ENCARGOS COMPLEMENTARES</v>
      </c>
      <c r="F1735" s="169" t="str">
        <f>IF($D1735&lt;&gt;"",VLOOKUP($D1735,'SINAPI JANEIRO-2022'!$1:$1048576,3,FALSE),"")</f>
        <v>H</v>
      </c>
      <c r="G1735" s="170">
        <v>1.3</v>
      </c>
      <c r="H1735" s="171">
        <f>IF($D1735&lt;&gt;"",VLOOKUP($D1735,'SINAPI JANEIRO-2022'!$1:$1048576,4,FALSE),"")</f>
        <v>19.53</v>
      </c>
      <c r="I1735" s="172">
        <f t="shared" si="287"/>
        <v>25.38</v>
      </c>
    </row>
    <row r="1736" spans="2:9" ht="25.5">
      <c r="B1736" s="49"/>
      <c r="C1736" s="50" t="s">
        <v>3577</v>
      </c>
      <c r="D1736" s="54"/>
      <c r="E1736" s="52" t="s">
        <v>3813</v>
      </c>
      <c r="F1736" s="216" t="s">
        <v>3522</v>
      </c>
      <c r="G1736" s="170">
        <v>1</v>
      </c>
      <c r="H1736" s="214">
        <v>80</v>
      </c>
      <c r="I1736" s="172">
        <f>TRUNC(G1736*H1736,2)</f>
        <v>80</v>
      </c>
    </row>
    <row r="1737" spans="2:9">
      <c r="B1737" s="180"/>
      <c r="C1737" s="181"/>
      <c r="D1737" s="181"/>
      <c r="E1737" s="182"/>
      <c r="F1737" s="181"/>
      <c r="G1737" s="183"/>
      <c r="H1737" s="184"/>
      <c r="I1737" s="185"/>
    </row>
    <row r="1738" spans="2:9" ht="15">
      <c r="B1738" s="164" t="s">
        <v>3814</v>
      </c>
      <c r="C1738" s="59"/>
      <c r="D1738" s="59"/>
      <c r="E1738" s="46" t="s">
        <v>12729</v>
      </c>
      <c r="F1738" s="47" t="s">
        <v>3522</v>
      </c>
      <c r="G1738" s="165"/>
      <c r="H1738" s="166"/>
      <c r="I1738" s="167">
        <f>SUM(I1739:I1741)</f>
        <v>125.12</v>
      </c>
    </row>
    <row r="1739" spans="2:9" ht="14.25" customHeight="1">
      <c r="B1739" s="49" t="s">
        <v>3564</v>
      </c>
      <c r="C1739" s="50" t="s">
        <v>3565</v>
      </c>
      <c r="D1739" s="54">
        <v>88247</v>
      </c>
      <c r="E1739" s="168" t="str">
        <f>IF($D1739&lt;&gt;"",VLOOKUP($D1739,'SINAPI JANEIRO-2022'!$A$1:G114019,2,FALSE),"")</f>
        <v>AUXILIAR DE ELETRICISTA COM ENCARGOS COMPLEMENTARES</v>
      </c>
      <c r="F1739" s="169" t="str">
        <f>IF($D1739&lt;&gt;"",VLOOKUP($D1739,'SINAPI JANEIRO-2022'!$1:$1048576,3,FALSE),"")</f>
        <v>H</v>
      </c>
      <c r="G1739" s="170">
        <v>1.3</v>
      </c>
      <c r="H1739" s="171">
        <f>IF($D1739&lt;&gt;"",VLOOKUP($D1739,'SINAPI JANEIRO-2022'!$1:$1048576,4,FALSE),"")</f>
        <v>15.19</v>
      </c>
      <c r="I1739" s="172">
        <f t="shared" ref="I1739:I1740" si="288">TRUNC(G1739*H1739,2)</f>
        <v>19.739999999999998</v>
      </c>
    </row>
    <row r="1740" spans="2:9" ht="51" customHeight="1">
      <c r="B1740" s="49" t="s">
        <v>3564</v>
      </c>
      <c r="C1740" s="50" t="s">
        <v>3565</v>
      </c>
      <c r="D1740" s="54">
        <v>88264</v>
      </c>
      <c r="E1740" s="168" t="str">
        <f>IF($D1740&lt;&gt;"",VLOOKUP($D1740,'SINAPI JANEIRO-2022'!$A$1:G114020,2,FALSE),"")</f>
        <v>ELETRICISTA COM ENCARGOS COMPLEMENTARES</v>
      </c>
      <c r="F1740" s="169" t="str">
        <f>IF($D1740&lt;&gt;"",VLOOKUP($D1740,'SINAPI JANEIRO-2022'!$1:$1048576,3,FALSE),"")</f>
        <v>H</v>
      </c>
      <c r="G1740" s="170">
        <v>1.3</v>
      </c>
      <c r="H1740" s="171">
        <f>IF($D1740&lt;&gt;"",VLOOKUP($D1740,'SINAPI JANEIRO-2022'!$1:$1048576,4,FALSE),"")</f>
        <v>19.53</v>
      </c>
      <c r="I1740" s="172">
        <f t="shared" si="288"/>
        <v>25.38</v>
      </c>
    </row>
    <row r="1741" spans="2:9" ht="25.5">
      <c r="B1741" s="49"/>
      <c r="C1741" s="50" t="s">
        <v>3577</v>
      </c>
      <c r="D1741" s="54"/>
      <c r="E1741" s="52" t="s">
        <v>3815</v>
      </c>
      <c r="F1741" s="216" t="s">
        <v>3522</v>
      </c>
      <c r="G1741" s="170">
        <v>1</v>
      </c>
      <c r="H1741" s="214">
        <v>80</v>
      </c>
      <c r="I1741" s="172">
        <f>TRUNC(G1741*H1741,2)</f>
        <v>80</v>
      </c>
    </row>
    <row r="1742" spans="2:9">
      <c r="B1742" s="180"/>
      <c r="C1742" s="181"/>
      <c r="D1742" s="181"/>
      <c r="E1742" s="182"/>
      <c r="F1742" s="181"/>
      <c r="G1742" s="183"/>
      <c r="H1742" s="184"/>
      <c r="I1742" s="185"/>
    </row>
    <row r="1743" spans="2:9" ht="15">
      <c r="B1743" s="164" t="s">
        <v>3816</v>
      </c>
      <c r="C1743" s="59"/>
      <c r="D1743" s="59"/>
      <c r="E1743" s="46" t="s">
        <v>12730</v>
      </c>
      <c r="F1743" s="47" t="s">
        <v>53</v>
      </c>
      <c r="G1743" s="165"/>
      <c r="H1743" s="166"/>
      <c r="I1743" s="167">
        <f>SUM(I1744:I1746)</f>
        <v>10.46</v>
      </c>
    </row>
    <row r="1744" spans="2:9" ht="14.25" customHeight="1">
      <c r="B1744" s="49" t="s">
        <v>3564</v>
      </c>
      <c r="C1744" s="50" t="s">
        <v>3565</v>
      </c>
      <c r="D1744" s="54">
        <v>88247</v>
      </c>
      <c r="E1744" s="168" t="str">
        <f>IF($D1744&lt;&gt;"",VLOOKUP($D1744,'SINAPI JANEIRO-2022'!$A$1:G114024,2,FALSE),"")</f>
        <v>AUXILIAR DE ELETRICISTA COM ENCARGOS COMPLEMENTARES</v>
      </c>
      <c r="F1744" s="169" t="str">
        <f>IF($D1744&lt;&gt;"",VLOOKUP($D1744,'SINAPI JANEIRO-2022'!$1:$1048576,3,FALSE),"")</f>
        <v>H</v>
      </c>
      <c r="G1744" s="170">
        <v>0.1</v>
      </c>
      <c r="H1744" s="171">
        <f>IF($D1744&lt;&gt;"",VLOOKUP($D1744,'SINAPI JANEIRO-2022'!$1:$1048576,4,FALSE),"")</f>
        <v>15.19</v>
      </c>
      <c r="I1744" s="172">
        <f t="shared" ref="I1744:I1745" si="289">TRUNC(G1744*H1744,2)</f>
        <v>1.51</v>
      </c>
    </row>
    <row r="1745" spans="2:9" ht="51" customHeight="1">
      <c r="B1745" s="49" t="s">
        <v>3564</v>
      </c>
      <c r="C1745" s="50" t="s">
        <v>3565</v>
      </c>
      <c r="D1745" s="54">
        <v>88264</v>
      </c>
      <c r="E1745" s="168" t="str">
        <f>IF($D1745&lt;&gt;"",VLOOKUP($D1745,'SINAPI JANEIRO-2022'!$A$1:G114025,2,FALSE),"")</f>
        <v>ELETRICISTA COM ENCARGOS COMPLEMENTARES</v>
      </c>
      <c r="F1745" s="169" t="str">
        <f>IF($D1745&lt;&gt;"",VLOOKUP($D1745,'SINAPI JANEIRO-2022'!$1:$1048576,3,FALSE),"")</f>
        <v>H</v>
      </c>
      <c r="G1745" s="170">
        <v>0.1</v>
      </c>
      <c r="H1745" s="171">
        <f>IF($D1745&lt;&gt;"",VLOOKUP($D1745,'SINAPI JANEIRO-2022'!$1:$1048576,4,FALSE),"")</f>
        <v>19.53</v>
      </c>
      <c r="I1745" s="172">
        <f t="shared" si="289"/>
        <v>1.95</v>
      </c>
    </row>
    <row r="1746" spans="2:9">
      <c r="B1746" s="49"/>
      <c r="C1746" s="50" t="s">
        <v>3577</v>
      </c>
      <c r="D1746" s="54"/>
      <c r="E1746" s="58" t="s">
        <v>3817</v>
      </c>
      <c r="F1746" s="199" t="s">
        <v>3572</v>
      </c>
      <c r="G1746" s="170">
        <v>1</v>
      </c>
      <c r="H1746" s="214">
        <v>7</v>
      </c>
      <c r="I1746" s="172">
        <f>TRUNC(G1746*H1746,2)</f>
        <v>7</v>
      </c>
    </row>
    <row r="1747" spans="2:9">
      <c r="B1747" s="202"/>
      <c r="C1747" s="203"/>
      <c r="D1747" s="203"/>
      <c r="E1747" s="204"/>
      <c r="F1747" s="203"/>
      <c r="G1747" s="183"/>
      <c r="H1747" s="205"/>
      <c r="I1747" s="206"/>
    </row>
    <row r="1748" spans="2:9" ht="15">
      <c r="B1748" s="164" t="s">
        <v>3818</v>
      </c>
      <c r="C1748" s="59"/>
      <c r="D1748" s="59"/>
      <c r="E1748" s="46" t="s">
        <v>12731</v>
      </c>
      <c r="F1748" s="47" t="s">
        <v>53</v>
      </c>
      <c r="G1748" s="165"/>
      <c r="H1748" s="166"/>
      <c r="I1748" s="167">
        <f>SUM(I1749:I1751)</f>
        <v>10.46</v>
      </c>
    </row>
    <row r="1749" spans="2:9" ht="14.25" customHeight="1">
      <c r="B1749" s="49" t="s">
        <v>3564</v>
      </c>
      <c r="C1749" s="50" t="s">
        <v>3565</v>
      </c>
      <c r="D1749" s="54">
        <v>88247</v>
      </c>
      <c r="E1749" s="168" t="str">
        <f>IF($D1749&lt;&gt;"",VLOOKUP($D1749,'SINAPI JANEIRO-2022'!$A$1:G114029,2,FALSE),"")</f>
        <v>AUXILIAR DE ELETRICISTA COM ENCARGOS COMPLEMENTARES</v>
      </c>
      <c r="F1749" s="169" t="str">
        <f>IF($D1749&lt;&gt;"",VLOOKUP($D1749,'SINAPI JANEIRO-2022'!$1:$1048576,3,FALSE),"")</f>
        <v>H</v>
      </c>
      <c r="G1749" s="170">
        <v>0.1</v>
      </c>
      <c r="H1749" s="171">
        <f>IF($D1749&lt;&gt;"",VLOOKUP($D1749,'SINAPI JANEIRO-2022'!$1:$1048576,4,FALSE),"")</f>
        <v>15.19</v>
      </c>
      <c r="I1749" s="172">
        <f t="shared" ref="I1749:I1750" si="290">TRUNC(G1749*H1749,2)</f>
        <v>1.51</v>
      </c>
    </row>
    <row r="1750" spans="2:9" ht="63" customHeight="1">
      <c r="B1750" s="49" t="s">
        <v>3564</v>
      </c>
      <c r="C1750" s="50" t="s">
        <v>3565</v>
      </c>
      <c r="D1750" s="54">
        <v>88264</v>
      </c>
      <c r="E1750" s="168" t="str">
        <f>IF($D1750&lt;&gt;"",VLOOKUP($D1750,'SINAPI JANEIRO-2022'!$A$1:G114030,2,FALSE),"")</f>
        <v>ELETRICISTA COM ENCARGOS COMPLEMENTARES</v>
      </c>
      <c r="F1750" s="169" t="str">
        <f>IF($D1750&lt;&gt;"",VLOOKUP($D1750,'SINAPI JANEIRO-2022'!$1:$1048576,3,FALSE),"")</f>
        <v>H</v>
      </c>
      <c r="G1750" s="170">
        <v>0.1</v>
      </c>
      <c r="H1750" s="171">
        <f>IF($D1750&lt;&gt;"",VLOOKUP($D1750,'SINAPI JANEIRO-2022'!$1:$1048576,4,FALSE),"")</f>
        <v>19.53</v>
      </c>
      <c r="I1750" s="172">
        <f t="shared" si="290"/>
        <v>1.95</v>
      </c>
    </row>
    <row r="1751" spans="2:9">
      <c r="B1751" s="49" t="s">
        <v>3576</v>
      </c>
      <c r="C1751" s="50" t="s">
        <v>3577</v>
      </c>
      <c r="D1751" s="54"/>
      <c r="E1751" s="58" t="s">
        <v>3819</v>
      </c>
      <c r="F1751" s="199" t="s">
        <v>3572</v>
      </c>
      <c r="G1751" s="170">
        <v>1</v>
      </c>
      <c r="H1751" s="214">
        <v>7</v>
      </c>
      <c r="I1751" s="172">
        <f>TRUNC(G1751*H1751,2)</f>
        <v>7</v>
      </c>
    </row>
    <row r="1752" spans="2:9">
      <c r="B1752" s="202"/>
      <c r="C1752" s="203"/>
      <c r="D1752" s="203"/>
      <c r="E1752" s="204"/>
      <c r="F1752" s="203"/>
      <c r="G1752" s="183"/>
      <c r="H1752" s="205"/>
      <c r="I1752" s="206"/>
    </row>
    <row r="1753" spans="2:9" ht="15">
      <c r="B1753" s="164" t="s">
        <v>3820</v>
      </c>
      <c r="C1753" s="59"/>
      <c r="D1753" s="59"/>
      <c r="E1753" s="46" t="s">
        <v>12732</v>
      </c>
      <c r="F1753" s="47" t="s">
        <v>53</v>
      </c>
      <c r="G1753" s="165"/>
      <c r="H1753" s="166"/>
      <c r="I1753" s="167">
        <f>SUM(I1754:I1756)</f>
        <v>10.46</v>
      </c>
    </row>
    <row r="1754" spans="2:9" ht="14.25" customHeight="1">
      <c r="B1754" s="49" t="s">
        <v>3564</v>
      </c>
      <c r="C1754" s="50" t="s">
        <v>3565</v>
      </c>
      <c r="D1754" s="54">
        <v>88247</v>
      </c>
      <c r="E1754" s="168" t="str">
        <f>IF($D1754&lt;&gt;"",VLOOKUP($D1754,'SINAPI JANEIRO-2022'!$A$1:G114034,2,FALSE),"")</f>
        <v>AUXILIAR DE ELETRICISTA COM ENCARGOS COMPLEMENTARES</v>
      </c>
      <c r="F1754" s="169" t="str">
        <f>IF($D1754&lt;&gt;"",VLOOKUP($D1754,'SINAPI JANEIRO-2022'!$1:$1048576,3,FALSE),"")</f>
        <v>H</v>
      </c>
      <c r="G1754" s="170">
        <v>0.1</v>
      </c>
      <c r="H1754" s="171">
        <f>IF($D1754&lt;&gt;"",VLOOKUP($D1754,'SINAPI JANEIRO-2022'!$1:$1048576,4,FALSE),"")</f>
        <v>15.19</v>
      </c>
      <c r="I1754" s="172">
        <f t="shared" ref="I1754:I1755" si="291">TRUNC(G1754*H1754,2)</f>
        <v>1.51</v>
      </c>
    </row>
    <row r="1755" spans="2:9" ht="51" customHeight="1">
      <c r="B1755" s="49" t="s">
        <v>3564</v>
      </c>
      <c r="C1755" s="50" t="s">
        <v>3565</v>
      </c>
      <c r="D1755" s="54">
        <v>88264</v>
      </c>
      <c r="E1755" s="168" t="str">
        <f>IF($D1755&lt;&gt;"",VLOOKUP($D1755,'SINAPI JANEIRO-2022'!$A$1:G114035,2,FALSE),"")</f>
        <v>ELETRICISTA COM ENCARGOS COMPLEMENTARES</v>
      </c>
      <c r="F1755" s="169" t="str">
        <f>IF($D1755&lt;&gt;"",VLOOKUP($D1755,'SINAPI JANEIRO-2022'!$1:$1048576,3,FALSE),"")</f>
        <v>H</v>
      </c>
      <c r="G1755" s="170">
        <v>0.1</v>
      </c>
      <c r="H1755" s="171">
        <f>IF($D1755&lt;&gt;"",VLOOKUP($D1755,'SINAPI JANEIRO-2022'!$1:$1048576,4,FALSE),"")</f>
        <v>19.53</v>
      </c>
      <c r="I1755" s="172">
        <f t="shared" si="291"/>
        <v>1.95</v>
      </c>
    </row>
    <row r="1756" spans="2:9">
      <c r="B1756" s="49"/>
      <c r="C1756" s="50" t="s">
        <v>3577</v>
      </c>
      <c r="D1756" s="54"/>
      <c r="E1756" s="52" t="s">
        <v>3821</v>
      </c>
      <c r="F1756" s="199" t="s">
        <v>3572</v>
      </c>
      <c r="G1756" s="170">
        <v>1</v>
      </c>
      <c r="H1756" s="214">
        <v>7</v>
      </c>
      <c r="I1756" s="172">
        <f>TRUNC(G1756*H1756,2)</f>
        <v>7</v>
      </c>
    </row>
    <row r="1757" spans="2:9">
      <c r="B1757" s="202"/>
      <c r="C1757" s="203"/>
      <c r="D1757" s="203"/>
      <c r="E1757" s="204"/>
      <c r="F1757" s="203"/>
      <c r="G1757" s="183"/>
      <c r="H1757" s="205"/>
      <c r="I1757" s="206"/>
    </row>
    <row r="1758" spans="2:9" ht="15">
      <c r="B1758" s="164" t="s">
        <v>3822</v>
      </c>
      <c r="C1758" s="59"/>
      <c r="D1758" s="59"/>
      <c r="E1758" s="46" t="s">
        <v>12733</v>
      </c>
      <c r="F1758" s="47" t="s">
        <v>53</v>
      </c>
      <c r="G1758" s="165"/>
      <c r="H1758" s="166"/>
      <c r="I1758" s="167">
        <f>SUM(I1759:I1761)</f>
        <v>10.46</v>
      </c>
    </row>
    <row r="1759" spans="2:9" ht="14.25" customHeight="1">
      <c r="B1759" s="49" t="s">
        <v>3564</v>
      </c>
      <c r="C1759" s="50" t="s">
        <v>3565</v>
      </c>
      <c r="D1759" s="54">
        <v>88247</v>
      </c>
      <c r="E1759" s="168" t="str">
        <f>IF($D1759&lt;&gt;"",VLOOKUP($D1759,'SINAPI JANEIRO-2022'!$A$1:G114039,2,FALSE),"")</f>
        <v>AUXILIAR DE ELETRICISTA COM ENCARGOS COMPLEMENTARES</v>
      </c>
      <c r="F1759" s="169" t="str">
        <f>IF($D1759&lt;&gt;"",VLOOKUP($D1759,'SINAPI JANEIRO-2022'!$1:$1048576,3,FALSE),"")</f>
        <v>H</v>
      </c>
      <c r="G1759" s="170">
        <v>0.1</v>
      </c>
      <c r="H1759" s="171">
        <f>IF($D1759&lt;&gt;"",VLOOKUP($D1759,'SINAPI JANEIRO-2022'!$1:$1048576,4,FALSE),"")</f>
        <v>15.19</v>
      </c>
      <c r="I1759" s="172">
        <f t="shared" ref="I1759:I1760" si="292">TRUNC(G1759*H1759,2)</f>
        <v>1.51</v>
      </c>
    </row>
    <row r="1760" spans="2:9" ht="75.75" customHeight="1">
      <c r="B1760" s="49" t="s">
        <v>3564</v>
      </c>
      <c r="C1760" s="50" t="s">
        <v>3565</v>
      </c>
      <c r="D1760" s="54">
        <v>88264</v>
      </c>
      <c r="E1760" s="168" t="str">
        <f>IF($D1760&lt;&gt;"",VLOOKUP($D1760,'SINAPI JANEIRO-2022'!$A$1:G114040,2,FALSE),"")</f>
        <v>ELETRICISTA COM ENCARGOS COMPLEMENTARES</v>
      </c>
      <c r="F1760" s="169" t="str">
        <f>IF($D1760&lt;&gt;"",VLOOKUP($D1760,'SINAPI JANEIRO-2022'!$1:$1048576,3,FALSE),"")</f>
        <v>H</v>
      </c>
      <c r="G1760" s="170">
        <v>0.1</v>
      </c>
      <c r="H1760" s="171">
        <f>IF($D1760&lt;&gt;"",VLOOKUP($D1760,'SINAPI JANEIRO-2022'!$1:$1048576,4,FALSE),"")</f>
        <v>19.53</v>
      </c>
      <c r="I1760" s="172">
        <f t="shared" si="292"/>
        <v>1.95</v>
      </c>
    </row>
    <row r="1761" spans="2:9">
      <c r="B1761" s="49"/>
      <c r="C1761" s="50" t="s">
        <v>3577</v>
      </c>
      <c r="D1761" s="54"/>
      <c r="E1761" s="52" t="s">
        <v>3823</v>
      </c>
      <c r="F1761" s="199" t="s">
        <v>3572</v>
      </c>
      <c r="G1761" s="170">
        <v>1</v>
      </c>
      <c r="H1761" s="214">
        <v>7</v>
      </c>
      <c r="I1761" s="172">
        <f>TRUNC(G1761*H1761,2)</f>
        <v>7</v>
      </c>
    </row>
    <row r="1762" spans="2:9">
      <c r="B1762" s="202"/>
      <c r="C1762" s="203"/>
      <c r="D1762" s="203"/>
      <c r="E1762" s="204"/>
      <c r="F1762" s="203"/>
      <c r="G1762" s="183"/>
      <c r="H1762" s="205"/>
      <c r="I1762" s="206"/>
    </row>
    <row r="1763" spans="2:9" ht="59.25" customHeight="1">
      <c r="B1763" s="164" t="s">
        <v>3824</v>
      </c>
      <c r="C1763" s="59"/>
      <c r="D1763" s="59"/>
      <c r="E1763" s="46" t="s">
        <v>12734</v>
      </c>
      <c r="F1763" s="47" t="s">
        <v>53</v>
      </c>
      <c r="G1763" s="165"/>
      <c r="H1763" s="166"/>
      <c r="I1763" s="167">
        <f>SUM(I1764:I1766)</f>
        <v>10.46</v>
      </c>
    </row>
    <row r="1764" spans="2:9">
      <c r="B1764" s="49" t="s">
        <v>3564</v>
      </c>
      <c r="C1764" s="50" t="s">
        <v>3565</v>
      </c>
      <c r="D1764" s="54">
        <v>88247</v>
      </c>
      <c r="E1764" s="168" t="str">
        <f>IF($D1764&lt;&gt;"",VLOOKUP($D1764,'SINAPI JANEIRO-2022'!$A$1:G114044,2,FALSE),"")</f>
        <v>AUXILIAR DE ELETRICISTA COM ENCARGOS COMPLEMENTARES</v>
      </c>
      <c r="F1764" s="169" t="str">
        <f>IF($D1764&lt;&gt;"",VLOOKUP($D1764,'SINAPI JANEIRO-2022'!$1:$1048576,3,FALSE),"")</f>
        <v>H</v>
      </c>
      <c r="G1764" s="170">
        <v>0.1</v>
      </c>
      <c r="H1764" s="171">
        <f>IF($D1764&lt;&gt;"",VLOOKUP($D1764,'SINAPI JANEIRO-2022'!$1:$1048576,4,FALSE),"")</f>
        <v>15.19</v>
      </c>
      <c r="I1764" s="172">
        <f t="shared" ref="I1764:I1765" si="293">TRUNC(G1764*H1764,2)</f>
        <v>1.51</v>
      </c>
    </row>
    <row r="1765" spans="2:9" ht="14.25" customHeight="1">
      <c r="B1765" s="49" t="s">
        <v>3564</v>
      </c>
      <c r="C1765" s="50" t="s">
        <v>3565</v>
      </c>
      <c r="D1765" s="54">
        <v>88264</v>
      </c>
      <c r="E1765" s="168" t="str">
        <f>IF($D1765&lt;&gt;"",VLOOKUP($D1765,'SINAPI JANEIRO-2022'!$A$1:G114045,2,FALSE),"")</f>
        <v>ELETRICISTA COM ENCARGOS COMPLEMENTARES</v>
      </c>
      <c r="F1765" s="169" t="str">
        <f>IF($D1765&lt;&gt;"",VLOOKUP($D1765,'SINAPI JANEIRO-2022'!$1:$1048576,3,FALSE),"")</f>
        <v>H</v>
      </c>
      <c r="G1765" s="170">
        <v>0.1</v>
      </c>
      <c r="H1765" s="171">
        <f>IF($D1765&lt;&gt;"",VLOOKUP($D1765,'SINAPI JANEIRO-2022'!$1:$1048576,4,FALSE),"")</f>
        <v>19.53</v>
      </c>
      <c r="I1765" s="172">
        <f t="shared" si="293"/>
        <v>1.95</v>
      </c>
    </row>
    <row r="1766" spans="2:9" ht="25.5" customHeight="1">
      <c r="B1766" s="49"/>
      <c r="C1766" s="50" t="s">
        <v>3577</v>
      </c>
      <c r="D1766" s="54"/>
      <c r="E1766" s="52" t="s">
        <v>3825</v>
      </c>
      <c r="F1766" s="199" t="s">
        <v>3572</v>
      </c>
      <c r="G1766" s="170">
        <v>1</v>
      </c>
      <c r="H1766" s="214">
        <v>7</v>
      </c>
      <c r="I1766" s="172">
        <f>TRUNC(G1766*H1766,2)</f>
        <v>7</v>
      </c>
    </row>
    <row r="1767" spans="2:9">
      <c r="B1767" s="202"/>
      <c r="C1767" s="203"/>
      <c r="D1767" s="203"/>
      <c r="E1767" s="204"/>
      <c r="F1767" s="203"/>
      <c r="G1767" s="183"/>
      <c r="H1767" s="205"/>
      <c r="I1767" s="206"/>
    </row>
    <row r="1768" spans="2:9" ht="15">
      <c r="B1768" s="164" t="s">
        <v>3826</v>
      </c>
      <c r="C1768" s="59"/>
      <c r="D1768" s="59"/>
      <c r="E1768" s="46" t="s">
        <v>12735</v>
      </c>
      <c r="F1768" s="47" t="s">
        <v>53</v>
      </c>
      <c r="G1768" s="165"/>
      <c r="H1768" s="166"/>
      <c r="I1768" s="167">
        <f>SUM(I1769:I1771)</f>
        <v>10.46</v>
      </c>
    </row>
    <row r="1769" spans="2:9" ht="25.5" customHeight="1">
      <c r="B1769" s="49" t="s">
        <v>3564</v>
      </c>
      <c r="C1769" s="50" t="s">
        <v>3565</v>
      </c>
      <c r="D1769" s="54">
        <v>88247</v>
      </c>
      <c r="E1769" s="168" t="str">
        <f>IF($D1769&lt;&gt;"",VLOOKUP($D1769,'SINAPI JANEIRO-2022'!$A$1:G114049,2,FALSE),"")</f>
        <v>AUXILIAR DE ELETRICISTA COM ENCARGOS COMPLEMENTARES</v>
      </c>
      <c r="F1769" s="169" t="str">
        <f>IF($D1769&lt;&gt;"",VLOOKUP($D1769,'SINAPI JANEIRO-2022'!$1:$1048576,3,FALSE),"")</f>
        <v>H</v>
      </c>
      <c r="G1769" s="170">
        <v>0.1</v>
      </c>
      <c r="H1769" s="171">
        <f>IF($D1769&lt;&gt;"",VLOOKUP($D1769,'SINAPI JANEIRO-2022'!$1:$1048576,4,FALSE),"")</f>
        <v>15.19</v>
      </c>
      <c r="I1769" s="172">
        <f t="shared" ref="I1769:I1770" si="294">TRUNC(G1769*H1769,2)</f>
        <v>1.51</v>
      </c>
    </row>
    <row r="1770" spans="2:9" ht="14.25" customHeight="1">
      <c r="B1770" s="49" t="s">
        <v>3564</v>
      </c>
      <c r="C1770" s="50" t="s">
        <v>3565</v>
      </c>
      <c r="D1770" s="54">
        <v>88264</v>
      </c>
      <c r="E1770" s="168" t="str">
        <f>IF($D1770&lt;&gt;"",VLOOKUP($D1770,'SINAPI JANEIRO-2022'!$A$1:G114050,2,FALSE),"")</f>
        <v>ELETRICISTA COM ENCARGOS COMPLEMENTARES</v>
      </c>
      <c r="F1770" s="169" t="str">
        <f>IF($D1770&lt;&gt;"",VLOOKUP($D1770,'SINAPI JANEIRO-2022'!$1:$1048576,3,FALSE),"")</f>
        <v>H</v>
      </c>
      <c r="G1770" s="170">
        <v>0.1</v>
      </c>
      <c r="H1770" s="171">
        <f>IF($D1770&lt;&gt;"",VLOOKUP($D1770,'SINAPI JANEIRO-2022'!$1:$1048576,4,FALSE),"")</f>
        <v>19.53</v>
      </c>
      <c r="I1770" s="172">
        <f t="shared" si="294"/>
        <v>1.95</v>
      </c>
    </row>
    <row r="1771" spans="2:9" ht="25.5" customHeight="1">
      <c r="B1771" s="49"/>
      <c r="C1771" s="50" t="s">
        <v>3577</v>
      </c>
      <c r="D1771" s="54"/>
      <c r="E1771" s="52" t="s">
        <v>3827</v>
      </c>
      <c r="F1771" s="199" t="s">
        <v>3572</v>
      </c>
      <c r="G1771" s="170">
        <v>1</v>
      </c>
      <c r="H1771" s="214">
        <v>7</v>
      </c>
      <c r="I1771" s="172">
        <f>TRUNC(G1771*H1771,2)</f>
        <v>7</v>
      </c>
    </row>
    <row r="1772" spans="2:9">
      <c r="B1772" s="202"/>
      <c r="C1772" s="203"/>
      <c r="D1772" s="203"/>
      <c r="E1772" s="204"/>
      <c r="F1772" s="203"/>
      <c r="G1772" s="183"/>
      <c r="H1772" s="205"/>
      <c r="I1772" s="206"/>
    </row>
    <row r="1773" spans="2:9" ht="15">
      <c r="B1773" s="164" t="s">
        <v>3828</v>
      </c>
      <c r="C1773" s="59"/>
      <c r="D1773" s="59"/>
      <c r="E1773" s="46" t="s">
        <v>12736</v>
      </c>
      <c r="F1773" s="47" t="s">
        <v>53</v>
      </c>
      <c r="G1773" s="165"/>
      <c r="H1773" s="166"/>
      <c r="I1773" s="167">
        <f>SUM(I1774:I1776)</f>
        <v>6.03</v>
      </c>
    </row>
    <row r="1774" spans="2:9" ht="25.5" customHeight="1">
      <c r="B1774" s="49" t="s">
        <v>3564</v>
      </c>
      <c r="C1774" s="50" t="s">
        <v>3565</v>
      </c>
      <c r="D1774" s="54">
        <v>88264</v>
      </c>
      <c r="E1774" s="168" t="str">
        <f>IF($D1774&lt;&gt;"",VLOOKUP($D1774,'SINAPI JANEIRO-2022'!$A$1:G114054,2,FALSE),"")</f>
        <v>ELETRICISTA COM ENCARGOS COMPLEMENTARES</v>
      </c>
      <c r="F1774" s="169" t="str">
        <f>IF($D1774&lt;&gt;"",VLOOKUP($D1774,'SINAPI JANEIRO-2022'!$1:$1048576,3,FALSE),"")</f>
        <v>H</v>
      </c>
      <c r="G1774" s="170">
        <v>0.03</v>
      </c>
      <c r="H1774" s="171">
        <f>IF($D1774&lt;&gt;"",VLOOKUP($D1774,'SINAPI JANEIRO-2022'!$1:$1048576,4,FALSE),"")</f>
        <v>19.53</v>
      </c>
      <c r="I1774" s="172">
        <f t="shared" ref="I1774:I1775" si="295">TRUNC(G1774*H1774,2)</f>
        <v>0.57999999999999996</v>
      </c>
    </row>
    <row r="1775" spans="2:9" ht="14.25" customHeight="1">
      <c r="B1775" s="49" t="s">
        <v>3564</v>
      </c>
      <c r="C1775" s="50" t="s">
        <v>3565</v>
      </c>
      <c r="D1775" s="54">
        <v>88316</v>
      </c>
      <c r="E1775" s="168" t="str">
        <f>IF($D1775&lt;&gt;"",VLOOKUP($D1775,'SINAPI JANEIRO-2022'!$A$1:G114055,2,FALSE),"")</f>
        <v>SERVENTE COM ENCARGOS COMPLEMENTARES</v>
      </c>
      <c r="F1775" s="169" t="str">
        <f>IF($D1775&lt;&gt;"",VLOOKUP($D1775,'SINAPI JANEIRO-2022'!$1:$1048576,3,FALSE),"")</f>
        <v>H</v>
      </c>
      <c r="G1775" s="170">
        <v>0.03</v>
      </c>
      <c r="H1775" s="171">
        <f>IF($D1775&lt;&gt;"",VLOOKUP($D1775,'SINAPI JANEIRO-2022'!$1:$1048576,4,FALSE),"")</f>
        <v>15.16</v>
      </c>
      <c r="I1775" s="172">
        <f t="shared" si="295"/>
        <v>0.45</v>
      </c>
    </row>
    <row r="1776" spans="2:9" ht="25.5" customHeight="1">
      <c r="B1776" s="49"/>
      <c r="C1776" s="50" t="s">
        <v>3577</v>
      </c>
      <c r="D1776" s="54"/>
      <c r="E1776" s="52" t="s">
        <v>3829</v>
      </c>
      <c r="F1776" s="199" t="s">
        <v>3572</v>
      </c>
      <c r="G1776" s="170">
        <v>1</v>
      </c>
      <c r="H1776" s="214">
        <v>5</v>
      </c>
      <c r="I1776" s="172">
        <f>TRUNC(G1776*H1776,2)</f>
        <v>5</v>
      </c>
    </row>
    <row r="1777" spans="2:9">
      <c r="B1777" s="202"/>
      <c r="C1777" s="203"/>
      <c r="D1777" s="203"/>
      <c r="E1777" s="204"/>
      <c r="F1777" s="203"/>
      <c r="G1777" s="183"/>
      <c r="H1777" s="205"/>
      <c r="I1777" s="206"/>
    </row>
    <row r="1778" spans="2:9" ht="15">
      <c r="B1778" s="164" t="s">
        <v>3830</v>
      </c>
      <c r="C1778" s="59"/>
      <c r="D1778" s="59"/>
      <c r="E1778" s="46" t="s">
        <v>12737</v>
      </c>
      <c r="F1778" s="47" t="s">
        <v>53</v>
      </c>
      <c r="G1778" s="165"/>
      <c r="H1778" s="166"/>
      <c r="I1778" s="167">
        <f>SUM(I1779:I1781)</f>
        <v>7.22</v>
      </c>
    </row>
    <row r="1779" spans="2:9" ht="25.5" customHeight="1">
      <c r="B1779" s="49" t="s">
        <v>3564</v>
      </c>
      <c r="C1779" s="50" t="s">
        <v>3565</v>
      </c>
      <c r="D1779" s="54">
        <v>88264</v>
      </c>
      <c r="E1779" s="168" t="str">
        <f>IF($D1779&lt;&gt;"",VLOOKUP($D1779,'SINAPI JANEIRO-2022'!$A$1:G114059,2,FALSE),"")</f>
        <v>ELETRICISTA COM ENCARGOS COMPLEMENTARES</v>
      </c>
      <c r="F1779" s="169" t="str">
        <f>IF($D1779&lt;&gt;"",VLOOKUP($D1779,'SINAPI JANEIRO-2022'!$1:$1048576,3,FALSE),"")</f>
        <v>H</v>
      </c>
      <c r="G1779" s="170">
        <v>0.05</v>
      </c>
      <c r="H1779" s="171">
        <f>IF($D1779&lt;&gt;"",VLOOKUP($D1779,'SINAPI JANEIRO-2022'!$1:$1048576,4,FALSE),"")</f>
        <v>19.53</v>
      </c>
      <c r="I1779" s="172">
        <f t="shared" ref="I1779:I1780" si="296">TRUNC(G1779*H1779,2)</f>
        <v>0.97</v>
      </c>
    </row>
    <row r="1780" spans="2:9" ht="14.25" customHeight="1">
      <c r="B1780" s="49" t="s">
        <v>3564</v>
      </c>
      <c r="C1780" s="50" t="s">
        <v>3565</v>
      </c>
      <c r="D1780" s="54">
        <v>88316</v>
      </c>
      <c r="E1780" s="168" t="str">
        <f>IF($D1780&lt;&gt;"",VLOOKUP($D1780,'SINAPI JANEIRO-2022'!$A$1:G114060,2,FALSE),"")</f>
        <v>SERVENTE COM ENCARGOS COMPLEMENTARES</v>
      </c>
      <c r="F1780" s="169" t="str">
        <f>IF($D1780&lt;&gt;"",VLOOKUP($D1780,'SINAPI JANEIRO-2022'!$1:$1048576,3,FALSE),"")</f>
        <v>H</v>
      </c>
      <c r="G1780" s="170">
        <v>0.05</v>
      </c>
      <c r="H1780" s="171">
        <f>IF($D1780&lt;&gt;"",VLOOKUP($D1780,'SINAPI JANEIRO-2022'!$1:$1048576,4,FALSE),"")</f>
        <v>15.16</v>
      </c>
      <c r="I1780" s="172">
        <f t="shared" si="296"/>
        <v>0.75</v>
      </c>
    </row>
    <row r="1781" spans="2:9" ht="25.5" customHeight="1">
      <c r="B1781" s="49"/>
      <c r="C1781" s="50" t="s">
        <v>3577</v>
      </c>
      <c r="D1781" s="54"/>
      <c r="E1781" s="52" t="s">
        <v>3831</v>
      </c>
      <c r="F1781" s="199" t="s">
        <v>3572</v>
      </c>
      <c r="G1781" s="170">
        <v>1</v>
      </c>
      <c r="H1781" s="214">
        <v>5.5</v>
      </c>
      <c r="I1781" s="172">
        <f>TRUNC(G1781*H1781,2)</f>
        <v>5.5</v>
      </c>
    </row>
    <row r="1782" spans="2:9">
      <c r="B1782" s="202"/>
      <c r="C1782" s="203"/>
      <c r="D1782" s="203"/>
      <c r="E1782" s="204"/>
      <c r="F1782" s="203"/>
      <c r="G1782" s="183"/>
      <c r="H1782" s="203"/>
      <c r="I1782" s="206"/>
    </row>
    <row r="1783" spans="2:9" ht="15">
      <c r="B1783" s="164" t="s">
        <v>3832</v>
      </c>
      <c r="C1783" s="59"/>
      <c r="D1783" s="59"/>
      <c r="E1783" s="46" t="s">
        <v>12738</v>
      </c>
      <c r="F1783" s="47" t="s">
        <v>53</v>
      </c>
      <c r="G1783" s="165"/>
      <c r="H1783" s="48"/>
      <c r="I1783" s="167">
        <f>SUM(I1784:I1786)</f>
        <v>7.22</v>
      </c>
    </row>
    <row r="1784" spans="2:9" ht="25.5" customHeight="1">
      <c r="B1784" s="49" t="s">
        <v>3564</v>
      </c>
      <c r="C1784" s="50" t="s">
        <v>3565</v>
      </c>
      <c r="D1784" s="54">
        <v>88264</v>
      </c>
      <c r="E1784" s="168" t="str">
        <f>IF($D1784&lt;&gt;"",VLOOKUP($D1784,'SINAPI JANEIRO-2022'!$A$1:G114064,2,FALSE),"")</f>
        <v>ELETRICISTA COM ENCARGOS COMPLEMENTARES</v>
      </c>
      <c r="F1784" s="169" t="str">
        <f>IF($D1784&lt;&gt;"",VLOOKUP($D1784,'SINAPI JANEIRO-2022'!$1:$1048576,3,FALSE),"")</f>
        <v>H</v>
      </c>
      <c r="G1784" s="170">
        <v>0.05</v>
      </c>
      <c r="H1784" s="171">
        <f>IF($D1784&lt;&gt;"",VLOOKUP($D1784,'SINAPI JANEIRO-2022'!$1:$1048576,4,FALSE),"")</f>
        <v>19.53</v>
      </c>
      <c r="I1784" s="172">
        <f t="shared" ref="I1784:I1785" si="297">TRUNC(G1784*H1784,2)</f>
        <v>0.97</v>
      </c>
    </row>
    <row r="1785" spans="2:9" ht="14.25" customHeight="1">
      <c r="B1785" s="49" t="s">
        <v>3564</v>
      </c>
      <c r="C1785" s="50" t="s">
        <v>3565</v>
      </c>
      <c r="D1785" s="54">
        <v>88316</v>
      </c>
      <c r="E1785" s="168" t="str">
        <f>IF($D1785&lt;&gt;"",VLOOKUP($D1785,'SINAPI JANEIRO-2022'!$A$1:G114065,2,FALSE),"")</f>
        <v>SERVENTE COM ENCARGOS COMPLEMENTARES</v>
      </c>
      <c r="F1785" s="169" t="str">
        <f>IF($D1785&lt;&gt;"",VLOOKUP($D1785,'SINAPI JANEIRO-2022'!$1:$1048576,3,FALSE),"")</f>
        <v>H</v>
      </c>
      <c r="G1785" s="170">
        <v>0.05</v>
      </c>
      <c r="H1785" s="171">
        <f>IF($D1785&lt;&gt;"",VLOOKUP($D1785,'SINAPI JANEIRO-2022'!$1:$1048576,4,FALSE),"")</f>
        <v>15.16</v>
      </c>
      <c r="I1785" s="172">
        <f t="shared" si="297"/>
        <v>0.75</v>
      </c>
    </row>
    <row r="1786" spans="2:9" ht="25.5" customHeight="1">
      <c r="B1786" s="49"/>
      <c r="C1786" s="50" t="s">
        <v>3577</v>
      </c>
      <c r="D1786" s="54"/>
      <c r="E1786" s="52" t="s">
        <v>3833</v>
      </c>
      <c r="F1786" s="199" t="s">
        <v>3572</v>
      </c>
      <c r="G1786" s="170">
        <v>1</v>
      </c>
      <c r="H1786" s="214">
        <v>5.5</v>
      </c>
      <c r="I1786" s="172">
        <f>TRUNC(G1786*H1786,2)</f>
        <v>5.5</v>
      </c>
    </row>
    <row r="1787" spans="2:9">
      <c r="B1787" s="180"/>
      <c r="C1787" s="181"/>
      <c r="D1787" s="181"/>
      <c r="E1787" s="182"/>
      <c r="F1787" s="181"/>
      <c r="G1787" s="183"/>
      <c r="H1787" s="181"/>
      <c r="I1787" s="185"/>
    </row>
    <row r="1788" spans="2:9" ht="15">
      <c r="B1788" s="164" t="s">
        <v>3834</v>
      </c>
      <c r="C1788" s="59"/>
      <c r="D1788" s="59"/>
      <c r="E1788" s="46" t="s">
        <v>12109</v>
      </c>
      <c r="F1788" s="47" t="s">
        <v>53</v>
      </c>
      <c r="G1788" s="165"/>
      <c r="H1788" s="48"/>
      <c r="I1788" s="167">
        <f>SUM(I1789:I1791)</f>
        <v>14.92</v>
      </c>
    </row>
    <row r="1789" spans="2:9" ht="25.5" customHeight="1">
      <c r="B1789" s="49" t="s">
        <v>3564</v>
      </c>
      <c r="C1789" s="50" t="s">
        <v>3565</v>
      </c>
      <c r="D1789" s="54">
        <v>88247</v>
      </c>
      <c r="E1789" s="168" t="str">
        <f>IF($D1789&lt;&gt;"",VLOOKUP($D1789,'SINAPI JANEIRO-2022'!$A$1:G114069,2,FALSE),"")</f>
        <v>AUXILIAR DE ELETRICISTA COM ENCARGOS COMPLEMENTARES</v>
      </c>
      <c r="F1789" s="169" t="str">
        <f>IF($D1789&lt;&gt;"",VLOOKUP($D1789,'SINAPI JANEIRO-2022'!$1:$1048576,3,FALSE),"")</f>
        <v>H</v>
      </c>
      <c r="G1789" s="170">
        <v>0.2</v>
      </c>
      <c r="H1789" s="171">
        <f>IF($D1789&lt;&gt;"",VLOOKUP($D1789,'SINAPI JANEIRO-2022'!$1:$1048576,4,FALSE),"")</f>
        <v>15.19</v>
      </c>
      <c r="I1789" s="172">
        <f t="shared" ref="I1789:I1791" si="298">TRUNC(G1789*H1789,2)</f>
        <v>3.03</v>
      </c>
    </row>
    <row r="1790" spans="2:9" ht="14.25" customHeight="1">
      <c r="B1790" s="49" t="s">
        <v>3564</v>
      </c>
      <c r="C1790" s="50" t="s">
        <v>3565</v>
      </c>
      <c r="D1790" s="54">
        <v>88264</v>
      </c>
      <c r="E1790" s="168" t="str">
        <f>IF($D1790&lt;&gt;"",VLOOKUP($D1790,'SINAPI JANEIRO-2022'!$A$1:G114070,2,FALSE),"")</f>
        <v>ELETRICISTA COM ENCARGOS COMPLEMENTARES</v>
      </c>
      <c r="F1790" s="169" t="str">
        <f>IF($D1790&lt;&gt;"",VLOOKUP($D1790,'SINAPI JANEIRO-2022'!$1:$1048576,3,FALSE),"")</f>
        <v>H</v>
      </c>
      <c r="G1790" s="170">
        <v>0.2</v>
      </c>
      <c r="H1790" s="171">
        <f>IF($D1790&lt;&gt;"",VLOOKUP($D1790,'SINAPI JANEIRO-2022'!$1:$1048576,4,FALSE),"")</f>
        <v>19.53</v>
      </c>
      <c r="I1790" s="172">
        <f t="shared" si="298"/>
        <v>3.9</v>
      </c>
    </row>
    <row r="1791" spans="2:9" ht="25.5" customHeight="1">
      <c r="B1791" s="49" t="s">
        <v>3576</v>
      </c>
      <c r="C1791" s="50" t="s">
        <v>3565</v>
      </c>
      <c r="D1791" s="54">
        <v>7528</v>
      </c>
      <c r="E1791" s="168" t="str">
        <f>IF($D1791&lt;&gt;"",VLOOKUP($D1791,'SINAPI JANEIRO-2022'!$A$1:G114071,2,FALSE),"")</f>
        <v>TOMADA 2P+T 10A, 250V, CONJUNTO MONTADO PARA EMBUTIR 4" X 2" (PLACA + SUPORTE + MODULO)</v>
      </c>
      <c r="F1791" s="169" t="str">
        <f>IF($D1791&lt;&gt;"",VLOOKUP($D1791,'SINAPI JANEIRO-2022'!$1:$1048576,3,FALSE),"")</f>
        <v xml:space="preserve">UN    </v>
      </c>
      <c r="G1791" s="170">
        <v>1</v>
      </c>
      <c r="H1791" s="171">
        <f>IF($D1791&lt;&gt;"",VLOOKUP($D1791,'SINAPI JANEIRO-2022'!$1:$1048576,4,FALSE),"")</f>
        <v>7.99</v>
      </c>
      <c r="I1791" s="172">
        <f t="shared" si="298"/>
        <v>7.99</v>
      </c>
    </row>
    <row r="1792" spans="2:9">
      <c r="B1792" s="180"/>
      <c r="C1792" s="181"/>
      <c r="D1792" s="181"/>
      <c r="E1792" s="182"/>
      <c r="F1792" s="181"/>
      <c r="G1792" s="183"/>
      <c r="H1792" s="181"/>
      <c r="I1792" s="185"/>
    </row>
    <row r="1793" spans="2:9" ht="15">
      <c r="B1793" s="164" t="s">
        <v>3835</v>
      </c>
      <c r="C1793" s="59"/>
      <c r="D1793" s="59"/>
      <c r="E1793" s="46" t="s">
        <v>12110</v>
      </c>
      <c r="F1793" s="47" t="s">
        <v>53</v>
      </c>
      <c r="G1793" s="165"/>
      <c r="H1793" s="48"/>
      <c r="I1793" s="167">
        <f>SUM(I1794:I1796)</f>
        <v>22.509999999999998</v>
      </c>
    </row>
    <row r="1794" spans="2:9" ht="25.5" customHeight="1">
      <c r="B1794" s="49" t="s">
        <v>3564</v>
      </c>
      <c r="C1794" s="50" t="s">
        <v>3565</v>
      </c>
      <c r="D1794" s="54">
        <v>88247</v>
      </c>
      <c r="E1794" s="168" t="str">
        <f>IF($D1794&lt;&gt;"",VLOOKUP($D1794,'SINAPI JANEIRO-2022'!$A$1:G114074,2,FALSE),"")</f>
        <v>AUXILIAR DE ELETRICISTA COM ENCARGOS COMPLEMENTARES</v>
      </c>
      <c r="F1794" s="169" t="str">
        <f>IF($D1794&lt;&gt;"",VLOOKUP($D1794,'SINAPI JANEIRO-2022'!$1:$1048576,3,FALSE),"")</f>
        <v>H</v>
      </c>
      <c r="G1794" s="170">
        <v>0.25</v>
      </c>
      <c r="H1794" s="171">
        <f>IF($D1794&lt;&gt;"",VLOOKUP($D1794,'SINAPI JANEIRO-2022'!$1:$1048576,4,FALSE),"")</f>
        <v>15.19</v>
      </c>
      <c r="I1794" s="172">
        <f t="shared" ref="I1794:I1796" si="299">TRUNC(G1794*H1794,2)</f>
        <v>3.79</v>
      </c>
    </row>
    <row r="1795" spans="2:9" ht="14.25" customHeight="1">
      <c r="B1795" s="49" t="s">
        <v>3564</v>
      </c>
      <c r="C1795" s="50" t="s">
        <v>3565</v>
      </c>
      <c r="D1795" s="54">
        <v>88264</v>
      </c>
      <c r="E1795" s="168" t="str">
        <f>IF($D1795&lt;&gt;"",VLOOKUP($D1795,'SINAPI JANEIRO-2022'!$A$1:G114075,2,FALSE),"")</f>
        <v>ELETRICISTA COM ENCARGOS COMPLEMENTARES</v>
      </c>
      <c r="F1795" s="169" t="str">
        <f>IF($D1795&lt;&gt;"",VLOOKUP($D1795,'SINAPI JANEIRO-2022'!$1:$1048576,3,FALSE),"")</f>
        <v>H</v>
      </c>
      <c r="G1795" s="170">
        <v>0.25</v>
      </c>
      <c r="H1795" s="171">
        <f>IF($D1795&lt;&gt;"",VLOOKUP($D1795,'SINAPI JANEIRO-2022'!$1:$1048576,4,FALSE),"")</f>
        <v>19.53</v>
      </c>
      <c r="I1795" s="172">
        <f t="shared" si="299"/>
        <v>4.88</v>
      </c>
    </row>
    <row r="1796" spans="2:9" ht="25.5" customHeight="1">
      <c r="B1796" s="49" t="s">
        <v>3576</v>
      </c>
      <c r="C1796" s="50" t="s">
        <v>3565</v>
      </c>
      <c r="D1796" s="54">
        <v>38075</v>
      </c>
      <c r="E1796" s="168" t="str">
        <f>IF($D1796&lt;&gt;"",VLOOKUP($D1796,'SINAPI JANEIRO-2022'!$A$1:G114076,2,FALSE),"")</f>
        <v>TOMADA 2P+T 20A 250V, CONJUNTO MONTADO PARA EMBUTIR 4" X 2" (PLACA + SUPORTE + MODULO)</v>
      </c>
      <c r="F1796" s="169" t="str">
        <f>IF($D1796&lt;&gt;"",VLOOKUP($D1796,'SINAPI JANEIRO-2022'!$1:$1048576,3,FALSE),"")</f>
        <v xml:space="preserve">UN    </v>
      </c>
      <c r="G1796" s="170">
        <v>1</v>
      </c>
      <c r="H1796" s="171">
        <f>IF($D1796&lt;&gt;"",VLOOKUP($D1796,'SINAPI JANEIRO-2022'!$1:$1048576,4,FALSE),"")</f>
        <v>13.84</v>
      </c>
      <c r="I1796" s="172">
        <f t="shared" si="299"/>
        <v>13.84</v>
      </c>
    </row>
    <row r="1797" spans="2:9">
      <c r="B1797" s="180"/>
      <c r="C1797" s="181"/>
      <c r="D1797" s="181"/>
      <c r="E1797" s="182"/>
      <c r="F1797" s="181"/>
      <c r="G1797" s="183"/>
      <c r="H1797" s="181"/>
      <c r="I1797" s="185"/>
    </row>
    <row r="1798" spans="2:9" ht="15">
      <c r="B1798" s="164" t="s">
        <v>3836</v>
      </c>
      <c r="C1798" s="59"/>
      <c r="D1798" s="59"/>
      <c r="E1798" s="46" t="s">
        <v>12739</v>
      </c>
      <c r="F1798" s="47" t="s">
        <v>53</v>
      </c>
      <c r="G1798" s="165"/>
      <c r="H1798" s="48"/>
      <c r="I1798" s="167">
        <f>SUM(I1799:I1801)</f>
        <v>14.93</v>
      </c>
    </row>
    <row r="1799" spans="2:9" ht="25.5" customHeight="1">
      <c r="B1799" s="49" t="s">
        <v>3564</v>
      </c>
      <c r="C1799" s="50" t="s">
        <v>3565</v>
      </c>
      <c r="D1799" s="54">
        <v>88247</v>
      </c>
      <c r="E1799" s="168" t="str">
        <f>IF($D1799&lt;&gt;"",VLOOKUP($D1799,'SINAPI JANEIRO-2022'!$A$1:G114079,2,FALSE),"")</f>
        <v>AUXILIAR DE ELETRICISTA COM ENCARGOS COMPLEMENTARES</v>
      </c>
      <c r="F1799" s="169" t="str">
        <f>IF($D1799&lt;&gt;"",VLOOKUP($D1799,'SINAPI JANEIRO-2022'!$1:$1048576,3,FALSE),"")</f>
        <v>H</v>
      </c>
      <c r="G1799" s="170">
        <v>0.15</v>
      </c>
      <c r="H1799" s="171">
        <f>IF($D1799&lt;&gt;"",VLOOKUP($D1799,'SINAPI JANEIRO-2022'!$1:$1048576,4,FALSE),"")</f>
        <v>15.19</v>
      </c>
      <c r="I1799" s="172">
        <f t="shared" ref="I1799:I1801" si="300">TRUNC(G1799*H1799,2)</f>
        <v>2.27</v>
      </c>
    </row>
    <row r="1800" spans="2:9" ht="14.25" customHeight="1">
      <c r="B1800" s="49" t="s">
        <v>3564</v>
      </c>
      <c r="C1800" s="50" t="s">
        <v>3565</v>
      </c>
      <c r="D1800" s="54">
        <v>88264</v>
      </c>
      <c r="E1800" s="168" t="str">
        <f>IF($D1800&lt;&gt;"",VLOOKUP($D1800,'SINAPI JANEIRO-2022'!$A$1:G114080,2,FALSE),"")</f>
        <v>ELETRICISTA COM ENCARGOS COMPLEMENTARES</v>
      </c>
      <c r="F1800" s="169" t="str">
        <f>IF($D1800&lt;&gt;"",VLOOKUP($D1800,'SINAPI JANEIRO-2022'!$1:$1048576,3,FALSE),"")</f>
        <v>H</v>
      </c>
      <c r="G1800" s="170">
        <v>0.25</v>
      </c>
      <c r="H1800" s="171">
        <f>IF($D1800&lt;&gt;"",VLOOKUP($D1800,'SINAPI JANEIRO-2022'!$1:$1048576,4,FALSE),"")</f>
        <v>19.53</v>
      </c>
      <c r="I1800" s="172">
        <f t="shared" si="300"/>
        <v>4.88</v>
      </c>
    </row>
    <row r="1801" spans="2:9" ht="15" customHeight="1">
      <c r="B1801" s="49" t="s">
        <v>3576</v>
      </c>
      <c r="C1801" s="50" t="s">
        <v>3565</v>
      </c>
      <c r="D1801" s="54">
        <v>38113</v>
      </c>
      <c r="E1801" s="168" t="str">
        <f>IF($D1801&lt;&gt;"",VLOOKUP($D1801,'SINAPI JANEIRO-2022'!$A$1:G114081,2,FALSE),"")</f>
        <v>INTERRUPTOR PARALELO 10A, 250V (APENAS MODULO)</v>
      </c>
      <c r="F1801" s="169" t="str">
        <f>IF($D1801&lt;&gt;"",VLOOKUP($D1801,'SINAPI JANEIRO-2022'!$1:$1048576,3,FALSE),"")</f>
        <v xml:space="preserve">UN    </v>
      </c>
      <c r="G1801" s="170">
        <v>1</v>
      </c>
      <c r="H1801" s="171">
        <f>IF($D1801&lt;&gt;"",VLOOKUP($D1801,'SINAPI JANEIRO-2022'!$1:$1048576,4,FALSE),"")</f>
        <v>7.78</v>
      </c>
      <c r="I1801" s="172">
        <f t="shared" si="300"/>
        <v>7.78</v>
      </c>
    </row>
    <row r="1802" spans="2:9">
      <c r="B1802" s="180"/>
      <c r="C1802" s="181"/>
      <c r="D1802" s="181"/>
      <c r="E1802" s="182"/>
      <c r="F1802" s="181"/>
      <c r="G1802" s="183"/>
      <c r="H1802" s="181"/>
      <c r="I1802" s="185"/>
    </row>
    <row r="1803" spans="2:9" ht="15">
      <c r="B1803" s="164" t="s">
        <v>3837</v>
      </c>
      <c r="C1803" s="59"/>
      <c r="D1803" s="59"/>
      <c r="E1803" s="46" t="s">
        <v>12740</v>
      </c>
      <c r="F1803" s="47" t="s">
        <v>53</v>
      </c>
      <c r="G1803" s="165"/>
      <c r="H1803" s="48"/>
      <c r="I1803" s="167">
        <f>SUM(I1804:I1806)</f>
        <v>26.14</v>
      </c>
    </row>
    <row r="1804" spans="2:9" ht="14.25" customHeight="1">
      <c r="B1804" s="49" t="s">
        <v>3564</v>
      </c>
      <c r="C1804" s="50" t="s">
        <v>3565</v>
      </c>
      <c r="D1804" s="54">
        <v>88247</v>
      </c>
      <c r="E1804" s="168" t="str">
        <f>IF($D1804&lt;&gt;"",VLOOKUP($D1804,'SINAPI JANEIRO-2022'!$A$1:G114084,2,FALSE),"")</f>
        <v>AUXILIAR DE ELETRICISTA COM ENCARGOS COMPLEMENTARES</v>
      </c>
      <c r="F1804" s="169" t="str">
        <f>IF($D1804&lt;&gt;"",VLOOKUP($D1804,'SINAPI JANEIRO-2022'!$1:$1048576,3,FALSE),"")</f>
        <v>H</v>
      </c>
      <c r="G1804" s="170">
        <v>0.37</v>
      </c>
      <c r="H1804" s="171">
        <f>IF($D1804&lt;&gt;"",VLOOKUP($D1804,'SINAPI JANEIRO-2022'!$1:$1048576,4,FALSE),"")</f>
        <v>15.19</v>
      </c>
      <c r="I1804" s="172">
        <f t="shared" ref="I1804:I1806" si="301">TRUNC(G1804*H1804,2)</f>
        <v>5.62</v>
      </c>
    </row>
    <row r="1805" spans="2:9" ht="14.25" customHeight="1">
      <c r="B1805" s="49" t="s">
        <v>3564</v>
      </c>
      <c r="C1805" s="50" t="s">
        <v>3565</v>
      </c>
      <c r="D1805" s="54">
        <v>88264</v>
      </c>
      <c r="E1805" s="168" t="str">
        <f>IF($D1805&lt;&gt;"",VLOOKUP($D1805,'SINAPI JANEIRO-2022'!$A$1:G114085,2,FALSE),"")</f>
        <v>ELETRICISTA COM ENCARGOS COMPLEMENTARES</v>
      </c>
      <c r="F1805" s="169" t="str">
        <f>IF($D1805&lt;&gt;"",VLOOKUP($D1805,'SINAPI JANEIRO-2022'!$1:$1048576,3,FALSE),"")</f>
        <v>H</v>
      </c>
      <c r="G1805" s="170">
        <v>0.37</v>
      </c>
      <c r="H1805" s="171">
        <f>IF($D1805&lt;&gt;"",VLOOKUP($D1805,'SINAPI JANEIRO-2022'!$1:$1048576,4,FALSE),"")</f>
        <v>19.53</v>
      </c>
      <c r="I1805" s="172">
        <f t="shared" si="301"/>
        <v>7.22</v>
      </c>
    </row>
    <row r="1806" spans="2:9" ht="15" customHeight="1">
      <c r="B1806" s="49" t="s">
        <v>3576</v>
      </c>
      <c r="C1806" s="50" t="s">
        <v>3565</v>
      </c>
      <c r="D1806" s="54">
        <v>38077</v>
      </c>
      <c r="E1806" s="168" t="str">
        <f>IF($D1806&lt;&gt;"",VLOOKUP($D1806,'SINAPI JANEIRO-2022'!$A$1:G114086,2,FALSE),"")</f>
        <v>INTERRUPTOR SIMPLES + TOMADA 2P+T 10A, 250V, CONJUNTO MONTADO PARA EMBUTIR 4" X 2" (PLACA + SUPORTE + MODULOS)</v>
      </c>
      <c r="F1806" s="169" t="str">
        <f>IF($D1806&lt;&gt;"",VLOOKUP($D1806,'SINAPI JANEIRO-2022'!$1:$1048576,3,FALSE),"")</f>
        <v xml:space="preserve">UN    </v>
      </c>
      <c r="G1806" s="170">
        <v>1</v>
      </c>
      <c r="H1806" s="171">
        <f>IF($D1806&lt;&gt;"",VLOOKUP($D1806,'SINAPI JANEIRO-2022'!$1:$1048576,4,FALSE),"")</f>
        <v>13.3</v>
      </c>
      <c r="I1806" s="172">
        <f t="shared" si="301"/>
        <v>13.3</v>
      </c>
    </row>
    <row r="1807" spans="2:9">
      <c r="B1807" s="180"/>
      <c r="C1807" s="181"/>
      <c r="D1807" s="181"/>
      <c r="E1807" s="182"/>
      <c r="F1807" s="181"/>
      <c r="G1807" s="183"/>
      <c r="H1807" s="181"/>
      <c r="I1807" s="185"/>
    </row>
    <row r="1808" spans="2:9" ht="15">
      <c r="B1808" s="164" t="s">
        <v>3838</v>
      </c>
      <c r="C1808" s="59"/>
      <c r="D1808" s="59"/>
      <c r="E1808" s="46" t="s">
        <v>12741</v>
      </c>
      <c r="F1808" s="47" t="s">
        <v>53</v>
      </c>
      <c r="G1808" s="165"/>
      <c r="H1808" s="48"/>
      <c r="I1808" s="167">
        <f>SUM(I1809:I1811)</f>
        <v>13.120000000000001</v>
      </c>
    </row>
    <row r="1809" spans="2:9" ht="14.25" customHeight="1">
      <c r="B1809" s="49" t="s">
        <v>3564</v>
      </c>
      <c r="C1809" s="50" t="s">
        <v>3565</v>
      </c>
      <c r="D1809" s="54">
        <v>88247</v>
      </c>
      <c r="E1809" s="168" t="str">
        <f>IF($D1809&lt;&gt;"",VLOOKUP($D1809,'SINAPI JANEIRO-2022'!$A$1:G114089,2,FALSE),"")</f>
        <v>AUXILIAR DE ELETRICISTA COM ENCARGOS COMPLEMENTARES</v>
      </c>
      <c r="F1809" s="169" t="str">
        <f>IF($D1809&lt;&gt;"",VLOOKUP($D1809,'SINAPI JANEIRO-2022'!$1:$1048576,3,FALSE),"")</f>
        <v>H</v>
      </c>
      <c r="G1809" s="170">
        <v>0.15</v>
      </c>
      <c r="H1809" s="171">
        <f>IF($D1809&lt;&gt;"",VLOOKUP($D1809,'SINAPI JANEIRO-2022'!$1:$1048576,4,FALSE),"")</f>
        <v>15.19</v>
      </c>
      <c r="I1809" s="172">
        <f t="shared" ref="I1809:I1811" si="302">TRUNC(G1809*H1809,2)</f>
        <v>2.27</v>
      </c>
    </row>
    <row r="1810" spans="2:9" ht="14.25" customHeight="1">
      <c r="B1810" s="49" t="s">
        <v>3564</v>
      </c>
      <c r="C1810" s="50" t="s">
        <v>3565</v>
      </c>
      <c r="D1810" s="54">
        <v>88264</v>
      </c>
      <c r="E1810" s="168" t="str">
        <f>IF($D1810&lt;&gt;"",VLOOKUP($D1810,'SINAPI JANEIRO-2022'!$A$1:G114090,2,FALSE),"")</f>
        <v>ELETRICISTA COM ENCARGOS COMPLEMENTARES</v>
      </c>
      <c r="F1810" s="169" t="str">
        <f>IF($D1810&lt;&gt;"",VLOOKUP($D1810,'SINAPI JANEIRO-2022'!$1:$1048576,3,FALSE),"")</f>
        <v>H</v>
      </c>
      <c r="G1810" s="170">
        <v>0.25</v>
      </c>
      <c r="H1810" s="171">
        <f>IF($D1810&lt;&gt;"",VLOOKUP($D1810,'SINAPI JANEIRO-2022'!$1:$1048576,4,FALSE),"")</f>
        <v>19.53</v>
      </c>
      <c r="I1810" s="172">
        <f t="shared" si="302"/>
        <v>4.88</v>
      </c>
    </row>
    <row r="1811" spans="2:9" ht="15" customHeight="1">
      <c r="B1811" s="49" t="s">
        <v>3576</v>
      </c>
      <c r="C1811" s="50" t="s">
        <v>3565</v>
      </c>
      <c r="D1811" s="54">
        <v>38112</v>
      </c>
      <c r="E1811" s="168" t="str">
        <f>IF($D1811&lt;&gt;"",VLOOKUP($D1811,'SINAPI JANEIRO-2022'!$A$1:G114091,2,FALSE),"")</f>
        <v>INTERRUPTOR SIMPLES 10A, 250V (APENAS MODULO)</v>
      </c>
      <c r="F1811" s="169" t="str">
        <f>IF($D1811&lt;&gt;"",VLOOKUP($D1811,'SINAPI JANEIRO-2022'!$1:$1048576,3,FALSE),"")</f>
        <v xml:space="preserve">UN    </v>
      </c>
      <c r="G1811" s="170">
        <v>1</v>
      </c>
      <c r="H1811" s="171">
        <f>IF($D1811&lt;&gt;"",VLOOKUP($D1811,'SINAPI JANEIRO-2022'!$1:$1048576,4,FALSE),"")</f>
        <v>5.97</v>
      </c>
      <c r="I1811" s="172">
        <f t="shared" si="302"/>
        <v>5.97</v>
      </c>
    </row>
    <row r="1812" spans="2:9">
      <c r="B1812" s="180"/>
      <c r="C1812" s="181"/>
      <c r="D1812" s="181"/>
      <c r="E1812" s="182"/>
      <c r="F1812" s="181"/>
      <c r="G1812" s="183"/>
      <c r="H1812" s="181"/>
      <c r="I1812" s="185"/>
    </row>
    <row r="1813" spans="2:9" ht="15">
      <c r="B1813" s="164" t="s">
        <v>3839</v>
      </c>
      <c r="C1813" s="59"/>
      <c r="D1813" s="59"/>
      <c r="E1813" s="46" t="s">
        <v>12742</v>
      </c>
      <c r="F1813" s="47" t="s">
        <v>53</v>
      </c>
      <c r="G1813" s="165"/>
      <c r="H1813" s="48"/>
      <c r="I1813" s="167">
        <f>SUM(I1814:I1816)</f>
        <v>23.21</v>
      </c>
    </row>
    <row r="1814" spans="2:9" ht="14.25" customHeight="1">
      <c r="B1814" s="49" t="s">
        <v>3564</v>
      </c>
      <c r="C1814" s="50" t="s">
        <v>3565</v>
      </c>
      <c r="D1814" s="54">
        <v>88247</v>
      </c>
      <c r="E1814" s="168" t="str">
        <f>IF($D1814&lt;&gt;"",VLOOKUP($D1814,'SINAPI JANEIRO-2022'!$A$1:G114094,2,FALSE),"")</f>
        <v>AUXILIAR DE ELETRICISTA COM ENCARGOS COMPLEMENTARES</v>
      </c>
      <c r="F1814" s="169" t="str">
        <f>IF($D1814&lt;&gt;"",VLOOKUP($D1814,'SINAPI JANEIRO-2022'!$1:$1048576,3,FALSE),"")</f>
        <v>H</v>
      </c>
      <c r="G1814" s="170">
        <v>0.25</v>
      </c>
      <c r="H1814" s="171">
        <f>IF($D1814&lt;&gt;"",VLOOKUP($D1814,'SINAPI JANEIRO-2022'!$1:$1048576,4,FALSE),"")</f>
        <v>15.19</v>
      </c>
      <c r="I1814" s="172">
        <f t="shared" ref="I1814:I1816" si="303">TRUNC(G1814*H1814,2)</f>
        <v>3.79</v>
      </c>
    </row>
    <row r="1815" spans="2:9" ht="14.25" customHeight="1">
      <c r="B1815" s="49" t="s">
        <v>3564</v>
      </c>
      <c r="C1815" s="50" t="s">
        <v>3565</v>
      </c>
      <c r="D1815" s="54">
        <v>88264</v>
      </c>
      <c r="E1815" s="168" t="str">
        <f>IF($D1815&lt;&gt;"",VLOOKUP($D1815,'SINAPI JANEIRO-2022'!$A$1:G114095,2,FALSE),"")</f>
        <v>ELETRICISTA COM ENCARGOS COMPLEMENTARES</v>
      </c>
      <c r="F1815" s="169" t="str">
        <f>IF($D1815&lt;&gt;"",VLOOKUP($D1815,'SINAPI JANEIRO-2022'!$1:$1048576,3,FALSE),"")</f>
        <v>H</v>
      </c>
      <c r="G1815" s="170">
        <v>0.35</v>
      </c>
      <c r="H1815" s="171">
        <f>IF($D1815&lt;&gt;"",VLOOKUP($D1815,'SINAPI JANEIRO-2022'!$1:$1048576,4,FALSE),"")</f>
        <v>19.53</v>
      </c>
      <c r="I1815" s="172">
        <f t="shared" si="303"/>
        <v>6.83</v>
      </c>
    </row>
    <row r="1816" spans="2:9" ht="15" customHeight="1">
      <c r="B1816" s="49" t="s">
        <v>3576</v>
      </c>
      <c r="C1816" s="50" t="s">
        <v>3565</v>
      </c>
      <c r="D1816" s="54">
        <v>38068</v>
      </c>
      <c r="E1816" s="168" t="str">
        <f>IF($D1816&lt;&gt;"",VLOOKUP($D1816,'SINAPI JANEIRO-2022'!$A$1:G114096,2,FALSE),"")</f>
        <v>INTERRUPTORES SIMPLES (2 MODULOS) 10A, 250V, CONJUNTO MONTADO PARA EMBUTIR 4" X 2" (PLACA + SUPORTE + MODULOS)</v>
      </c>
      <c r="F1816" s="169" t="str">
        <f>IF($D1816&lt;&gt;"",VLOOKUP($D1816,'SINAPI JANEIRO-2022'!$1:$1048576,3,FALSE),"")</f>
        <v xml:space="preserve">UN    </v>
      </c>
      <c r="G1816" s="170">
        <v>1</v>
      </c>
      <c r="H1816" s="171">
        <f>IF($D1816&lt;&gt;"",VLOOKUP($D1816,'SINAPI JANEIRO-2022'!$1:$1048576,4,FALSE),"")</f>
        <v>12.59</v>
      </c>
      <c r="I1816" s="172">
        <f t="shared" si="303"/>
        <v>12.59</v>
      </c>
    </row>
    <row r="1817" spans="2:9">
      <c r="B1817" s="49"/>
      <c r="C1817" s="50"/>
      <c r="D1817" s="54"/>
      <c r="E1817" s="52"/>
      <c r="F1817" s="199"/>
      <c r="G1817" s="170"/>
      <c r="H1817" s="199"/>
      <c r="I1817" s="172"/>
    </row>
    <row r="1818" spans="2:9" ht="15">
      <c r="B1818" s="164" t="s">
        <v>3840</v>
      </c>
      <c r="C1818" s="59"/>
      <c r="D1818" s="59"/>
      <c r="E1818" s="46" t="s">
        <v>12743</v>
      </c>
      <c r="F1818" s="47" t="s">
        <v>53</v>
      </c>
      <c r="G1818" s="165"/>
      <c r="H1818" s="48"/>
      <c r="I1818" s="167">
        <f>SUM(I1819:I1821)</f>
        <v>222.22</v>
      </c>
    </row>
    <row r="1819" spans="2:9" ht="14.25" customHeight="1">
      <c r="B1819" s="49" t="s">
        <v>3564</v>
      </c>
      <c r="C1819" s="50" t="s">
        <v>3565</v>
      </c>
      <c r="D1819" s="54">
        <v>88264</v>
      </c>
      <c r="E1819" s="168" t="str">
        <f>IF($D1819&lt;&gt;"",VLOOKUP($D1819,'SINAPI JANEIRO-2022'!$A$1:G114099,2,FALSE),"")</f>
        <v>ELETRICISTA COM ENCARGOS COMPLEMENTARES</v>
      </c>
      <c r="F1819" s="169" t="str">
        <f>IF($D1819&lt;&gt;"",VLOOKUP($D1819,'SINAPI JANEIRO-2022'!$1:$1048576,3,FALSE),"")</f>
        <v>H</v>
      </c>
      <c r="G1819" s="170">
        <v>1</v>
      </c>
      <c r="H1819" s="171">
        <f>IF($D1819&lt;&gt;"",VLOOKUP($D1819,'SINAPI JANEIRO-2022'!$1:$1048576,4,FALSE),"")</f>
        <v>19.53</v>
      </c>
      <c r="I1819" s="172">
        <f t="shared" ref="I1819:I1821" si="304">TRUNC(G1819*H1819,2)</f>
        <v>19.53</v>
      </c>
    </row>
    <row r="1820" spans="2:9" ht="14.25" customHeight="1">
      <c r="B1820" s="49" t="s">
        <v>3564</v>
      </c>
      <c r="C1820" s="50" t="s">
        <v>3565</v>
      </c>
      <c r="D1820" s="54">
        <v>88316</v>
      </c>
      <c r="E1820" s="168" t="str">
        <f>IF($D1820&lt;&gt;"",VLOOKUP($D1820,'SINAPI JANEIRO-2022'!$A$1:G114100,2,FALSE),"")</f>
        <v>SERVENTE COM ENCARGOS COMPLEMENTARES</v>
      </c>
      <c r="F1820" s="169" t="str">
        <f>IF($D1820&lt;&gt;"",VLOOKUP($D1820,'SINAPI JANEIRO-2022'!$1:$1048576,3,FALSE),"")</f>
        <v>H</v>
      </c>
      <c r="G1820" s="170">
        <v>1</v>
      </c>
      <c r="H1820" s="171">
        <f>IF($D1820&lt;&gt;"",VLOOKUP($D1820,'SINAPI JANEIRO-2022'!$1:$1048576,4,FALSE),"")</f>
        <v>15.16</v>
      </c>
      <c r="I1820" s="172">
        <f t="shared" si="304"/>
        <v>15.16</v>
      </c>
    </row>
    <row r="1821" spans="2:9" ht="15" customHeight="1">
      <c r="B1821" s="49" t="s">
        <v>3576</v>
      </c>
      <c r="C1821" s="50" t="s">
        <v>3565</v>
      </c>
      <c r="D1821" s="54">
        <v>3799</v>
      </c>
      <c r="E1821" s="168" t="str">
        <f>IF($D1821&lt;&gt;"",VLOOKUP($D1821,'SINAPI JANEIRO-2022'!$A$1:G114101,2,FALSE),"")</f>
        <v>LUMINARIA DE SOBREPOR EM CHAPA DE ACO PARA 2 LAMPADAS FLUORESCENTES DE *36* W, ALETADA, COMPLETA (LAMPADAS E REATOR INCLUSOS)</v>
      </c>
      <c r="F1821" s="169" t="str">
        <f>IF($D1821&lt;&gt;"",VLOOKUP($D1821,'SINAPI JANEIRO-2022'!$1:$1048576,3,FALSE),"")</f>
        <v xml:space="preserve">UN    </v>
      </c>
      <c r="G1821" s="170">
        <v>1</v>
      </c>
      <c r="H1821" s="171">
        <f>IF($D1821&lt;&gt;"",VLOOKUP($D1821,'SINAPI JANEIRO-2022'!$1:$1048576,4,FALSE),"")</f>
        <v>187.53</v>
      </c>
      <c r="I1821" s="172">
        <f t="shared" si="304"/>
        <v>187.53</v>
      </c>
    </row>
    <row r="1822" spans="2:9">
      <c r="B1822" s="180"/>
      <c r="C1822" s="181"/>
      <c r="D1822" s="181"/>
      <c r="E1822" s="182"/>
      <c r="F1822" s="181"/>
      <c r="G1822" s="183"/>
      <c r="H1822" s="181"/>
      <c r="I1822" s="185"/>
    </row>
    <row r="1823" spans="2:9" ht="15">
      <c r="B1823" s="164" t="s">
        <v>3841</v>
      </c>
      <c r="C1823" s="59"/>
      <c r="D1823" s="59"/>
      <c r="E1823" s="46" t="s">
        <v>12744</v>
      </c>
      <c r="F1823" s="47" t="s">
        <v>53</v>
      </c>
      <c r="G1823" s="165"/>
      <c r="H1823" s="48"/>
      <c r="I1823" s="167">
        <f>SUM(I1824:I1826)</f>
        <v>159.36000000000001</v>
      </c>
    </row>
    <row r="1824" spans="2:9" ht="14.25" customHeight="1">
      <c r="B1824" s="49" t="s">
        <v>3564</v>
      </c>
      <c r="C1824" s="50" t="s">
        <v>3565</v>
      </c>
      <c r="D1824" s="54">
        <v>88247</v>
      </c>
      <c r="E1824" s="168" t="str">
        <f>IF($D1824&lt;&gt;"",VLOOKUP($D1824,'SINAPI JANEIRO-2022'!$A$1:G114104,2,FALSE),"")</f>
        <v>AUXILIAR DE ELETRICISTA COM ENCARGOS COMPLEMENTARES</v>
      </c>
      <c r="F1824" s="169" t="str">
        <f>IF($D1824&lt;&gt;"",VLOOKUP($D1824,'SINAPI JANEIRO-2022'!$1:$1048576,3,FALSE),"")</f>
        <v>H</v>
      </c>
      <c r="G1824" s="170">
        <v>1.1339999999999999</v>
      </c>
      <c r="H1824" s="171">
        <f>IF($D1824&lt;&gt;"",VLOOKUP($D1824,'SINAPI JANEIRO-2022'!$1:$1048576,4,FALSE),"")</f>
        <v>15.19</v>
      </c>
      <c r="I1824" s="172">
        <f t="shared" ref="I1824:I1825" si="305">TRUNC(G1824*H1824,2)</f>
        <v>17.22</v>
      </c>
    </row>
    <row r="1825" spans="2:9" ht="14.25" customHeight="1">
      <c r="B1825" s="49" t="s">
        <v>3564</v>
      </c>
      <c r="C1825" s="50" t="s">
        <v>3565</v>
      </c>
      <c r="D1825" s="54">
        <v>88264</v>
      </c>
      <c r="E1825" s="168" t="str">
        <f>IF($D1825&lt;&gt;"",VLOOKUP($D1825,'SINAPI JANEIRO-2022'!$A$1:G114105,2,FALSE),"")</f>
        <v>ELETRICISTA COM ENCARGOS COMPLEMENTARES</v>
      </c>
      <c r="F1825" s="169" t="str">
        <f>IF($D1825&lt;&gt;"",VLOOKUP($D1825,'SINAPI JANEIRO-2022'!$1:$1048576,3,FALSE),"")</f>
        <v>H</v>
      </c>
      <c r="G1825" s="170">
        <v>1.1339999999999999</v>
      </c>
      <c r="H1825" s="171">
        <f>IF($D1825&lt;&gt;"",VLOOKUP($D1825,'SINAPI JANEIRO-2022'!$1:$1048576,4,FALSE),"")</f>
        <v>19.53</v>
      </c>
      <c r="I1825" s="172">
        <f t="shared" si="305"/>
        <v>22.14</v>
      </c>
    </row>
    <row r="1826" spans="2:9" ht="15" customHeight="1">
      <c r="B1826" s="49"/>
      <c r="C1826" s="50" t="s">
        <v>3577</v>
      </c>
      <c r="D1826" s="54"/>
      <c r="E1826" s="52" t="s">
        <v>3842</v>
      </c>
      <c r="F1826" s="199" t="s">
        <v>3572</v>
      </c>
      <c r="G1826" s="170">
        <v>1</v>
      </c>
      <c r="H1826" s="214">
        <v>120</v>
      </c>
      <c r="I1826" s="172">
        <f>TRUNC(G1826*H1826,2)</f>
        <v>120</v>
      </c>
    </row>
    <row r="1827" spans="2:9">
      <c r="B1827" s="180"/>
      <c r="C1827" s="181"/>
      <c r="D1827" s="181"/>
      <c r="E1827" s="182"/>
      <c r="F1827" s="181"/>
      <c r="G1827" s="183"/>
      <c r="H1827" s="184"/>
      <c r="I1827" s="185"/>
    </row>
    <row r="1828" spans="2:9" ht="15">
      <c r="B1828" s="164" t="s">
        <v>3843</v>
      </c>
      <c r="C1828" s="59"/>
      <c r="D1828" s="59"/>
      <c r="E1828" s="46" t="s">
        <v>12745</v>
      </c>
      <c r="F1828" s="47" t="s">
        <v>53</v>
      </c>
      <c r="G1828" s="165"/>
      <c r="H1828" s="166"/>
      <c r="I1828" s="167">
        <f>SUM(I1829:I1831)</f>
        <v>184.36</v>
      </c>
    </row>
    <row r="1829" spans="2:9" ht="14.25" customHeight="1">
      <c r="B1829" s="49" t="s">
        <v>3564</v>
      </c>
      <c r="C1829" s="50" t="s">
        <v>3565</v>
      </c>
      <c r="D1829" s="54">
        <v>88247</v>
      </c>
      <c r="E1829" s="168" t="str">
        <f>IF($D1829&lt;&gt;"",VLOOKUP($D1829,'SINAPI JANEIRO-2022'!$A$1:G114109,2,FALSE),"")</f>
        <v>AUXILIAR DE ELETRICISTA COM ENCARGOS COMPLEMENTARES</v>
      </c>
      <c r="F1829" s="169" t="str">
        <f>IF($D1829&lt;&gt;"",VLOOKUP($D1829,'SINAPI JANEIRO-2022'!$1:$1048576,3,FALSE),"")</f>
        <v>H</v>
      </c>
      <c r="G1829" s="170">
        <v>1.1339999999999999</v>
      </c>
      <c r="H1829" s="171">
        <f>IF($D1829&lt;&gt;"",VLOOKUP($D1829,'SINAPI JANEIRO-2022'!$1:$1048576,4,FALSE),"")</f>
        <v>15.19</v>
      </c>
      <c r="I1829" s="172">
        <f t="shared" ref="I1829:I1830" si="306">TRUNC(G1829*H1829,2)</f>
        <v>17.22</v>
      </c>
    </row>
    <row r="1830" spans="2:9" ht="14.25" customHeight="1">
      <c r="B1830" s="49" t="s">
        <v>3564</v>
      </c>
      <c r="C1830" s="50" t="s">
        <v>3565</v>
      </c>
      <c r="D1830" s="54">
        <v>88264</v>
      </c>
      <c r="E1830" s="168" t="str">
        <f>IF($D1830&lt;&gt;"",VLOOKUP($D1830,'SINAPI JANEIRO-2022'!$A$1:G114110,2,FALSE),"")</f>
        <v>ELETRICISTA COM ENCARGOS COMPLEMENTARES</v>
      </c>
      <c r="F1830" s="169" t="str">
        <f>IF($D1830&lt;&gt;"",VLOOKUP($D1830,'SINAPI JANEIRO-2022'!$1:$1048576,3,FALSE),"")</f>
        <v>H</v>
      </c>
      <c r="G1830" s="170">
        <v>1.1339999999999999</v>
      </c>
      <c r="H1830" s="171">
        <f>IF($D1830&lt;&gt;"",VLOOKUP($D1830,'SINAPI JANEIRO-2022'!$1:$1048576,4,FALSE),"")</f>
        <v>19.53</v>
      </c>
      <c r="I1830" s="172">
        <f t="shared" si="306"/>
        <v>22.14</v>
      </c>
    </row>
    <row r="1831" spans="2:9" ht="15" customHeight="1">
      <c r="B1831" s="49"/>
      <c r="C1831" s="50" t="s">
        <v>3577</v>
      </c>
      <c r="D1831" s="54"/>
      <c r="E1831" s="52" t="s">
        <v>3844</v>
      </c>
      <c r="F1831" s="199" t="s">
        <v>3572</v>
      </c>
      <c r="G1831" s="170">
        <v>1</v>
      </c>
      <c r="H1831" s="214">
        <v>145</v>
      </c>
      <c r="I1831" s="172">
        <f>TRUNC(G1831*H1831,2)</f>
        <v>145</v>
      </c>
    </row>
    <row r="1832" spans="2:9">
      <c r="B1832" s="202"/>
      <c r="C1832" s="203"/>
      <c r="D1832" s="203"/>
      <c r="E1832" s="204"/>
      <c r="F1832" s="203"/>
      <c r="G1832" s="183"/>
      <c r="H1832" s="205"/>
      <c r="I1832" s="206"/>
    </row>
    <row r="1833" spans="2:9" ht="15">
      <c r="B1833" s="164" t="s">
        <v>3845</v>
      </c>
      <c r="C1833" s="59"/>
      <c r="D1833" s="59"/>
      <c r="E1833" s="46" t="s">
        <v>12746</v>
      </c>
      <c r="F1833" s="47" t="s">
        <v>53</v>
      </c>
      <c r="G1833" s="165"/>
      <c r="H1833" s="166"/>
      <c r="I1833" s="167">
        <f>SUM(I1834:I1836)</f>
        <v>132.12</v>
      </c>
    </row>
    <row r="1834" spans="2:9" ht="14.25" customHeight="1">
      <c r="B1834" s="49" t="s">
        <v>3564</v>
      </c>
      <c r="C1834" s="50" t="s">
        <v>3565</v>
      </c>
      <c r="D1834" s="54">
        <v>88247</v>
      </c>
      <c r="E1834" s="168" t="str">
        <f>IF($D1834&lt;&gt;"",VLOOKUP($D1834,'SINAPI JANEIRO-2022'!$A$1:G114114,2,FALSE),"")</f>
        <v>AUXILIAR DE ELETRICISTA COM ENCARGOS COMPLEMENTARES</v>
      </c>
      <c r="F1834" s="169" t="str">
        <f>IF($D1834&lt;&gt;"",VLOOKUP($D1834,'SINAPI JANEIRO-2022'!$1:$1048576,3,FALSE),"")</f>
        <v>H</v>
      </c>
      <c r="G1834" s="170">
        <v>1.1339999999999999</v>
      </c>
      <c r="H1834" s="171">
        <f>IF($D1834&lt;&gt;"",VLOOKUP($D1834,'SINAPI JANEIRO-2022'!$1:$1048576,4,FALSE),"")</f>
        <v>15.19</v>
      </c>
      <c r="I1834" s="172">
        <f t="shared" ref="I1834:I1835" si="307">TRUNC(G1834*H1834,2)</f>
        <v>17.22</v>
      </c>
    </row>
    <row r="1835" spans="2:9" ht="14.25" customHeight="1">
      <c r="B1835" s="49" t="s">
        <v>3564</v>
      </c>
      <c r="C1835" s="50" t="s">
        <v>3565</v>
      </c>
      <c r="D1835" s="54">
        <v>88264</v>
      </c>
      <c r="E1835" s="168" t="str">
        <f>IF($D1835&lt;&gt;"",VLOOKUP($D1835,'SINAPI JANEIRO-2022'!$A$1:G114115,2,FALSE),"")</f>
        <v>ELETRICISTA COM ENCARGOS COMPLEMENTARES</v>
      </c>
      <c r="F1835" s="169" t="str">
        <f>IF($D1835&lt;&gt;"",VLOOKUP($D1835,'SINAPI JANEIRO-2022'!$1:$1048576,3,FALSE),"")</f>
        <v>H</v>
      </c>
      <c r="G1835" s="170">
        <v>1.1339999999999999</v>
      </c>
      <c r="H1835" s="171">
        <f>IF($D1835&lt;&gt;"",VLOOKUP($D1835,'SINAPI JANEIRO-2022'!$1:$1048576,4,FALSE),"")</f>
        <v>19.53</v>
      </c>
      <c r="I1835" s="172">
        <f t="shared" si="307"/>
        <v>22.14</v>
      </c>
    </row>
    <row r="1836" spans="2:9" ht="15" customHeight="1">
      <c r="B1836" s="49"/>
      <c r="C1836" s="50" t="s">
        <v>3577</v>
      </c>
      <c r="D1836" s="54"/>
      <c r="E1836" s="246" t="s">
        <v>3846</v>
      </c>
      <c r="F1836" s="199" t="s">
        <v>3572</v>
      </c>
      <c r="G1836" s="170">
        <v>1</v>
      </c>
      <c r="H1836" s="214">
        <v>92.76</v>
      </c>
      <c r="I1836" s="172">
        <f>TRUNC(G1836*H1836,2)</f>
        <v>92.76</v>
      </c>
    </row>
    <row r="1837" spans="2:9">
      <c r="B1837" s="202"/>
      <c r="C1837" s="203"/>
      <c r="D1837" s="203"/>
      <c r="E1837" s="204"/>
      <c r="F1837" s="203"/>
      <c r="G1837" s="183"/>
      <c r="H1837" s="205"/>
      <c r="I1837" s="206"/>
    </row>
    <row r="1838" spans="2:9" ht="15">
      <c r="B1838" s="164" t="s">
        <v>3847</v>
      </c>
      <c r="C1838" s="59"/>
      <c r="D1838" s="59"/>
      <c r="E1838" s="46" t="s">
        <v>12747</v>
      </c>
      <c r="F1838" s="47" t="s">
        <v>53</v>
      </c>
      <c r="G1838" s="165"/>
      <c r="H1838" s="166"/>
      <c r="I1838" s="167">
        <f>SUM(I1839:I1841)</f>
        <v>179.48</v>
      </c>
    </row>
    <row r="1839" spans="2:9" ht="14.25" customHeight="1">
      <c r="B1839" s="49" t="s">
        <v>3564</v>
      </c>
      <c r="C1839" s="50" t="s">
        <v>3565</v>
      </c>
      <c r="D1839" s="54">
        <v>88247</v>
      </c>
      <c r="E1839" s="168" t="str">
        <f>IF($D1839&lt;&gt;"",VLOOKUP($D1839,'SINAPI JANEIRO-2022'!$A$1:G114119,2,FALSE),"")</f>
        <v>AUXILIAR DE ELETRICISTA COM ENCARGOS COMPLEMENTARES</v>
      </c>
      <c r="F1839" s="169" t="str">
        <f>IF($D1839&lt;&gt;"",VLOOKUP($D1839,'SINAPI JANEIRO-2022'!$1:$1048576,3,FALSE),"")</f>
        <v>H</v>
      </c>
      <c r="G1839" s="170">
        <v>1</v>
      </c>
      <c r="H1839" s="171">
        <f>IF($D1839&lt;&gt;"",VLOOKUP($D1839,'SINAPI JANEIRO-2022'!$1:$1048576,4,FALSE),"")</f>
        <v>15.19</v>
      </c>
      <c r="I1839" s="172">
        <f t="shared" ref="I1839:I1840" si="308">TRUNC(G1839*H1839,2)</f>
        <v>15.19</v>
      </c>
    </row>
    <row r="1840" spans="2:9" ht="14.25" customHeight="1">
      <c r="B1840" s="49" t="s">
        <v>3564</v>
      </c>
      <c r="C1840" s="50" t="s">
        <v>3565</v>
      </c>
      <c r="D1840" s="54">
        <v>88264</v>
      </c>
      <c r="E1840" s="168" t="str">
        <f>IF($D1840&lt;&gt;"",VLOOKUP($D1840,'SINAPI JANEIRO-2022'!$A$1:G114120,2,FALSE),"")</f>
        <v>ELETRICISTA COM ENCARGOS COMPLEMENTARES</v>
      </c>
      <c r="F1840" s="169" t="str">
        <f>IF($D1840&lt;&gt;"",VLOOKUP($D1840,'SINAPI JANEIRO-2022'!$1:$1048576,3,FALSE),"")</f>
        <v>H</v>
      </c>
      <c r="G1840" s="170">
        <v>1</v>
      </c>
      <c r="H1840" s="171">
        <f>IF($D1840&lt;&gt;"",VLOOKUP($D1840,'SINAPI JANEIRO-2022'!$1:$1048576,4,FALSE),"")</f>
        <v>19.53</v>
      </c>
      <c r="I1840" s="172">
        <f t="shared" si="308"/>
        <v>19.53</v>
      </c>
    </row>
    <row r="1841" spans="2:9" ht="15" customHeight="1">
      <c r="B1841" s="49" t="s">
        <v>3576</v>
      </c>
      <c r="C1841" s="50" t="s">
        <v>3577</v>
      </c>
      <c r="D1841" s="54"/>
      <c r="E1841" s="246" t="s">
        <v>3848</v>
      </c>
      <c r="F1841" s="247" t="s">
        <v>3519</v>
      </c>
      <c r="G1841" s="170">
        <v>1</v>
      </c>
      <c r="H1841" s="214">
        <v>144.76</v>
      </c>
      <c r="I1841" s="172">
        <f>TRUNC(G1841*H1841,2)</f>
        <v>144.76</v>
      </c>
    </row>
    <row r="1842" spans="2:9">
      <c r="B1842" s="202"/>
      <c r="C1842" s="203"/>
      <c r="D1842" s="203"/>
      <c r="E1842" s="204"/>
      <c r="F1842" s="203"/>
      <c r="G1842" s="183"/>
      <c r="H1842" s="205"/>
      <c r="I1842" s="206"/>
    </row>
    <row r="1843" spans="2:9" ht="15">
      <c r="B1843" s="164" t="s">
        <v>3849</v>
      </c>
      <c r="C1843" s="59"/>
      <c r="D1843" s="59"/>
      <c r="E1843" s="46" t="s">
        <v>12748</v>
      </c>
      <c r="F1843" s="47" t="s">
        <v>53</v>
      </c>
      <c r="G1843" s="165"/>
      <c r="H1843" s="166"/>
      <c r="I1843" s="167">
        <f>SUM(I1844:I1846)</f>
        <v>589.44000000000005</v>
      </c>
    </row>
    <row r="1844" spans="2:9" ht="14.25" customHeight="1">
      <c r="B1844" s="49" t="s">
        <v>3564</v>
      </c>
      <c r="C1844" s="50" t="s">
        <v>3565</v>
      </c>
      <c r="D1844" s="54">
        <v>88247</v>
      </c>
      <c r="E1844" s="168" t="str">
        <f>IF($D1844&lt;&gt;"",VLOOKUP($D1844,'SINAPI JANEIRO-2022'!$A$1:G114124,2,FALSE),"")</f>
        <v>AUXILIAR DE ELETRICISTA COM ENCARGOS COMPLEMENTARES</v>
      </c>
      <c r="F1844" s="169" t="str">
        <f>IF($D1844&lt;&gt;"",VLOOKUP($D1844,'SINAPI JANEIRO-2022'!$1:$1048576,3,FALSE),"")</f>
        <v>H</v>
      </c>
      <c r="G1844" s="170">
        <v>2</v>
      </c>
      <c r="H1844" s="171">
        <f>IF($D1844&lt;&gt;"",VLOOKUP($D1844,'SINAPI JANEIRO-2022'!$1:$1048576,4,FALSE),"")</f>
        <v>15.19</v>
      </c>
      <c r="I1844" s="172">
        <f t="shared" ref="I1844:I1845" si="309">TRUNC(G1844*H1844,2)</f>
        <v>30.38</v>
      </c>
    </row>
    <row r="1845" spans="2:9" ht="14.25" customHeight="1">
      <c r="B1845" s="49" t="s">
        <v>3564</v>
      </c>
      <c r="C1845" s="50" t="s">
        <v>3565</v>
      </c>
      <c r="D1845" s="54">
        <v>88264</v>
      </c>
      <c r="E1845" s="168" t="str">
        <f>IF($D1845&lt;&gt;"",VLOOKUP($D1845,'SINAPI JANEIRO-2022'!$A$1:G114125,2,FALSE),"")</f>
        <v>ELETRICISTA COM ENCARGOS COMPLEMENTARES</v>
      </c>
      <c r="F1845" s="169" t="str">
        <f>IF($D1845&lt;&gt;"",VLOOKUP($D1845,'SINAPI JANEIRO-2022'!$1:$1048576,3,FALSE),"")</f>
        <v>H</v>
      </c>
      <c r="G1845" s="170">
        <v>2</v>
      </c>
      <c r="H1845" s="171">
        <f>IF($D1845&lt;&gt;"",VLOOKUP($D1845,'SINAPI JANEIRO-2022'!$1:$1048576,4,FALSE),"")</f>
        <v>19.53</v>
      </c>
      <c r="I1845" s="172">
        <f t="shared" si="309"/>
        <v>39.06</v>
      </c>
    </row>
    <row r="1846" spans="2:9" ht="25.5" customHeight="1">
      <c r="B1846" s="49" t="s">
        <v>3576</v>
      </c>
      <c r="C1846" s="50" t="s">
        <v>3577</v>
      </c>
      <c r="D1846" s="54"/>
      <c r="E1846" s="246" t="s">
        <v>11205</v>
      </c>
      <c r="F1846" s="199" t="s">
        <v>3519</v>
      </c>
      <c r="G1846" s="170">
        <v>1</v>
      </c>
      <c r="H1846" s="214">
        <v>520</v>
      </c>
      <c r="I1846" s="172">
        <f>TRUNC(G1846*H1846,2)</f>
        <v>520</v>
      </c>
    </row>
    <row r="1847" spans="2:9">
      <c r="B1847" s="202"/>
      <c r="C1847" s="203"/>
      <c r="D1847" s="203"/>
      <c r="E1847" s="204"/>
      <c r="F1847" s="203"/>
      <c r="G1847" s="183"/>
      <c r="H1847" s="205"/>
      <c r="I1847" s="206"/>
    </row>
    <row r="1848" spans="2:9" ht="15">
      <c r="B1848" s="164" t="s">
        <v>3850</v>
      </c>
      <c r="C1848" s="59"/>
      <c r="D1848" s="59"/>
      <c r="E1848" s="46" t="s">
        <v>12749</v>
      </c>
      <c r="F1848" s="47" t="s">
        <v>53</v>
      </c>
      <c r="G1848" s="165"/>
      <c r="H1848" s="166"/>
      <c r="I1848" s="167">
        <f>SUM(I1849:I1851)</f>
        <v>589.44000000000005</v>
      </c>
    </row>
    <row r="1849" spans="2:9">
      <c r="B1849" s="49" t="s">
        <v>3564</v>
      </c>
      <c r="C1849" s="50" t="s">
        <v>3565</v>
      </c>
      <c r="D1849" s="54">
        <v>88247</v>
      </c>
      <c r="E1849" s="168" t="str">
        <f>IF($D1849&lt;&gt;"",VLOOKUP($D1849,'SINAPI JANEIRO-2022'!$A$1:G114129,2,FALSE),"")</f>
        <v>AUXILIAR DE ELETRICISTA COM ENCARGOS COMPLEMENTARES</v>
      </c>
      <c r="F1849" s="169" t="str">
        <f>IF($D1849&lt;&gt;"",VLOOKUP($D1849,'SINAPI JANEIRO-2022'!$1:$1048576,3,FALSE),"")</f>
        <v>H</v>
      </c>
      <c r="G1849" s="170">
        <v>2</v>
      </c>
      <c r="H1849" s="171">
        <f>IF($D1849&lt;&gt;"",VLOOKUP($D1849,'SINAPI JANEIRO-2022'!$1:$1048576,4,FALSE),"")</f>
        <v>15.19</v>
      </c>
      <c r="I1849" s="172">
        <f t="shared" ref="I1849:I1850" si="310">TRUNC(G1849*H1849,2)</f>
        <v>30.38</v>
      </c>
    </row>
    <row r="1850" spans="2:9" ht="14.25" customHeight="1">
      <c r="B1850" s="49" t="s">
        <v>3564</v>
      </c>
      <c r="C1850" s="50" t="s">
        <v>3565</v>
      </c>
      <c r="D1850" s="54">
        <v>88264</v>
      </c>
      <c r="E1850" s="168" t="str">
        <f>IF($D1850&lt;&gt;"",VLOOKUP($D1850,'SINAPI JANEIRO-2022'!$A$1:G114130,2,FALSE),"")</f>
        <v>ELETRICISTA COM ENCARGOS COMPLEMENTARES</v>
      </c>
      <c r="F1850" s="169" t="str">
        <f>IF($D1850&lt;&gt;"",VLOOKUP($D1850,'SINAPI JANEIRO-2022'!$1:$1048576,3,FALSE),"")</f>
        <v>H</v>
      </c>
      <c r="G1850" s="170">
        <v>2</v>
      </c>
      <c r="H1850" s="171">
        <f>IF($D1850&lt;&gt;"",VLOOKUP($D1850,'SINAPI JANEIRO-2022'!$1:$1048576,4,FALSE),"")</f>
        <v>19.53</v>
      </c>
      <c r="I1850" s="172">
        <f t="shared" si="310"/>
        <v>39.06</v>
      </c>
    </row>
    <row r="1851" spans="2:9" ht="25.5" customHeight="1">
      <c r="B1851" s="49" t="s">
        <v>3576</v>
      </c>
      <c r="C1851" s="50" t="s">
        <v>3577</v>
      </c>
      <c r="D1851" s="54"/>
      <c r="E1851" s="246" t="s">
        <v>11204</v>
      </c>
      <c r="F1851" s="199" t="s">
        <v>3519</v>
      </c>
      <c r="G1851" s="170">
        <v>1</v>
      </c>
      <c r="H1851" s="214">
        <v>520</v>
      </c>
      <c r="I1851" s="172">
        <f>TRUNC(G1851*H1851,2)</f>
        <v>520</v>
      </c>
    </row>
    <row r="1852" spans="2:9">
      <c r="B1852" s="202"/>
      <c r="C1852" s="203"/>
      <c r="D1852" s="203"/>
      <c r="E1852" s="204"/>
      <c r="F1852" s="203"/>
      <c r="G1852" s="183"/>
      <c r="H1852" s="205"/>
      <c r="I1852" s="206"/>
    </row>
    <row r="1853" spans="2:9" ht="25.5">
      <c r="B1853" s="164" t="s">
        <v>3851</v>
      </c>
      <c r="C1853" s="59"/>
      <c r="D1853" s="59"/>
      <c r="E1853" s="46" t="s">
        <v>12750</v>
      </c>
      <c r="F1853" s="47" t="s">
        <v>53</v>
      </c>
      <c r="G1853" s="165"/>
      <c r="H1853" s="166"/>
      <c r="I1853" s="167">
        <f>SUM(I1854:I1857)</f>
        <v>118.87</v>
      </c>
    </row>
    <row r="1854" spans="2:9">
      <c r="B1854" s="49" t="s">
        <v>3564</v>
      </c>
      <c r="C1854" s="50" t="s">
        <v>3565</v>
      </c>
      <c r="D1854" s="54">
        <v>88247</v>
      </c>
      <c r="E1854" s="168" t="str">
        <f>IF($D1854&lt;&gt;"",VLOOKUP($D1854,'SINAPI JANEIRO-2022'!$A$1:G114134,2,FALSE),"")</f>
        <v>AUXILIAR DE ELETRICISTA COM ENCARGOS COMPLEMENTARES</v>
      </c>
      <c r="F1854" s="169" t="str">
        <f>IF($D1854&lt;&gt;"",VLOOKUP($D1854,'SINAPI JANEIRO-2022'!$1:$1048576,3,FALSE),"")</f>
        <v>H</v>
      </c>
      <c r="G1854" s="170">
        <v>0.8</v>
      </c>
      <c r="H1854" s="171">
        <f>IF($D1854&lt;&gt;"",VLOOKUP($D1854,'SINAPI JANEIRO-2022'!$1:$1048576,4,FALSE),"")</f>
        <v>15.19</v>
      </c>
      <c r="I1854" s="172">
        <f t="shared" ref="I1854:I1855" si="311">TRUNC(G1854*H1854,2)</f>
        <v>12.15</v>
      </c>
    </row>
    <row r="1855" spans="2:9" ht="14.25" customHeight="1">
      <c r="B1855" s="49" t="s">
        <v>3564</v>
      </c>
      <c r="C1855" s="50" t="s">
        <v>3565</v>
      </c>
      <c r="D1855" s="54">
        <v>88264</v>
      </c>
      <c r="E1855" s="168" t="str">
        <f>IF($D1855&lt;&gt;"",VLOOKUP($D1855,'SINAPI JANEIRO-2022'!$A$1:G114135,2,FALSE),"")</f>
        <v>ELETRICISTA COM ENCARGOS COMPLEMENTARES</v>
      </c>
      <c r="F1855" s="169" t="str">
        <f>IF($D1855&lt;&gt;"",VLOOKUP($D1855,'SINAPI JANEIRO-2022'!$1:$1048576,3,FALSE),"")</f>
        <v>H</v>
      </c>
      <c r="G1855" s="170">
        <v>0.8</v>
      </c>
      <c r="H1855" s="171">
        <f>IF($D1855&lt;&gt;"",VLOOKUP($D1855,'SINAPI JANEIRO-2022'!$1:$1048576,4,FALSE),"")</f>
        <v>19.53</v>
      </c>
      <c r="I1855" s="172">
        <f t="shared" si="311"/>
        <v>15.62</v>
      </c>
    </row>
    <row r="1856" spans="2:9" ht="15" customHeight="1">
      <c r="B1856" s="49" t="s">
        <v>3576</v>
      </c>
      <c r="C1856" s="50" t="s">
        <v>3577</v>
      </c>
      <c r="D1856" s="54"/>
      <c r="E1856" s="52" t="s">
        <v>3852</v>
      </c>
      <c r="F1856" s="199" t="s">
        <v>3519</v>
      </c>
      <c r="G1856" s="170">
        <v>1</v>
      </c>
      <c r="H1856" s="214">
        <v>6.2</v>
      </c>
      <c r="I1856" s="172">
        <f>TRUNC(G1856*H1856,2)</f>
        <v>6.2</v>
      </c>
    </row>
    <row r="1857" spans="2:9" ht="38.25">
      <c r="B1857" s="49" t="s">
        <v>3576</v>
      </c>
      <c r="C1857" s="50" t="s">
        <v>3565</v>
      </c>
      <c r="D1857" s="54">
        <v>3803</v>
      </c>
      <c r="E1857" s="168" t="str">
        <f>IF($D1857&lt;&gt;"",VLOOKUP($D1857,'SINAPI JANEIRO-2022'!$A$1:G114137,2,FALSE),"")</f>
        <v>LUMINARIA PLAFON REDONDO COM VIDRO FOSCO DIAMETRO *25* CM, PARA 1 LAMPADA, BASE E27, POTENCIA MAXIMA 40/60 W (NAO INCLUI LAMPADA)</v>
      </c>
      <c r="F1857" s="169" t="str">
        <f>IF($D1857&lt;&gt;"",VLOOKUP($D1857,'SINAPI JANEIRO-2022'!$1:$1048576,3,FALSE),"")</f>
        <v xml:space="preserve">UN    </v>
      </c>
      <c r="G1857" s="170">
        <v>1</v>
      </c>
      <c r="H1857" s="171">
        <f>IF($D1857&lt;&gt;"",VLOOKUP($D1857,'SINAPI JANEIRO-2022'!$1:$1048576,4,FALSE),"")</f>
        <v>84.9</v>
      </c>
      <c r="I1857" s="172">
        <f t="shared" ref="I1857" si="312">TRUNC(G1857*H1857,2)</f>
        <v>84.9</v>
      </c>
    </row>
    <row r="1858" spans="2:9">
      <c r="B1858" s="163"/>
      <c r="C1858" s="157"/>
      <c r="D1858" s="158"/>
      <c r="E1858" s="159"/>
      <c r="F1858" s="157"/>
      <c r="G1858" s="160"/>
      <c r="H1858" s="161"/>
      <c r="I1858" s="162"/>
    </row>
    <row r="1859" spans="2:9">
      <c r="B1859" s="49"/>
      <c r="C1859" s="50"/>
      <c r="D1859" s="54"/>
      <c r="E1859" s="168"/>
      <c r="F1859" s="169"/>
      <c r="G1859" s="170"/>
      <c r="H1859" s="248"/>
      <c r="I1859" s="172"/>
    </row>
    <row r="1860" spans="2:9" ht="38.25">
      <c r="B1860" s="164" t="s">
        <v>11848</v>
      </c>
      <c r="C1860" s="59"/>
      <c r="D1860" s="59"/>
      <c r="E1860" s="46" t="s">
        <v>11402</v>
      </c>
      <c r="F1860" s="47" t="s">
        <v>53</v>
      </c>
      <c r="G1860" s="165"/>
      <c r="H1860" s="166"/>
      <c r="I1860" s="167">
        <f>TRUNC(SUM(I1861:I1865),2)</f>
        <v>192.46</v>
      </c>
    </row>
    <row r="1861" spans="2:9">
      <c r="B1861" s="49" t="s">
        <v>3564</v>
      </c>
      <c r="C1861" s="50" t="s">
        <v>3565</v>
      </c>
      <c r="D1861" s="54">
        <v>88309</v>
      </c>
      <c r="E1861" s="168" t="str">
        <f>IF($D1861&lt;&gt;"",VLOOKUP($D1861,'SINAPI JANEIRO-2022'!$A$1:G114179,2,FALSE),"")</f>
        <v>PEDREIRO COM ENCARGOS COMPLEMENTARES</v>
      </c>
      <c r="F1861" s="169" t="str">
        <f>IF($D1861&lt;&gt;"",VLOOKUP($D1861,'SINAPI JANEIRO-2022'!$1:$1048576,3,FALSE),"")</f>
        <v>H</v>
      </c>
      <c r="G1861" s="170">
        <v>7.4499999999999997E-2</v>
      </c>
      <c r="H1861" s="171">
        <f>IF($D1861&lt;&gt;"",VLOOKUP($D1861,'SINAPI JANEIRO-2022'!$1:$1048576,4,FALSE),"")</f>
        <v>18.86</v>
      </c>
      <c r="I1861" s="172">
        <f t="shared" ref="I1861:I1862" si="313">TRUNC(G1861*H1861,2)</f>
        <v>1.4</v>
      </c>
    </row>
    <row r="1862" spans="2:9">
      <c r="B1862" s="49" t="s">
        <v>3564</v>
      </c>
      <c r="C1862" s="50" t="s">
        <v>3565</v>
      </c>
      <c r="D1862" s="54">
        <v>88316</v>
      </c>
      <c r="E1862" s="168" t="str">
        <f>IF($D1862&lt;&gt;"",VLOOKUP($D1862,'SINAPI JANEIRO-2022'!$A$1:G114180,2,FALSE),"")</f>
        <v>SERVENTE COM ENCARGOS COMPLEMENTARES</v>
      </c>
      <c r="F1862" s="169" t="str">
        <f>IF($D1862&lt;&gt;"",VLOOKUP($D1862,'SINAPI JANEIRO-2022'!$1:$1048576,3,FALSE),"")</f>
        <v>H</v>
      </c>
      <c r="G1862" s="170">
        <v>7.4499999999999997E-2</v>
      </c>
      <c r="H1862" s="171">
        <f>IF($D1862&lt;&gt;"",VLOOKUP($D1862,'SINAPI JANEIRO-2022'!$1:$1048576,4,FALSE),"")</f>
        <v>15.16</v>
      </c>
      <c r="I1862" s="172">
        <f t="shared" si="313"/>
        <v>1.1200000000000001</v>
      </c>
    </row>
    <row r="1863" spans="2:9" ht="25.5">
      <c r="B1863" s="49" t="s">
        <v>3564</v>
      </c>
      <c r="C1863" s="50" t="s">
        <v>3565</v>
      </c>
      <c r="D1863" s="54">
        <v>97734</v>
      </c>
      <c r="E1863" s="168" t="str">
        <f>IF($D1863&lt;&gt;"",VLOOKUP($D1863,'SINAPI JANEIRO-2022'!$A$1:G114181,2,FALSE),"")</f>
        <v>PEÇA RETANGULAR PRÉ-MOLDADA, VOLUME DE CONCRETO DE 10 A 30 LITROS, TAXA DE AÇO APROXIMADA DE 30KG/M³. AF_01/2018</v>
      </c>
      <c r="F1863" s="169" t="str">
        <f>IF($D1863&lt;&gt;"",VLOOKUP($D1863,'SINAPI JANEIRO-2022'!$1:$1048576,3,FALSE),"")</f>
        <v>M3</v>
      </c>
      <c r="G1863" s="170">
        <v>1.4800000000000001E-2</v>
      </c>
      <c r="H1863" s="171">
        <f>IF($D1863&lt;&gt;"",VLOOKUP($D1863,'SINAPI JANEIRO-2022'!$1:$1048576,4,FALSE),"")</f>
        <v>2422.62</v>
      </c>
      <c r="I1863" s="172">
        <f>TRUNC(G1863*H1863,2)</f>
        <v>35.85</v>
      </c>
    </row>
    <row r="1864" spans="2:9" ht="25.5">
      <c r="B1864" s="49" t="s">
        <v>3564</v>
      </c>
      <c r="C1864" s="50" t="s">
        <v>3565</v>
      </c>
      <c r="D1864" s="352">
        <v>101619</v>
      </c>
      <c r="E1864" s="168" t="str">
        <f>IF($D1864&lt;&gt;"",VLOOKUP($D1864,'SINAPI JANEIRO-2022'!$A$1:G114182,2,FALSE),"")</f>
        <v>PREPARO DE FUNDO DE VALA COM LARGURA MENOR QUE 1,5 M, COM CAMADA DE BRITA, LANÇAMENTO MANUAL. AF_08/2020</v>
      </c>
      <c r="F1864" s="169" t="str">
        <f>IF($D1864&lt;&gt;"",VLOOKUP($D1864,'SINAPI JANEIRO-2022'!$1:$1048576,3,FALSE),"")</f>
        <v>M3</v>
      </c>
      <c r="G1864" s="170">
        <v>4.9000000000000002E-2</v>
      </c>
      <c r="H1864" s="171">
        <f>IF($D1864&lt;&gt;"",VLOOKUP($D1864,'SINAPI JANEIRO-2022'!$1:$1048576,4,FALSE),"")</f>
        <v>213.55</v>
      </c>
      <c r="I1864" s="172">
        <f t="shared" ref="I1864:I1865" si="314">TRUNC(G1864*H1864,2)</f>
        <v>10.46</v>
      </c>
    </row>
    <row r="1865" spans="2:9" ht="25.5">
      <c r="B1865" s="49" t="s">
        <v>3576</v>
      </c>
      <c r="C1865" s="50" t="s">
        <v>3565</v>
      </c>
      <c r="D1865" s="352">
        <v>43430</v>
      </c>
      <c r="E1865" s="168" t="str">
        <f>IF($D1865&lt;&gt;"",VLOOKUP($D1865,'SINAPI JANEIRO-2022'!$A$1:G114183,2,FALSE),"")</f>
        <v>CAIXA DE CONCRETO ARMADO PRE-MOLDADO, SEM FUNDO, QUADRADA, DIMENSOES DE 0,40 X 0,40 X 0,40 M</v>
      </c>
      <c r="F1865" s="169" t="str">
        <f>IF($D1865&lt;&gt;"",VLOOKUP($D1865,'SINAPI JANEIRO-2022'!$1:$1048576,3,FALSE),"")</f>
        <v xml:space="preserve">UN    </v>
      </c>
      <c r="G1865" s="170">
        <v>1</v>
      </c>
      <c r="H1865" s="171">
        <f>IF($D1865&lt;&gt;"",VLOOKUP($D1865,'SINAPI JANEIRO-2022'!$1:$1048576,4,FALSE),"")</f>
        <v>143.63</v>
      </c>
      <c r="I1865" s="172">
        <f t="shared" si="314"/>
        <v>143.63</v>
      </c>
    </row>
    <row r="1866" spans="2:9">
      <c r="B1866" s="350"/>
      <c r="C1866" s="351"/>
      <c r="D1866" s="352"/>
      <c r="E1866" s="353"/>
      <c r="F1866" s="354"/>
      <c r="G1866" s="355"/>
      <c r="H1866" s="358"/>
      <c r="I1866" s="357"/>
    </row>
    <row r="1867" spans="2:9" ht="18">
      <c r="B1867" s="254" t="s">
        <v>3853</v>
      </c>
      <c r="C1867" s="255"/>
      <c r="D1867" s="255"/>
      <c r="E1867" s="255"/>
      <c r="F1867" s="255"/>
      <c r="G1867" s="255"/>
      <c r="H1867" s="255"/>
      <c r="I1867" s="256"/>
    </row>
    <row r="1868" spans="2:9" ht="14.25" customHeight="1">
      <c r="B1868" s="180"/>
      <c r="C1868" s="181"/>
      <c r="D1868" s="181"/>
      <c r="E1868" s="182"/>
      <c r="F1868" s="181"/>
      <c r="G1868" s="183"/>
      <c r="H1868" s="181"/>
      <c r="I1868" s="185"/>
    </row>
    <row r="1869" spans="2:9" ht="14.25" customHeight="1">
      <c r="B1869" s="164" t="s">
        <v>3855</v>
      </c>
      <c r="C1869" s="59"/>
      <c r="D1869" s="59"/>
      <c r="E1869" s="46" t="s">
        <v>12714</v>
      </c>
      <c r="F1869" s="47" t="s">
        <v>53</v>
      </c>
      <c r="G1869" s="165"/>
      <c r="H1869" s="48"/>
      <c r="I1869" s="167">
        <f>SUM(I1870:I1872)</f>
        <v>844.05</v>
      </c>
    </row>
    <row r="1870" spans="2:9">
      <c r="B1870" s="49" t="s">
        <v>3564</v>
      </c>
      <c r="C1870" s="50" t="s">
        <v>3565</v>
      </c>
      <c r="D1870" s="54">
        <v>88247</v>
      </c>
      <c r="E1870" s="168" t="str">
        <f>IF($D1870&lt;&gt;"",VLOOKUP($D1870,'SINAPI JANEIRO-2022'!$A$1:G114181,2,FALSE),"")</f>
        <v>AUXILIAR DE ELETRICISTA COM ENCARGOS COMPLEMENTARES</v>
      </c>
      <c r="F1870" s="169" t="str">
        <f>IF($D1870&lt;&gt;"",VLOOKUP($D1870,'SINAPI JANEIRO-2022'!$1:$1048576,3,FALSE),"")</f>
        <v>H</v>
      </c>
      <c r="G1870" s="170">
        <v>4.4000000000000004</v>
      </c>
      <c r="H1870" s="171">
        <f>IF($D1870&lt;&gt;"",VLOOKUP($D1870,'SINAPI JANEIRO-2022'!$1:$1048576,4,FALSE),"")</f>
        <v>15.19</v>
      </c>
      <c r="I1870" s="172">
        <f t="shared" ref="I1870:I1871" si="315">TRUNC(G1870*H1870,2)</f>
        <v>66.83</v>
      </c>
    </row>
    <row r="1871" spans="2:9">
      <c r="B1871" s="49" t="s">
        <v>3564</v>
      </c>
      <c r="C1871" s="50" t="s">
        <v>3565</v>
      </c>
      <c r="D1871" s="54">
        <v>88264</v>
      </c>
      <c r="E1871" s="168" t="str">
        <f>IF($D1871&lt;&gt;"",VLOOKUP($D1871,'SINAPI JANEIRO-2022'!$A$1:G114182,2,FALSE),"")</f>
        <v>ELETRICISTA COM ENCARGOS COMPLEMENTARES</v>
      </c>
      <c r="F1871" s="169" t="str">
        <f>IF($D1871&lt;&gt;"",VLOOKUP($D1871,'SINAPI JANEIRO-2022'!$1:$1048576,3,FALSE),"")</f>
        <v>H</v>
      </c>
      <c r="G1871" s="170">
        <v>4.8499999999999996</v>
      </c>
      <c r="H1871" s="171">
        <f>IF($D1871&lt;&gt;"",VLOOKUP($D1871,'SINAPI JANEIRO-2022'!$1:$1048576,4,FALSE),"")</f>
        <v>19.53</v>
      </c>
      <c r="I1871" s="172">
        <f t="shared" si="315"/>
        <v>94.72</v>
      </c>
    </row>
    <row r="1872" spans="2:9" ht="14.25" customHeight="1">
      <c r="B1872" s="49"/>
      <c r="C1872" s="50" t="s">
        <v>3577</v>
      </c>
      <c r="D1872" s="54"/>
      <c r="E1872" s="52" t="s">
        <v>11198</v>
      </c>
      <c r="F1872" s="199" t="s">
        <v>3519</v>
      </c>
      <c r="G1872" s="170">
        <v>1.05</v>
      </c>
      <c r="H1872" s="214">
        <v>650</v>
      </c>
      <c r="I1872" s="172">
        <f>TRUNC(G1872*H1872,2)</f>
        <v>682.5</v>
      </c>
    </row>
    <row r="1873" spans="2:9" ht="14.25" customHeight="1">
      <c r="B1873" s="180"/>
      <c r="C1873" s="181"/>
      <c r="D1873" s="181"/>
      <c r="E1873" s="182"/>
      <c r="F1873" s="181"/>
      <c r="G1873" s="183"/>
      <c r="H1873" s="184"/>
      <c r="I1873" s="185"/>
    </row>
    <row r="1874" spans="2:9" ht="14.25" customHeight="1">
      <c r="B1874" s="164" t="s">
        <v>3857</v>
      </c>
      <c r="C1874" s="59"/>
      <c r="D1874" s="59"/>
      <c r="E1874" s="46" t="s">
        <v>12715</v>
      </c>
      <c r="F1874" s="47" t="s">
        <v>53</v>
      </c>
      <c r="G1874" s="165"/>
      <c r="H1874" s="166"/>
      <c r="I1874" s="167">
        <f>SUM(I1875:I1876)</f>
        <v>4726.9399999999996</v>
      </c>
    </row>
    <row r="1875" spans="2:9">
      <c r="B1875" s="49" t="s">
        <v>3564</v>
      </c>
      <c r="C1875" s="50" t="s">
        <v>3565</v>
      </c>
      <c r="D1875" s="54">
        <v>88264</v>
      </c>
      <c r="E1875" s="168" t="str">
        <f>IF($D1875&lt;&gt;"",VLOOKUP($D1875,'SINAPI JANEIRO-2022'!$A$1:G114186,2,FALSE),"")</f>
        <v>ELETRICISTA COM ENCARGOS COMPLEMENTARES</v>
      </c>
      <c r="F1875" s="169" t="str">
        <f>IF($D1875&lt;&gt;"",VLOOKUP($D1875,'SINAPI JANEIRO-2022'!$1:$1048576,3,FALSE),"")</f>
        <v>H</v>
      </c>
      <c r="G1875" s="170">
        <v>6.5</v>
      </c>
      <c r="H1875" s="171">
        <f>IF($D1875&lt;&gt;"",VLOOKUP($D1875,'SINAPI JANEIRO-2022'!$1:$1048576,4,FALSE),"")</f>
        <v>19.53</v>
      </c>
      <c r="I1875" s="172">
        <f t="shared" ref="I1875" si="316">TRUNC(G1875*H1875,2)</f>
        <v>126.94</v>
      </c>
    </row>
    <row r="1876" spans="2:9">
      <c r="B1876" s="49"/>
      <c r="C1876" s="50" t="s">
        <v>3577</v>
      </c>
      <c r="D1876" s="54"/>
      <c r="E1876" s="249" t="s">
        <v>3858</v>
      </c>
      <c r="F1876" s="250" t="s">
        <v>3572</v>
      </c>
      <c r="G1876" s="251">
        <v>1</v>
      </c>
      <c r="H1876" s="252">
        <v>4600</v>
      </c>
      <c r="I1876" s="253">
        <f>TRUNC(G1876*H1876,2)</f>
        <v>4600</v>
      </c>
    </row>
    <row r="1877" spans="2:9" ht="14.25" customHeight="1">
      <c r="B1877" s="202"/>
      <c r="C1877" s="203"/>
      <c r="D1877" s="203"/>
      <c r="E1877" s="204"/>
      <c r="F1877" s="203"/>
      <c r="G1877" s="183"/>
      <c r="H1877" s="205"/>
      <c r="I1877" s="206"/>
    </row>
    <row r="1878" spans="2:9" ht="14.25" customHeight="1">
      <c r="B1878" s="164" t="s">
        <v>3860</v>
      </c>
      <c r="C1878" s="59"/>
      <c r="D1878" s="59"/>
      <c r="E1878" s="46" t="s">
        <v>3861</v>
      </c>
      <c r="F1878" s="47" t="s">
        <v>53</v>
      </c>
      <c r="G1878" s="165"/>
      <c r="H1878" s="166"/>
      <c r="I1878" s="167">
        <f>SUM(I1879:I1881)</f>
        <v>21.52</v>
      </c>
    </row>
    <row r="1879" spans="2:9" ht="14.25" customHeight="1">
      <c r="B1879" s="49" t="s">
        <v>3564</v>
      </c>
      <c r="C1879" s="50" t="s">
        <v>3565</v>
      </c>
      <c r="D1879" s="54">
        <v>88247</v>
      </c>
      <c r="E1879" s="168" t="str">
        <f>IF($D1879&lt;&gt;"",VLOOKUP($D1879,'SINAPI JANEIRO-2022'!$A$1:G114190,2,FALSE),"")</f>
        <v>AUXILIAR DE ELETRICISTA COM ENCARGOS COMPLEMENTARES</v>
      </c>
      <c r="F1879" s="169" t="str">
        <f>IF($D1879&lt;&gt;"",VLOOKUP($D1879,'SINAPI JANEIRO-2022'!$1:$1048576,3,FALSE),"")</f>
        <v>H</v>
      </c>
      <c r="G1879" s="170">
        <v>0.1</v>
      </c>
      <c r="H1879" s="171">
        <f>IF($D1879&lt;&gt;"",VLOOKUP($D1879,'SINAPI JANEIRO-2022'!$1:$1048576,4,FALSE),"")</f>
        <v>15.19</v>
      </c>
      <c r="I1879" s="172">
        <f t="shared" ref="I1879:I1880" si="317">TRUNC(G1879*H1879,2)</f>
        <v>1.51</v>
      </c>
    </row>
    <row r="1880" spans="2:9">
      <c r="B1880" s="49" t="s">
        <v>3564</v>
      </c>
      <c r="C1880" s="50" t="s">
        <v>3565</v>
      </c>
      <c r="D1880" s="54">
        <v>88264</v>
      </c>
      <c r="E1880" s="168" t="str">
        <f>IF($D1880&lt;&gt;"",VLOOKUP($D1880,'SINAPI JANEIRO-2022'!$A$1:G114191,2,FALSE),"")</f>
        <v>ELETRICISTA COM ENCARGOS COMPLEMENTARES</v>
      </c>
      <c r="F1880" s="169" t="str">
        <f>IF($D1880&lt;&gt;"",VLOOKUP($D1880,'SINAPI JANEIRO-2022'!$1:$1048576,3,FALSE),"")</f>
        <v>H</v>
      </c>
      <c r="G1880" s="170">
        <v>0.1</v>
      </c>
      <c r="H1880" s="171">
        <f>IF($D1880&lt;&gt;"",VLOOKUP($D1880,'SINAPI JANEIRO-2022'!$1:$1048576,4,FALSE),"")</f>
        <v>19.53</v>
      </c>
      <c r="I1880" s="172">
        <f t="shared" si="317"/>
        <v>1.95</v>
      </c>
    </row>
    <row r="1881" spans="2:9" ht="14.25" customHeight="1">
      <c r="B1881" s="49"/>
      <c r="C1881" s="50" t="s">
        <v>3577</v>
      </c>
      <c r="D1881" s="54"/>
      <c r="E1881" s="52" t="s">
        <v>3862</v>
      </c>
      <c r="F1881" s="199" t="s">
        <v>3572</v>
      </c>
      <c r="G1881" s="170">
        <v>1</v>
      </c>
      <c r="H1881" s="214">
        <v>18.059999999999999</v>
      </c>
      <c r="I1881" s="172">
        <f>TRUNC(G1881*H1881,2)</f>
        <v>18.059999999999999</v>
      </c>
    </row>
    <row r="1882" spans="2:9" ht="14.25" customHeight="1">
      <c r="B1882" s="202"/>
      <c r="C1882" s="203"/>
      <c r="D1882" s="203"/>
      <c r="E1882" s="204"/>
      <c r="F1882" s="203"/>
      <c r="G1882" s="183"/>
      <c r="H1882" s="205"/>
      <c r="I1882" s="206"/>
    </row>
    <row r="1883" spans="2:9" ht="14.25" customHeight="1">
      <c r="B1883" s="164" t="s">
        <v>3864</v>
      </c>
      <c r="C1883" s="59"/>
      <c r="D1883" s="59"/>
      <c r="E1883" s="46" t="s">
        <v>12716</v>
      </c>
      <c r="F1883" s="47" t="s">
        <v>53</v>
      </c>
      <c r="G1883" s="165"/>
      <c r="H1883" s="166"/>
      <c r="I1883" s="167">
        <f>SUM(I1884:I1886)</f>
        <v>21.52</v>
      </c>
    </row>
    <row r="1884" spans="2:9" ht="14.25" customHeight="1">
      <c r="B1884" s="49" t="s">
        <v>3564</v>
      </c>
      <c r="C1884" s="50" t="s">
        <v>3565</v>
      </c>
      <c r="D1884" s="54">
        <v>88247</v>
      </c>
      <c r="E1884" s="168" t="str">
        <f>IF($D1884&lt;&gt;"",VLOOKUP($D1884,'SINAPI JANEIRO-2022'!$A$1:G114195,2,FALSE),"")</f>
        <v>AUXILIAR DE ELETRICISTA COM ENCARGOS COMPLEMENTARES</v>
      </c>
      <c r="F1884" s="169" t="str">
        <f>IF($D1884&lt;&gt;"",VLOOKUP($D1884,'SINAPI JANEIRO-2022'!$1:$1048576,3,FALSE),"")</f>
        <v>H</v>
      </c>
      <c r="G1884" s="170">
        <v>0.1</v>
      </c>
      <c r="H1884" s="171">
        <f>IF($D1884&lt;&gt;"",VLOOKUP($D1884,'SINAPI JANEIRO-2022'!$1:$1048576,4,FALSE),"")</f>
        <v>15.19</v>
      </c>
      <c r="I1884" s="172">
        <f t="shared" ref="I1884:I1885" si="318">TRUNC(G1884*H1884,2)</f>
        <v>1.51</v>
      </c>
    </row>
    <row r="1885" spans="2:9">
      <c r="B1885" s="49" t="s">
        <v>3564</v>
      </c>
      <c r="C1885" s="50" t="s">
        <v>3565</v>
      </c>
      <c r="D1885" s="54">
        <v>88264</v>
      </c>
      <c r="E1885" s="168" t="str">
        <f>IF($D1885&lt;&gt;"",VLOOKUP($D1885,'SINAPI JANEIRO-2022'!$A$1:G114196,2,FALSE),"")</f>
        <v>ELETRICISTA COM ENCARGOS COMPLEMENTARES</v>
      </c>
      <c r="F1885" s="169" t="str">
        <f>IF($D1885&lt;&gt;"",VLOOKUP($D1885,'SINAPI JANEIRO-2022'!$1:$1048576,3,FALSE),"")</f>
        <v>H</v>
      </c>
      <c r="G1885" s="170">
        <v>0.1</v>
      </c>
      <c r="H1885" s="171">
        <f>IF($D1885&lt;&gt;"",VLOOKUP($D1885,'SINAPI JANEIRO-2022'!$1:$1048576,4,FALSE),"")</f>
        <v>19.53</v>
      </c>
      <c r="I1885" s="172">
        <f t="shared" si="318"/>
        <v>1.95</v>
      </c>
    </row>
    <row r="1886" spans="2:9" ht="14.25" customHeight="1">
      <c r="B1886" s="49"/>
      <c r="C1886" s="50" t="s">
        <v>3577</v>
      </c>
      <c r="D1886" s="54"/>
      <c r="E1886" s="52" t="s">
        <v>3865</v>
      </c>
      <c r="F1886" s="199" t="s">
        <v>3572</v>
      </c>
      <c r="G1886" s="170">
        <v>1</v>
      </c>
      <c r="H1886" s="214">
        <v>18.059999999999999</v>
      </c>
      <c r="I1886" s="172">
        <f>TRUNC(G1886*H1886,2)</f>
        <v>18.059999999999999</v>
      </c>
    </row>
    <row r="1887" spans="2:9" ht="14.25" customHeight="1">
      <c r="B1887" s="202"/>
      <c r="C1887" s="203"/>
      <c r="D1887" s="203"/>
      <c r="E1887" s="204"/>
      <c r="F1887" s="203"/>
      <c r="G1887" s="183"/>
      <c r="H1887" s="205"/>
      <c r="I1887" s="206"/>
    </row>
    <row r="1888" spans="2:9" ht="14.25" customHeight="1">
      <c r="B1888" s="164" t="s">
        <v>3867</v>
      </c>
      <c r="C1888" s="59"/>
      <c r="D1888" s="59"/>
      <c r="E1888" s="46" t="s">
        <v>12717</v>
      </c>
      <c r="F1888" s="47" t="s">
        <v>53</v>
      </c>
      <c r="G1888" s="165"/>
      <c r="H1888" s="166"/>
      <c r="I1888" s="167">
        <f>SUM(I1889:I1891)</f>
        <v>21.52</v>
      </c>
    </row>
    <row r="1889" spans="2:14" ht="14.25" customHeight="1">
      <c r="B1889" s="49" t="s">
        <v>3564</v>
      </c>
      <c r="C1889" s="50" t="s">
        <v>3565</v>
      </c>
      <c r="D1889" s="54">
        <v>88247</v>
      </c>
      <c r="E1889" s="168" t="str">
        <f>IF($D1889&lt;&gt;"",VLOOKUP($D1889,'SINAPI JANEIRO-2022'!$A$1:G114200,2,FALSE),"")</f>
        <v>AUXILIAR DE ELETRICISTA COM ENCARGOS COMPLEMENTARES</v>
      </c>
      <c r="F1889" s="169" t="str">
        <f>IF($D1889&lt;&gt;"",VLOOKUP($D1889,'SINAPI JANEIRO-2022'!$1:$1048576,3,FALSE),"")</f>
        <v>H</v>
      </c>
      <c r="G1889" s="170">
        <v>0.1</v>
      </c>
      <c r="H1889" s="171">
        <f>IF($D1889&lt;&gt;"",VLOOKUP($D1889,'SINAPI JANEIRO-2022'!$1:$1048576,4,FALSE),"")</f>
        <v>15.19</v>
      </c>
      <c r="I1889" s="172">
        <f t="shared" ref="I1889:I1890" si="319">TRUNC(G1889*H1889,2)</f>
        <v>1.51</v>
      </c>
    </row>
    <row r="1890" spans="2:14">
      <c r="B1890" s="49" t="s">
        <v>3564</v>
      </c>
      <c r="C1890" s="50" t="s">
        <v>3565</v>
      </c>
      <c r="D1890" s="54">
        <v>88264</v>
      </c>
      <c r="E1890" s="168" t="str">
        <f>IF($D1890&lt;&gt;"",VLOOKUP($D1890,'SINAPI JANEIRO-2022'!$A$1:G114201,2,FALSE),"")</f>
        <v>ELETRICISTA COM ENCARGOS COMPLEMENTARES</v>
      </c>
      <c r="F1890" s="169" t="str">
        <f>IF($D1890&lt;&gt;"",VLOOKUP($D1890,'SINAPI JANEIRO-2022'!$1:$1048576,3,FALSE),"")</f>
        <v>H</v>
      </c>
      <c r="G1890" s="170">
        <v>0.1</v>
      </c>
      <c r="H1890" s="171">
        <f>IF($D1890&lt;&gt;"",VLOOKUP($D1890,'SINAPI JANEIRO-2022'!$1:$1048576,4,FALSE),"")</f>
        <v>19.53</v>
      </c>
      <c r="I1890" s="172">
        <f t="shared" si="319"/>
        <v>1.95</v>
      </c>
    </row>
    <row r="1891" spans="2:14" ht="14.25" customHeight="1">
      <c r="B1891" s="49"/>
      <c r="C1891" s="50" t="s">
        <v>3577</v>
      </c>
      <c r="D1891" s="54"/>
      <c r="E1891" s="52" t="s">
        <v>3868</v>
      </c>
      <c r="F1891" s="199" t="s">
        <v>3572</v>
      </c>
      <c r="G1891" s="170">
        <v>1</v>
      </c>
      <c r="H1891" s="214">
        <v>18.059999999999999</v>
      </c>
      <c r="I1891" s="172">
        <f>TRUNC(G1891*H1891,2)</f>
        <v>18.059999999999999</v>
      </c>
    </row>
    <row r="1892" spans="2:14" ht="14.25" customHeight="1">
      <c r="B1892" s="202"/>
      <c r="C1892" s="203"/>
      <c r="D1892" s="203"/>
      <c r="E1892" s="204"/>
      <c r="F1892" s="203"/>
      <c r="G1892" s="183"/>
      <c r="H1892" s="205"/>
      <c r="I1892" s="206"/>
    </row>
    <row r="1893" spans="2:14" ht="14.25" customHeight="1">
      <c r="B1893" s="164" t="s">
        <v>3870</v>
      </c>
      <c r="C1893" s="59"/>
      <c r="D1893" s="59"/>
      <c r="E1893" s="46" t="s">
        <v>12718</v>
      </c>
      <c r="F1893" s="47" t="s">
        <v>53</v>
      </c>
      <c r="G1893" s="165"/>
      <c r="H1893" s="166"/>
      <c r="I1893" s="167">
        <f>SUM(I1894:I1896)</f>
        <v>21.52</v>
      </c>
      <c r="N1893" s="23"/>
    </row>
    <row r="1894" spans="2:14" ht="14.25" customHeight="1">
      <c r="B1894" s="49" t="s">
        <v>3564</v>
      </c>
      <c r="C1894" s="50" t="s">
        <v>3565</v>
      </c>
      <c r="D1894" s="54">
        <v>88247</v>
      </c>
      <c r="E1894" s="168" t="str">
        <f>IF($D1894&lt;&gt;"",VLOOKUP($D1894,'SINAPI JANEIRO-2022'!$A$1:G114205,2,FALSE),"")</f>
        <v>AUXILIAR DE ELETRICISTA COM ENCARGOS COMPLEMENTARES</v>
      </c>
      <c r="F1894" s="169" t="str">
        <f>IF($D1894&lt;&gt;"",VLOOKUP($D1894,'SINAPI JANEIRO-2022'!$1:$1048576,3,FALSE),"")</f>
        <v>H</v>
      </c>
      <c r="G1894" s="170">
        <v>0.1</v>
      </c>
      <c r="H1894" s="171">
        <f>IF($D1894&lt;&gt;"",VLOOKUP($D1894,'SINAPI JANEIRO-2022'!$1:$1048576,4,FALSE),"")</f>
        <v>15.19</v>
      </c>
      <c r="I1894" s="172">
        <f t="shared" ref="I1894:I1895" si="320">TRUNC(G1894*H1894,2)</f>
        <v>1.51</v>
      </c>
      <c r="N1894" s="23"/>
    </row>
    <row r="1895" spans="2:14">
      <c r="B1895" s="49" t="s">
        <v>3564</v>
      </c>
      <c r="C1895" s="50" t="s">
        <v>3565</v>
      </c>
      <c r="D1895" s="54">
        <v>88264</v>
      </c>
      <c r="E1895" s="168" t="str">
        <f>IF($D1895&lt;&gt;"",VLOOKUP($D1895,'SINAPI JANEIRO-2022'!$A$1:G114206,2,FALSE),"")</f>
        <v>ELETRICISTA COM ENCARGOS COMPLEMENTARES</v>
      </c>
      <c r="F1895" s="169" t="str">
        <f>IF($D1895&lt;&gt;"",VLOOKUP($D1895,'SINAPI JANEIRO-2022'!$1:$1048576,3,FALSE),"")</f>
        <v>H</v>
      </c>
      <c r="G1895" s="170">
        <v>0.1</v>
      </c>
      <c r="H1895" s="171">
        <f>IF($D1895&lt;&gt;"",VLOOKUP($D1895,'SINAPI JANEIRO-2022'!$1:$1048576,4,FALSE),"")</f>
        <v>19.53</v>
      </c>
      <c r="I1895" s="172">
        <f t="shared" si="320"/>
        <v>1.95</v>
      </c>
      <c r="N1895" s="23"/>
    </row>
    <row r="1896" spans="2:14" ht="14.25" customHeight="1">
      <c r="B1896" s="49"/>
      <c r="C1896" s="50" t="s">
        <v>3577</v>
      </c>
      <c r="D1896" s="54"/>
      <c r="E1896" s="52" t="s">
        <v>3871</v>
      </c>
      <c r="F1896" s="199" t="s">
        <v>3572</v>
      </c>
      <c r="G1896" s="170">
        <v>1</v>
      </c>
      <c r="H1896" s="214">
        <v>18.059999999999999</v>
      </c>
      <c r="I1896" s="172">
        <f>TRUNC(G1896*H1896,2)</f>
        <v>18.059999999999999</v>
      </c>
      <c r="N1896" s="23"/>
    </row>
    <row r="1897" spans="2:14" ht="14.25" customHeight="1">
      <c r="B1897" s="202"/>
      <c r="C1897" s="203"/>
      <c r="D1897" s="203"/>
      <c r="E1897" s="204"/>
      <c r="F1897" s="203"/>
      <c r="G1897" s="183"/>
      <c r="H1897" s="205"/>
      <c r="I1897" s="206"/>
      <c r="N1897" s="23"/>
    </row>
    <row r="1898" spans="2:14" ht="14.25" customHeight="1">
      <c r="B1898" s="164" t="s">
        <v>3872</v>
      </c>
      <c r="C1898" s="59"/>
      <c r="D1898" s="59"/>
      <c r="E1898" s="46" t="s">
        <v>12719</v>
      </c>
      <c r="F1898" s="47" t="s">
        <v>53</v>
      </c>
      <c r="G1898" s="165"/>
      <c r="H1898" s="166"/>
      <c r="I1898" s="167">
        <f>SUM(I1899:I1901)</f>
        <v>45.64</v>
      </c>
      <c r="N1898" s="23"/>
    </row>
    <row r="1899" spans="2:14" ht="14.25" customHeight="1">
      <c r="B1899" s="49" t="s">
        <v>3564</v>
      </c>
      <c r="C1899" s="50" t="s">
        <v>3565</v>
      </c>
      <c r="D1899" s="54">
        <v>88247</v>
      </c>
      <c r="E1899" s="168" t="str">
        <f>IF($D1899&lt;&gt;"",VLOOKUP($D1899,'SINAPI JANEIRO-2022'!$A$1:G114210,2,FALSE),"")</f>
        <v>AUXILIAR DE ELETRICISTA COM ENCARGOS COMPLEMENTARES</v>
      </c>
      <c r="F1899" s="169" t="str">
        <f>IF($D1899&lt;&gt;"",VLOOKUP($D1899,'SINAPI JANEIRO-2022'!$1:$1048576,3,FALSE),"")</f>
        <v>H</v>
      </c>
      <c r="G1899" s="170">
        <v>0.25</v>
      </c>
      <c r="H1899" s="171">
        <f>IF($D1899&lt;&gt;"",VLOOKUP($D1899,'SINAPI JANEIRO-2022'!$1:$1048576,4,FALSE),"")</f>
        <v>15.19</v>
      </c>
      <c r="I1899" s="172">
        <f t="shared" ref="I1899:I1900" si="321">TRUNC(G1899*H1899,2)</f>
        <v>3.79</v>
      </c>
    </row>
    <row r="1900" spans="2:14">
      <c r="B1900" s="49" t="s">
        <v>3564</v>
      </c>
      <c r="C1900" s="50" t="s">
        <v>3565</v>
      </c>
      <c r="D1900" s="54">
        <v>88264</v>
      </c>
      <c r="E1900" s="168" t="str">
        <f>IF($D1900&lt;&gt;"",VLOOKUP($D1900,'SINAPI JANEIRO-2022'!$A$1:G114211,2,FALSE),"")</f>
        <v>ELETRICISTA COM ENCARGOS COMPLEMENTARES</v>
      </c>
      <c r="F1900" s="169" t="str">
        <f>IF($D1900&lt;&gt;"",VLOOKUP($D1900,'SINAPI JANEIRO-2022'!$1:$1048576,3,FALSE),"")</f>
        <v>H</v>
      </c>
      <c r="G1900" s="170">
        <v>0.25</v>
      </c>
      <c r="H1900" s="171">
        <f>IF($D1900&lt;&gt;"",VLOOKUP($D1900,'SINAPI JANEIRO-2022'!$1:$1048576,4,FALSE),"")</f>
        <v>19.53</v>
      </c>
      <c r="I1900" s="172">
        <f t="shared" si="321"/>
        <v>4.88</v>
      </c>
    </row>
    <row r="1901" spans="2:14" ht="14.25" customHeight="1">
      <c r="B1901" s="49"/>
      <c r="C1901" s="50" t="s">
        <v>3577</v>
      </c>
      <c r="D1901" s="54"/>
      <c r="E1901" s="246" t="s">
        <v>3873</v>
      </c>
      <c r="F1901" s="199" t="s">
        <v>3519</v>
      </c>
      <c r="G1901" s="170">
        <v>1</v>
      </c>
      <c r="H1901" s="214">
        <v>36.97</v>
      </c>
      <c r="I1901" s="172">
        <f>TRUNC(G1901*H1901,2)</f>
        <v>36.97</v>
      </c>
    </row>
    <row r="1902" spans="2:14" ht="14.25" customHeight="1">
      <c r="B1902" s="202"/>
      <c r="C1902" s="203"/>
      <c r="D1902" s="203"/>
      <c r="E1902" s="204"/>
      <c r="F1902" s="203"/>
      <c r="G1902" s="183"/>
      <c r="H1902" s="205"/>
      <c r="I1902" s="206"/>
    </row>
    <row r="1903" spans="2:14" ht="14.25" customHeight="1">
      <c r="B1903" s="164" t="s">
        <v>3874</v>
      </c>
      <c r="C1903" s="59"/>
      <c r="D1903" s="59"/>
      <c r="E1903" s="46" t="s">
        <v>12720</v>
      </c>
      <c r="F1903" s="47" t="s">
        <v>53</v>
      </c>
      <c r="G1903" s="165"/>
      <c r="H1903" s="166"/>
      <c r="I1903" s="167">
        <f>SUM(I1904:I1906)</f>
        <v>64.56</v>
      </c>
    </row>
    <row r="1904" spans="2:14" ht="25.5" customHeight="1">
      <c r="B1904" s="49" t="s">
        <v>3564</v>
      </c>
      <c r="C1904" s="50" t="s">
        <v>3565</v>
      </c>
      <c r="D1904" s="54">
        <v>88247</v>
      </c>
      <c r="E1904" s="168" t="str">
        <f>IF($D1904&lt;&gt;"",VLOOKUP($D1904,'SINAPI JANEIRO-2022'!$A$1:G114215,2,FALSE),"")</f>
        <v>AUXILIAR DE ELETRICISTA COM ENCARGOS COMPLEMENTARES</v>
      </c>
      <c r="F1904" s="169" t="str">
        <f>IF($D1904&lt;&gt;"",VLOOKUP($D1904,'SINAPI JANEIRO-2022'!$1:$1048576,3,FALSE),"")</f>
        <v>H</v>
      </c>
      <c r="G1904" s="170">
        <v>0.2</v>
      </c>
      <c r="H1904" s="171">
        <f>IF($D1904&lt;&gt;"",VLOOKUP($D1904,'SINAPI JANEIRO-2022'!$1:$1048576,4,FALSE),"")</f>
        <v>15.19</v>
      </c>
      <c r="I1904" s="172">
        <f t="shared" ref="I1904:I1905" si="322">TRUNC(G1904*H1904,2)</f>
        <v>3.03</v>
      </c>
    </row>
    <row r="1905" spans="2:9">
      <c r="B1905" s="49" t="s">
        <v>3564</v>
      </c>
      <c r="C1905" s="50" t="s">
        <v>3565</v>
      </c>
      <c r="D1905" s="54">
        <v>88264</v>
      </c>
      <c r="E1905" s="168" t="str">
        <f>IF($D1905&lt;&gt;"",VLOOKUP($D1905,'SINAPI JANEIRO-2022'!$A$1:G114216,2,FALSE),"")</f>
        <v>ELETRICISTA COM ENCARGOS COMPLEMENTARES</v>
      </c>
      <c r="F1905" s="169" t="str">
        <f>IF($D1905&lt;&gt;"",VLOOKUP($D1905,'SINAPI JANEIRO-2022'!$1:$1048576,3,FALSE),"")</f>
        <v>H</v>
      </c>
      <c r="G1905" s="170">
        <v>0.2</v>
      </c>
      <c r="H1905" s="171">
        <f>IF($D1905&lt;&gt;"",VLOOKUP($D1905,'SINAPI JANEIRO-2022'!$1:$1048576,4,FALSE),"")</f>
        <v>19.53</v>
      </c>
      <c r="I1905" s="172">
        <f t="shared" si="322"/>
        <v>3.9</v>
      </c>
    </row>
    <row r="1906" spans="2:9">
      <c r="B1906" s="49"/>
      <c r="C1906" s="50" t="s">
        <v>3577</v>
      </c>
      <c r="D1906" s="54"/>
      <c r="E1906" s="212" t="s">
        <v>3875</v>
      </c>
      <c r="F1906" s="213" t="s">
        <v>3519</v>
      </c>
      <c r="G1906" s="170">
        <v>1</v>
      </c>
      <c r="H1906" s="214">
        <v>57.63</v>
      </c>
      <c r="I1906" s="172">
        <f>TRUNC(G1906*H1906,2)</f>
        <v>57.63</v>
      </c>
    </row>
    <row r="1907" spans="2:9">
      <c r="B1907" s="180"/>
      <c r="C1907" s="181"/>
      <c r="D1907" s="181"/>
      <c r="E1907" s="182"/>
      <c r="F1907" s="181"/>
      <c r="G1907" s="183"/>
      <c r="H1907" s="181"/>
      <c r="I1907" s="185"/>
    </row>
    <row r="1908" spans="2:9" ht="15">
      <c r="B1908" s="164" t="s">
        <v>3876</v>
      </c>
      <c r="C1908" s="59"/>
      <c r="D1908" s="59"/>
      <c r="E1908" s="46" t="s">
        <v>3877</v>
      </c>
      <c r="F1908" s="47" t="s">
        <v>53</v>
      </c>
      <c r="G1908" s="165"/>
      <c r="H1908" s="48"/>
      <c r="I1908" s="167">
        <f>SUM(I1909:I1911)</f>
        <v>429.68</v>
      </c>
    </row>
    <row r="1909" spans="2:9">
      <c r="B1909" s="49" t="s">
        <v>3564</v>
      </c>
      <c r="C1909" s="50" t="s">
        <v>3565</v>
      </c>
      <c r="D1909" s="54">
        <v>88247</v>
      </c>
      <c r="E1909" s="168" t="str">
        <f>IF($D1909&lt;&gt;"",VLOOKUP($D1909,'SINAPI JANEIRO-2022'!$A$1:G114220,2,FALSE),"")</f>
        <v>AUXILIAR DE ELETRICISTA COM ENCARGOS COMPLEMENTARES</v>
      </c>
      <c r="F1909" s="169" t="str">
        <f>IF($D1909&lt;&gt;"",VLOOKUP($D1909,'SINAPI JANEIRO-2022'!$1:$1048576,3,FALSE),"")</f>
        <v>H</v>
      </c>
      <c r="G1909" s="170">
        <v>2</v>
      </c>
      <c r="H1909" s="171">
        <f>IF($D1909&lt;&gt;"",VLOOKUP($D1909,'SINAPI JANEIRO-2022'!$1:$1048576,4,FALSE),"")</f>
        <v>15.19</v>
      </c>
      <c r="I1909" s="172">
        <f t="shared" ref="I1909:I1910" si="323">TRUNC(G1909*H1909,2)</f>
        <v>30.38</v>
      </c>
    </row>
    <row r="1910" spans="2:9">
      <c r="B1910" s="49" t="s">
        <v>3564</v>
      </c>
      <c r="C1910" s="50" t="s">
        <v>3565</v>
      </c>
      <c r="D1910" s="54">
        <v>88264</v>
      </c>
      <c r="E1910" s="168" t="str">
        <f>IF($D1910&lt;&gt;"",VLOOKUP($D1910,'SINAPI JANEIRO-2022'!$A$1:G114221,2,FALSE),"")</f>
        <v>ELETRICISTA COM ENCARGOS COMPLEMENTARES</v>
      </c>
      <c r="F1910" s="169" t="str">
        <f>IF($D1910&lt;&gt;"",VLOOKUP($D1910,'SINAPI JANEIRO-2022'!$1:$1048576,3,FALSE),"")</f>
        <v>H</v>
      </c>
      <c r="G1910" s="170">
        <v>2</v>
      </c>
      <c r="H1910" s="171">
        <f>IF($D1910&lt;&gt;"",VLOOKUP($D1910,'SINAPI JANEIRO-2022'!$1:$1048576,4,FALSE),"")</f>
        <v>19.53</v>
      </c>
      <c r="I1910" s="172">
        <f t="shared" si="323"/>
        <v>39.06</v>
      </c>
    </row>
    <row r="1911" spans="2:9">
      <c r="B1911" s="49"/>
      <c r="C1911" s="50" t="s">
        <v>3577</v>
      </c>
      <c r="D1911" s="54"/>
      <c r="E1911" s="52" t="s">
        <v>3878</v>
      </c>
      <c r="F1911" s="199" t="s">
        <v>3572</v>
      </c>
      <c r="G1911" s="170">
        <v>1</v>
      </c>
      <c r="H1911" s="214">
        <v>360.24</v>
      </c>
      <c r="I1911" s="172">
        <f>TRUNC(G1911*H1911,2)</f>
        <v>360.24</v>
      </c>
    </row>
    <row r="1912" spans="2:9" ht="24.75" customHeight="1">
      <c r="B1912" s="180"/>
      <c r="C1912" s="181"/>
      <c r="D1912" s="181"/>
      <c r="E1912" s="182"/>
      <c r="F1912" s="181"/>
      <c r="G1912" s="183"/>
      <c r="H1912" s="181"/>
      <c r="I1912" s="185"/>
    </row>
    <row r="1913" spans="2:9" ht="14.25" customHeight="1">
      <c r="B1913" s="164" t="s">
        <v>3880</v>
      </c>
      <c r="C1913" s="59"/>
      <c r="D1913" s="59"/>
      <c r="E1913" s="46" t="s">
        <v>12721</v>
      </c>
      <c r="F1913" s="47" t="s">
        <v>3522</v>
      </c>
      <c r="G1913" s="165"/>
      <c r="H1913" s="48"/>
      <c r="I1913" s="167">
        <f>SUM(I1914:I1916)</f>
        <v>8.76</v>
      </c>
    </row>
    <row r="1914" spans="2:9">
      <c r="B1914" s="49" t="s">
        <v>3564</v>
      </c>
      <c r="C1914" s="50" t="s">
        <v>3565</v>
      </c>
      <c r="D1914" s="54">
        <v>88247</v>
      </c>
      <c r="E1914" s="168" t="str">
        <f>IF($D1914&lt;&gt;"",VLOOKUP($D1914,'SINAPI JANEIRO-2022'!$A$1:G114225,2,FALSE),"")</f>
        <v>AUXILIAR DE ELETRICISTA COM ENCARGOS COMPLEMENTARES</v>
      </c>
      <c r="F1914" s="169" t="str">
        <f>IF($D1914&lt;&gt;"",VLOOKUP($D1914,'SINAPI JANEIRO-2022'!$1:$1048576,3,FALSE),"")</f>
        <v>H</v>
      </c>
      <c r="G1914" s="170">
        <v>0.05</v>
      </c>
      <c r="H1914" s="171">
        <f>IF($D1914&lt;&gt;"",VLOOKUP($D1914,'SINAPI JANEIRO-2022'!$1:$1048576,4,FALSE),"")</f>
        <v>15.19</v>
      </c>
      <c r="I1914" s="172">
        <f t="shared" ref="I1914:I1915" si="324">TRUNC(G1914*H1914,2)</f>
        <v>0.75</v>
      </c>
    </row>
    <row r="1915" spans="2:9">
      <c r="B1915" s="49" t="s">
        <v>3564</v>
      </c>
      <c r="C1915" s="50" t="s">
        <v>3565</v>
      </c>
      <c r="D1915" s="54">
        <v>88264</v>
      </c>
      <c r="E1915" s="168" t="str">
        <f>IF($D1915&lt;&gt;"",VLOOKUP($D1915,'SINAPI JANEIRO-2022'!$A$1:G114226,2,FALSE),"")</f>
        <v>ELETRICISTA COM ENCARGOS COMPLEMENTARES</v>
      </c>
      <c r="F1915" s="169" t="str">
        <f>IF($D1915&lt;&gt;"",VLOOKUP($D1915,'SINAPI JANEIRO-2022'!$1:$1048576,3,FALSE),"")</f>
        <v>H</v>
      </c>
      <c r="G1915" s="170">
        <v>0.05</v>
      </c>
      <c r="H1915" s="171">
        <f>IF($D1915&lt;&gt;"",VLOOKUP($D1915,'SINAPI JANEIRO-2022'!$1:$1048576,4,FALSE),"")</f>
        <v>19.53</v>
      </c>
      <c r="I1915" s="172">
        <f t="shared" si="324"/>
        <v>0.97</v>
      </c>
    </row>
    <row r="1916" spans="2:9">
      <c r="B1916" s="49"/>
      <c r="C1916" s="50" t="s">
        <v>3577</v>
      </c>
      <c r="D1916" s="54"/>
      <c r="E1916" s="212" t="s">
        <v>3881</v>
      </c>
      <c r="F1916" s="199" t="s">
        <v>3522</v>
      </c>
      <c r="G1916" s="170">
        <v>1</v>
      </c>
      <c r="H1916" s="214">
        <v>7.04</v>
      </c>
      <c r="I1916" s="172">
        <f>TRUNC(G1916*H1916,2)</f>
        <v>7.04</v>
      </c>
    </row>
    <row r="1917" spans="2:9" ht="43.5" customHeight="1">
      <c r="B1917" s="180"/>
      <c r="C1917" s="181"/>
      <c r="D1917" s="181"/>
      <c r="E1917" s="182"/>
      <c r="F1917" s="181"/>
      <c r="G1917" s="183"/>
      <c r="H1917" s="181"/>
      <c r="I1917" s="185"/>
    </row>
    <row r="1918" spans="2:9" ht="15">
      <c r="B1918" s="164" t="s">
        <v>3883</v>
      </c>
      <c r="C1918" s="59"/>
      <c r="D1918" s="59"/>
      <c r="E1918" s="46" t="s">
        <v>12722</v>
      </c>
      <c r="F1918" s="47" t="s">
        <v>3522</v>
      </c>
      <c r="G1918" s="165"/>
      <c r="H1918" s="48"/>
      <c r="I1918" s="167">
        <f>SUM(I1919:I1921)</f>
        <v>7.62</v>
      </c>
    </row>
    <row r="1919" spans="2:9" ht="14.25" customHeight="1">
      <c r="B1919" s="49" t="s">
        <v>3564</v>
      </c>
      <c r="C1919" s="50" t="s">
        <v>3565</v>
      </c>
      <c r="D1919" s="54">
        <v>88247</v>
      </c>
      <c r="E1919" s="168" t="str">
        <f>IF($D1919&lt;&gt;"",VLOOKUP($D1919,'SINAPI JANEIRO-2022'!$A$1:G114230,2,FALSE),"")</f>
        <v>AUXILIAR DE ELETRICISTA COM ENCARGOS COMPLEMENTARES</v>
      </c>
      <c r="F1919" s="169" t="str">
        <f>IF($D1919&lt;&gt;"",VLOOKUP($D1919,'SINAPI JANEIRO-2022'!$1:$1048576,3,FALSE),"")</f>
        <v>H</v>
      </c>
      <c r="G1919" s="170">
        <v>0.11</v>
      </c>
      <c r="H1919" s="171">
        <f>IF($D1919&lt;&gt;"",VLOOKUP($D1919,'SINAPI JANEIRO-2022'!$1:$1048576,4,FALSE),"")</f>
        <v>15.19</v>
      </c>
      <c r="I1919" s="172">
        <f t="shared" ref="I1919:I1920" si="325">TRUNC(G1919*H1919,2)</f>
        <v>1.67</v>
      </c>
    </row>
    <row r="1920" spans="2:9" ht="25.5" customHeight="1">
      <c r="B1920" s="49" t="s">
        <v>3564</v>
      </c>
      <c r="C1920" s="50" t="s">
        <v>3565</v>
      </c>
      <c r="D1920" s="54">
        <v>88264</v>
      </c>
      <c r="E1920" s="168" t="str">
        <f>IF($D1920&lt;&gt;"",VLOOKUP($D1920,'SINAPI JANEIRO-2022'!$A$1:G114231,2,FALSE),"")</f>
        <v>ELETRICISTA COM ENCARGOS COMPLEMENTARES</v>
      </c>
      <c r="F1920" s="169" t="str">
        <f>IF($D1920&lt;&gt;"",VLOOKUP($D1920,'SINAPI JANEIRO-2022'!$1:$1048576,3,FALSE),"")</f>
        <v>H</v>
      </c>
      <c r="G1920" s="170">
        <v>0.11</v>
      </c>
      <c r="H1920" s="171">
        <f>IF($D1920&lt;&gt;"",VLOOKUP($D1920,'SINAPI JANEIRO-2022'!$1:$1048576,4,FALSE),"")</f>
        <v>19.53</v>
      </c>
      <c r="I1920" s="172">
        <f t="shared" si="325"/>
        <v>2.14</v>
      </c>
    </row>
    <row r="1921" spans="2:9">
      <c r="B1921" s="49"/>
      <c r="C1921" s="50" t="s">
        <v>3577</v>
      </c>
      <c r="D1921" s="54"/>
      <c r="E1921" s="212" t="s">
        <v>3884</v>
      </c>
      <c r="F1921" s="216" t="s">
        <v>3522</v>
      </c>
      <c r="G1921" s="170">
        <v>1</v>
      </c>
      <c r="H1921" s="214">
        <v>3.81</v>
      </c>
      <c r="I1921" s="172">
        <f>TRUNC(G1921*H1921,2)</f>
        <v>3.81</v>
      </c>
    </row>
    <row r="1922" spans="2:9">
      <c r="B1922" s="180"/>
      <c r="C1922" s="181"/>
      <c r="D1922" s="181"/>
      <c r="E1922" s="182"/>
      <c r="F1922" s="181"/>
      <c r="G1922" s="183"/>
      <c r="H1922" s="181"/>
      <c r="I1922" s="185"/>
    </row>
    <row r="1923" spans="2:9">
      <c r="B1923" s="180"/>
      <c r="C1923" s="181"/>
      <c r="D1923" s="181"/>
      <c r="E1923" s="182"/>
      <c r="F1923" s="181"/>
      <c r="G1923" s="183"/>
      <c r="H1923" s="181"/>
      <c r="I1923" s="185"/>
    </row>
    <row r="1924" spans="2:9" ht="27.75" customHeight="1">
      <c r="B1924" s="164" t="s">
        <v>3889</v>
      </c>
      <c r="C1924" s="59"/>
      <c r="D1924" s="59"/>
      <c r="E1924" s="46" t="s">
        <v>3890</v>
      </c>
      <c r="F1924" s="47" t="s">
        <v>1</v>
      </c>
      <c r="G1924" s="165"/>
      <c r="H1924" s="48"/>
      <c r="I1924" s="167">
        <f>SUM(I1925:I1927)</f>
        <v>56.43</v>
      </c>
    </row>
    <row r="1925" spans="2:9" ht="14.25" customHeight="1">
      <c r="B1925" s="49" t="s">
        <v>3564</v>
      </c>
      <c r="C1925" s="50" t="s">
        <v>3565</v>
      </c>
      <c r="D1925" s="54">
        <v>88247</v>
      </c>
      <c r="E1925" s="168" t="str">
        <f>IF($D1925&lt;&gt;"",VLOOKUP($D1925,'SINAPI JANEIRO-2022'!$A$1:G114260,2,FALSE),"")</f>
        <v>AUXILIAR DE ELETRICISTA COM ENCARGOS COMPLEMENTARES</v>
      </c>
      <c r="F1925" s="169" t="str">
        <f>IF($D1925&lt;&gt;"",VLOOKUP($D1925,'SINAPI JANEIRO-2022'!$1:$1048576,3,FALSE),"")</f>
        <v>H</v>
      </c>
      <c r="G1925" s="170">
        <v>0.75</v>
      </c>
      <c r="H1925" s="171">
        <f>IF($D1925&lt;&gt;"",VLOOKUP($D1925,'SINAPI JANEIRO-2022'!$1:$1048576,4,FALSE),"")</f>
        <v>15.19</v>
      </c>
      <c r="I1925" s="172">
        <f t="shared" ref="I1925:I1926" si="326">TRUNC(G1925*H1925,2)</f>
        <v>11.39</v>
      </c>
    </row>
    <row r="1926" spans="2:9" ht="14.25" customHeight="1">
      <c r="B1926" s="49" t="s">
        <v>3564</v>
      </c>
      <c r="C1926" s="50" t="s">
        <v>3565</v>
      </c>
      <c r="D1926" s="54">
        <v>88264</v>
      </c>
      <c r="E1926" s="168" t="str">
        <f>IF($D1926&lt;&gt;"",VLOOKUP($D1926,'SINAPI JANEIRO-2022'!$A$1:G114261,2,FALSE),"")</f>
        <v>ELETRICISTA COM ENCARGOS COMPLEMENTARES</v>
      </c>
      <c r="F1926" s="169" t="str">
        <f>IF($D1926&lt;&gt;"",VLOOKUP($D1926,'SINAPI JANEIRO-2022'!$1:$1048576,3,FALSE),"")</f>
        <v>H</v>
      </c>
      <c r="G1926" s="170">
        <v>0.75</v>
      </c>
      <c r="H1926" s="171">
        <f>IF($D1926&lt;&gt;"",VLOOKUP($D1926,'SINAPI JANEIRO-2022'!$1:$1048576,4,FALSE),"")</f>
        <v>19.53</v>
      </c>
      <c r="I1926" s="172">
        <f t="shared" si="326"/>
        <v>14.64</v>
      </c>
    </row>
    <row r="1927" spans="2:9" ht="25.5" customHeight="1">
      <c r="B1927" s="49"/>
      <c r="C1927" s="50" t="s">
        <v>3577</v>
      </c>
      <c r="D1927" s="54"/>
      <c r="E1927" s="52" t="s">
        <v>3795</v>
      </c>
      <c r="F1927" s="199" t="s">
        <v>1</v>
      </c>
      <c r="G1927" s="170">
        <v>1.05</v>
      </c>
      <c r="H1927" s="214">
        <v>28.96</v>
      </c>
      <c r="I1927" s="172">
        <f>TRUNC(G1927*H1927,2)</f>
        <v>30.4</v>
      </c>
    </row>
    <row r="1928" spans="2:9">
      <c r="B1928" s="180"/>
      <c r="C1928" s="181"/>
      <c r="D1928" s="181"/>
      <c r="E1928" s="182"/>
      <c r="F1928" s="181"/>
      <c r="G1928" s="183"/>
      <c r="H1928" s="181"/>
      <c r="I1928" s="185"/>
    </row>
    <row r="1929" spans="2:9" ht="15">
      <c r="B1929" s="164" t="s">
        <v>3891</v>
      </c>
      <c r="C1929" s="59"/>
      <c r="D1929" s="59"/>
      <c r="E1929" s="46" t="s">
        <v>4101</v>
      </c>
      <c r="F1929" s="47" t="s">
        <v>3522</v>
      </c>
      <c r="G1929" s="165"/>
      <c r="H1929" s="48"/>
      <c r="I1929" s="167">
        <f>SUM(I1930:I1932)</f>
        <v>52.47</v>
      </c>
    </row>
    <row r="1930" spans="2:9" ht="14.25" customHeight="1">
      <c r="B1930" s="49" t="s">
        <v>3564</v>
      </c>
      <c r="C1930" s="50" t="s">
        <v>3565</v>
      </c>
      <c r="D1930" s="54">
        <v>88247</v>
      </c>
      <c r="E1930" s="168" t="str">
        <f>IF($D1930&lt;&gt;"",VLOOKUP($D1930,'SINAPI JANEIRO-2022'!$A$1:G114265,2,FALSE),"")</f>
        <v>AUXILIAR DE ELETRICISTA COM ENCARGOS COMPLEMENTARES</v>
      </c>
      <c r="F1930" s="169" t="str">
        <f>IF($D1930&lt;&gt;"",VLOOKUP($D1930,'SINAPI JANEIRO-2022'!$1:$1048576,3,FALSE),"")</f>
        <v>H</v>
      </c>
      <c r="G1930" s="170">
        <v>0.9</v>
      </c>
      <c r="H1930" s="171">
        <f>IF($D1930&lt;&gt;"",VLOOKUP($D1930,'SINAPI JANEIRO-2022'!$1:$1048576,4,FALSE),"")</f>
        <v>15.19</v>
      </c>
      <c r="I1930" s="172">
        <f t="shared" ref="I1930:I1931" si="327">TRUNC(G1930*H1930,2)</f>
        <v>13.67</v>
      </c>
    </row>
    <row r="1931" spans="2:9" ht="14.25" customHeight="1">
      <c r="B1931" s="49" t="s">
        <v>3564</v>
      </c>
      <c r="C1931" s="50" t="s">
        <v>3565</v>
      </c>
      <c r="D1931" s="54">
        <v>88264</v>
      </c>
      <c r="E1931" s="168" t="str">
        <f>IF($D1931&lt;&gt;"",VLOOKUP($D1931,'SINAPI JANEIRO-2022'!$A$1:G114266,2,FALSE),"")</f>
        <v>ELETRICISTA COM ENCARGOS COMPLEMENTARES</v>
      </c>
      <c r="F1931" s="169" t="str">
        <f>IF($D1931&lt;&gt;"",VLOOKUP($D1931,'SINAPI JANEIRO-2022'!$1:$1048576,3,FALSE),"")</f>
        <v>H</v>
      </c>
      <c r="G1931" s="170">
        <v>0.9</v>
      </c>
      <c r="H1931" s="171">
        <f>IF($D1931&lt;&gt;"",VLOOKUP($D1931,'SINAPI JANEIRO-2022'!$1:$1048576,4,FALSE),"")</f>
        <v>19.53</v>
      </c>
      <c r="I1931" s="172">
        <f t="shared" si="327"/>
        <v>17.57</v>
      </c>
    </row>
    <row r="1932" spans="2:9" ht="15" customHeight="1">
      <c r="B1932" s="49"/>
      <c r="C1932" s="50" t="s">
        <v>3577</v>
      </c>
      <c r="D1932" s="54"/>
      <c r="E1932" s="212" t="s">
        <v>3892</v>
      </c>
      <c r="F1932" s="199" t="s">
        <v>3522</v>
      </c>
      <c r="G1932" s="170">
        <v>1</v>
      </c>
      <c r="H1932" s="214">
        <v>21.23</v>
      </c>
      <c r="I1932" s="172">
        <f>TRUNC(G1932*H1932,2)</f>
        <v>21.23</v>
      </c>
    </row>
    <row r="1933" spans="2:9">
      <c r="B1933" s="163"/>
      <c r="C1933" s="157"/>
      <c r="D1933" s="158"/>
      <c r="E1933" s="159"/>
      <c r="F1933" s="157"/>
      <c r="G1933" s="160"/>
      <c r="H1933" s="161"/>
      <c r="I1933" s="162"/>
    </row>
    <row r="1934" spans="2:9" ht="15">
      <c r="B1934" s="164" t="s">
        <v>11849</v>
      </c>
      <c r="C1934" s="59"/>
      <c r="D1934" s="59"/>
      <c r="E1934" s="46" t="s">
        <v>3885</v>
      </c>
      <c r="F1934" s="47" t="s">
        <v>3522</v>
      </c>
      <c r="G1934" s="165"/>
      <c r="H1934" s="48"/>
      <c r="I1934" s="167">
        <f>SUM(I1935:I1937)</f>
        <v>12.120000000000001</v>
      </c>
    </row>
    <row r="1935" spans="2:9">
      <c r="B1935" s="49" t="s">
        <v>3564</v>
      </c>
      <c r="C1935" s="50" t="s">
        <v>3565</v>
      </c>
      <c r="D1935" s="54">
        <v>88247</v>
      </c>
      <c r="E1935" s="168" t="str">
        <f>IF($D1935&lt;&gt;"",VLOOKUP($D1935,'SINAPI JANEIRO-2022'!$A$1:G114270,2,FALSE),"")</f>
        <v>AUXILIAR DE ELETRICISTA COM ENCARGOS COMPLEMENTARES</v>
      </c>
      <c r="F1935" s="169" t="str">
        <f>IF($D1935&lt;&gt;"",VLOOKUP($D1935,'SINAPI JANEIRO-2022'!$1:$1048576,3,FALSE),"")</f>
        <v>H</v>
      </c>
      <c r="G1935" s="170">
        <v>0.16400000000000001</v>
      </c>
      <c r="H1935" s="171">
        <f>IF($D1935&lt;&gt;"",VLOOKUP($D1935,'SINAPI JANEIRO-2022'!$1:$1048576,4,FALSE),"")</f>
        <v>15.19</v>
      </c>
      <c r="I1935" s="172">
        <f t="shared" ref="I1935:I1936" si="328">TRUNC(G1935*H1935,2)</f>
        <v>2.4900000000000002</v>
      </c>
    </row>
    <row r="1936" spans="2:9">
      <c r="B1936" s="49" t="s">
        <v>3564</v>
      </c>
      <c r="C1936" s="50" t="s">
        <v>3565</v>
      </c>
      <c r="D1936" s="54">
        <v>88264</v>
      </c>
      <c r="E1936" s="168" t="str">
        <f>IF($D1936&lt;&gt;"",VLOOKUP($D1936,'SINAPI JANEIRO-2022'!$A$1:G114271,2,FALSE),"")</f>
        <v>ELETRICISTA COM ENCARGOS COMPLEMENTARES</v>
      </c>
      <c r="F1936" s="169" t="str">
        <f>IF($D1936&lt;&gt;"",VLOOKUP($D1936,'SINAPI JANEIRO-2022'!$1:$1048576,3,FALSE),"")</f>
        <v>H</v>
      </c>
      <c r="G1936" s="170">
        <v>0.16400000000000001</v>
      </c>
      <c r="H1936" s="171">
        <f>IF($D1936&lt;&gt;"",VLOOKUP($D1936,'SINAPI JANEIRO-2022'!$1:$1048576,4,FALSE),"")</f>
        <v>19.53</v>
      </c>
      <c r="I1936" s="172">
        <f t="shared" si="328"/>
        <v>3.2</v>
      </c>
    </row>
    <row r="1937" spans="2:9" ht="25.5">
      <c r="B1937" s="49" t="s">
        <v>3576</v>
      </c>
      <c r="C1937" s="50" t="s">
        <v>3565</v>
      </c>
      <c r="D1937" s="54">
        <v>39245</v>
      </c>
      <c r="E1937" s="168" t="str">
        <f>IF($D1937&lt;&gt;"",VLOOKUP($D1937,'SINAPI JANEIRO-2022'!$A$1:G114272,2,FALSE),"")</f>
        <v>ELETRODUTO PVC FLEXIVEL CORRUGADO, REFORCADO, COR LARANJA, DE 32 MM, PARA LAJES E PISOS</v>
      </c>
      <c r="F1937" s="169" t="str">
        <f>IF($D1937&lt;&gt;"",VLOOKUP($D1937,'SINAPI JANEIRO-2022'!$1:$1048576,3,FALSE),"")</f>
        <v xml:space="preserve">M     </v>
      </c>
      <c r="G1937" s="170">
        <v>1.0169999999999999</v>
      </c>
      <c r="H1937" s="171">
        <f>IF($D1937&lt;&gt;"",VLOOKUP($D1937,'SINAPI JANEIRO-2022'!$1:$1048576,4,FALSE),"")</f>
        <v>6.33</v>
      </c>
      <c r="I1937" s="172">
        <f t="shared" ref="I1937" si="329">TRUNC(G1937*H1937,2)</f>
        <v>6.43</v>
      </c>
    </row>
    <row r="1938" spans="2:9">
      <c r="B1938" s="163"/>
      <c r="C1938" s="348"/>
      <c r="D1938" s="158"/>
      <c r="E1938" s="347"/>
      <c r="F1938" s="348"/>
      <c r="G1938" s="349"/>
      <c r="H1938" s="161"/>
      <c r="I1938" s="162"/>
    </row>
    <row r="1939" spans="2:9" ht="15">
      <c r="B1939" s="164" t="s">
        <v>11850</v>
      </c>
      <c r="C1939" s="59"/>
      <c r="D1939" s="59"/>
      <c r="E1939" s="46" t="s">
        <v>3886</v>
      </c>
      <c r="F1939" s="47" t="s">
        <v>3522</v>
      </c>
      <c r="G1939" s="165"/>
      <c r="H1939" s="48"/>
      <c r="I1939" s="167">
        <f>SUM(I1940:I1942)</f>
        <v>9.0300000000000011</v>
      </c>
    </row>
    <row r="1940" spans="2:9">
      <c r="B1940" s="49" t="s">
        <v>3564</v>
      </c>
      <c r="C1940" s="50" t="s">
        <v>3565</v>
      </c>
      <c r="D1940" s="54">
        <v>88247</v>
      </c>
      <c r="E1940" s="168" t="str">
        <f>IF($D1940&lt;&gt;"",VLOOKUP($D1940,'SINAPI JANEIRO-2022'!$A$1:G114275,2,FALSE),"")</f>
        <v>AUXILIAR DE ELETRICISTA COM ENCARGOS COMPLEMENTARES</v>
      </c>
      <c r="F1940" s="169" t="str">
        <f>IF($D1940&lt;&gt;"",VLOOKUP($D1940,'SINAPI JANEIRO-2022'!$1:$1048576,3,FALSE),"")</f>
        <v>H</v>
      </c>
      <c r="G1940" s="170">
        <v>0.16400000000000001</v>
      </c>
      <c r="H1940" s="171">
        <f>IF($D1940&lt;&gt;"",VLOOKUP($D1940,'SINAPI JANEIRO-2022'!$1:$1048576,4,FALSE),"")</f>
        <v>15.19</v>
      </c>
      <c r="I1940" s="172">
        <f t="shared" ref="I1940:I1942" si="330">TRUNC(G1940*H1940,2)</f>
        <v>2.4900000000000002</v>
      </c>
    </row>
    <row r="1941" spans="2:9">
      <c r="B1941" s="49" t="s">
        <v>3564</v>
      </c>
      <c r="C1941" s="50" t="s">
        <v>3565</v>
      </c>
      <c r="D1941" s="54">
        <v>88264</v>
      </c>
      <c r="E1941" s="168" t="str">
        <f>IF($D1941&lt;&gt;"",VLOOKUP($D1941,'SINAPI JANEIRO-2022'!$A$1:G114276,2,FALSE),"")</f>
        <v>ELETRICISTA COM ENCARGOS COMPLEMENTARES</v>
      </c>
      <c r="F1941" s="169" t="str">
        <f>IF($D1941&lt;&gt;"",VLOOKUP($D1941,'SINAPI JANEIRO-2022'!$1:$1048576,3,FALSE),"")</f>
        <v>H</v>
      </c>
      <c r="G1941" s="170">
        <v>0.16400000000000001</v>
      </c>
      <c r="H1941" s="171">
        <f>IF($D1941&lt;&gt;"",VLOOKUP($D1941,'SINAPI JANEIRO-2022'!$1:$1048576,4,FALSE),"")</f>
        <v>19.53</v>
      </c>
      <c r="I1941" s="172">
        <f t="shared" si="330"/>
        <v>3.2</v>
      </c>
    </row>
    <row r="1942" spans="2:9" ht="25.5">
      <c r="B1942" s="49" t="s">
        <v>3576</v>
      </c>
      <c r="C1942" s="50" t="s">
        <v>3565</v>
      </c>
      <c r="D1942" s="54">
        <v>39244</v>
      </c>
      <c r="E1942" s="168" t="str">
        <f>IF($D1942&lt;&gt;"",VLOOKUP($D1942,'SINAPI JANEIRO-2022'!$A$1:G114277,2,FALSE),"")</f>
        <v>ELETRODUTO PVC FLEXIVEL CORRUGADO, REFORCADO, COR LARANJA, DE 25 MM, PARA LAJES E PISOS</v>
      </c>
      <c r="F1942" s="169" t="str">
        <f>IF($D1942&lt;&gt;"",VLOOKUP($D1942,'SINAPI JANEIRO-2022'!$1:$1048576,3,FALSE),"")</f>
        <v xml:space="preserve">M     </v>
      </c>
      <c r="G1942" s="170">
        <v>1.0169999999999999</v>
      </c>
      <c r="H1942" s="171">
        <f>IF($D1942&lt;&gt;"",VLOOKUP($D1942,'SINAPI JANEIRO-2022'!$1:$1048576,4,FALSE),"")</f>
        <v>3.29</v>
      </c>
      <c r="I1942" s="172">
        <f t="shared" si="330"/>
        <v>3.34</v>
      </c>
    </row>
    <row r="1943" spans="2:9">
      <c r="B1943" s="163"/>
      <c r="C1943" s="348"/>
      <c r="D1943" s="158"/>
      <c r="E1943" s="347"/>
      <c r="F1943" s="348"/>
      <c r="G1943" s="349"/>
      <c r="H1943" s="161"/>
      <c r="I1943" s="162"/>
    </row>
    <row r="1944" spans="2:9" ht="21.75" customHeight="1">
      <c r="B1944" s="164" t="s">
        <v>11851</v>
      </c>
      <c r="C1944" s="59"/>
      <c r="D1944" s="59"/>
      <c r="E1944" s="46" t="s">
        <v>3887</v>
      </c>
      <c r="F1944" s="47" t="s">
        <v>3522</v>
      </c>
      <c r="G1944" s="165"/>
      <c r="H1944" s="48"/>
      <c r="I1944" s="167">
        <f>SUM(I1945:I1949)</f>
        <v>28.1</v>
      </c>
    </row>
    <row r="1945" spans="2:9">
      <c r="B1945" s="49" t="s">
        <v>3564</v>
      </c>
      <c r="C1945" s="50" t="s">
        <v>3565</v>
      </c>
      <c r="D1945" s="54">
        <v>88247</v>
      </c>
      <c r="E1945" s="168" t="str">
        <f>IF($D1945&lt;&gt;"",VLOOKUP($D1945,'SINAPI JANEIRO-2022'!$A$1:G114280,2,FALSE),"")</f>
        <v>AUXILIAR DE ELETRICISTA COM ENCARGOS COMPLEMENTARES</v>
      </c>
      <c r="F1945" s="169" t="str">
        <f>IF($D1945&lt;&gt;"",VLOOKUP($D1945,'SINAPI JANEIRO-2022'!$1:$1048576,3,FALSE),"")</f>
        <v>H</v>
      </c>
      <c r="G1945" s="170">
        <v>0.21</v>
      </c>
      <c r="H1945" s="171">
        <f>IF($D1945&lt;&gt;"",VLOOKUP($D1945,'SINAPI JANEIRO-2022'!$1:$1048576,4,FALSE),"")</f>
        <v>15.19</v>
      </c>
      <c r="I1945" s="172">
        <f t="shared" ref="I1945:I1947" si="331">TRUNC(G1945*H1945,2)</f>
        <v>3.18</v>
      </c>
    </row>
    <row r="1946" spans="2:9">
      <c r="B1946" s="49" t="s">
        <v>3564</v>
      </c>
      <c r="C1946" s="50" t="s">
        <v>3565</v>
      </c>
      <c r="D1946" s="54">
        <v>88264</v>
      </c>
      <c r="E1946" s="168" t="str">
        <f>IF($D1946&lt;&gt;"",VLOOKUP($D1946,'SINAPI JANEIRO-2022'!$A$1:G114281,2,FALSE),"")</f>
        <v>ELETRICISTA COM ENCARGOS COMPLEMENTARES</v>
      </c>
      <c r="F1946" s="169" t="str">
        <f>IF($D1946&lt;&gt;"",VLOOKUP($D1946,'SINAPI JANEIRO-2022'!$1:$1048576,3,FALSE),"")</f>
        <v>H</v>
      </c>
      <c r="G1946" s="170">
        <v>0.21</v>
      </c>
      <c r="H1946" s="171">
        <f>IF($D1946&lt;&gt;"",VLOOKUP($D1946,'SINAPI JANEIRO-2022'!$1:$1048576,4,FALSE),"")</f>
        <v>19.53</v>
      </c>
      <c r="I1946" s="172">
        <f t="shared" si="331"/>
        <v>4.0999999999999996</v>
      </c>
    </row>
    <row r="1947" spans="2:9" ht="38.25">
      <c r="B1947" s="49" t="s">
        <v>3564</v>
      </c>
      <c r="C1947" s="50" t="s">
        <v>3565</v>
      </c>
      <c r="D1947" s="54">
        <v>91173</v>
      </c>
      <c r="E1947" s="168" t="str">
        <f>IF($D1947&lt;&gt;"",VLOOKUP($D1947,'SINAPI JANEIRO-2022'!$A$1:G114282,2,FALSE),"")</f>
        <v>FIXAÇÃO DE TUBOS VERTICAIS DE PPR DIÂMETROS MENORES OU IGUAIS A 40 MM COM ABRAÇADEIRA METÁLICA RÍGIDA TIPO D 1/2", FIXADA EM PERFILADO EM ALVENARIA. AF_05/2015</v>
      </c>
      <c r="F1947" s="169" t="str">
        <f>IF($D1947&lt;&gt;"",VLOOKUP($D1947,'SINAPI JANEIRO-2022'!$1:$1048576,3,FALSE),"")</f>
        <v>M</v>
      </c>
      <c r="G1947" s="170">
        <v>2</v>
      </c>
      <c r="H1947" s="171">
        <f>IF($D1947&lt;&gt;"",VLOOKUP($D1947,'SINAPI JANEIRO-2022'!$1:$1048576,4,FALSE),"")</f>
        <v>1.36</v>
      </c>
      <c r="I1947" s="172">
        <f t="shared" si="331"/>
        <v>2.72</v>
      </c>
    </row>
    <row r="1948" spans="2:9" ht="38.25">
      <c r="B1948" s="49" t="s">
        <v>3564</v>
      </c>
      <c r="C1948" s="50" t="s">
        <v>3565</v>
      </c>
      <c r="D1948" s="158">
        <v>95758</v>
      </c>
      <c r="E1948" s="168" t="str">
        <f>IF($D1948&lt;&gt;"",VLOOKUP($D1948,'SINAPI JANEIRO-2022'!$A$1:G114283,2,FALSE),"")</f>
        <v>LUVA DE EMENDA PARA ELETRODUTO, AÇO GALVANIZADO, DN 25 MM (1''), APARENTE, INSTALADA EM PAREDE - FORNECIMENTO E INSTALAÇÃO. AF_11/2016_P</v>
      </c>
      <c r="F1948" s="169" t="str">
        <f>IF($D1948&lt;&gt;"",VLOOKUP($D1948,'SINAPI JANEIRO-2022'!$1:$1048576,3,FALSE),"")</f>
        <v>UN</v>
      </c>
      <c r="G1948" s="170">
        <v>0.33</v>
      </c>
      <c r="H1948" s="171">
        <f>IF($D1948&lt;&gt;"",VLOOKUP($D1948,'SINAPI JANEIRO-2022'!$1:$1048576,4,FALSE),"")</f>
        <v>9.42</v>
      </c>
      <c r="I1948" s="172">
        <f t="shared" ref="I1948:I1949" si="332">TRUNC(G1948*H1948,2)</f>
        <v>3.1</v>
      </c>
    </row>
    <row r="1949" spans="2:9" ht="38.25">
      <c r="B1949" s="49" t="s">
        <v>3576</v>
      </c>
      <c r="C1949" s="50" t="s">
        <v>3565</v>
      </c>
      <c r="D1949" s="158">
        <v>21136</v>
      </c>
      <c r="E1949" s="168" t="str">
        <f>IF($D1949&lt;&gt;"",VLOOKUP($D1949,'SINAPI JANEIRO-2022'!$A$1:G114284,2,FALSE),"")</f>
        <v>!EM PROCESSO DESATIVACAO! ELETRODUTO EM ACO GALVANIZADO ELETROLITICO, LEVE, DIAMETRO 1", PAREDE DE 0,90 MM</v>
      </c>
      <c r="F1949" s="169" t="str">
        <f>IF($D1949&lt;&gt;"",VLOOKUP($D1949,'SINAPI JANEIRO-2022'!$1:$1048576,3,FALSE),"")</f>
        <v xml:space="preserve">M     </v>
      </c>
      <c r="G1949" s="170">
        <v>1.05</v>
      </c>
      <c r="H1949" s="171">
        <f>IF($D1949&lt;&gt;"",VLOOKUP($D1949,'SINAPI JANEIRO-2022'!$1:$1048576,4,FALSE),"")</f>
        <v>14.29</v>
      </c>
      <c r="I1949" s="172">
        <f t="shared" si="332"/>
        <v>15</v>
      </c>
    </row>
    <row r="1950" spans="2:9" ht="22.5" customHeight="1">
      <c r="B1950" s="164" t="s">
        <v>11852</v>
      </c>
      <c r="C1950" s="59"/>
      <c r="D1950" s="59"/>
      <c r="E1950" s="46" t="s">
        <v>3888</v>
      </c>
      <c r="F1950" s="47" t="s">
        <v>3522</v>
      </c>
      <c r="G1950" s="165"/>
      <c r="H1950" s="48"/>
      <c r="I1950" s="167">
        <f>SUM(I1951:I1955)</f>
        <v>42.91</v>
      </c>
    </row>
    <row r="1951" spans="2:9">
      <c r="B1951" s="49" t="s">
        <v>3564</v>
      </c>
      <c r="C1951" s="50" t="s">
        <v>3565</v>
      </c>
      <c r="D1951" s="54">
        <v>88247</v>
      </c>
      <c r="E1951" s="168" t="str">
        <f>IF($D1951&lt;&gt;"",VLOOKUP($D1951,'SINAPI JANEIRO-2022'!$A$1:G114286,2,FALSE),"")</f>
        <v>AUXILIAR DE ELETRICISTA COM ENCARGOS COMPLEMENTARES</v>
      </c>
      <c r="F1951" s="169" t="str">
        <f>IF($D1951&lt;&gt;"",VLOOKUP($D1951,'SINAPI JANEIRO-2022'!$1:$1048576,3,FALSE),"")</f>
        <v>H</v>
      </c>
      <c r="G1951" s="170">
        <v>0.21</v>
      </c>
      <c r="H1951" s="171">
        <f>IF($D1951&lt;&gt;"",VLOOKUP($D1951,'SINAPI JANEIRO-2022'!$1:$1048576,4,FALSE),"")</f>
        <v>15.19</v>
      </c>
      <c r="I1951" s="172">
        <f t="shared" ref="I1951:I1955" si="333">TRUNC(G1951*H1951,2)</f>
        <v>3.18</v>
      </c>
    </row>
    <row r="1952" spans="2:9">
      <c r="B1952" s="49" t="s">
        <v>3564</v>
      </c>
      <c r="C1952" s="50" t="s">
        <v>3565</v>
      </c>
      <c r="D1952" s="54">
        <v>88264</v>
      </c>
      <c r="E1952" s="168" t="str">
        <f>IF($D1952&lt;&gt;"",VLOOKUP($D1952,'SINAPI JANEIRO-2022'!$A$1:G114287,2,FALSE),"")</f>
        <v>ELETRICISTA COM ENCARGOS COMPLEMENTARES</v>
      </c>
      <c r="F1952" s="169" t="str">
        <f>IF($D1952&lt;&gt;"",VLOOKUP($D1952,'SINAPI JANEIRO-2022'!$1:$1048576,3,FALSE),"")</f>
        <v>H</v>
      </c>
      <c r="G1952" s="170">
        <v>0.21</v>
      </c>
      <c r="H1952" s="171">
        <f>IF($D1952&lt;&gt;"",VLOOKUP($D1952,'SINAPI JANEIRO-2022'!$1:$1048576,4,FALSE),"")</f>
        <v>19.53</v>
      </c>
      <c r="I1952" s="172">
        <f t="shared" si="333"/>
        <v>4.0999999999999996</v>
      </c>
    </row>
    <row r="1953" spans="2:9" ht="38.25">
      <c r="B1953" s="49" t="s">
        <v>3564</v>
      </c>
      <c r="C1953" s="50" t="s">
        <v>3565</v>
      </c>
      <c r="D1953" s="54">
        <v>91173</v>
      </c>
      <c r="E1953" s="168" t="str">
        <f>IF($D1953&lt;&gt;"",VLOOKUP($D1953,'SINAPI JANEIRO-2022'!$A$1:G114288,2,FALSE),"")</f>
        <v>FIXAÇÃO DE TUBOS VERTICAIS DE PPR DIÂMETROS MENORES OU IGUAIS A 40 MM COM ABRAÇADEIRA METÁLICA RÍGIDA TIPO D 1/2", FIXADA EM PERFILADO EM ALVENARIA. AF_05/2015</v>
      </c>
      <c r="F1953" s="169" t="str">
        <f>IF($D1953&lt;&gt;"",VLOOKUP($D1953,'SINAPI JANEIRO-2022'!$1:$1048576,3,FALSE),"")</f>
        <v>M</v>
      </c>
      <c r="G1953" s="170">
        <v>2</v>
      </c>
      <c r="H1953" s="171">
        <f>IF($D1953&lt;&gt;"",VLOOKUP($D1953,'SINAPI JANEIRO-2022'!$1:$1048576,4,FALSE),"")</f>
        <v>1.36</v>
      </c>
      <c r="I1953" s="172">
        <f t="shared" si="333"/>
        <v>2.72</v>
      </c>
    </row>
    <row r="1954" spans="2:9" ht="38.25">
      <c r="B1954" s="49" t="s">
        <v>3564</v>
      </c>
      <c r="C1954" s="50" t="s">
        <v>3565</v>
      </c>
      <c r="D1954" s="158">
        <v>95759</v>
      </c>
      <c r="E1954" s="168" t="str">
        <f>IF($D1954&lt;&gt;"",VLOOKUP($D1954,'SINAPI JANEIRO-2022'!$A$1:G114289,2,FALSE),"")</f>
        <v>LUVA DE EMENDA PARA ELETRODUTO, AÇO GALVANIZADO, DN 32 MM (1 1/4''), APARENTE, INSTALADA EM PAREDE - FORNECIMENTO E INSTALAÇÃO. AF_11/2016_P</v>
      </c>
      <c r="F1954" s="169" t="str">
        <f>IF($D1954&lt;&gt;"",VLOOKUP($D1954,'SINAPI JANEIRO-2022'!$1:$1048576,3,FALSE),"")</f>
        <v>UN</v>
      </c>
      <c r="G1954" s="170">
        <v>0.33</v>
      </c>
      <c r="H1954" s="171">
        <f>IF($D1954&lt;&gt;"",VLOOKUP($D1954,'SINAPI JANEIRO-2022'!$1:$1048576,4,FALSE),"")</f>
        <v>12.25</v>
      </c>
      <c r="I1954" s="172">
        <f t="shared" si="333"/>
        <v>4.04</v>
      </c>
    </row>
    <row r="1955" spans="2:9" ht="38.25">
      <c r="B1955" s="49" t="s">
        <v>3576</v>
      </c>
      <c r="C1955" s="50" t="s">
        <v>3565</v>
      </c>
      <c r="D1955" s="158">
        <v>21135</v>
      </c>
      <c r="E1955" s="168" t="str">
        <f>IF($D1955&lt;&gt;"",VLOOKUP($D1955,'SINAPI JANEIRO-2022'!$A$1:G114290,2,FALSE),"")</f>
        <v>!EM PROCESSO DESATIVACAO! ELETRODUTO EM ACO GALVANIZADO ELETROLITICO, SEMI-PESADO, DIAMETRO 1 1/4", PAREDE DE 1,20 MM</v>
      </c>
      <c r="F1955" s="169" t="str">
        <f>IF($D1955&lt;&gt;"",VLOOKUP($D1955,'SINAPI JANEIRO-2022'!$1:$1048576,3,FALSE),"")</f>
        <v xml:space="preserve">M     </v>
      </c>
      <c r="G1955" s="170">
        <v>1.05</v>
      </c>
      <c r="H1955" s="171">
        <f>IF($D1955&lt;&gt;"",VLOOKUP($D1955,'SINAPI JANEIRO-2022'!$1:$1048576,4,FALSE),"")</f>
        <v>27.5</v>
      </c>
      <c r="I1955" s="172">
        <f t="shared" si="333"/>
        <v>28.87</v>
      </c>
    </row>
    <row r="1956" spans="2:9">
      <c r="B1956" s="163"/>
      <c r="C1956" s="348"/>
      <c r="D1956" s="158"/>
      <c r="E1956" s="347"/>
      <c r="F1956" s="348"/>
      <c r="G1956" s="349"/>
      <c r="H1956" s="161"/>
      <c r="I1956" s="162"/>
    </row>
    <row r="1957" spans="2:9" ht="15">
      <c r="B1957" s="164" t="s">
        <v>4206</v>
      </c>
      <c r="C1957" s="59"/>
      <c r="D1957" s="59"/>
      <c r="E1957" s="46" t="s">
        <v>4090</v>
      </c>
      <c r="F1957" s="47" t="s">
        <v>53</v>
      </c>
      <c r="G1957" s="165"/>
      <c r="H1957" s="166"/>
      <c r="I1957" s="167">
        <f>SUM(I1958:I1960)</f>
        <v>41.55</v>
      </c>
    </row>
    <row r="1958" spans="2:9" ht="14.25" customHeight="1">
      <c r="B1958" s="156" t="s">
        <v>3573</v>
      </c>
      <c r="C1958" s="157" t="s">
        <v>3565</v>
      </c>
      <c r="D1958" s="56">
        <v>88264</v>
      </c>
      <c r="E1958" s="168" t="str">
        <f>IF($D1958&lt;&gt;"",VLOOKUP($D1958,'SINAPI JANEIRO-2022'!$A$1:G114270,2,FALSE),"")</f>
        <v>ELETRICISTA COM ENCARGOS COMPLEMENTARES</v>
      </c>
      <c r="F1958" s="169" t="str">
        <f>IF($D1958&lt;&gt;"",VLOOKUP($D1958,'SINAPI JANEIRO-2022'!$1:$1048576,3,FALSE),"")</f>
        <v>H</v>
      </c>
      <c r="G1958" s="198">
        <v>0.5</v>
      </c>
      <c r="H1958" s="171">
        <f>IF($D1958&lt;&gt;"",VLOOKUP($D1958,'SINAPI JANEIRO-2022'!$1:$1048576,4,FALSE),"")</f>
        <v>19.53</v>
      </c>
      <c r="I1958" s="172">
        <f t="shared" ref="I1958:I1959" si="334">TRUNC(G1958*H1958,2)</f>
        <v>9.76</v>
      </c>
    </row>
    <row r="1959" spans="2:9" ht="14.25" customHeight="1">
      <c r="B1959" s="156" t="s">
        <v>3573</v>
      </c>
      <c r="C1959" s="157" t="s">
        <v>3565</v>
      </c>
      <c r="D1959" s="56">
        <v>88247</v>
      </c>
      <c r="E1959" s="168" t="str">
        <f>IF($D1959&lt;&gt;"",VLOOKUP($D1959,'SINAPI JANEIRO-2022'!$A$1:G114271,2,FALSE),"")</f>
        <v>AUXILIAR DE ELETRICISTA COM ENCARGOS COMPLEMENTARES</v>
      </c>
      <c r="F1959" s="169" t="str">
        <f>IF($D1959&lt;&gt;"",VLOOKUP($D1959,'SINAPI JANEIRO-2022'!$1:$1048576,3,FALSE),"")</f>
        <v>H</v>
      </c>
      <c r="G1959" s="198">
        <v>0.5</v>
      </c>
      <c r="H1959" s="171">
        <f>IF($D1959&lt;&gt;"",VLOOKUP($D1959,'SINAPI JANEIRO-2022'!$1:$1048576,4,FALSE),"")</f>
        <v>15.19</v>
      </c>
      <c r="I1959" s="172">
        <f t="shared" si="334"/>
        <v>7.59</v>
      </c>
    </row>
    <row r="1960" spans="2:9" ht="15" customHeight="1">
      <c r="B1960" s="156" t="s">
        <v>3576</v>
      </c>
      <c r="C1960" s="157" t="s">
        <v>3577</v>
      </c>
      <c r="D1960" s="56"/>
      <c r="E1960" s="52" t="s">
        <v>4230</v>
      </c>
      <c r="F1960" s="199" t="s">
        <v>3519</v>
      </c>
      <c r="G1960" s="198">
        <v>1</v>
      </c>
      <c r="H1960" s="200">
        <v>24.2</v>
      </c>
      <c r="I1960" s="172">
        <f>TRUNC(G1960*H1960,2)</f>
        <v>24.2</v>
      </c>
    </row>
    <row r="1961" spans="2:9">
      <c r="B1961" s="180"/>
      <c r="C1961" s="181"/>
      <c r="D1961" s="181"/>
      <c r="E1961" s="182"/>
      <c r="F1961" s="181"/>
      <c r="G1961" s="183"/>
      <c r="H1961" s="184"/>
      <c r="I1961" s="185"/>
    </row>
    <row r="1962" spans="2:9" ht="15">
      <c r="B1962" s="164" t="s">
        <v>4207</v>
      </c>
      <c r="C1962" s="59"/>
      <c r="D1962" s="59"/>
      <c r="E1962" s="46" t="s">
        <v>4091</v>
      </c>
      <c r="F1962" s="47" t="s">
        <v>53</v>
      </c>
      <c r="G1962" s="165"/>
      <c r="H1962" s="166"/>
      <c r="I1962" s="167">
        <f>SUM(I1963:I1965)</f>
        <v>250.04999999999998</v>
      </c>
    </row>
    <row r="1963" spans="2:9" ht="14.25" customHeight="1">
      <c r="B1963" s="156" t="s">
        <v>3573</v>
      </c>
      <c r="C1963" s="157" t="s">
        <v>3565</v>
      </c>
      <c r="D1963" s="56">
        <v>88264</v>
      </c>
      <c r="E1963" s="168" t="str">
        <f>IF($D1963&lt;&gt;"",VLOOKUP($D1963,'SINAPI JANEIRO-2022'!$A$1:G114275,2,FALSE),"")</f>
        <v>ELETRICISTA COM ENCARGOS COMPLEMENTARES</v>
      </c>
      <c r="F1963" s="169" t="str">
        <f>IF($D1963&lt;&gt;"",VLOOKUP($D1963,'SINAPI JANEIRO-2022'!$1:$1048576,3,FALSE),"")</f>
        <v>H</v>
      </c>
      <c r="G1963" s="198">
        <v>0.5</v>
      </c>
      <c r="H1963" s="171">
        <f>IF($D1963&lt;&gt;"",VLOOKUP($D1963,'SINAPI JANEIRO-2022'!$1:$1048576,4,FALSE),"")</f>
        <v>19.53</v>
      </c>
      <c r="I1963" s="172">
        <f t="shared" ref="I1963:I1964" si="335">TRUNC(G1963*H1963,2)</f>
        <v>9.76</v>
      </c>
    </row>
    <row r="1964" spans="2:9" ht="14.25" customHeight="1">
      <c r="B1964" s="156" t="s">
        <v>3573</v>
      </c>
      <c r="C1964" s="157" t="s">
        <v>3565</v>
      </c>
      <c r="D1964" s="56">
        <v>88247</v>
      </c>
      <c r="E1964" s="168" t="str">
        <f>IF($D1964&lt;&gt;"",VLOOKUP($D1964,'SINAPI JANEIRO-2022'!$A$1:G114276,2,FALSE),"")</f>
        <v>AUXILIAR DE ELETRICISTA COM ENCARGOS COMPLEMENTARES</v>
      </c>
      <c r="F1964" s="169" t="str">
        <f>IF($D1964&lt;&gt;"",VLOOKUP($D1964,'SINAPI JANEIRO-2022'!$1:$1048576,3,FALSE),"")</f>
        <v>H</v>
      </c>
      <c r="G1964" s="198">
        <v>1</v>
      </c>
      <c r="H1964" s="171">
        <f>IF($D1964&lt;&gt;"",VLOOKUP($D1964,'SINAPI JANEIRO-2022'!$1:$1048576,4,FALSE),"")</f>
        <v>15.19</v>
      </c>
      <c r="I1964" s="172">
        <f t="shared" si="335"/>
        <v>15.19</v>
      </c>
    </row>
    <row r="1965" spans="2:9" ht="15" customHeight="1">
      <c r="B1965" s="156" t="s">
        <v>3576</v>
      </c>
      <c r="C1965" s="157" t="s">
        <v>3577</v>
      </c>
      <c r="D1965" s="56"/>
      <c r="E1965" s="52" t="s">
        <v>4231</v>
      </c>
      <c r="F1965" s="199" t="s">
        <v>3519</v>
      </c>
      <c r="G1965" s="198">
        <v>1</v>
      </c>
      <c r="H1965" s="200">
        <v>225.1</v>
      </c>
      <c r="I1965" s="172">
        <f>TRUNC(G1965*H1965,2)</f>
        <v>225.1</v>
      </c>
    </row>
    <row r="1966" spans="2:9">
      <c r="B1966" s="180"/>
      <c r="C1966" s="181"/>
      <c r="D1966" s="181"/>
      <c r="E1966" s="182"/>
      <c r="F1966" s="181"/>
      <c r="G1966" s="183"/>
      <c r="H1966" s="184"/>
      <c r="I1966" s="185"/>
    </row>
    <row r="1967" spans="2:9" ht="15">
      <c r="B1967" s="164" t="s">
        <v>4208</v>
      </c>
      <c r="C1967" s="59"/>
      <c r="D1967" s="59"/>
      <c r="E1967" s="46" t="s">
        <v>4095</v>
      </c>
      <c r="F1967" s="47" t="s">
        <v>53</v>
      </c>
      <c r="G1967" s="165"/>
      <c r="H1967" s="166"/>
      <c r="I1967" s="167">
        <f>SUM(I1968:I1969)</f>
        <v>37.589999999999996</v>
      </c>
    </row>
    <row r="1968" spans="2:9" ht="14.25" customHeight="1">
      <c r="B1968" s="156" t="s">
        <v>3573</v>
      </c>
      <c r="C1968" s="157" t="s">
        <v>3565</v>
      </c>
      <c r="D1968" s="56">
        <v>88247</v>
      </c>
      <c r="E1968" s="168" t="str">
        <f>IF($D1968&lt;&gt;"",VLOOKUP($D1968,'SINAPI JANEIRO-2022'!$A$1:G114280,2,FALSE),"")</f>
        <v>AUXILIAR DE ELETRICISTA COM ENCARGOS COMPLEMENTARES</v>
      </c>
      <c r="F1968" s="169" t="str">
        <f>IF($D1968&lt;&gt;"",VLOOKUP($D1968,'SINAPI JANEIRO-2022'!$1:$1048576,3,FALSE),"")</f>
        <v>H</v>
      </c>
      <c r="G1968" s="198">
        <v>1</v>
      </c>
      <c r="H1968" s="171">
        <f>IF($D1968&lt;&gt;"",VLOOKUP($D1968,'SINAPI JANEIRO-2022'!$1:$1048576,4,FALSE),"")</f>
        <v>15.19</v>
      </c>
      <c r="I1968" s="172">
        <f t="shared" ref="I1968" si="336">TRUNC(G1968*H1968,2)</f>
        <v>15.19</v>
      </c>
    </row>
    <row r="1969" spans="2:9" ht="14.25" customHeight="1">
      <c r="B1969" s="156" t="s">
        <v>3576</v>
      </c>
      <c r="C1969" s="157" t="s">
        <v>3577</v>
      </c>
      <c r="D1969" s="56"/>
      <c r="E1969" s="52" t="s">
        <v>4209</v>
      </c>
      <c r="F1969" s="199" t="s">
        <v>3572</v>
      </c>
      <c r="G1969" s="198">
        <v>1</v>
      </c>
      <c r="H1969" s="200">
        <v>22.4</v>
      </c>
      <c r="I1969" s="172">
        <f>TRUNC(G1969*H1969,2)</f>
        <v>22.4</v>
      </c>
    </row>
    <row r="1970" spans="2:9" ht="15" customHeight="1">
      <c r="B1970" s="180"/>
      <c r="C1970" s="181"/>
      <c r="D1970" s="181"/>
      <c r="E1970" s="182"/>
      <c r="F1970" s="181"/>
      <c r="G1970" s="183"/>
      <c r="H1970" s="184"/>
      <c r="I1970" s="185"/>
    </row>
    <row r="1971" spans="2:9" ht="15">
      <c r="B1971" s="164" t="s">
        <v>4210</v>
      </c>
      <c r="C1971" s="59"/>
      <c r="D1971" s="59"/>
      <c r="E1971" s="46" t="s">
        <v>4097</v>
      </c>
      <c r="F1971" s="47" t="s">
        <v>53</v>
      </c>
      <c r="G1971" s="165"/>
      <c r="H1971" s="166"/>
      <c r="I1971" s="167">
        <f>SUM(I1972:I1974)</f>
        <v>31.65</v>
      </c>
    </row>
    <row r="1972" spans="2:9">
      <c r="B1972" s="156" t="s">
        <v>3573</v>
      </c>
      <c r="C1972" s="157" t="s">
        <v>3565</v>
      </c>
      <c r="D1972" s="56">
        <v>88264</v>
      </c>
      <c r="E1972" s="168" t="str">
        <f>IF($D1972&lt;&gt;"",VLOOKUP($D1972,'SINAPI JANEIRO-2022'!$A$1:G114284,2,FALSE),"")</f>
        <v>ELETRICISTA COM ENCARGOS COMPLEMENTARES</v>
      </c>
      <c r="F1972" s="169" t="str">
        <f>IF($D1972&lt;&gt;"",VLOOKUP($D1972,'SINAPI JANEIRO-2022'!$1:$1048576,3,FALSE),"")</f>
        <v>H</v>
      </c>
      <c r="G1972" s="198">
        <v>0.20619999999999999</v>
      </c>
      <c r="H1972" s="171">
        <f>IF($D1972&lt;&gt;"",VLOOKUP($D1972,'SINAPI JANEIRO-2022'!$1:$1048576,4,FALSE),"")</f>
        <v>19.53</v>
      </c>
      <c r="I1972" s="172">
        <f t="shared" ref="I1972:I1973" si="337">TRUNC(G1972*H1972,2)</f>
        <v>4.0199999999999996</v>
      </c>
    </row>
    <row r="1973" spans="2:9" ht="14.25" customHeight="1">
      <c r="B1973" s="156" t="s">
        <v>3573</v>
      </c>
      <c r="C1973" s="157" t="s">
        <v>3565</v>
      </c>
      <c r="D1973" s="56">
        <v>88247</v>
      </c>
      <c r="E1973" s="168" t="str">
        <f>IF($D1973&lt;&gt;"",VLOOKUP($D1973,'SINAPI JANEIRO-2022'!$A$1:G114285,2,FALSE),"")</f>
        <v>AUXILIAR DE ELETRICISTA COM ENCARGOS COMPLEMENTARES</v>
      </c>
      <c r="F1973" s="169" t="str">
        <f>IF($D1973&lt;&gt;"",VLOOKUP($D1973,'SINAPI JANEIRO-2022'!$1:$1048576,3,FALSE),"")</f>
        <v>H</v>
      </c>
      <c r="G1973" s="198">
        <v>0.20619999999999999</v>
      </c>
      <c r="H1973" s="171">
        <f>IF($D1973&lt;&gt;"",VLOOKUP($D1973,'SINAPI JANEIRO-2022'!$1:$1048576,4,FALSE),"")</f>
        <v>15.19</v>
      </c>
      <c r="I1973" s="172">
        <f t="shared" si="337"/>
        <v>3.13</v>
      </c>
    </row>
    <row r="1974" spans="2:9" ht="14.25" customHeight="1">
      <c r="B1974" s="156" t="s">
        <v>3576</v>
      </c>
      <c r="C1974" s="157" t="s">
        <v>3577</v>
      </c>
      <c r="D1974" s="56"/>
      <c r="E1974" s="52" t="s">
        <v>4232</v>
      </c>
      <c r="F1974" s="199" t="s">
        <v>3519</v>
      </c>
      <c r="G1974" s="198">
        <v>1</v>
      </c>
      <c r="H1974" s="200">
        <v>24.5</v>
      </c>
      <c r="I1974" s="172">
        <f>TRUNC(G1974*H1974,2)</f>
        <v>24.5</v>
      </c>
    </row>
    <row r="1975" spans="2:9" ht="15" customHeight="1">
      <c r="B1975" s="180"/>
      <c r="C1975" s="181"/>
      <c r="D1975" s="181"/>
      <c r="E1975" s="182"/>
      <c r="F1975" s="181"/>
      <c r="G1975" s="183"/>
      <c r="H1975" s="184"/>
      <c r="I1975" s="185"/>
    </row>
    <row r="1976" spans="2:9" ht="15">
      <c r="B1976" s="164" t="s">
        <v>4211</v>
      </c>
      <c r="C1976" s="59"/>
      <c r="D1976" s="59"/>
      <c r="E1976" s="46" t="s">
        <v>4098</v>
      </c>
      <c r="F1976" s="47" t="s">
        <v>53</v>
      </c>
      <c r="G1976" s="165"/>
      <c r="H1976" s="166"/>
      <c r="I1976" s="167">
        <f>SUM(I1977:I1979)</f>
        <v>30.549999999999997</v>
      </c>
    </row>
    <row r="1977" spans="2:9">
      <c r="B1977" s="156" t="s">
        <v>3573</v>
      </c>
      <c r="C1977" s="157" t="s">
        <v>3565</v>
      </c>
      <c r="D1977" s="56">
        <v>88264</v>
      </c>
      <c r="E1977" s="168" t="str">
        <f>IF($D1977&lt;&gt;"",VLOOKUP($D1977,'SINAPI JANEIRO-2022'!$A$1:G114289,2,FALSE),"")</f>
        <v>ELETRICISTA COM ENCARGOS COMPLEMENTARES</v>
      </c>
      <c r="F1977" s="169" t="str">
        <f>IF($D1977&lt;&gt;"",VLOOKUP($D1977,'SINAPI JANEIRO-2022'!$1:$1048576,3,FALSE),"")</f>
        <v>H</v>
      </c>
      <c r="G1977" s="198">
        <v>0.20619999999999999</v>
      </c>
      <c r="H1977" s="171">
        <f>IF($D1977&lt;&gt;"",VLOOKUP($D1977,'SINAPI JANEIRO-2022'!$1:$1048576,4,FALSE),"")</f>
        <v>19.53</v>
      </c>
      <c r="I1977" s="172">
        <f t="shared" ref="I1977:I1978" si="338">TRUNC(G1977*H1977,2)</f>
        <v>4.0199999999999996</v>
      </c>
    </row>
    <row r="1978" spans="2:9" ht="14.25" customHeight="1">
      <c r="B1978" s="156" t="s">
        <v>3573</v>
      </c>
      <c r="C1978" s="157" t="s">
        <v>3565</v>
      </c>
      <c r="D1978" s="56">
        <v>88247</v>
      </c>
      <c r="E1978" s="168" t="str">
        <f>IF($D1978&lt;&gt;"",VLOOKUP($D1978,'SINAPI JANEIRO-2022'!$A$1:G114290,2,FALSE),"")</f>
        <v>AUXILIAR DE ELETRICISTA COM ENCARGOS COMPLEMENTARES</v>
      </c>
      <c r="F1978" s="169" t="str">
        <f>IF($D1978&lt;&gt;"",VLOOKUP($D1978,'SINAPI JANEIRO-2022'!$1:$1048576,3,FALSE),"")</f>
        <v>H</v>
      </c>
      <c r="G1978" s="198">
        <v>0.20619999999999999</v>
      </c>
      <c r="H1978" s="171">
        <f>IF($D1978&lt;&gt;"",VLOOKUP($D1978,'SINAPI JANEIRO-2022'!$1:$1048576,4,FALSE),"")</f>
        <v>15.19</v>
      </c>
      <c r="I1978" s="172">
        <f t="shared" si="338"/>
        <v>3.13</v>
      </c>
    </row>
    <row r="1979" spans="2:9" ht="25.5">
      <c r="B1979" s="156" t="s">
        <v>3576</v>
      </c>
      <c r="C1979" s="157" t="s">
        <v>3577</v>
      </c>
      <c r="D1979" s="56"/>
      <c r="E1979" s="52" t="s">
        <v>4233</v>
      </c>
      <c r="F1979" s="199" t="s">
        <v>3519</v>
      </c>
      <c r="G1979" s="198">
        <v>1</v>
      </c>
      <c r="H1979" s="207">
        <v>23.4</v>
      </c>
      <c r="I1979" s="172">
        <f>TRUNC(G1979*H1979,2)</f>
        <v>23.4</v>
      </c>
    </row>
    <row r="1980" spans="2:9">
      <c r="B1980" s="236"/>
      <c r="C1980" s="237"/>
      <c r="D1980" s="237"/>
      <c r="E1980" s="238"/>
      <c r="F1980" s="237"/>
      <c r="G1980" s="239"/>
      <c r="H1980" s="240"/>
      <c r="I1980" s="241"/>
    </row>
    <row r="1981" spans="2:9" ht="15">
      <c r="B1981" s="164" t="s">
        <v>4212</v>
      </c>
      <c r="C1981" s="59"/>
      <c r="D1981" s="59"/>
      <c r="E1981" s="46" t="s">
        <v>4099</v>
      </c>
      <c r="F1981" s="47" t="s">
        <v>53</v>
      </c>
      <c r="G1981" s="165"/>
      <c r="H1981" s="166"/>
      <c r="I1981" s="167">
        <f>SUM(I1982:I1984)</f>
        <v>4269.4399999999996</v>
      </c>
    </row>
    <row r="1982" spans="2:9">
      <c r="B1982" s="156" t="s">
        <v>3573</v>
      </c>
      <c r="C1982" s="157" t="s">
        <v>3565</v>
      </c>
      <c r="D1982" s="56">
        <v>88264</v>
      </c>
      <c r="E1982" s="168" t="str">
        <f>IF($D1982&lt;&gt;"",VLOOKUP($D1982,'SINAPI JANEIRO-2022'!$A$1:G114294,2,FALSE),"")</f>
        <v>ELETRICISTA COM ENCARGOS COMPLEMENTARES</v>
      </c>
      <c r="F1982" s="169" t="str">
        <f>IF($D1982&lt;&gt;"",VLOOKUP($D1982,'SINAPI JANEIRO-2022'!$1:$1048576,3,FALSE),"")</f>
        <v>H</v>
      </c>
      <c r="G1982" s="198">
        <v>2</v>
      </c>
      <c r="H1982" s="171">
        <f>IF($D1982&lt;&gt;"",VLOOKUP($D1982,'SINAPI JANEIRO-2022'!$1:$1048576,4,FALSE),"")</f>
        <v>19.53</v>
      </c>
      <c r="I1982" s="172">
        <f t="shared" ref="I1982:I1983" si="339">TRUNC(G1982*H1982,2)</f>
        <v>39.06</v>
      </c>
    </row>
    <row r="1983" spans="2:9">
      <c r="B1983" s="156" t="s">
        <v>3573</v>
      </c>
      <c r="C1983" s="157" t="s">
        <v>3565</v>
      </c>
      <c r="D1983" s="56">
        <v>88247</v>
      </c>
      <c r="E1983" s="168" t="str">
        <f>IF($D1983&lt;&gt;"",VLOOKUP($D1983,'SINAPI JANEIRO-2022'!$A$1:G114295,2,FALSE),"")</f>
        <v>AUXILIAR DE ELETRICISTA COM ENCARGOS COMPLEMENTARES</v>
      </c>
      <c r="F1983" s="169" t="str">
        <f>IF($D1983&lt;&gt;"",VLOOKUP($D1983,'SINAPI JANEIRO-2022'!$1:$1048576,3,FALSE),"")</f>
        <v>H</v>
      </c>
      <c r="G1983" s="198">
        <v>2</v>
      </c>
      <c r="H1983" s="171">
        <f>IF($D1983&lt;&gt;"",VLOOKUP($D1983,'SINAPI JANEIRO-2022'!$1:$1048576,4,FALSE),"")</f>
        <v>15.19</v>
      </c>
      <c r="I1983" s="172">
        <f t="shared" si="339"/>
        <v>30.38</v>
      </c>
    </row>
    <row r="1984" spans="2:9" ht="14.25" customHeight="1">
      <c r="B1984" s="156" t="s">
        <v>3576</v>
      </c>
      <c r="C1984" s="157" t="s">
        <v>3577</v>
      </c>
      <c r="D1984" s="56"/>
      <c r="E1984" s="52" t="s">
        <v>4234</v>
      </c>
      <c r="F1984" s="199" t="s">
        <v>3519</v>
      </c>
      <c r="G1984" s="198">
        <v>1</v>
      </c>
      <c r="H1984" s="207">
        <v>4200</v>
      </c>
      <c r="I1984" s="172">
        <f>TRUNC(G1984*H1984,2)</f>
        <v>4200</v>
      </c>
    </row>
    <row r="1985" spans="2:9" ht="15" customHeight="1">
      <c r="B1985" s="163"/>
      <c r="C1985" s="157"/>
      <c r="D1985" s="158"/>
      <c r="E1985" s="159"/>
      <c r="F1985" s="157"/>
      <c r="G1985" s="160"/>
      <c r="H1985" s="161"/>
      <c r="I1985" s="162"/>
    </row>
    <row r="1986" spans="2:9" ht="25.5">
      <c r="B1986" s="164" t="s">
        <v>11199</v>
      </c>
      <c r="C1986" s="59"/>
      <c r="D1986" s="59"/>
      <c r="E1986" s="46" t="s">
        <v>11206</v>
      </c>
      <c r="F1986" s="47" t="s">
        <v>53</v>
      </c>
      <c r="G1986" s="165"/>
      <c r="H1986" s="166"/>
      <c r="I1986" s="167">
        <f>TRUNC(SUM(I1987:I1990),2)</f>
        <v>424.91</v>
      </c>
    </row>
    <row r="1987" spans="2:9" ht="38.25">
      <c r="B1987" s="156" t="s">
        <v>3576</v>
      </c>
      <c r="C1987" s="157" t="s">
        <v>3565</v>
      </c>
      <c r="D1987" s="56">
        <v>97881</v>
      </c>
      <c r="E1987" s="168" t="str">
        <f>IF($D1987&lt;&gt;"",VLOOKUP($D1987,'SINAPI JANEIRO-2022'!$A$1:G114306,2,FALSE),"")</f>
        <v>CAIXA ENTERRADA ELÉTRICA RETANGULAR, EM CONCRETO PRÉ-MOLDADO, FUNDO COM BRITA, DIMENSÕES INTERNAS: 0,3X0,3X0,3 M. AF_12/2020</v>
      </c>
      <c r="F1987" s="169" t="str">
        <f>IF($D1987&lt;&gt;"",VLOOKUP($D1987,'SINAPI JANEIRO-2022'!$1:$1048576,3,FALSE),"")</f>
        <v>UN</v>
      </c>
      <c r="G1987" s="198">
        <v>2.1560000000000001</v>
      </c>
      <c r="H1987" s="171">
        <f>IF($D1987&lt;&gt;"",VLOOKUP($D1987,'SINAPI JANEIRO-2022'!$1:$1048576,4,FALSE),"")</f>
        <v>122.17</v>
      </c>
      <c r="I1987" s="172">
        <f t="shared" ref="I1987:I1990" si="340">TRUNC(G1987*H1987,2)</f>
        <v>263.39</v>
      </c>
    </row>
    <row r="1988" spans="2:9" ht="15" customHeight="1">
      <c r="B1988" s="156" t="s">
        <v>3573</v>
      </c>
      <c r="C1988" s="157" t="s">
        <v>3565</v>
      </c>
      <c r="D1988" s="56">
        <v>88309</v>
      </c>
      <c r="E1988" s="168" t="str">
        <f>IF($D1988&lt;&gt;"",VLOOKUP($D1988,'SINAPI JANEIRO-2022'!$A$1:G114307,2,FALSE),"")</f>
        <v>PEDREIRO COM ENCARGOS COMPLEMENTARES</v>
      </c>
      <c r="F1988" s="169" t="str">
        <f>IF($D1988&lt;&gt;"",VLOOKUP($D1988,'SINAPI JANEIRO-2022'!$1:$1048576,3,FALSE),"")</f>
        <v>H</v>
      </c>
      <c r="G1988" s="198">
        <v>0.1</v>
      </c>
      <c r="H1988" s="171">
        <f>IF($D1988&lt;&gt;"",VLOOKUP($D1988,'SINAPI JANEIRO-2022'!$1:$1048576,4,FALSE),"")</f>
        <v>18.86</v>
      </c>
      <c r="I1988" s="172">
        <f t="shared" si="340"/>
        <v>1.88</v>
      </c>
    </row>
    <row r="1989" spans="2:9">
      <c r="B1989" s="156" t="s">
        <v>3573</v>
      </c>
      <c r="C1989" s="157" t="s">
        <v>3565</v>
      </c>
      <c r="D1989" s="56">
        <v>88316</v>
      </c>
      <c r="E1989" s="168" t="str">
        <f>IF($D1989&lt;&gt;"",VLOOKUP($D1989,'SINAPI JANEIRO-2022'!$A$1:G114308,2,FALSE),"")</f>
        <v>SERVENTE COM ENCARGOS COMPLEMENTARES</v>
      </c>
      <c r="F1989" s="169" t="str">
        <f>IF($D1989&lt;&gt;"",VLOOKUP($D1989,'SINAPI JANEIRO-2022'!$1:$1048576,3,FALSE),"")</f>
        <v>H</v>
      </c>
      <c r="G1989" s="198">
        <v>0.1</v>
      </c>
      <c r="H1989" s="171">
        <f>IF($D1989&lt;&gt;"",VLOOKUP($D1989,'SINAPI JANEIRO-2022'!$1:$1048576,4,FALSE),"")</f>
        <v>15.16</v>
      </c>
      <c r="I1989" s="172">
        <f t="shared" si="340"/>
        <v>1.51</v>
      </c>
    </row>
    <row r="1990" spans="2:9" ht="25.5">
      <c r="B1990" s="156" t="s">
        <v>3573</v>
      </c>
      <c r="C1990" s="157" t="s">
        <v>3565</v>
      </c>
      <c r="D1990" s="56">
        <v>11315</v>
      </c>
      <c r="E1990" s="168" t="str">
        <f>IF($D1990&lt;&gt;"",VLOOKUP($D1990,'SINAPI JANEIRO-2022'!$A$1:G114309,2,FALSE),"")</f>
        <v>TAMPAO FOFO SIMPLES COM BASE, CLASSE A15 CARGA MAX 1,5 T, 300 X 300 MM, REDE PLUVIAL/ESGOTO</v>
      </c>
      <c r="F1990" s="169" t="str">
        <f>IF($D1990&lt;&gt;"",VLOOKUP($D1990,'SINAPI JANEIRO-2022'!$1:$1048576,3,FALSE),"")</f>
        <v xml:space="preserve">UN    </v>
      </c>
      <c r="G1990" s="198">
        <v>1</v>
      </c>
      <c r="H1990" s="171">
        <f>IF($D1990&lt;&gt;"",VLOOKUP($D1990,'SINAPI JANEIRO-2022'!$1:$1048576,4,FALSE),"")</f>
        <v>158.13</v>
      </c>
      <c r="I1990" s="172">
        <f t="shared" si="340"/>
        <v>158.13</v>
      </c>
    </row>
    <row r="1991" spans="2:9">
      <c r="B1991" s="163"/>
      <c r="C1991" s="157"/>
      <c r="D1991" s="158"/>
      <c r="E1991" s="159"/>
      <c r="F1991" s="157"/>
      <c r="G1991" s="160"/>
      <c r="H1991" s="161"/>
      <c r="I1991" s="162"/>
    </row>
    <row r="1992" spans="2:9" ht="15">
      <c r="B1992" s="164" t="s">
        <v>11788</v>
      </c>
      <c r="C1992" s="59"/>
      <c r="D1992" s="59"/>
      <c r="E1992" s="46" t="s">
        <v>11789</v>
      </c>
      <c r="F1992" s="47" t="s">
        <v>53</v>
      </c>
      <c r="G1992" s="165"/>
      <c r="H1992" s="166"/>
      <c r="I1992" s="167">
        <f>TRUNC(SUM(I1993:I1996),2)</f>
        <v>21.61</v>
      </c>
    </row>
    <row r="1993" spans="2:9">
      <c r="B1993" s="156" t="s">
        <v>3573</v>
      </c>
      <c r="C1993" s="346" t="s">
        <v>3565</v>
      </c>
      <c r="D1993" s="56">
        <v>88247</v>
      </c>
      <c r="E1993" s="168" t="str">
        <f>IF($D1993&lt;&gt;"",VLOOKUP($D1993,'SINAPI JANEIRO-2022'!$A$1:G114312,2,FALSE),"")</f>
        <v>AUXILIAR DE ELETRICISTA COM ENCARGOS COMPLEMENTARES</v>
      </c>
      <c r="F1993" s="169" t="str">
        <f>IF($D1993&lt;&gt;"",VLOOKUP($D1993,'SINAPI JANEIRO-2022'!$1:$1048576,3,FALSE),"")</f>
        <v>H</v>
      </c>
      <c r="G1993" s="198">
        <v>0.4</v>
      </c>
      <c r="H1993" s="171">
        <f>IF($D1993&lt;&gt;"",VLOOKUP($D1993,'SINAPI JANEIRO-2022'!$1:$1048576,4,FALSE),"")</f>
        <v>15.19</v>
      </c>
      <c r="I1993" s="172">
        <f t="shared" ref="I1993:I1996" si="341">TRUNC(G1993*H1993,2)</f>
        <v>6.07</v>
      </c>
    </row>
    <row r="1994" spans="2:9">
      <c r="B1994" s="156" t="s">
        <v>3573</v>
      </c>
      <c r="C1994" s="346" t="s">
        <v>3565</v>
      </c>
      <c r="D1994" s="56">
        <v>88264</v>
      </c>
      <c r="E1994" s="168" t="str">
        <f>IF($D1994&lt;&gt;"",VLOOKUP($D1994,'SINAPI JANEIRO-2022'!$A$1:G114313,2,FALSE),"")</f>
        <v>ELETRICISTA COM ENCARGOS COMPLEMENTARES</v>
      </c>
      <c r="F1994" s="169" t="str">
        <f>IF($D1994&lt;&gt;"",VLOOKUP($D1994,'SINAPI JANEIRO-2022'!$1:$1048576,3,FALSE),"")</f>
        <v>H</v>
      </c>
      <c r="G1994" s="198">
        <v>0.4</v>
      </c>
      <c r="H1994" s="171">
        <f>IF($D1994&lt;&gt;"",VLOOKUP($D1994,'SINAPI JANEIRO-2022'!$1:$1048576,4,FALSE),"")</f>
        <v>19.53</v>
      </c>
      <c r="I1994" s="172">
        <f t="shared" si="341"/>
        <v>7.81</v>
      </c>
    </row>
    <row r="1995" spans="2:9" ht="31.5" customHeight="1">
      <c r="B1995" s="156" t="s">
        <v>3573</v>
      </c>
      <c r="C1995" s="346" t="s">
        <v>3565</v>
      </c>
      <c r="D1995" s="56">
        <v>88629</v>
      </c>
      <c r="E1995" s="168" t="str">
        <f>IF($D1995&lt;&gt;"",VLOOKUP($D1995,'SINAPI JANEIRO-2022'!$A$1:G114314,2,FALSE),"")</f>
        <v>ARGAMASSA TRAÇO 1:3 (EM VOLUME DE CIMENTO E AREIA MÉDIA ÚMIDA), PREPARO MANUAL. AF_08/2019</v>
      </c>
      <c r="F1995" s="169" t="str">
        <f>IF($D1995&lt;&gt;"",VLOOKUP($D1995,'SINAPI JANEIRO-2022'!$1:$1048576,3,FALSE),"")</f>
        <v>M3</v>
      </c>
      <c r="G1995" s="198">
        <v>0.01</v>
      </c>
      <c r="H1995" s="171">
        <f>IF($D1995&lt;&gt;"",VLOOKUP($D1995,'SINAPI JANEIRO-2022'!$1:$1048576,4,FALSE),"")</f>
        <v>550.9</v>
      </c>
      <c r="I1995" s="172">
        <f t="shared" si="341"/>
        <v>5.5</v>
      </c>
    </row>
    <row r="1996" spans="2:9" ht="25.5">
      <c r="B1996" s="156" t="s">
        <v>3576</v>
      </c>
      <c r="C1996" s="346" t="s">
        <v>3565</v>
      </c>
      <c r="D1996" s="56">
        <v>1872</v>
      </c>
      <c r="E1996" s="168" t="str">
        <f>IF($D1996&lt;&gt;"",VLOOKUP($D1996,'SINAPI JANEIRO-2022'!$A$1:G114315,2,FALSE),"")</f>
        <v>CAIXA DE PASSAGEM, EM PVC, DE 4" X 2", PARA ELETRODUTO FLEXIVEL CORRUGADO</v>
      </c>
      <c r="F1996" s="169" t="str">
        <f>IF($D1996&lt;&gt;"",VLOOKUP($D1996,'SINAPI JANEIRO-2022'!$1:$1048576,3,FALSE),"")</f>
        <v xml:space="preserve">UN    </v>
      </c>
      <c r="G1996" s="198">
        <v>1</v>
      </c>
      <c r="H1996" s="171">
        <f>IF($D1996&lt;&gt;"",VLOOKUP($D1996,'SINAPI JANEIRO-2022'!$1:$1048576,4,FALSE),"")</f>
        <v>2.23</v>
      </c>
      <c r="I1996" s="172">
        <f t="shared" si="341"/>
        <v>2.23</v>
      </c>
    </row>
    <row r="1997" spans="2:9" ht="14.25" customHeight="1">
      <c r="B1997" s="163"/>
      <c r="C1997" s="157"/>
      <c r="D1997" s="158"/>
      <c r="E1997" s="159"/>
      <c r="F1997" s="157"/>
      <c r="G1997" s="160"/>
      <c r="H1997" s="161"/>
      <c r="I1997" s="162"/>
    </row>
    <row r="1998" spans="2:9" ht="32.25" customHeight="1">
      <c r="B1998" s="254" t="s">
        <v>4102</v>
      </c>
      <c r="C1998" s="255"/>
      <c r="D1998" s="255"/>
      <c r="E1998" s="255"/>
      <c r="F1998" s="255"/>
      <c r="G1998" s="255"/>
      <c r="H1998" s="255"/>
      <c r="I1998" s="256"/>
    </row>
    <row r="1999" spans="2:9">
      <c r="B1999" s="163"/>
      <c r="C1999" s="157"/>
      <c r="D1999" s="158"/>
      <c r="E1999" s="159"/>
      <c r="F1999" s="157"/>
      <c r="G1999" s="160"/>
      <c r="H1999" s="161"/>
      <c r="I1999" s="162"/>
    </row>
    <row r="2000" spans="2:9" ht="15">
      <c r="B2000" s="164" t="s">
        <v>4213</v>
      </c>
      <c r="C2000" s="59"/>
      <c r="D2000" s="59"/>
      <c r="E2000" s="46" t="s">
        <v>4104</v>
      </c>
      <c r="F2000" s="47" t="s">
        <v>53</v>
      </c>
      <c r="G2000" s="165"/>
      <c r="H2000" s="48"/>
      <c r="I2000" s="167">
        <f>SUM(I2001:I2003)</f>
        <v>2431.1799999999998</v>
      </c>
    </row>
    <row r="2001" spans="2:9">
      <c r="B2001" s="156" t="s">
        <v>3573</v>
      </c>
      <c r="C2001" s="157" t="s">
        <v>3565</v>
      </c>
      <c r="D2001" s="56">
        <v>88264</v>
      </c>
      <c r="E2001" s="168" t="str">
        <f>IF($D2001&lt;&gt;"",VLOOKUP($D2001,'SINAPI JANEIRO-2022'!$A$1:G114315,2,FALSE),"")</f>
        <v>ELETRICISTA COM ENCARGOS COMPLEMENTARES</v>
      </c>
      <c r="F2001" s="169" t="str">
        <f>IF($D2001&lt;&gt;"",VLOOKUP($D2001,'SINAPI JANEIRO-2022'!$1:$1048576,3,FALSE),"")</f>
        <v>H</v>
      </c>
      <c r="G2001" s="198">
        <v>4</v>
      </c>
      <c r="H2001" s="171">
        <f>IF($D2001&lt;&gt;"",VLOOKUP($D2001,'SINAPI JANEIRO-2022'!$1:$1048576,4,FALSE),"")</f>
        <v>19.53</v>
      </c>
      <c r="I2001" s="172">
        <f t="shared" ref="I2001:I2002" si="342">TRUNC(G2001*H2001,2)</f>
        <v>78.12</v>
      </c>
    </row>
    <row r="2002" spans="2:9" ht="14.25" customHeight="1">
      <c r="B2002" s="156" t="s">
        <v>3573</v>
      </c>
      <c r="C2002" s="157" t="s">
        <v>3565</v>
      </c>
      <c r="D2002" s="56">
        <v>88316</v>
      </c>
      <c r="E2002" s="168" t="str">
        <f>IF($D2002&lt;&gt;"",VLOOKUP($D2002,'SINAPI JANEIRO-2022'!$A$1:G114316,2,FALSE),"")</f>
        <v>SERVENTE COM ENCARGOS COMPLEMENTARES</v>
      </c>
      <c r="F2002" s="169" t="str">
        <f>IF($D2002&lt;&gt;"",VLOOKUP($D2002,'SINAPI JANEIRO-2022'!$1:$1048576,3,FALSE),"")</f>
        <v>H</v>
      </c>
      <c r="G2002" s="198">
        <v>3.5</v>
      </c>
      <c r="H2002" s="171">
        <f>IF($D2002&lt;&gt;"",VLOOKUP($D2002,'SINAPI JANEIRO-2022'!$1:$1048576,4,FALSE),"")</f>
        <v>15.16</v>
      </c>
      <c r="I2002" s="172">
        <f t="shared" si="342"/>
        <v>53.06</v>
      </c>
    </row>
    <row r="2003" spans="2:9" ht="25.5" customHeight="1">
      <c r="B2003" s="156" t="s">
        <v>3576</v>
      </c>
      <c r="C2003" s="157" t="s">
        <v>3577</v>
      </c>
      <c r="D2003" s="56"/>
      <c r="E2003" s="52" t="s">
        <v>4214</v>
      </c>
      <c r="F2003" s="199" t="s">
        <v>3519</v>
      </c>
      <c r="G2003" s="198">
        <v>1</v>
      </c>
      <c r="H2003" s="207">
        <v>2300</v>
      </c>
      <c r="I2003" s="172">
        <f>TRUNC(G2003*H2003,2)</f>
        <v>2300</v>
      </c>
    </row>
    <row r="2004" spans="2:9">
      <c r="B2004" s="236"/>
      <c r="C2004" s="237"/>
      <c r="D2004" s="237"/>
      <c r="E2004" s="238"/>
      <c r="F2004" s="237"/>
      <c r="G2004" s="239"/>
      <c r="H2004" s="240"/>
      <c r="I2004" s="241"/>
    </row>
    <row r="2005" spans="2:9" ht="15">
      <c r="B2005" s="164" t="s">
        <v>4215</v>
      </c>
      <c r="C2005" s="59"/>
      <c r="D2005" s="59"/>
      <c r="E2005" s="46" t="s">
        <v>4105</v>
      </c>
      <c r="F2005" s="47" t="s">
        <v>1</v>
      </c>
      <c r="G2005" s="165"/>
      <c r="H2005" s="166"/>
      <c r="I2005" s="167">
        <f>SUM(I2006:I2008)</f>
        <v>290.27</v>
      </c>
    </row>
    <row r="2006" spans="2:9" ht="25.5" customHeight="1">
      <c r="B2006" s="156" t="s">
        <v>3573</v>
      </c>
      <c r="C2006" s="157" t="s">
        <v>3565</v>
      </c>
      <c r="D2006" s="56">
        <v>88264</v>
      </c>
      <c r="E2006" s="168" t="str">
        <f>IF($D2006&lt;&gt;"",VLOOKUP($D2006,'SINAPI JANEIRO-2022'!$A$1:G114320,2,FALSE),"")</f>
        <v>ELETRICISTA COM ENCARGOS COMPLEMENTARES</v>
      </c>
      <c r="F2006" s="169" t="str">
        <f>IF($D2006&lt;&gt;"",VLOOKUP($D2006,'SINAPI JANEIRO-2022'!$1:$1048576,3,FALSE),"")</f>
        <v>H</v>
      </c>
      <c r="G2006" s="198">
        <v>1</v>
      </c>
      <c r="H2006" s="171">
        <f>IF($D2006&lt;&gt;"",VLOOKUP($D2006,'SINAPI JANEIRO-2022'!$1:$1048576,4,FALSE),"")</f>
        <v>19.53</v>
      </c>
      <c r="I2006" s="172">
        <f t="shared" ref="I2006:I2007" si="343">TRUNC(G2006*H2006,2)</f>
        <v>19.53</v>
      </c>
    </row>
    <row r="2007" spans="2:9" ht="14.25" customHeight="1">
      <c r="B2007" s="156" t="s">
        <v>3573</v>
      </c>
      <c r="C2007" s="157" t="s">
        <v>3565</v>
      </c>
      <c r="D2007" s="56">
        <v>88316</v>
      </c>
      <c r="E2007" s="168" t="str">
        <f>IF($D2007&lt;&gt;"",VLOOKUP($D2007,'SINAPI JANEIRO-2022'!$A$1:G114321,2,FALSE),"")</f>
        <v>SERVENTE COM ENCARGOS COMPLEMENTARES</v>
      </c>
      <c r="F2007" s="169" t="str">
        <f>IF($D2007&lt;&gt;"",VLOOKUP($D2007,'SINAPI JANEIRO-2022'!$1:$1048576,3,FALSE),"")</f>
        <v>H</v>
      </c>
      <c r="G2007" s="198">
        <v>1.5</v>
      </c>
      <c r="H2007" s="171">
        <f>IF($D2007&lt;&gt;"",VLOOKUP($D2007,'SINAPI JANEIRO-2022'!$1:$1048576,4,FALSE),"")</f>
        <v>15.16</v>
      </c>
      <c r="I2007" s="172">
        <f t="shared" si="343"/>
        <v>22.74</v>
      </c>
    </row>
    <row r="2008" spans="2:9" ht="15" customHeight="1">
      <c r="B2008" s="156" t="s">
        <v>3576</v>
      </c>
      <c r="C2008" s="157" t="s">
        <v>3577</v>
      </c>
      <c r="D2008" s="56"/>
      <c r="E2008" s="52" t="s">
        <v>4235</v>
      </c>
      <c r="F2008" s="199" t="s">
        <v>3519</v>
      </c>
      <c r="G2008" s="198">
        <v>1</v>
      </c>
      <c r="H2008" s="207">
        <v>248</v>
      </c>
      <c r="I2008" s="172">
        <f>TRUNC(G2008*H2008,2)</f>
        <v>248</v>
      </c>
    </row>
    <row r="2009" spans="2:9">
      <c r="B2009" s="236"/>
      <c r="C2009" s="237"/>
      <c r="D2009" s="237"/>
      <c r="E2009" s="238"/>
      <c r="F2009" s="237"/>
      <c r="G2009" s="239"/>
      <c r="H2009" s="240"/>
      <c r="I2009" s="241"/>
    </row>
    <row r="2010" spans="2:9" ht="15">
      <c r="B2010" s="164" t="s">
        <v>4217</v>
      </c>
      <c r="C2010" s="59"/>
      <c r="D2010" s="59"/>
      <c r="E2010" s="46" t="s">
        <v>4106</v>
      </c>
      <c r="F2010" s="47" t="s">
        <v>53</v>
      </c>
      <c r="G2010" s="165"/>
      <c r="H2010" s="166"/>
      <c r="I2010" s="167">
        <f>SUM(I2011:I2013)</f>
        <v>596.27</v>
      </c>
    </row>
    <row r="2011" spans="2:9" ht="14.25" customHeight="1">
      <c r="B2011" s="156" t="s">
        <v>3573</v>
      </c>
      <c r="C2011" s="157" t="s">
        <v>3565</v>
      </c>
      <c r="D2011" s="56">
        <v>88264</v>
      </c>
      <c r="E2011" s="168" t="str">
        <f>IF($D2011&lt;&gt;"",VLOOKUP($D2011,'SINAPI JANEIRO-2022'!$A$1:G114325,2,FALSE),"")</f>
        <v>ELETRICISTA COM ENCARGOS COMPLEMENTARES</v>
      </c>
      <c r="F2011" s="169" t="str">
        <f>IF($D2011&lt;&gt;"",VLOOKUP($D2011,'SINAPI JANEIRO-2022'!$1:$1048576,3,FALSE),"")</f>
        <v>H</v>
      </c>
      <c r="G2011" s="198">
        <v>1</v>
      </c>
      <c r="H2011" s="171">
        <f>IF($D2011&lt;&gt;"",VLOOKUP($D2011,'SINAPI JANEIRO-2022'!$1:$1048576,4,FALSE),"")</f>
        <v>19.53</v>
      </c>
      <c r="I2011" s="172">
        <f t="shared" ref="I2011:I2012" si="344">TRUNC(G2011*H2011,2)</f>
        <v>19.53</v>
      </c>
    </row>
    <row r="2012" spans="2:9" ht="14.25" customHeight="1">
      <c r="B2012" s="156" t="s">
        <v>3573</v>
      </c>
      <c r="C2012" s="157" t="s">
        <v>3565</v>
      </c>
      <c r="D2012" s="56">
        <v>88316</v>
      </c>
      <c r="E2012" s="168" t="str">
        <f>IF($D2012&lt;&gt;"",VLOOKUP($D2012,'SINAPI JANEIRO-2022'!$A$1:G114326,2,FALSE),"")</f>
        <v>SERVENTE COM ENCARGOS COMPLEMENTARES</v>
      </c>
      <c r="F2012" s="169" t="str">
        <f>IF($D2012&lt;&gt;"",VLOOKUP($D2012,'SINAPI JANEIRO-2022'!$1:$1048576,3,FALSE),"")</f>
        <v>H</v>
      </c>
      <c r="G2012" s="198">
        <v>1.5</v>
      </c>
      <c r="H2012" s="171">
        <f>IF($D2012&lt;&gt;"",VLOOKUP($D2012,'SINAPI JANEIRO-2022'!$1:$1048576,4,FALSE),"")</f>
        <v>15.16</v>
      </c>
      <c r="I2012" s="172">
        <f t="shared" si="344"/>
        <v>22.74</v>
      </c>
    </row>
    <row r="2013" spans="2:9" ht="15" customHeight="1">
      <c r="B2013" s="156" t="s">
        <v>3576</v>
      </c>
      <c r="C2013" s="157" t="s">
        <v>3577</v>
      </c>
      <c r="D2013" s="56"/>
      <c r="E2013" s="52" t="s">
        <v>4216</v>
      </c>
      <c r="F2013" s="199" t="s">
        <v>3519</v>
      </c>
      <c r="G2013" s="198">
        <v>1</v>
      </c>
      <c r="H2013" s="207">
        <v>554</v>
      </c>
      <c r="I2013" s="172">
        <f>TRUNC(G2013*H2013,2)</f>
        <v>554</v>
      </c>
    </row>
    <row r="2014" spans="2:9">
      <c r="B2014" s="236"/>
      <c r="C2014" s="237"/>
      <c r="D2014" s="237"/>
      <c r="E2014" s="238"/>
      <c r="F2014" s="237"/>
      <c r="G2014" s="239"/>
      <c r="H2014" s="240"/>
      <c r="I2014" s="241"/>
    </row>
    <row r="2015" spans="2:9" ht="15">
      <c r="B2015" s="164" t="s">
        <v>4218</v>
      </c>
      <c r="C2015" s="59"/>
      <c r="D2015" s="59"/>
      <c r="E2015" s="46" t="s">
        <v>4107</v>
      </c>
      <c r="F2015" s="47" t="s">
        <v>53</v>
      </c>
      <c r="G2015" s="165"/>
      <c r="H2015" s="166"/>
      <c r="I2015" s="167">
        <f>SUM(I2016:I2019)</f>
        <v>299.53999999999996</v>
      </c>
    </row>
    <row r="2016" spans="2:9" ht="14.25" customHeight="1">
      <c r="B2016" s="156" t="s">
        <v>3573</v>
      </c>
      <c r="C2016" s="157" t="s">
        <v>3565</v>
      </c>
      <c r="D2016" s="56">
        <v>88264</v>
      </c>
      <c r="E2016" s="168" t="str">
        <f>IF($D2016&lt;&gt;"",VLOOKUP($D2016,'SINAPI JANEIRO-2022'!$A$1:G114330,2,FALSE),"")</f>
        <v>ELETRICISTA COM ENCARGOS COMPLEMENTARES</v>
      </c>
      <c r="F2016" s="169" t="str">
        <f>IF($D2016&lt;&gt;"",VLOOKUP($D2016,'SINAPI JANEIRO-2022'!$1:$1048576,3,FALSE),"")</f>
        <v>H</v>
      </c>
      <c r="G2016" s="198">
        <v>2</v>
      </c>
      <c r="H2016" s="171">
        <f>IF($D2016&lt;&gt;"",VLOOKUP($D2016,'SINAPI JANEIRO-2022'!$1:$1048576,4,FALSE),"")</f>
        <v>19.53</v>
      </c>
      <c r="I2016" s="172">
        <f t="shared" ref="I2016:I2017" si="345">TRUNC(G2016*H2016,2)</f>
        <v>39.06</v>
      </c>
    </row>
    <row r="2017" spans="2:9" ht="14.25" customHeight="1">
      <c r="B2017" s="156" t="s">
        <v>3573</v>
      </c>
      <c r="C2017" s="157" t="s">
        <v>3565</v>
      </c>
      <c r="D2017" s="56">
        <v>88316</v>
      </c>
      <c r="E2017" s="168" t="str">
        <f>IF($D2017&lt;&gt;"",VLOOKUP($D2017,'SINAPI JANEIRO-2022'!$A$1:G114331,2,FALSE),"")</f>
        <v>SERVENTE COM ENCARGOS COMPLEMENTARES</v>
      </c>
      <c r="F2017" s="169" t="str">
        <f>IF($D2017&lt;&gt;"",VLOOKUP($D2017,'SINAPI JANEIRO-2022'!$1:$1048576,3,FALSE),"")</f>
        <v>H</v>
      </c>
      <c r="G2017" s="198">
        <v>3</v>
      </c>
      <c r="H2017" s="171">
        <f>IF($D2017&lt;&gt;"",VLOOKUP($D2017,'SINAPI JANEIRO-2022'!$1:$1048576,4,FALSE),"")</f>
        <v>15.16</v>
      </c>
      <c r="I2017" s="172">
        <f t="shared" si="345"/>
        <v>45.48</v>
      </c>
    </row>
    <row r="2018" spans="2:9" ht="24.75" customHeight="1">
      <c r="B2018" s="156" t="s">
        <v>3576</v>
      </c>
      <c r="C2018" s="157" t="s">
        <v>3577</v>
      </c>
      <c r="D2018" s="56"/>
      <c r="E2018" s="52" t="s">
        <v>4237</v>
      </c>
      <c r="F2018" s="199" t="s">
        <v>3519</v>
      </c>
      <c r="G2018" s="198">
        <v>1</v>
      </c>
      <c r="H2018" s="207">
        <v>45</v>
      </c>
      <c r="I2018" s="172">
        <f>TRUNC(G2018*H2018,2)</f>
        <v>45</v>
      </c>
    </row>
    <row r="2019" spans="2:9">
      <c r="B2019" s="156" t="s">
        <v>3576</v>
      </c>
      <c r="C2019" s="157" t="s">
        <v>3577</v>
      </c>
      <c r="D2019" s="56"/>
      <c r="E2019" s="52" t="s">
        <v>4236</v>
      </c>
      <c r="F2019" s="199" t="s">
        <v>3519</v>
      </c>
      <c r="G2019" s="198">
        <v>1</v>
      </c>
      <c r="H2019" s="207">
        <v>170</v>
      </c>
      <c r="I2019" s="172">
        <f>TRUNC(G2019*H2019,2)</f>
        <v>170</v>
      </c>
    </row>
    <row r="2020" spans="2:9">
      <c r="B2020" s="163"/>
      <c r="C2020" s="157"/>
      <c r="D2020" s="158"/>
      <c r="E2020" s="159"/>
      <c r="F2020" s="157"/>
      <c r="G2020" s="160"/>
      <c r="H2020" s="161"/>
      <c r="I2020" s="162"/>
    </row>
    <row r="2021" spans="2:9" ht="14.25" customHeight="1">
      <c r="B2021" s="254" t="s">
        <v>3893</v>
      </c>
      <c r="C2021" s="255"/>
      <c r="D2021" s="255"/>
      <c r="E2021" s="255"/>
      <c r="F2021" s="255"/>
      <c r="G2021" s="255"/>
      <c r="H2021" s="255"/>
      <c r="I2021" s="256"/>
    </row>
    <row r="2022" spans="2:9" ht="14.25" customHeight="1">
      <c r="B2022" s="180"/>
      <c r="C2022" s="181"/>
      <c r="D2022" s="181"/>
      <c r="E2022" s="182"/>
      <c r="F2022" s="181"/>
      <c r="G2022" s="183"/>
      <c r="H2022" s="181"/>
      <c r="I2022" s="185"/>
    </row>
    <row r="2023" spans="2:9" ht="26.25" customHeight="1">
      <c r="B2023" s="164" t="s">
        <v>3895</v>
      </c>
      <c r="C2023" s="59"/>
      <c r="D2023" s="59"/>
      <c r="E2023" s="46" t="s">
        <v>3896</v>
      </c>
      <c r="F2023" s="47" t="s">
        <v>3522</v>
      </c>
      <c r="G2023" s="165"/>
      <c r="H2023" s="48"/>
      <c r="I2023" s="167">
        <f>SUM(I2024:I2030)</f>
        <v>558.27</v>
      </c>
    </row>
    <row r="2024" spans="2:9">
      <c r="B2024" s="49" t="s">
        <v>3564</v>
      </c>
      <c r="C2024" s="50" t="s">
        <v>3565</v>
      </c>
      <c r="D2024" s="54">
        <v>88247</v>
      </c>
      <c r="E2024" s="168" t="str">
        <f>IF($D2024&lt;&gt;"",VLOOKUP($D2024,'SINAPI JANEIRO-2022'!$A$1:G114338,2,FALSE),"")</f>
        <v>AUXILIAR DE ELETRICISTA COM ENCARGOS COMPLEMENTARES</v>
      </c>
      <c r="F2024" s="169" t="str">
        <f>IF($D2024&lt;&gt;"",VLOOKUP($D2024,'SINAPI JANEIRO-2022'!$1:$1048576,3,FALSE),"")</f>
        <v>H</v>
      </c>
      <c r="G2024" s="170">
        <v>0.9</v>
      </c>
      <c r="H2024" s="171">
        <f>IF($D2024&lt;&gt;"",VLOOKUP($D2024,'SINAPI JANEIRO-2022'!$1:$1048576,4,FALSE),"")</f>
        <v>15.19</v>
      </c>
      <c r="I2024" s="172">
        <f t="shared" ref="I2024:I2030" si="346">TRUNC(G2024*H2024,2)</f>
        <v>13.67</v>
      </c>
    </row>
    <row r="2025" spans="2:9" ht="25.5" customHeight="1">
      <c r="B2025" s="49" t="s">
        <v>3564</v>
      </c>
      <c r="C2025" s="50" t="s">
        <v>3565</v>
      </c>
      <c r="D2025" s="54">
        <v>88264</v>
      </c>
      <c r="E2025" s="168" t="str">
        <f>IF($D2025&lt;&gt;"",VLOOKUP($D2025,'SINAPI JANEIRO-2022'!$A$1:G114339,2,FALSE),"")</f>
        <v>ELETRICISTA COM ENCARGOS COMPLEMENTARES</v>
      </c>
      <c r="F2025" s="169" t="str">
        <f>IF($D2025&lt;&gt;"",VLOOKUP($D2025,'SINAPI JANEIRO-2022'!$1:$1048576,3,FALSE),"")</f>
        <v>H</v>
      </c>
      <c r="G2025" s="170">
        <v>1.9</v>
      </c>
      <c r="H2025" s="171">
        <f>IF($D2025&lt;&gt;"",VLOOKUP($D2025,'SINAPI JANEIRO-2022'!$1:$1048576,4,FALSE),"")</f>
        <v>19.53</v>
      </c>
      <c r="I2025" s="172">
        <f t="shared" si="346"/>
        <v>37.1</v>
      </c>
    </row>
    <row r="2026" spans="2:9" ht="14.25" customHeight="1">
      <c r="B2026" s="49" t="s">
        <v>3576</v>
      </c>
      <c r="C2026" s="50" t="s">
        <v>3565</v>
      </c>
      <c r="D2026" s="54">
        <v>863</v>
      </c>
      <c r="E2026" s="168" t="str">
        <f>IF($D2026&lt;&gt;"",VLOOKUP($D2026,'SINAPI JANEIRO-2022'!$A$1:G114340,2,FALSE),"")</f>
        <v>CABO DE COBRE NU 35 MM2 MEIO-DURO</v>
      </c>
      <c r="F2026" s="169" t="str">
        <f>IF($D2026&lt;&gt;"",VLOOKUP($D2026,'SINAPI JANEIRO-2022'!$1:$1048576,3,FALSE),"")</f>
        <v xml:space="preserve">M     </v>
      </c>
      <c r="G2026" s="170">
        <v>2.9</v>
      </c>
      <c r="H2026" s="171">
        <f>IF($D2026&lt;&gt;"",VLOOKUP($D2026,'SINAPI JANEIRO-2022'!$1:$1048576,4,FALSE),"")</f>
        <v>29.87</v>
      </c>
      <c r="I2026" s="172">
        <f t="shared" si="346"/>
        <v>86.62</v>
      </c>
    </row>
    <row r="2027" spans="2:9" ht="25.5">
      <c r="B2027" s="49" t="s">
        <v>3564</v>
      </c>
      <c r="C2027" s="50" t="s">
        <v>3565</v>
      </c>
      <c r="D2027" s="54">
        <v>96989</v>
      </c>
      <c r="E2027" s="168" t="str">
        <f>IF($D2027&lt;&gt;"",VLOOKUP($D2027,'SINAPI JANEIRO-2022'!$A$1:G114341,2,FALSE),"")</f>
        <v>CAPTOR TIPO FRANKLIN PARA SPDA - FORNECIMENTO E INSTALAÇÃO. AF_12/2017</v>
      </c>
      <c r="F2027" s="169" t="str">
        <f>IF($D2027&lt;&gt;"",VLOOKUP($D2027,'SINAPI JANEIRO-2022'!$1:$1048576,3,FALSE),"")</f>
        <v>UN</v>
      </c>
      <c r="G2027" s="170">
        <v>1</v>
      </c>
      <c r="H2027" s="171">
        <f>IF($D2027&lt;&gt;"",VLOOKUP($D2027,'SINAPI JANEIRO-2022'!$1:$1048576,4,FALSE),"")</f>
        <v>139.38</v>
      </c>
      <c r="I2027" s="172">
        <f t="shared" si="346"/>
        <v>139.38</v>
      </c>
    </row>
    <row r="2028" spans="2:9" ht="25.5">
      <c r="B2028" s="49" t="s">
        <v>3564</v>
      </c>
      <c r="C2028" s="50" t="s">
        <v>3565</v>
      </c>
      <c r="D2028" s="54">
        <v>96987</v>
      </c>
      <c r="E2028" s="168" t="str">
        <f>IF($D2028&lt;&gt;"",VLOOKUP($D2028,'SINAPI JANEIRO-2022'!$A$1:G114342,2,FALSE),"")</f>
        <v>BASE METÁLICA PARA MASTRO 1 ½  PARA SPDA - FORNECIMENTO E INSTALAÇÃO. AF_12/2017</v>
      </c>
      <c r="F2028" s="169" t="str">
        <f>IF($D2028&lt;&gt;"",VLOOKUP($D2028,'SINAPI JANEIRO-2022'!$1:$1048576,3,FALSE),"")</f>
        <v>UN</v>
      </c>
      <c r="G2028" s="170">
        <v>1</v>
      </c>
      <c r="H2028" s="171">
        <f>IF($D2028&lt;&gt;"",VLOOKUP($D2028,'SINAPI JANEIRO-2022'!$1:$1048576,4,FALSE),"")</f>
        <v>93.79</v>
      </c>
      <c r="I2028" s="172">
        <f t="shared" ref="I2028:I2029" si="347">TRUNC(G2028*H2028,2)</f>
        <v>93.79</v>
      </c>
    </row>
    <row r="2029" spans="2:9" ht="25.5">
      <c r="B2029" s="49" t="s">
        <v>3564</v>
      </c>
      <c r="C2029" s="50" t="s">
        <v>3565</v>
      </c>
      <c r="D2029" s="54">
        <v>96988</v>
      </c>
      <c r="E2029" s="168" t="str">
        <f>IF($D2029&lt;&gt;"",VLOOKUP($D2029,'SINAPI JANEIRO-2022'!$A$1:G114343,2,FALSE),"")</f>
        <v>MASTRO 1 ½  PARA SPDA - FORNECIMENTO E INSTALAÇÃO. AF_12/2017</v>
      </c>
      <c r="F2029" s="169" t="str">
        <f>IF($D2029&lt;&gt;"",VLOOKUP($D2029,'SINAPI JANEIRO-2022'!$1:$1048576,3,FALSE),"")</f>
        <v>UN</v>
      </c>
      <c r="G2029" s="170">
        <v>1</v>
      </c>
      <c r="H2029" s="171">
        <f>IF($D2029&lt;&gt;"",VLOOKUP($D2029,'SINAPI JANEIRO-2022'!$1:$1048576,4,FALSE),"")</f>
        <v>166.43</v>
      </c>
      <c r="I2029" s="172">
        <f t="shared" si="347"/>
        <v>166.43</v>
      </c>
    </row>
    <row r="2030" spans="2:9" ht="25.5">
      <c r="B2030" s="49" t="s">
        <v>3576</v>
      </c>
      <c r="C2030" s="50" t="s">
        <v>3565</v>
      </c>
      <c r="D2030" s="54">
        <v>3396</v>
      </c>
      <c r="E2030" s="168" t="str">
        <f>IF($D2030&lt;&gt;"",VLOOKUP($D2030,'SINAPI JANEIRO-2022'!$A$1:G114344,2,FALSE),"")</f>
        <v>SUPORTE ISOLADOR SIMPLES DIAMETRO NOMINAL 5/16", COM ROSCA SOBERBA E BUCHA</v>
      </c>
      <c r="F2030" s="169" t="str">
        <f>IF($D2030&lt;&gt;"",VLOOKUP($D2030,'SINAPI JANEIRO-2022'!$1:$1048576,3,FALSE),"")</f>
        <v xml:space="preserve">UN    </v>
      </c>
      <c r="G2030" s="170">
        <v>4</v>
      </c>
      <c r="H2030" s="171">
        <f>IF($D2030&lt;&gt;"",VLOOKUP($D2030,'SINAPI JANEIRO-2022'!$1:$1048576,4,FALSE),"")</f>
        <v>5.32</v>
      </c>
      <c r="I2030" s="172">
        <f t="shared" si="346"/>
        <v>21.28</v>
      </c>
    </row>
    <row r="2031" spans="2:9">
      <c r="B2031" s="180"/>
      <c r="C2031" s="181"/>
      <c r="D2031" s="181"/>
      <c r="E2031" s="182"/>
      <c r="F2031" s="181"/>
      <c r="G2031" s="183"/>
      <c r="H2031" s="181"/>
      <c r="I2031" s="185"/>
    </row>
    <row r="2032" spans="2:9" ht="15">
      <c r="B2032" s="164" t="s">
        <v>3897</v>
      </c>
      <c r="C2032" s="59"/>
      <c r="D2032" s="59"/>
      <c r="E2032" s="46" t="s">
        <v>3900</v>
      </c>
      <c r="F2032" s="47" t="s">
        <v>53</v>
      </c>
      <c r="G2032" s="165"/>
      <c r="H2032" s="48"/>
      <c r="I2032" s="167">
        <f>SUM(I2033:I2035)</f>
        <v>7.38</v>
      </c>
    </row>
    <row r="2033" spans="2:9" ht="14.25" customHeight="1">
      <c r="B2033" s="49" t="s">
        <v>3564</v>
      </c>
      <c r="C2033" s="50" t="s">
        <v>3565</v>
      </c>
      <c r="D2033" s="54">
        <v>88247</v>
      </c>
      <c r="E2033" s="168" t="str">
        <f>IF($D2033&lt;&gt;"",VLOOKUP($D2033,'SINAPI JANEIRO-2022'!$A$1:G114345,2,FALSE),"")</f>
        <v>AUXILIAR DE ELETRICISTA COM ENCARGOS COMPLEMENTARES</v>
      </c>
      <c r="F2033" s="169" t="str">
        <f>IF($D2033&lt;&gt;"",VLOOKUP($D2033,'SINAPI JANEIRO-2022'!$1:$1048576,3,FALSE),"")</f>
        <v>H</v>
      </c>
      <c r="G2033" s="170">
        <v>0.09</v>
      </c>
      <c r="H2033" s="171">
        <f>IF($D2033&lt;&gt;"",VLOOKUP($D2033,'SINAPI JANEIRO-2022'!$1:$1048576,4,FALSE),"")</f>
        <v>15.19</v>
      </c>
      <c r="I2033" s="172">
        <f t="shared" ref="I2033:I2034" si="348">TRUNC(G2033*H2033,2)</f>
        <v>1.36</v>
      </c>
    </row>
    <row r="2034" spans="2:9" ht="15" customHeight="1">
      <c r="B2034" s="49" t="s">
        <v>3564</v>
      </c>
      <c r="C2034" s="50" t="s">
        <v>3565</v>
      </c>
      <c r="D2034" s="54">
        <v>88264</v>
      </c>
      <c r="E2034" s="168" t="str">
        <f>IF($D2034&lt;&gt;"",VLOOKUP($D2034,'SINAPI JANEIRO-2022'!$A$1:G114346,2,FALSE),"")</f>
        <v>ELETRICISTA COM ENCARGOS COMPLEMENTARES</v>
      </c>
      <c r="F2034" s="169" t="str">
        <f>IF($D2034&lt;&gt;"",VLOOKUP($D2034,'SINAPI JANEIRO-2022'!$1:$1048576,3,FALSE),"")</f>
        <v>H</v>
      </c>
      <c r="G2034" s="170">
        <v>0.09</v>
      </c>
      <c r="H2034" s="171">
        <f>IF($D2034&lt;&gt;"",VLOOKUP($D2034,'SINAPI JANEIRO-2022'!$1:$1048576,4,FALSE),"")</f>
        <v>19.53</v>
      </c>
      <c r="I2034" s="172">
        <f t="shared" si="348"/>
        <v>1.75</v>
      </c>
    </row>
    <row r="2035" spans="2:9">
      <c r="B2035" s="49" t="s">
        <v>3576</v>
      </c>
      <c r="C2035" s="50" t="s">
        <v>3577</v>
      </c>
      <c r="D2035" s="54"/>
      <c r="E2035" s="212" t="s">
        <v>3901</v>
      </c>
      <c r="F2035" s="216" t="s">
        <v>3519</v>
      </c>
      <c r="G2035" s="170">
        <v>1</v>
      </c>
      <c r="H2035" s="214">
        <v>4.2699999999999996</v>
      </c>
      <c r="I2035" s="172">
        <f>TRUNC(G2035*H2035,2)</f>
        <v>4.2699999999999996</v>
      </c>
    </row>
    <row r="2036" spans="2:9">
      <c r="B2036" s="180"/>
      <c r="C2036" s="181"/>
      <c r="D2036" s="181"/>
      <c r="E2036" s="182"/>
      <c r="F2036" s="181"/>
      <c r="G2036" s="183"/>
      <c r="H2036" s="181"/>
      <c r="I2036" s="185"/>
    </row>
    <row r="2037" spans="2:9" ht="25.5" customHeight="1">
      <c r="B2037" s="164" t="s">
        <v>3899</v>
      </c>
      <c r="C2037" s="59"/>
      <c r="D2037" s="59"/>
      <c r="E2037" s="46" t="s">
        <v>11866</v>
      </c>
      <c r="F2037" s="47" t="s">
        <v>1</v>
      </c>
      <c r="G2037" s="165"/>
      <c r="H2037" s="48"/>
      <c r="I2037" s="167">
        <f>SUM(I2038:I2040)</f>
        <v>13.22</v>
      </c>
    </row>
    <row r="2038" spans="2:9" ht="28.5" customHeight="1">
      <c r="B2038" s="49" t="s">
        <v>3564</v>
      </c>
      <c r="C2038" s="50" t="s">
        <v>3565</v>
      </c>
      <c r="D2038" s="54">
        <v>43054</v>
      </c>
      <c r="E2038" s="168" t="str">
        <f>IF($D2038&lt;&gt;"",VLOOKUP($D2038,'SINAPI JANEIRO-2022'!$A$1:G114350,2,FALSE),"")</f>
        <v>ACO CA-25, 10,0 MM, OU 12,5 MM, OU 16,0 MM, OU 20,0 MM, OU 25,0 MM, VERGALHAO</v>
      </c>
      <c r="F2038" s="169" t="str">
        <f>IF($D2038&lt;&gt;"",VLOOKUP($D2038,'SINAPI JANEIRO-2022'!$1:$1048576,3,FALSE),"")</f>
        <v xml:space="preserve">KG    </v>
      </c>
      <c r="G2038" s="170">
        <v>0.61699999999999999</v>
      </c>
      <c r="H2038" s="171">
        <f>IF($D2038&lt;&gt;"",VLOOKUP($D2038,'SINAPI JANEIRO-2022'!$1:$1048576,4,FALSE),"")</f>
        <v>13.09</v>
      </c>
      <c r="I2038" s="172">
        <f t="shared" ref="I2038:I2040" si="349">TRUNC(G2038*H2038,2)</f>
        <v>8.07</v>
      </c>
    </row>
    <row r="2039" spans="2:9" ht="38.25" customHeight="1">
      <c r="B2039" s="49" t="s">
        <v>3564</v>
      </c>
      <c r="C2039" s="50" t="s">
        <v>3565</v>
      </c>
      <c r="D2039" s="54">
        <v>88247</v>
      </c>
      <c r="E2039" s="168" t="str">
        <f>IF($D2039&lt;&gt;"",VLOOKUP($D2039,'SINAPI JANEIRO-2022'!$A$1:G114351,2,FALSE),"")</f>
        <v>AUXILIAR DE ELETRICISTA COM ENCARGOS COMPLEMENTARES</v>
      </c>
      <c r="F2039" s="169" t="str">
        <f>IF($D2039&lt;&gt;"",VLOOKUP($D2039,'SINAPI JANEIRO-2022'!$1:$1048576,3,FALSE),"")</f>
        <v>H</v>
      </c>
      <c r="G2039" s="170">
        <v>0.17</v>
      </c>
      <c r="H2039" s="171">
        <f>IF($D2039&lt;&gt;"",VLOOKUP($D2039,'SINAPI JANEIRO-2022'!$1:$1048576,4,FALSE),"")</f>
        <v>15.19</v>
      </c>
      <c r="I2039" s="172">
        <f t="shared" si="349"/>
        <v>2.58</v>
      </c>
    </row>
    <row r="2040" spans="2:9">
      <c r="B2040" s="49" t="s">
        <v>3564</v>
      </c>
      <c r="C2040" s="50" t="s">
        <v>3565</v>
      </c>
      <c r="D2040" s="54">
        <v>88316</v>
      </c>
      <c r="E2040" s="168" t="str">
        <f>IF($D2040&lt;&gt;"",VLOOKUP($D2040,'SINAPI JANEIRO-2022'!$A$1:G114352,2,FALSE),"")</f>
        <v>SERVENTE COM ENCARGOS COMPLEMENTARES</v>
      </c>
      <c r="F2040" s="169" t="str">
        <f>IF($D2040&lt;&gt;"",VLOOKUP($D2040,'SINAPI JANEIRO-2022'!$1:$1048576,3,FALSE),"")</f>
        <v>H</v>
      </c>
      <c r="G2040" s="170">
        <v>0.17</v>
      </c>
      <c r="H2040" s="171">
        <f>IF($D2040&lt;&gt;"",VLOOKUP($D2040,'SINAPI JANEIRO-2022'!$1:$1048576,4,FALSE),"")</f>
        <v>15.16</v>
      </c>
      <c r="I2040" s="172">
        <f t="shared" si="349"/>
        <v>2.57</v>
      </c>
    </row>
    <row r="2041" spans="2:9">
      <c r="B2041" s="180"/>
      <c r="C2041" s="181"/>
      <c r="D2041" s="181"/>
      <c r="E2041" s="182"/>
      <c r="F2041" s="181"/>
      <c r="G2041" s="183"/>
      <c r="H2041" s="181"/>
      <c r="I2041" s="185"/>
    </row>
    <row r="2042" spans="2:9">
      <c r="B2042" s="163"/>
      <c r="C2042" s="157"/>
      <c r="D2042" s="158"/>
      <c r="E2042" s="159"/>
      <c r="F2042" s="157"/>
      <c r="G2042" s="160"/>
      <c r="H2042" s="161"/>
      <c r="I2042" s="162"/>
    </row>
    <row r="2043" spans="2:9" ht="15">
      <c r="B2043" s="164" t="s">
        <v>4219</v>
      </c>
      <c r="C2043" s="59"/>
      <c r="D2043" s="59"/>
      <c r="E2043" s="46" t="s">
        <v>4108</v>
      </c>
      <c r="F2043" s="47" t="s">
        <v>4239</v>
      </c>
      <c r="G2043" s="165"/>
      <c r="H2043" s="48"/>
      <c r="I2043" s="167">
        <f>SUM(I2044:I2045)</f>
        <v>10.780000000000001</v>
      </c>
    </row>
    <row r="2044" spans="2:9" ht="48.75" customHeight="1">
      <c r="B2044" s="156" t="s">
        <v>3573</v>
      </c>
      <c r="C2044" s="157" t="s">
        <v>3565</v>
      </c>
      <c r="D2044" s="56">
        <v>88316</v>
      </c>
      <c r="E2044" s="168" t="str">
        <f>IF($D2044&lt;&gt;"",VLOOKUP($D2044,'SINAPI JANEIRO-2022'!$A$1:G114375,2,FALSE),"")</f>
        <v>SERVENTE COM ENCARGOS COMPLEMENTARES</v>
      </c>
      <c r="F2044" s="169" t="str">
        <f>IF($D2044&lt;&gt;"",VLOOKUP($D2044,'SINAPI JANEIRO-2022'!$1:$1048576,3,FALSE),"")</f>
        <v>H</v>
      </c>
      <c r="G2044" s="198">
        <v>0.5</v>
      </c>
      <c r="H2044" s="171">
        <f>IF($D2044&lt;&gt;"",VLOOKUP($D2044,'SINAPI JANEIRO-2022'!$1:$1048576,4,FALSE),"")</f>
        <v>15.16</v>
      </c>
      <c r="I2044" s="172">
        <f t="shared" ref="I2044" si="350">TRUNC(G2044*H2044,2)</f>
        <v>7.58</v>
      </c>
    </row>
    <row r="2045" spans="2:9" ht="14.25" customHeight="1">
      <c r="B2045" s="156" t="s">
        <v>3576</v>
      </c>
      <c r="C2045" s="157" t="s">
        <v>3577</v>
      </c>
      <c r="D2045" s="56"/>
      <c r="E2045" s="52" t="s">
        <v>4238</v>
      </c>
      <c r="F2045" s="199" t="s">
        <v>3519</v>
      </c>
      <c r="G2045" s="198">
        <v>1</v>
      </c>
      <c r="H2045" s="171">
        <v>3.2</v>
      </c>
      <c r="I2045" s="172">
        <f>TRUNC(G2045*H2045,2)</f>
        <v>3.2</v>
      </c>
    </row>
    <row r="2046" spans="2:9" ht="15" customHeight="1">
      <c r="B2046" s="202"/>
      <c r="C2046" s="203"/>
      <c r="D2046" s="203"/>
      <c r="E2046" s="204"/>
      <c r="F2046" s="203"/>
      <c r="G2046" s="183"/>
      <c r="H2046" s="203"/>
      <c r="I2046" s="206"/>
    </row>
    <row r="2047" spans="2:9" ht="15">
      <c r="B2047" s="164" t="s">
        <v>4220</v>
      </c>
      <c r="C2047" s="59"/>
      <c r="D2047" s="59"/>
      <c r="E2047" s="46" t="s">
        <v>4109</v>
      </c>
      <c r="F2047" s="47" t="s">
        <v>53</v>
      </c>
      <c r="G2047" s="165"/>
      <c r="H2047" s="48"/>
      <c r="I2047" s="167">
        <f>SUM(I2048:I2049)</f>
        <v>9.68</v>
      </c>
    </row>
    <row r="2048" spans="2:9">
      <c r="B2048" s="156" t="s">
        <v>3573</v>
      </c>
      <c r="C2048" s="157" t="s">
        <v>3565</v>
      </c>
      <c r="D2048" s="56">
        <v>88316</v>
      </c>
      <c r="E2048" s="168" t="str">
        <f>IF($D2048&lt;&gt;"",VLOOKUP($D2048,'SINAPI JANEIRO-2022'!$A$1:G114379,2,FALSE),"")</f>
        <v>SERVENTE COM ENCARGOS COMPLEMENTARES</v>
      </c>
      <c r="F2048" s="169" t="str">
        <f>IF($D2048&lt;&gt;"",VLOOKUP($D2048,'SINAPI JANEIRO-2022'!$1:$1048576,3,FALSE),"")</f>
        <v>H</v>
      </c>
      <c r="G2048" s="198">
        <v>0.5</v>
      </c>
      <c r="H2048" s="171">
        <f>IF($D2048&lt;&gt;"",VLOOKUP($D2048,'SINAPI JANEIRO-2022'!$1:$1048576,4,FALSE),"")</f>
        <v>15.16</v>
      </c>
      <c r="I2048" s="172">
        <f t="shared" ref="I2048" si="351">TRUNC(G2048*H2048,2)</f>
        <v>7.58</v>
      </c>
    </row>
    <row r="2049" spans="2:9" ht="14.25" customHeight="1">
      <c r="B2049" s="156" t="s">
        <v>3576</v>
      </c>
      <c r="C2049" s="157" t="s">
        <v>3577</v>
      </c>
      <c r="D2049" s="56"/>
      <c r="E2049" s="52" t="s">
        <v>4221</v>
      </c>
      <c r="F2049" s="199" t="s">
        <v>3519</v>
      </c>
      <c r="G2049" s="198">
        <v>1</v>
      </c>
      <c r="H2049" s="171">
        <v>2.1</v>
      </c>
      <c r="I2049" s="172">
        <f>TRUNC(G2049*H2049,2)</f>
        <v>2.1</v>
      </c>
    </row>
    <row r="2050" spans="2:9" ht="14.25" customHeight="1">
      <c r="B2050" s="236"/>
      <c r="C2050" s="237"/>
      <c r="D2050" s="237"/>
      <c r="E2050" s="238"/>
      <c r="F2050" s="237"/>
      <c r="G2050" s="239"/>
      <c r="H2050" s="237"/>
      <c r="I2050" s="241"/>
    </row>
    <row r="2051" spans="2:9" ht="25.5" customHeight="1">
      <c r="B2051" s="164" t="s">
        <v>4222</v>
      </c>
      <c r="C2051" s="59"/>
      <c r="D2051" s="59"/>
      <c r="E2051" s="46" t="s">
        <v>11868</v>
      </c>
      <c r="F2051" s="47" t="s">
        <v>53</v>
      </c>
      <c r="G2051" s="165"/>
      <c r="H2051" s="48"/>
      <c r="I2051" s="167">
        <f>SUM(I2052:I2055)</f>
        <v>430.18</v>
      </c>
    </row>
    <row r="2052" spans="2:9">
      <c r="B2052" s="156" t="s">
        <v>3573</v>
      </c>
      <c r="C2052" s="157" t="s">
        <v>3565</v>
      </c>
      <c r="D2052" s="56">
        <v>88264</v>
      </c>
      <c r="E2052" s="168" t="str">
        <f>IF($D2052&lt;&gt;"",VLOOKUP($D2052,'SINAPI JANEIRO-2022'!$A$1:G114383,2,FALSE),"")</f>
        <v>ELETRICISTA COM ENCARGOS COMPLEMENTARES</v>
      </c>
      <c r="F2052" s="169" t="str">
        <f>IF($D2052&lt;&gt;"",VLOOKUP($D2052,'SINAPI JANEIRO-2022'!$1:$1048576,3,FALSE),"")</f>
        <v>H</v>
      </c>
      <c r="G2052" s="198">
        <v>1.2</v>
      </c>
      <c r="H2052" s="171">
        <f>IF($D2052&lt;&gt;"",VLOOKUP($D2052,'SINAPI JANEIRO-2022'!$1:$1048576,4,FALSE),"")</f>
        <v>19.53</v>
      </c>
      <c r="I2052" s="172">
        <f t="shared" ref="I2052" si="352">TRUNC(G2052*H2052,2)</f>
        <v>23.43</v>
      </c>
    </row>
    <row r="2053" spans="2:9" ht="25.5">
      <c r="B2053" s="156" t="s">
        <v>3576</v>
      </c>
      <c r="C2053" s="266" t="s">
        <v>3577</v>
      </c>
      <c r="D2053" s="56"/>
      <c r="E2053" s="52" t="s">
        <v>4223</v>
      </c>
      <c r="F2053" s="199" t="s">
        <v>3519</v>
      </c>
      <c r="G2053" s="198">
        <v>1</v>
      </c>
      <c r="H2053" s="171">
        <v>352</v>
      </c>
      <c r="I2053" s="172">
        <f>TRUNC(G2053*H2053,2)</f>
        <v>352</v>
      </c>
    </row>
    <row r="2054" spans="2:9" ht="25.5" customHeight="1">
      <c r="B2054" s="156" t="s">
        <v>3573</v>
      </c>
      <c r="C2054" s="157" t="s">
        <v>3565</v>
      </c>
      <c r="D2054" s="56">
        <v>88631</v>
      </c>
      <c r="E2054" s="168" t="str">
        <f>IF($D2054&lt;&gt;"",VLOOKUP($D2054,'SINAPI JANEIRO-2022'!$A$1:G114385,2,FALSE),"")</f>
        <v>ARGAMASSA TRAÇO 1:4 (EM VOLUME DE CIMENTO E AREIA MÉDIA ÚMIDA), PREPARO MANUAL. AF_08/2019</v>
      </c>
      <c r="F2054" s="169" t="str">
        <f>IF($D2054&lt;&gt;"",VLOOKUP($D2054,'SINAPI JANEIRO-2022'!$1:$1048576,3,FALSE),"")</f>
        <v>M3</v>
      </c>
      <c r="G2054" s="198">
        <v>0.05</v>
      </c>
      <c r="H2054" s="171">
        <f>IF($D2054&lt;&gt;"",VLOOKUP($D2054,'SINAPI JANEIRO-2022'!$1:$1048576,4,FALSE),"")</f>
        <v>488.75</v>
      </c>
      <c r="I2054" s="172">
        <f t="shared" ref="I2054:I2055" si="353">TRUNC(G2054*H2054,2)</f>
        <v>24.43</v>
      </c>
    </row>
    <row r="2055" spans="2:9" ht="14.25" customHeight="1">
      <c r="B2055" s="156" t="s">
        <v>3567</v>
      </c>
      <c r="C2055" s="157" t="s">
        <v>3565</v>
      </c>
      <c r="D2055" s="56">
        <v>88316</v>
      </c>
      <c r="E2055" s="168" t="str">
        <f>IF($D2055&lt;&gt;"",VLOOKUP($D2055,'SINAPI JANEIRO-2022'!$A$1:G114386,2,FALSE),"")</f>
        <v>SERVENTE COM ENCARGOS COMPLEMENTARES</v>
      </c>
      <c r="F2055" s="169" t="str">
        <f>IF($D2055&lt;&gt;"",VLOOKUP($D2055,'SINAPI JANEIRO-2022'!$1:$1048576,3,FALSE),"")</f>
        <v>H</v>
      </c>
      <c r="G2055" s="198">
        <v>2</v>
      </c>
      <c r="H2055" s="171">
        <f>IF($D2055&lt;&gt;"",VLOOKUP($D2055,'SINAPI JANEIRO-2022'!$1:$1048576,4,FALSE),"")</f>
        <v>15.16</v>
      </c>
      <c r="I2055" s="172">
        <f t="shared" si="353"/>
        <v>30.32</v>
      </c>
    </row>
    <row r="2056" spans="2:9" ht="27.75" customHeight="1">
      <c r="B2056" s="202"/>
      <c r="C2056" s="203"/>
      <c r="D2056" s="203"/>
      <c r="E2056" s="204"/>
      <c r="F2056" s="203"/>
      <c r="G2056" s="183"/>
      <c r="H2056" s="203"/>
      <c r="I2056" s="206"/>
    </row>
    <row r="2057" spans="2:9" ht="25.5">
      <c r="B2057" s="164" t="s">
        <v>4224</v>
      </c>
      <c r="C2057" s="59"/>
      <c r="D2057" s="59"/>
      <c r="E2057" s="46" t="s">
        <v>4110</v>
      </c>
      <c r="F2057" s="47" t="s">
        <v>53</v>
      </c>
      <c r="G2057" s="165"/>
      <c r="H2057" s="48"/>
      <c r="I2057" s="167">
        <f>SUM(I2058:I2060)</f>
        <v>85.38</v>
      </c>
    </row>
    <row r="2058" spans="2:9">
      <c r="B2058" s="156" t="s">
        <v>3567</v>
      </c>
      <c r="C2058" s="157" t="s">
        <v>3565</v>
      </c>
      <c r="D2058" s="56">
        <v>88316</v>
      </c>
      <c r="E2058" s="168" t="str">
        <f>IF($D2058&lt;&gt;"",VLOOKUP($D2058,'SINAPI JANEIRO-2022'!$A$1:G114389,2,FALSE),"")</f>
        <v>SERVENTE COM ENCARGOS COMPLEMENTARES</v>
      </c>
      <c r="F2058" s="169" t="str">
        <f>IF($D2058&lt;&gt;"",VLOOKUP($D2058,'SINAPI JANEIRO-2022'!$1:$1048576,3,FALSE),"")</f>
        <v>H</v>
      </c>
      <c r="G2058" s="198">
        <v>1.2</v>
      </c>
      <c r="H2058" s="171">
        <f>IF($D2058&lt;&gt;"",VLOOKUP($D2058,'SINAPI JANEIRO-2022'!$1:$1048576,4,FALSE),"")</f>
        <v>15.16</v>
      </c>
      <c r="I2058" s="172">
        <f t="shared" ref="I2058" si="354">TRUNC(G2058*H2058,2)</f>
        <v>18.190000000000001</v>
      </c>
    </row>
    <row r="2059" spans="2:9" ht="25.5">
      <c r="B2059" s="156" t="s">
        <v>3576</v>
      </c>
      <c r="C2059" s="157" t="s">
        <v>3577</v>
      </c>
      <c r="D2059" s="56"/>
      <c r="E2059" s="52" t="s">
        <v>4225</v>
      </c>
      <c r="F2059" s="199" t="s">
        <v>3519</v>
      </c>
      <c r="G2059" s="198">
        <v>1</v>
      </c>
      <c r="H2059" s="171">
        <v>58.4</v>
      </c>
      <c r="I2059" s="172">
        <f>TRUNC(G2059*H2059,2)</f>
        <v>58.4</v>
      </c>
    </row>
    <row r="2060" spans="2:9" ht="25.5">
      <c r="B2060" s="156" t="s">
        <v>3573</v>
      </c>
      <c r="C2060" s="157" t="s">
        <v>3565</v>
      </c>
      <c r="D2060" s="56">
        <v>88631</v>
      </c>
      <c r="E2060" s="168" t="str">
        <f>IF($D2060&lt;&gt;"",VLOOKUP($D2060,'SINAPI JANEIRO-2022'!$A$1:G114391,2,FALSE),"")</f>
        <v>ARGAMASSA TRAÇO 1:4 (EM VOLUME DE CIMENTO E AREIA MÉDIA ÚMIDA), PREPARO MANUAL. AF_08/2019</v>
      </c>
      <c r="F2060" s="169" t="str">
        <f>IF($D2060&lt;&gt;"",VLOOKUP($D2060,'SINAPI JANEIRO-2022'!$1:$1048576,3,FALSE),"")</f>
        <v>M3</v>
      </c>
      <c r="G2060" s="198">
        <f>0.3*1.2*0.05</f>
        <v>1.7999999999999999E-2</v>
      </c>
      <c r="H2060" s="171">
        <f>IF($D2060&lt;&gt;"",VLOOKUP($D2060,'SINAPI JANEIRO-2022'!$1:$1048576,4,FALSE),"")</f>
        <v>488.75</v>
      </c>
      <c r="I2060" s="172">
        <f t="shared" ref="I2060" si="355">TRUNC(G2060*H2060,2)</f>
        <v>8.7899999999999991</v>
      </c>
    </row>
    <row r="2061" spans="2:9" ht="14.25" customHeight="1">
      <c r="B2061" s="163"/>
      <c r="C2061" s="157"/>
      <c r="D2061" s="158"/>
      <c r="E2061" s="159"/>
      <c r="F2061" s="157"/>
      <c r="G2061" s="160"/>
      <c r="H2061" s="161"/>
      <c r="I2061" s="162"/>
    </row>
    <row r="2062" spans="2:9" ht="30" customHeight="1">
      <c r="B2062" s="164" t="s">
        <v>3905</v>
      </c>
      <c r="C2062" s="59"/>
      <c r="D2062" s="59"/>
      <c r="E2062" s="46" t="s">
        <v>11867</v>
      </c>
      <c r="F2062" s="47" t="s">
        <v>53</v>
      </c>
      <c r="G2062" s="165"/>
      <c r="H2062" s="48"/>
      <c r="I2062" s="167">
        <f>SUM(I2063:I2065)</f>
        <v>21.689999999999998</v>
      </c>
    </row>
    <row r="2063" spans="2:9" ht="31.5" customHeight="1">
      <c r="B2063" s="156" t="s">
        <v>3576</v>
      </c>
      <c r="C2063" s="157" t="s">
        <v>3565</v>
      </c>
      <c r="D2063" s="56">
        <v>1588</v>
      </c>
      <c r="E2063" s="168" t="str">
        <f>IF($D2063&lt;&gt;"",VLOOKUP($D2063,'SINAPI JANEIRO-2022'!$A$1:G114394,2,FALSE),"")</f>
        <v>TERMINAL METALICO A PRESSAO PARA 1 CABO DE 50 MM2, COM 1 FURO DE FIXACAO</v>
      </c>
      <c r="F2063" s="169" t="str">
        <f>IF($D2063&lt;&gt;"",VLOOKUP($D2063,'SINAPI JANEIRO-2022'!$1:$1048576,3,FALSE),"")</f>
        <v xml:space="preserve">UN    </v>
      </c>
      <c r="G2063" s="198">
        <v>1</v>
      </c>
      <c r="H2063" s="171">
        <f>IF($D2063&lt;&gt;"",VLOOKUP($D2063,'SINAPI JANEIRO-2022'!$1:$1048576,4,FALSE),"")</f>
        <v>7.81</v>
      </c>
      <c r="I2063" s="172">
        <f t="shared" ref="I2063:I2065" si="356">TRUNC(G2063*H2063,2)</f>
        <v>7.81</v>
      </c>
    </row>
    <row r="2064" spans="2:9" ht="31.5" customHeight="1">
      <c r="B2064" s="156" t="s">
        <v>3567</v>
      </c>
      <c r="C2064" s="157" t="s">
        <v>3565</v>
      </c>
      <c r="D2064" s="56">
        <v>88247</v>
      </c>
      <c r="E2064" s="168" t="str">
        <f>IF($D2064&lt;&gt;"",VLOOKUP($D2064,'SINAPI JANEIRO-2022'!$A$1:G114395,2,FALSE),"")</f>
        <v>AUXILIAR DE ELETRICISTA COM ENCARGOS COMPLEMENTARES</v>
      </c>
      <c r="F2064" s="169" t="str">
        <f>IF($D2064&lt;&gt;"",VLOOKUP($D2064,'SINAPI JANEIRO-2022'!$1:$1048576,3,FALSE),"")</f>
        <v>H</v>
      </c>
      <c r="G2064" s="198">
        <v>0.4</v>
      </c>
      <c r="H2064" s="171">
        <f>IF($D2064&lt;&gt;"",VLOOKUP($D2064,'SINAPI JANEIRO-2022'!$1:$1048576,4,FALSE),"")</f>
        <v>15.19</v>
      </c>
      <c r="I2064" s="172">
        <f t="shared" si="356"/>
        <v>6.07</v>
      </c>
    </row>
    <row r="2065" spans="2:9">
      <c r="B2065" s="156" t="s">
        <v>3573</v>
      </c>
      <c r="C2065" s="157" t="s">
        <v>3565</v>
      </c>
      <c r="D2065" s="56">
        <v>88264</v>
      </c>
      <c r="E2065" s="168" t="str">
        <f>IF($D2065&lt;&gt;"",VLOOKUP($D2065,'SINAPI JANEIRO-2022'!$A$1:G114396,2,FALSE),"")</f>
        <v>ELETRICISTA COM ENCARGOS COMPLEMENTARES</v>
      </c>
      <c r="F2065" s="169" t="str">
        <f>IF($D2065&lt;&gt;"",VLOOKUP($D2065,'SINAPI JANEIRO-2022'!$1:$1048576,3,FALSE),"")</f>
        <v>H</v>
      </c>
      <c r="G2065" s="198">
        <v>0.4</v>
      </c>
      <c r="H2065" s="171">
        <f>IF($D2065&lt;&gt;"",VLOOKUP($D2065,'SINAPI JANEIRO-2022'!$1:$1048576,4,FALSE),"")</f>
        <v>19.53</v>
      </c>
      <c r="I2065" s="172">
        <f t="shared" si="356"/>
        <v>7.81</v>
      </c>
    </row>
    <row r="2066" spans="2:9">
      <c r="B2066" s="163"/>
      <c r="C2066" s="157"/>
      <c r="D2066" s="158"/>
      <c r="E2066" s="159"/>
      <c r="F2066" s="157"/>
      <c r="G2066" s="160"/>
      <c r="H2066" s="161"/>
      <c r="I2066" s="162"/>
    </row>
    <row r="2067" spans="2:9" ht="15">
      <c r="B2067" s="164" t="s">
        <v>11853</v>
      </c>
      <c r="C2067" s="59"/>
      <c r="D2067" s="59"/>
      <c r="E2067" s="46" t="s">
        <v>11854</v>
      </c>
      <c r="F2067" s="47" t="s">
        <v>1043</v>
      </c>
      <c r="G2067" s="165"/>
      <c r="H2067" s="48"/>
      <c r="I2067" s="167">
        <f>SUM(I2068:I2070)</f>
        <v>9.82</v>
      </c>
    </row>
    <row r="2068" spans="2:9" ht="51">
      <c r="B2068" s="156" t="s">
        <v>3567</v>
      </c>
      <c r="C2068" s="348" t="s">
        <v>3565</v>
      </c>
      <c r="D2068" s="56">
        <v>5678</v>
      </c>
      <c r="E2068" s="168" t="str">
        <f>IF($D2068&lt;&gt;"",VLOOKUP($D2068,'SINAPI JANEIRO-2022'!$A$1:G114399,2,FALSE),"")</f>
        <v>RETROESCAVADEIRA SOBRE RODAS COM CARREGADEIRA, TRAÇÃO 4X4, POTÊNCIA LÍQ. 88 HP, CAÇAMBA CARREG. CAP. MÍN. 1 M3, CAÇAMBA RETRO CAP. 0,26 M3, PESO OPERACIONAL MÍN. 6.674 KG, PROFUNDIDADE ESCAVAÇÃO MÁX. 4,37 M - CHP DIURNO. AF_06/2014</v>
      </c>
      <c r="F2068" s="169" t="str">
        <f>IF($D2068&lt;&gt;"",VLOOKUP($D2068,'SINAPI JANEIRO-2022'!$1:$1048576,3,FALSE),"")</f>
        <v>CHP</v>
      </c>
      <c r="G2068" s="198">
        <v>4.99E-2</v>
      </c>
      <c r="H2068" s="171">
        <f>IF($D2068&lt;&gt;"",VLOOKUP($D2068,'SINAPI JANEIRO-2022'!$1:$1048576,4,FALSE),"")</f>
        <v>115.03</v>
      </c>
      <c r="I2068" s="172">
        <f t="shared" ref="I2068:I2070" si="357">TRUNC(G2068*H2068,2)</f>
        <v>5.73</v>
      </c>
    </row>
    <row r="2069" spans="2:9" ht="22.5" customHeight="1">
      <c r="B2069" s="156" t="s">
        <v>3567</v>
      </c>
      <c r="C2069" s="348" t="s">
        <v>3565</v>
      </c>
      <c r="D2069" s="56">
        <v>5679</v>
      </c>
      <c r="E2069" s="168" t="str">
        <f>IF($D2069&lt;&gt;"",VLOOKUP($D2069,'SINAPI JANEIRO-2022'!$A$1:G114400,2,FALSE),"")</f>
        <v>RETROESCAVADEIRA SOBRE RODAS COM CARREGADEIRA, TRAÇÃO 4X4, POTÊNCIA LÍQ. 88 HP, CAÇAMBA CARREG. CAP. MÍN. 1 M3, CAÇAMBA RETRO CAP. 0,26 M3, PESO OPERACIONAL MÍN. 6.674 KG, PROFUNDIDADE ESCAVAÇÃO MÁX. 4,37 M - CHI DIURNO. AF_06/2014</v>
      </c>
      <c r="F2069" s="169" t="str">
        <f>IF($D2069&lt;&gt;"",VLOOKUP($D2069,'SINAPI JANEIRO-2022'!$1:$1048576,3,FALSE),"")</f>
        <v>CHI</v>
      </c>
      <c r="G2069" s="198">
        <v>6.0299999999999999E-2</v>
      </c>
      <c r="H2069" s="171">
        <f>IF($D2069&lt;&gt;"",VLOOKUP($D2069,'SINAPI JANEIRO-2022'!$1:$1048576,4,FALSE),"")</f>
        <v>40.15</v>
      </c>
      <c r="I2069" s="172">
        <f t="shared" si="357"/>
        <v>2.42</v>
      </c>
    </row>
    <row r="2070" spans="2:9">
      <c r="B2070" s="156" t="s">
        <v>3573</v>
      </c>
      <c r="C2070" s="348" t="s">
        <v>3565</v>
      </c>
      <c r="D2070" s="56">
        <v>88316</v>
      </c>
      <c r="E2070" s="168" t="str">
        <f>IF($D2070&lt;&gt;"",VLOOKUP($D2070,'SINAPI JANEIRO-2022'!$A$1:G114401,2,FALSE),"")</f>
        <v>SERVENTE COM ENCARGOS COMPLEMENTARES</v>
      </c>
      <c r="F2070" s="169" t="str">
        <f>IF($D2070&lt;&gt;"",VLOOKUP($D2070,'SINAPI JANEIRO-2022'!$1:$1048576,3,FALSE),"")</f>
        <v>H</v>
      </c>
      <c r="G2070" s="198">
        <v>0.1103</v>
      </c>
      <c r="H2070" s="171">
        <f>IF($D2070&lt;&gt;"",VLOOKUP($D2070,'SINAPI JANEIRO-2022'!$1:$1048576,4,FALSE),"")</f>
        <v>15.16</v>
      </c>
      <c r="I2070" s="172">
        <f t="shared" si="357"/>
        <v>1.67</v>
      </c>
    </row>
    <row r="2071" spans="2:9">
      <c r="B2071" s="258"/>
      <c r="C2071" s="259"/>
      <c r="D2071" s="260"/>
      <c r="E2071" s="261"/>
      <c r="F2071" s="259"/>
      <c r="G2071" s="262"/>
      <c r="H2071" s="263"/>
      <c r="I2071" s="264"/>
    </row>
    <row r="2072" spans="2:9" ht="15">
      <c r="B2072" s="164" t="s">
        <v>11855</v>
      </c>
      <c r="C2072" s="59"/>
      <c r="D2072" s="59"/>
      <c r="E2072" s="46" t="s">
        <v>3902</v>
      </c>
      <c r="F2072" s="47" t="s">
        <v>53</v>
      </c>
      <c r="G2072" s="165"/>
      <c r="H2072" s="48"/>
      <c r="I2072" s="167">
        <f>SUM(I2073:I2075)</f>
        <v>56.31</v>
      </c>
    </row>
    <row r="2073" spans="2:9">
      <c r="B2073" s="156" t="s">
        <v>3567</v>
      </c>
      <c r="C2073" s="348" t="s">
        <v>3565</v>
      </c>
      <c r="D2073" s="56">
        <v>88247</v>
      </c>
      <c r="E2073" s="168" t="str">
        <f>IF($D2073&lt;&gt;"",VLOOKUP($D2073,'SINAPI JANEIRO-2022'!$A$1:G114404,2,FALSE),"")</f>
        <v>AUXILIAR DE ELETRICISTA COM ENCARGOS COMPLEMENTARES</v>
      </c>
      <c r="F2073" s="169" t="str">
        <f>IF($D2073&lt;&gt;"",VLOOKUP($D2073,'SINAPI JANEIRO-2022'!$1:$1048576,3,FALSE),"")</f>
        <v>H</v>
      </c>
      <c r="G2073" s="198">
        <v>0.25309999999999999</v>
      </c>
      <c r="H2073" s="171">
        <f>IF($D2073&lt;&gt;"",VLOOKUP($D2073,'SINAPI JANEIRO-2022'!$1:$1048576,4,FALSE),"")</f>
        <v>15.19</v>
      </c>
      <c r="I2073" s="172">
        <f t="shared" ref="I2073:I2075" si="358">TRUNC(G2073*H2073,2)</f>
        <v>3.84</v>
      </c>
    </row>
    <row r="2074" spans="2:9">
      <c r="B2074" s="156" t="s">
        <v>3567</v>
      </c>
      <c r="C2074" s="348" t="s">
        <v>3565</v>
      </c>
      <c r="D2074" s="56">
        <v>88264</v>
      </c>
      <c r="E2074" s="168" t="str">
        <f>IF($D2074&lt;&gt;"",VLOOKUP($D2074,'SINAPI JANEIRO-2022'!$A$1:G114405,2,FALSE),"")</f>
        <v>ELETRICISTA COM ENCARGOS COMPLEMENTARES</v>
      </c>
      <c r="F2074" s="169" t="str">
        <f>IF($D2074&lt;&gt;"",VLOOKUP($D2074,'SINAPI JANEIRO-2022'!$1:$1048576,3,FALSE),"")</f>
        <v>H</v>
      </c>
      <c r="G2074" s="198">
        <v>0.25309999999999999</v>
      </c>
      <c r="H2074" s="171">
        <f>IF($D2074&lt;&gt;"",VLOOKUP($D2074,'SINAPI JANEIRO-2022'!$1:$1048576,4,FALSE),"")</f>
        <v>19.53</v>
      </c>
      <c r="I2074" s="172">
        <f t="shared" si="358"/>
        <v>4.9400000000000004</v>
      </c>
    </row>
    <row r="2075" spans="2:9" ht="38.25">
      <c r="B2075" s="156" t="s">
        <v>3573</v>
      </c>
      <c r="C2075" s="348" t="s">
        <v>3565</v>
      </c>
      <c r="D2075" s="56">
        <v>3379</v>
      </c>
      <c r="E2075" s="168" t="str">
        <f>IF($D2075&lt;&gt;"",VLOOKUP($D2075,'SINAPI JANEIRO-2022'!$A$1:G114406,2,FALSE),"")</f>
        <v>!EM PROCESSO DE DESATIVACAO! HASTE DE ATERRAMENTO EM ACO COM 3,00 M DE COMPRIMENTO E DN = 5/8", REVESTIDA COM BAIXA CAMADA DE COBRE, SEM CONECTOR</v>
      </c>
      <c r="F2075" s="169" t="str">
        <f>IF($D2075&lt;&gt;"",VLOOKUP($D2075,'SINAPI JANEIRO-2022'!$1:$1048576,3,FALSE),"")</f>
        <v xml:space="preserve">UN    </v>
      </c>
      <c r="G2075" s="198">
        <v>1</v>
      </c>
      <c r="H2075" s="171">
        <f>IF($D2075&lt;&gt;"",VLOOKUP($D2075,'SINAPI JANEIRO-2022'!$1:$1048576,4,FALSE),"")</f>
        <v>47.53</v>
      </c>
      <c r="I2075" s="172">
        <f t="shared" si="358"/>
        <v>47.53</v>
      </c>
    </row>
    <row r="2076" spans="2:9">
      <c r="B2076" s="258"/>
      <c r="C2076" s="259"/>
      <c r="D2076" s="260"/>
      <c r="E2076" s="261"/>
      <c r="F2076" s="259"/>
      <c r="G2076" s="262"/>
      <c r="H2076" s="263"/>
      <c r="I2076" s="264"/>
    </row>
    <row r="2077" spans="2:9" ht="15">
      <c r="B2077" s="164" t="s">
        <v>11856</v>
      </c>
      <c r="C2077" s="59"/>
      <c r="D2077" s="59"/>
      <c r="E2077" s="46" t="s">
        <v>3903</v>
      </c>
      <c r="F2077" s="47" t="s">
        <v>3522</v>
      </c>
      <c r="G2077" s="165"/>
      <c r="H2077" s="48"/>
      <c r="I2077" s="167">
        <f>SUM(I2078:I2081)</f>
        <v>27.849999999999998</v>
      </c>
    </row>
    <row r="2078" spans="2:9">
      <c r="B2078" s="156" t="s">
        <v>3567</v>
      </c>
      <c r="C2078" s="348" t="s">
        <v>3565</v>
      </c>
      <c r="D2078" s="56">
        <v>88247</v>
      </c>
      <c r="E2078" s="168" t="str">
        <f>IF($D2078&lt;&gt;"",VLOOKUP($D2078,'SINAPI JANEIRO-2022'!$A$1:G114409,2,FALSE),"")</f>
        <v>AUXILIAR DE ELETRICISTA COM ENCARGOS COMPLEMENTARES</v>
      </c>
      <c r="F2078" s="169" t="str">
        <f>IF($D2078&lt;&gt;"",VLOOKUP($D2078,'SINAPI JANEIRO-2022'!$1:$1048576,3,FALSE),"")</f>
        <v>H</v>
      </c>
      <c r="G2078" s="198">
        <v>0.1</v>
      </c>
      <c r="H2078" s="171">
        <f>IF($D2078&lt;&gt;"",VLOOKUP($D2078,'SINAPI JANEIRO-2022'!$1:$1048576,4,FALSE),"")</f>
        <v>15.19</v>
      </c>
      <c r="I2078" s="172">
        <f t="shared" ref="I2078:I2080" si="359">TRUNC(G2078*H2078,2)</f>
        <v>1.51</v>
      </c>
    </row>
    <row r="2079" spans="2:9">
      <c r="B2079" s="156" t="s">
        <v>3567</v>
      </c>
      <c r="C2079" s="348" t="s">
        <v>3565</v>
      </c>
      <c r="D2079" s="56">
        <v>88264</v>
      </c>
      <c r="E2079" s="168" t="str">
        <f>IF($D2079&lt;&gt;"",VLOOKUP($D2079,'SINAPI JANEIRO-2022'!$A$1:G114410,2,FALSE),"")</f>
        <v>ELETRICISTA COM ENCARGOS COMPLEMENTARES</v>
      </c>
      <c r="F2079" s="169" t="str">
        <f>IF($D2079&lt;&gt;"",VLOOKUP($D2079,'SINAPI JANEIRO-2022'!$1:$1048576,3,FALSE),"")</f>
        <v>H</v>
      </c>
      <c r="G2079" s="198">
        <v>0.1</v>
      </c>
      <c r="H2079" s="171">
        <f>IF($D2079&lt;&gt;"",VLOOKUP($D2079,'SINAPI JANEIRO-2022'!$1:$1048576,4,FALSE),"")</f>
        <v>19.53</v>
      </c>
      <c r="I2079" s="172">
        <f t="shared" si="359"/>
        <v>1.95</v>
      </c>
    </row>
    <row r="2080" spans="2:9" ht="25.5">
      <c r="B2080" s="156" t="s">
        <v>3573</v>
      </c>
      <c r="C2080" s="348" t="s">
        <v>3565</v>
      </c>
      <c r="D2080" s="56">
        <v>98463</v>
      </c>
      <c r="E2080" s="168" t="str">
        <f>IF($D2080&lt;&gt;"",VLOOKUP($D2080,'SINAPI JANEIRO-2022'!$A$1:G114411,2,FALSE),"")</f>
        <v>SUPORTE ISOLADOR PARA CORDOALHA DE COBRE - FORNECIMENTO E INSTALAÇÃO. AF_12/2017</v>
      </c>
      <c r="F2080" s="169" t="str">
        <f>IF($D2080&lt;&gt;"",VLOOKUP($D2080,'SINAPI JANEIRO-2022'!$1:$1048576,3,FALSE),"")</f>
        <v>UN</v>
      </c>
      <c r="G2080" s="198">
        <v>0.5</v>
      </c>
      <c r="H2080" s="171">
        <f>IF($D2080&lt;&gt;"",VLOOKUP($D2080,'SINAPI JANEIRO-2022'!$1:$1048576,4,FALSE),"")</f>
        <v>19.38</v>
      </c>
      <c r="I2080" s="172">
        <f t="shared" si="359"/>
        <v>9.69</v>
      </c>
    </row>
    <row r="2081" spans="2:12">
      <c r="B2081" s="156" t="s">
        <v>3576</v>
      </c>
      <c r="C2081" s="348" t="s">
        <v>3565</v>
      </c>
      <c r="D2081" s="260">
        <v>857</v>
      </c>
      <c r="E2081" s="168" t="str">
        <f>IF($D2081&lt;&gt;"",VLOOKUP($D2081,'SINAPI JANEIRO-2022'!$A$1:G114412,2,FALSE),"")</f>
        <v>CABO DE COBRE NU 16 MM2 MEIO-DURO</v>
      </c>
      <c r="F2081" s="169" t="str">
        <f>IF($D2081&lt;&gt;"",VLOOKUP($D2081,'SINAPI JANEIRO-2022'!$1:$1048576,3,FALSE),"")</f>
        <v xml:space="preserve">M     </v>
      </c>
      <c r="G2081" s="198">
        <v>1.05</v>
      </c>
      <c r="H2081" s="171">
        <f>IF($D2081&lt;&gt;"",VLOOKUP($D2081,'SINAPI JANEIRO-2022'!$1:$1048576,4,FALSE),"")</f>
        <v>14</v>
      </c>
      <c r="I2081" s="172">
        <f t="shared" ref="I2081" si="360">TRUNC(G2081*H2081,2)</f>
        <v>14.7</v>
      </c>
    </row>
    <row r="2082" spans="2:12">
      <c r="B2082" s="258"/>
      <c r="C2082" s="259"/>
      <c r="D2082" s="260"/>
      <c r="E2082" s="261"/>
      <c r="F2082" s="259"/>
      <c r="G2082" s="262"/>
      <c r="H2082" s="263"/>
      <c r="I2082" s="264"/>
    </row>
    <row r="2083" spans="2:12" ht="15">
      <c r="B2083" s="164" t="s">
        <v>11857</v>
      </c>
      <c r="C2083" s="59"/>
      <c r="D2083" s="59"/>
      <c r="E2083" s="46" t="s">
        <v>3904</v>
      </c>
      <c r="F2083" s="47" t="s">
        <v>3522</v>
      </c>
      <c r="G2083" s="165"/>
      <c r="H2083" s="48"/>
      <c r="I2083" s="167">
        <f>SUM(I2084:I2087)</f>
        <v>49.72</v>
      </c>
    </row>
    <row r="2084" spans="2:12">
      <c r="B2084" s="156" t="s">
        <v>3567</v>
      </c>
      <c r="C2084" s="348" t="s">
        <v>3565</v>
      </c>
      <c r="D2084" s="56">
        <v>88247</v>
      </c>
      <c r="E2084" s="168" t="str">
        <f>IF($D2084&lt;&gt;"",VLOOKUP($D2084,'SINAPI JANEIRO-2022'!$A$1:G114415,2,FALSE),"")</f>
        <v>AUXILIAR DE ELETRICISTA COM ENCARGOS COMPLEMENTARES</v>
      </c>
      <c r="F2084" s="169" t="str">
        <f>IF($D2084&lt;&gt;"",VLOOKUP($D2084,'SINAPI JANEIRO-2022'!$1:$1048576,3,FALSE),"")</f>
        <v>H</v>
      </c>
      <c r="G2084" s="198">
        <v>0.25</v>
      </c>
      <c r="H2084" s="171">
        <f>IF($D2084&lt;&gt;"",VLOOKUP($D2084,'SINAPI JANEIRO-2022'!$1:$1048576,4,FALSE),"")</f>
        <v>15.19</v>
      </c>
      <c r="I2084" s="172">
        <f t="shared" ref="I2084:I2087" si="361">TRUNC(G2084*H2084,2)</f>
        <v>3.79</v>
      </c>
    </row>
    <row r="2085" spans="2:12">
      <c r="B2085" s="156" t="s">
        <v>3567</v>
      </c>
      <c r="C2085" s="348" t="s">
        <v>3565</v>
      </c>
      <c r="D2085" s="56">
        <v>88264</v>
      </c>
      <c r="E2085" s="168" t="str">
        <f>IF($D2085&lt;&gt;"",VLOOKUP($D2085,'SINAPI JANEIRO-2022'!$A$1:G114416,2,FALSE),"")</f>
        <v>ELETRICISTA COM ENCARGOS COMPLEMENTARES</v>
      </c>
      <c r="F2085" s="169" t="str">
        <f>IF($D2085&lt;&gt;"",VLOOKUP($D2085,'SINAPI JANEIRO-2022'!$1:$1048576,3,FALSE),"")</f>
        <v>H</v>
      </c>
      <c r="G2085" s="198">
        <v>0.25</v>
      </c>
      <c r="H2085" s="171">
        <f>IF($D2085&lt;&gt;"",VLOOKUP($D2085,'SINAPI JANEIRO-2022'!$1:$1048576,4,FALSE),"")</f>
        <v>19.53</v>
      </c>
      <c r="I2085" s="172">
        <f t="shared" si="361"/>
        <v>4.88</v>
      </c>
    </row>
    <row r="2086" spans="2:12" ht="25.5">
      <c r="B2086" s="156" t="s">
        <v>3573</v>
      </c>
      <c r="C2086" s="348" t="s">
        <v>3565</v>
      </c>
      <c r="D2086" s="56">
        <v>98463</v>
      </c>
      <c r="E2086" s="168" t="str">
        <f>IF($D2086&lt;&gt;"",VLOOKUP($D2086,'SINAPI JANEIRO-2022'!$A$1:G114417,2,FALSE),"")</f>
        <v>SUPORTE ISOLADOR PARA CORDOALHA DE COBRE - FORNECIMENTO E INSTALAÇÃO. AF_12/2017</v>
      </c>
      <c r="F2086" s="169" t="str">
        <f>IF($D2086&lt;&gt;"",VLOOKUP($D2086,'SINAPI JANEIRO-2022'!$1:$1048576,3,FALSE),"")</f>
        <v>UN</v>
      </c>
      <c r="G2086" s="198">
        <v>0.5</v>
      </c>
      <c r="H2086" s="171">
        <f>IF($D2086&lt;&gt;"",VLOOKUP($D2086,'SINAPI JANEIRO-2022'!$1:$1048576,4,FALSE),"")</f>
        <v>19.38</v>
      </c>
      <c r="I2086" s="172">
        <f t="shared" si="361"/>
        <v>9.69</v>
      </c>
    </row>
    <row r="2087" spans="2:12">
      <c r="B2087" s="156" t="s">
        <v>3576</v>
      </c>
      <c r="C2087" s="348" t="s">
        <v>3565</v>
      </c>
      <c r="D2087" s="260">
        <v>863</v>
      </c>
      <c r="E2087" s="168" t="str">
        <f>IF($D2087&lt;&gt;"",VLOOKUP($D2087,'SINAPI JANEIRO-2022'!$A$1:G114418,2,FALSE),"")</f>
        <v>CABO DE COBRE NU 35 MM2 MEIO-DURO</v>
      </c>
      <c r="F2087" s="169" t="str">
        <f>IF($D2087&lt;&gt;"",VLOOKUP($D2087,'SINAPI JANEIRO-2022'!$1:$1048576,3,FALSE),"")</f>
        <v xml:space="preserve">M     </v>
      </c>
      <c r="G2087" s="198">
        <v>1.05</v>
      </c>
      <c r="H2087" s="171">
        <f>IF($D2087&lt;&gt;"",VLOOKUP($D2087,'SINAPI JANEIRO-2022'!$1:$1048576,4,FALSE),"")</f>
        <v>29.87</v>
      </c>
      <c r="I2087" s="172">
        <f t="shared" si="361"/>
        <v>31.36</v>
      </c>
    </row>
    <row r="2088" spans="2:12">
      <c r="B2088" s="258"/>
      <c r="C2088" s="259"/>
      <c r="D2088" s="260"/>
      <c r="E2088" s="261"/>
      <c r="F2088" s="259"/>
      <c r="G2088" s="262"/>
      <c r="H2088" s="263"/>
      <c r="I2088" s="264"/>
    </row>
    <row r="2089" spans="2:12" ht="15">
      <c r="B2089" s="164" t="s">
        <v>11858</v>
      </c>
      <c r="C2089" s="59"/>
      <c r="D2089" s="59"/>
      <c r="E2089" s="46" t="s">
        <v>3906</v>
      </c>
      <c r="F2089" s="47" t="s">
        <v>3522</v>
      </c>
      <c r="G2089" s="165"/>
      <c r="H2089" s="48"/>
      <c r="I2089" s="167">
        <f>SUM(I2090:I2092)</f>
        <v>47.14</v>
      </c>
    </row>
    <row r="2090" spans="2:12">
      <c r="B2090" s="156" t="s">
        <v>3567</v>
      </c>
      <c r="C2090" s="348" t="s">
        <v>3565</v>
      </c>
      <c r="D2090" s="56">
        <v>88247</v>
      </c>
      <c r="E2090" s="168" t="str">
        <f>IF($D2090&lt;&gt;"",VLOOKUP($D2090,'SINAPI JANEIRO-2022'!$A$1:G114421,2,FALSE),"")</f>
        <v>AUXILIAR DE ELETRICISTA COM ENCARGOS COMPLEMENTARES</v>
      </c>
      <c r="F2090" s="169" t="str">
        <f>IF($D2090&lt;&gt;"",VLOOKUP($D2090,'SINAPI JANEIRO-2022'!$1:$1048576,3,FALSE),"")</f>
        <v>H</v>
      </c>
      <c r="G2090" s="198">
        <v>0.1</v>
      </c>
      <c r="H2090" s="171">
        <f>IF($D2090&lt;&gt;"",VLOOKUP($D2090,'SINAPI JANEIRO-2022'!$1:$1048576,4,FALSE),"")</f>
        <v>15.19</v>
      </c>
      <c r="I2090" s="172">
        <f t="shared" ref="I2090:I2092" si="362">TRUNC(G2090*H2090,2)</f>
        <v>1.51</v>
      </c>
    </row>
    <row r="2091" spans="2:12">
      <c r="B2091" s="156" t="s">
        <v>3567</v>
      </c>
      <c r="C2091" s="348" t="s">
        <v>3565</v>
      </c>
      <c r="D2091" s="56">
        <v>88264</v>
      </c>
      <c r="E2091" s="168" t="str">
        <f>IF($D2091&lt;&gt;"",VLOOKUP($D2091,'SINAPI JANEIRO-2022'!$A$1:G114422,2,FALSE),"")</f>
        <v>ELETRICISTA COM ENCARGOS COMPLEMENTARES</v>
      </c>
      <c r="F2091" s="169" t="str">
        <f>IF($D2091&lt;&gt;"",VLOOKUP($D2091,'SINAPI JANEIRO-2022'!$1:$1048576,3,FALSE),"")</f>
        <v>H</v>
      </c>
      <c r="G2091" s="198">
        <v>0.1</v>
      </c>
      <c r="H2091" s="171">
        <f>IF($D2091&lt;&gt;"",VLOOKUP($D2091,'SINAPI JANEIRO-2022'!$1:$1048576,4,FALSE),"")</f>
        <v>19.53</v>
      </c>
      <c r="I2091" s="172">
        <f t="shared" si="362"/>
        <v>1.95</v>
      </c>
    </row>
    <row r="2092" spans="2:12">
      <c r="B2092" s="156" t="s">
        <v>3576</v>
      </c>
      <c r="C2092" s="348" t="s">
        <v>3565</v>
      </c>
      <c r="D2092" s="260">
        <v>867</v>
      </c>
      <c r="E2092" s="168" t="str">
        <f>IF($D2092&lt;&gt;"",VLOOKUP($D2092,'SINAPI JANEIRO-2022'!$A$1:G114424,2,FALSE),"")</f>
        <v>CABO DE COBRE NU 50 MM2 MEIO-DURO</v>
      </c>
      <c r="F2092" s="169" t="str">
        <f>IF($D2092&lt;&gt;"",VLOOKUP($D2092,'SINAPI JANEIRO-2022'!$1:$1048576,3,FALSE),"")</f>
        <v xml:space="preserve">M     </v>
      </c>
      <c r="G2092" s="198">
        <v>1.05</v>
      </c>
      <c r="H2092" s="171">
        <f>IF($D2092&lt;&gt;"",VLOOKUP($D2092,'SINAPI JANEIRO-2022'!$1:$1048576,4,FALSE),"")</f>
        <v>41.6</v>
      </c>
      <c r="I2092" s="172">
        <f t="shared" si="362"/>
        <v>43.68</v>
      </c>
    </row>
    <row r="2093" spans="2:12" ht="18">
      <c r="B2093" s="254" t="s">
        <v>3907</v>
      </c>
      <c r="C2093" s="255"/>
      <c r="D2093" s="255"/>
      <c r="E2093" s="255"/>
      <c r="F2093" s="255"/>
      <c r="G2093" s="255"/>
      <c r="H2093" s="255"/>
      <c r="I2093" s="256"/>
      <c r="L2093" s="446" t="s">
        <v>12130</v>
      </c>
    </row>
    <row r="2094" spans="2:12">
      <c r="B2094" s="180"/>
      <c r="C2094" s="181"/>
      <c r="D2094" s="181"/>
      <c r="E2094" s="182"/>
      <c r="F2094" s="181"/>
      <c r="G2094" s="183"/>
      <c r="H2094" s="181"/>
      <c r="I2094" s="185"/>
    </row>
    <row r="2095" spans="2:12" ht="25.5">
      <c r="B2095" s="164" t="s">
        <v>3909</v>
      </c>
      <c r="C2095" s="59"/>
      <c r="D2095" s="59"/>
      <c r="E2095" s="46" t="s">
        <v>12707</v>
      </c>
      <c r="F2095" s="47" t="s">
        <v>53</v>
      </c>
      <c r="G2095" s="165"/>
      <c r="H2095" s="48"/>
      <c r="I2095" s="167">
        <f>SUM(I2096:I2098)</f>
        <v>2581.5099999999998</v>
      </c>
    </row>
    <row r="2096" spans="2:12" ht="14.25" customHeight="1">
      <c r="B2096" s="49" t="s">
        <v>3564</v>
      </c>
      <c r="C2096" s="50" t="s">
        <v>3565</v>
      </c>
      <c r="D2096" s="54">
        <v>88316</v>
      </c>
      <c r="E2096" s="168" t="str">
        <f>IF($D2096&lt;&gt;"",VLOOKUP($D2096,'SINAPI JANEIRO-2022'!$A$1:G114401,2,FALSE),"")</f>
        <v>SERVENTE COM ENCARGOS COMPLEMENTARES</v>
      </c>
      <c r="F2096" s="169" t="str">
        <f>IF($D2096&lt;&gt;"",VLOOKUP($D2096,'SINAPI JANEIRO-2022'!$1:$1048576,3,FALSE),"")</f>
        <v>H</v>
      </c>
      <c r="G2096" s="170">
        <v>4</v>
      </c>
      <c r="H2096" s="171">
        <f>IF($D2096&lt;&gt;"",VLOOKUP($D2096,'SINAPI JANEIRO-2022'!$1:$1048576,4,FALSE),"")</f>
        <v>15.16</v>
      </c>
      <c r="I2096" s="172">
        <f t="shared" ref="I2096:I2097" si="363">TRUNC(G2096*H2096,2)</f>
        <v>60.64</v>
      </c>
    </row>
    <row r="2097" spans="2:9" ht="15" customHeight="1">
      <c r="B2097" s="49" t="s">
        <v>3564</v>
      </c>
      <c r="C2097" s="50" t="s">
        <v>3565</v>
      </c>
      <c r="D2097" s="54">
        <v>88309</v>
      </c>
      <c r="E2097" s="168" t="str">
        <f>IF($D2097&lt;&gt;"",VLOOKUP($D2097,'SINAPI JANEIRO-2022'!$A$1:G114402,2,FALSE),"")</f>
        <v>PEDREIRO COM ENCARGOS COMPLEMENTARES</v>
      </c>
      <c r="F2097" s="169" t="str">
        <f>IF($D2097&lt;&gt;"",VLOOKUP($D2097,'SINAPI JANEIRO-2022'!$1:$1048576,3,FALSE),"")</f>
        <v>H</v>
      </c>
      <c r="G2097" s="170">
        <v>3</v>
      </c>
      <c r="H2097" s="171">
        <f>IF($D2097&lt;&gt;"",VLOOKUP($D2097,'SINAPI JANEIRO-2022'!$1:$1048576,4,FALSE),"")</f>
        <v>18.86</v>
      </c>
      <c r="I2097" s="172">
        <f t="shared" si="363"/>
        <v>56.58</v>
      </c>
    </row>
    <row r="2098" spans="2:9" ht="25.5">
      <c r="B2098" s="49" t="s">
        <v>3576</v>
      </c>
      <c r="C2098" s="50" t="s">
        <v>3577</v>
      </c>
      <c r="D2098" s="54"/>
      <c r="E2098" s="212" t="s">
        <v>3910</v>
      </c>
      <c r="F2098" s="216" t="s">
        <v>3519</v>
      </c>
      <c r="G2098" s="170">
        <v>1</v>
      </c>
      <c r="H2098" s="214">
        <v>2464.29</v>
      </c>
      <c r="I2098" s="172">
        <f>TRUNC(G2098*H2098,2)</f>
        <v>2464.29</v>
      </c>
    </row>
    <row r="2099" spans="2:9">
      <c r="B2099" s="180"/>
      <c r="C2099" s="181"/>
      <c r="D2099" s="181"/>
      <c r="E2099" s="182"/>
      <c r="F2099" s="181"/>
      <c r="G2099" s="183"/>
      <c r="H2099" s="184"/>
      <c r="I2099" s="185"/>
    </row>
    <row r="2100" spans="2:9" ht="31.5" customHeight="1">
      <c r="B2100" s="164" t="s">
        <v>3912</v>
      </c>
      <c r="C2100" s="59"/>
      <c r="D2100" s="59"/>
      <c r="E2100" s="46" t="s">
        <v>12708</v>
      </c>
      <c r="F2100" s="47" t="s">
        <v>3520</v>
      </c>
      <c r="G2100" s="165"/>
      <c r="H2100" s="166"/>
      <c r="I2100" s="167">
        <f>SUM(I2101:I2103)</f>
        <v>504.97</v>
      </c>
    </row>
    <row r="2101" spans="2:9" ht="14.25" customHeight="1">
      <c r="B2101" s="49" t="s">
        <v>3564</v>
      </c>
      <c r="C2101" s="50" t="s">
        <v>3565</v>
      </c>
      <c r="D2101" s="54">
        <v>88274</v>
      </c>
      <c r="E2101" s="168" t="str">
        <f>IF($D2101&lt;&gt;"",VLOOKUP($D2101,'SINAPI JANEIRO-2022'!$A$1:G114406,2,FALSE),"")</f>
        <v>MARMORISTA/GRANITEIRO COM ENCARGOS COMPLEMENTARES</v>
      </c>
      <c r="F2101" s="169" t="str">
        <f>IF($D2101&lt;&gt;"",VLOOKUP($D2101,'SINAPI JANEIRO-2022'!$1:$1048576,3,FALSE),"")</f>
        <v>H</v>
      </c>
      <c r="G2101" s="170">
        <v>1.49</v>
      </c>
      <c r="H2101" s="171">
        <f>IF($D2101&lt;&gt;"",VLOOKUP($D2101,'SINAPI JANEIRO-2022'!$1:$1048576,4,FALSE),"")</f>
        <v>18.79</v>
      </c>
      <c r="I2101" s="172">
        <f t="shared" ref="I2101:I2102" si="364">TRUNC(G2101*H2101,2)</f>
        <v>27.99</v>
      </c>
    </row>
    <row r="2102" spans="2:9" ht="15" customHeight="1">
      <c r="B2102" s="49" t="s">
        <v>3564</v>
      </c>
      <c r="C2102" s="50" t="s">
        <v>3565</v>
      </c>
      <c r="D2102" s="54">
        <v>88309</v>
      </c>
      <c r="E2102" s="168" t="str">
        <f>IF($D2102&lt;&gt;"",VLOOKUP($D2102,'SINAPI JANEIRO-2022'!$A$1:G114407,2,FALSE),"")</f>
        <v>PEDREIRO COM ENCARGOS COMPLEMENTARES</v>
      </c>
      <c r="F2102" s="169" t="str">
        <f>IF($D2102&lt;&gt;"",VLOOKUP($D2102,'SINAPI JANEIRO-2022'!$1:$1048576,3,FALSE),"")</f>
        <v>H</v>
      </c>
      <c r="G2102" s="170">
        <v>0.98</v>
      </c>
      <c r="H2102" s="171">
        <f>IF($D2102&lt;&gt;"",VLOOKUP($D2102,'SINAPI JANEIRO-2022'!$1:$1048576,4,FALSE),"")</f>
        <v>18.86</v>
      </c>
      <c r="I2102" s="172">
        <f t="shared" si="364"/>
        <v>18.48</v>
      </c>
    </row>
    <row r="2103" spans="2:9">
      <c r="B2103" s="49" t="s">
        <v>3576</v>
      </c>
      <c r="C2103" s="50" t="s">
        <v>3577</v>
      </c>
      <c r="D2103" s="54"/>
      <c r="E2103" s="212" t="s">
        <v>3913</v>
      </c>
      <c r="F2103" s="216" t="s">
        <v>3520</v>
      </c>
      <c r="G2103" s="170">
        <v>1</v>
      </c>
      <c r="H2103" s="171">
        <v>458.5</v>
      </c>
      <c r="I2103" s="172">
        <f>TRUNC(G2103*H2103,2)</f>
        <v>458.5</v>
      </c>
    </row>
    <row r="2104" spans="2:9">
      <c r="B2104" s="180"/>
      <c r="C2104" s="181"/>
      <c r="D2104" s="181"/>
      <c r="E2104" s="182"/>
      <c r="F2104" s="181"/>
      <c r="G2104" s="183"/>
      <c r="H2104" s="184"/>
      <c r="I2104" s="185"/>
    </row>
    <row r="2105" spans="2:9" ht="25.5">
      <c r="B2105" s="164" t="s">
        <v>3915</v>
      </c>
      <c r="C2105" s="59"/>
      <c r="D2105" s="59"/>
      <c r="E2105" s="46" t="s">
        <v>12709</v>
      </c>
      <c r="F2105" s="47" t="s">
        <v>3520</v>
      </c>
      <c r="G2105" s="165"/>
      <c r="H2105" s="166"/>
      <c r="I2105" s="167">
        <f>SUM(I2106:I2108)</f>
        <v>589.47</v>
      </c>
    </row>
    <row r="2106" spans="2:9" ht="14.25" customHeight="1">
      <c r="B2106" s="49" t="s">
        <v>3564</v>
      </c>
      <c r="C2106" s="50" t="s">
        <v>3565</v>
      </c>
      <c r="D2106" s="54">
        <v>88274</v>
      </c>
      <c r="E2106" s="168" t="str">
        <f>IF($D2106&lt;&gt;"",VLOOKUP($D2106,'SINAPI JANEIRO-2022'!$A$1:G114411,2,FALSE),"")</f>
        <v>MARMORISTA/GRANITEIRO COM ENCARGOS COMPLEMENTARES</v>
      </c>
      <c r="F2106" s="169" t="str">
        <f>IF($D2106&lt;&gt;"",VLOOKUP($D2106,'SINAPI JANEIRO-2022'!$1:$1048576,3,FALSE),"")</f>
        <v>H</v>
      </c>
      <c r="G2106" s="170">
        <v>1.49</v>
      </c>
      <c r="H2106" s="171">
        <f>IF($D2106&lt;&gt;"",VLOOKUP($D2106,'SINAPI JANEIRO-2022'!$1:$1048576,4,FALSE),"")</f>
        <v>18.79</v>
      </c>
      <c r="I2106" s="172">
        <f t="shared" ref="I2106:I2107" si="365">TRUNC(G2106*H2106,2)</f>
        <v>27.99</v>
      </c>
    </row>
    <row r="2107" spans="2:9" ht="15" customHeight="1">
      <c r="B2107" s="49" t="s">
        <v>3564</v>
      </c>
      <c r="C2107" s="50" t="s">
        <v>3565</v>
      </c>
      <c r="D2107" s="54">
        <v>88309</v>
      </c>
      <c r="E2107" s="168" t="str">
        <f>IF($D2107&lt;&gt;"",VLOOKUP($D2107,'SINAPI JANEIRO-2022'!$A$1:G114412,2,FALSE),"")</f>
        <v>PEDREIRO COM ENCARGOS COMPLEMENTARES</v>
      </c>
      <c r="F2107" s="169" t="str">
        <f>IF($D2107&lt;&gt;"",VLOOKUP($D2107,'SINAPI JANEIRO-2022'!$1:$1048576,3,FALSE),"")</f>
        <v>H</v>
      </c>
      <c r="G2107" s="170">
        <v>0.98</v>
      </c>
      <c r="H2107" s="171">
        <f>IF($D2107&lt;&gt;"",VLOOKUP($D2107,'SINAPI JANEIRO-2022'!$1:$1048576,4,FALSE),"")</f>
        <v>18.86</v>
      </c>
      <c r="I2107" s="172">
        <f t="shared" si="365"/>
        <v>18.48</v>
      </c>
    </row>
    <row r="2108" spans="2:9" ht="25.5">
      <c r="B2108" s="49" t="s">
        <v>3576</v>
      </c>
      <c r="C2108" s="50" t="s">
        <v>3577</v>
      </c>
      <c r="D2108" s="54"/>
      <c r="E2108" s="212" t="s">
        <v>3916</v>
      </c>
      <c r="F2108" s="216" t="s">
        <v>3520</v>
      </c>
      <c r="G2108" s="170">
        <v>1</v>
      </c>
      <c r="H2108" s="214">
        <v>543</v>
      </c>
      <c r="I2108" s="172">
        <f>TRUNC(G2108*H2108,2)</f>
        <v>543</v>
      </c>
    </row>
    <row r="2109" spans="2:9">
      <c r="B2109" s="180"/>
      <c r="C2109" s="181"/>
      <c r="D2109" s="181"/>
      <c r="E2109" s="182"/>
      <c r="F2109" s="181"/>
      <c r="G2109" s="183"/>
      <c r="H2109" s="184"/>
      <c r="I2109" s="185"/>
    </row>
    <row r="2110" spans="2:9" ht="15">
      <c r="B2110" s="164" t="s">
        <v>3918</v>
      </c>
      <c r="C2110" s="59"/>
      <c r="D2110" s="59"/>
      <c r="E2110" s="46" t="s">
        <v>12710</v>
      </c>
      <c r="F2110" s="47" t="s">
        <v>3520</v>
      </c>
      <c r="G2110" s="165"/>
      <c r="H2110" s="166"/>
      <c r="I2110" s="167">
        <f>SUM(I2111:I2115)</f>
        <v>206.77</v>
      </c>
    </row>
    <row r="2111" spans="2:9" ht="14.25" customHeight="1">
      <c r="B2111" s="49" t="s">
        <v>3564</v>
      </c>
      <c r="C2111" s="50" t="s">
        <v>3565</v>
      </c>
      <c r="D2111" s="54">
        <v>88239</v>
      </c>
      <c r="E2111" s="168" t="str">
        <f>IF($D2111&lt;&gt;"",VLOOKUP($D2111,'SINAPI JANEIRO-2022'!$A$1:G114416,2,FALSE),"")</f>
        <v>AJUDANTE DE CARPINTEIRO COM ENCARGOS COMPLEMENTARES</v>
      </c>
      <c r="F2111" s="169" t="str">
        <f>IF($D2111&lt;&gt;"",VLOOKUP($D2111,'SINAPI JANEIRO-2022'!$1:$1048576,3,FALSE),"")</f>
        <v>H</v>
      </c>
      <c r="G2111" s="170">
        <v>2</v>
      </c>
      <c r="H2111" s="171">
        <f>IF($D2111&lt;&gt;"",VLOOKUP($D2111,'SINAPI JANEIRO-2022'!$1:$1048576,4,FALSE),"")</f>
        <v>15.71</v>
      </c>
      <c r="I2111" s="172">
        <f t="shared" ref="I2111:I2115" si="366">TRUNC(G2111*H2111,2)</f>
        <v>31.42</v>
      </c>
    </row>
    <row r="2112" spans="2:9" ht="15" customHeight="1">
      <c r="B2112" s="49" t="s">
        <v>3564</v>
      </c>
      <c r="C2112" s="50" t="s">
        <v>3565</v>
      </c>
      <c r="D2112" s="54">
        <v>88262</v>
      </c>
      <c r="E2112" s="168" t="str">
        <f>IF($D2112&lt;&gt;"",VLOOKUP($D2112,'SINAPI JANEIRO-2022'!$A$1:G114417,2,FALSE),"")</f>
        <v>CARPINTEIRO DE FORMAS COM ENCARGOS COMPLEMENTARES</v>
      </c>
      <c r="F2112" s="169" t="str">
        <f>IF($D2112&lt;&gt;"",VLOOKUP($D2112,'SINAPI JANEIRO-2022'!$1:$1048576,3,FALSE),"")</f>
        <v>H</v>
      </c>
      <c r="G2112" s="170">
        <v>2</v>
      </c>
      <c r="H2112" s="171">
        <f>IF($D2112&lt;&gt;"",VLOOKUP($D2112,'SINAPI JANEIRO-2022'!$1:$1048576,4,FALSE),"")</f>
        <v>18.63</v>
      </c>
      <c r="I2112" s="172">
        <f t="shared" si="366"/>
        <v>37.26</v>
      </c>
    </row>
    <row r="2113" spans="2:9" ht="25.5">
      <c r="B2113" s="49" t="s">
        <v>3576</v>
      </c>
      <c r="C2113" s="50" t="s">
        <v>3565</v>
      </c>
      <c r="D2113" s="54">
        <v>4513</v>
      </c>
      <c r="E2113" s="168" t="str">
        <f>IF($D2113&lt;&gt;"",VLOOKUP($D2113,'SINAPI JANEIRO-2022'!$A$1:G114418,2,FALSE),"")</f>
        <v>CAIBRO 5 X 5 CM EM PINUS, MISTA OU EQUIVALENTE DA REGIAO - BRUTA</v>
      </c>
      <c r="F2113" s="169" t="str">
        <f>IF($D2113&lt;&gt;"",VLOOKUP($D2113,'SINAPI JANEIRO-2022'!$1:$1048576,3,FALSE),"")</f>
        <v xml:space="preserve">M     </v>
      </c>
      <c r="G2113" s="170">
        <v>5</v>
      </c>
      <c r="H2113" s="171">
        <f>IF($D2113&lt;&gt;"",VLOOKUP($D2113,'SINAPI JANEIRO-2022'!$1:$1048576,4,FALSE),"")</f>
        <v>6.36</v>
      </c>
      <c r="I2113" s="172">
        <f t="shared" si="366"/>
        <v>31.8</v>
      </c>
    </row>
    <row r="2114" spans="2:9">
      <c r="B2114" s="49" t="s">
        <v>3576</v>
      </c>
      <c r="C2114" s="50" t="s">
        <v>3565</v>
      </c>
      <c r="D2114" s="54">
        <v>5061</v>
      </c>
      <c r="E2114" s="168" t="str">
        <f>IF($D2114&lt;&gt;"",VLOOKUP($D2114,'SINAPI JANEIRO-2022'!$A$1:G114419,2,FALSE),"")</f>
        <v>PREGO DE ACO POLIDO COM CABECA 18 X 27 (2 1/2 X 10)</v>
      </c>
      <c r="F2114" s="169" t="str">
        <f>IF($D2114&lt;&gt;"",VLOOKUP($D2114,'SINAPI JANEIRO-2022'!$1:$1048576,3,FALSE),"")</f>
        <v xml:space="preserve">KG    </v>
      </c>
      <c r="G2114" s="170">
        <v>7.6899999999999996E-2</v>
      </c>
      <c r="H2114" s="171">
        <f>IF($D2114&lt;&gt;"",VLOOKUP($D2114,'SINAPI JANEIRO-2022'!$1:$1048576,4,FALSE),"")</f>
        <v>23.63</v>
      </c>
      <c r="I2114" s="172">
        <f t="shared" si="366"/>
        <v>1.81</v>
      </c>
    </row>
    <row r="2115" spans="2:9" ht="25.5">
      <c r="B2115" s="49" t="s">
        <v>3576</v>
      </c>
      <c r="C2115" s="50" t="s">
        <v>3565</v>
      </c>
      <c r="D2115" s="54">
        <v>3993</v>
      </c>
      <c r="E2115" s="168" t="str">
        <f>IF($D2115&lt;&gt;"",VLOOKUP($D2115,'SINAPI JANEIRO-2022'!$A$1:G114420,2,FALSE),"")</f>
        <v>TABUA APARELHADA *2,5 X 15* CM, EM MACARANDUBA, ANGELIM OU EQUIVALENTE DA REGIAO</v>
      </c>
      <c r="F2115" s="169" t="str">
        <f>IF($D2115&lt;&gt;"",VLOOKUP($D2115,'SINAPI JANEIRO-2022'!$1:$1048576,3,FALSE),"")</f>
        <v xml:space="preserve">M2    </v>
      </c>
      <c r="G2115" s="170">
        <v>1.1000000000000001</v>
      </c>
      <c r="H2115" s="171">
        <f>IF($D2115&lt;&gt;"",VLOOKUP($D2115,'SINAPI JANEIRO-2022'!$1:$1048576,4,FALSE),"")</f>
        <v>94.99</v>
      </c>
      <c r="I2115" s="172">
        <f t="shared" si="366"/>
        <v>104.48</v>
      </c>
    </row>
    <row r="2116" spans="2:9" ht="14.25" customHeight="1">
      <c r="B2116" s="180"/>
      <c r="C2116" s="181"/>
      <c r="D2116" s="181"/>
      <c r="E2116" s="182"/>
      <c r="F2116" s="181"/>
      <c r="G2116" s="183"/>
      <c r="H2116" s="184"/>
      <c r="I2116" s="185"/>
    </row>
    <row r="2117" spans="2:9" ht="15" customHeight="1">
      <c r="B2117" s="164" t="s">
        <v>3919</v>
      </c>
      <c r="C2117" s="59"/>
      <c r="D2117" s="59"/>
      <c r="E2117" s="46" t="s">
        <v>12711</v>
      </c>
      <c r="F2117" s="47" t="s">
        <v>3520</v>
      </c>
      <c r="G2117" s="165"/>
      <c r="H2117" s="166"/>
      <c r="I2117" s="167">
        <f>SUM(I2118:I2125)</f>
        <v>143.09</v>
      </c>
    </row>
    <row r="2118" spans="2:9">
      <c r="B2118" s="49" t="s">
        <v>3564</v>
      </c>
      <c r="C2118" s="50" t="s">
        <v>3565</v>
      </c>
      <c r="D2118" s="54">
        <v>88309</v>
      </c>
      <c r="E2118" s="168" t="str">
        <f>IF($D2118&lt;&gt;"",VLOOKUP($D2118,'SINAPI JANEIRO-2022'!$A$1:G114423,2,FALSE),"")</f>
        <v>PEDREIRO COM ENCARGOS COMPLEMENTARES</v>
      </c>
      <c r="F2118" s="169" t="str">
        <f>IF($D2118&lt;&gt;"",VLOOKUP($D2118,'SINAPI JANEIRO-2022'!$1:$1048576,3,FALSE),"")</f>
        <v>H</v>
      </c>
      <c r="G2118" s="170">
        <v>2.0699999999999998</v>
      </c>
      <c r="H2118" s="171">
        <f>IF($D2118&lt;&gt;"",VLOOKUP($D2118,'SINAPI JANEIRO-2022'!$1:$1048576,4,FALSE),"")</f>
        <v>18.86</v>
      </c>
      <c r="I2118" s="172">
        <f t="shared" ref="I2118:I2125" si="367">TRUNC(G2118*H2118,2)</f>
        <v>39.04</v>
      </c>
    </row>
    <row r="2119" spans="2:9">
      <c r="B2119" s="49" t="s">
        <v>3564</v>
      </c>
      <c r="C2119" s="50" t="s">
        <v>3565</v>
      </c>
      <c r="D2119" s="54">
        <v>88316</v>
      </c>
      <c r="E2119" s="168" t="str">
        <f>IF($D2119&lt;&gt;"",VLOOKUP($D2119,'SINAPI JANEIRO-2022'!$A$1:G114424,2,FALSE),"")</f>
        <v>SERVENTE COM ENCARGOS COMPLEMENTARES</v>
      </c>
      <c r="F2119" s="169" t="str">
        <f>IF($D2119&lt;&gt;"",VLOOKUP($D2119,'SINAPI JANEIRO-2022'!$1:$1048576,3,FALSE),"")</f>
        <v>H</v>
      </c>
      <c r="G2119" s="170">
        <v>2.0579999999999998</v>
      </c>
      <c r="H2119" s="171">
        <f>IF($D2119&lt;&gt;"",VLOOKUP($D2119,'SINAPI JANEIRO-2022'!$1:$1048576,4,FALSE),"")</f>
        <v>15.16</v>
      </c>
      <c r="I2119" s="172">
        <f t="shared" si="367"/>
        <v>31.19</v>
      </c>
    </row>
    <row r="2120" spans="2:9" ht="25.5">
      <c r="B2120" s="49" t="s">
        <v>3576</v>
      </c>
      <c r="C2120" s="50" t="s">
        <v>3565</v>
      </c>
      <c r="D2120" s="54">
        <v>367</v>
      </c>
      <c r="E2120" s="168" t="str">
        <f>IF($D2120&lt;&gt;"",VLOOKUP($D2120,'SINAPI JANEIRO-2022'!$A$1:G114425,2,FALSE),"")</f>
        <v>AREIA GROSSA - POSTO JAZIDA/FORNECEDOR (RETIRADO NA JAZIDA, SEM TRANSPORTE)</v>
      </c>
      <c r="F2120" s="169" t="str">
        <f>IF($D2120&lt;&gt;"",VLOOKUP($D2120,'SINAPI JANEIRO-2022'!$1:$1048576,3,FALSE),"")</f>
        <v xml:space="preserve">M3    </v>
      </c>
      <c r="G2120" s="170">
        <v>7.9000000000000001E-2</v>
      </c>
      <c r="H2120" s="171">
        <f>IF($D2120&lt;&gt;"",VLOOKUP($D2120,'SINAPI JANEIRO-2022'!$1:$1048576,4,FALSE),"")</f>
        <v>83.07</v>
      </c>
      <c r="I2120" s="172">
        <f t="shared" si="367"/>
        <v>6.56</v>
      </c>
    </row>
    <row r="2121" spans="2:9" ht="14.25" customHeight="1">
      <c r="B2121" s="49" t="s">
        <v>3576</v>
      </c>
      <c r="C2121" s="50" t="s">
        <v>3565</v>
      </c>
      <c r="D2121" s="54">
        <v>1106</v>
      </c>
      <c r="E2121" s="168" t="str">
        <f>IF($D2121&lt;&gt;"",VLOOKUP($D2121,'SINAPI JANEIRO-2022'!$A$1:G114426,2,FALSE),"")</f>
        <v>CAL HIDRATADA CH-I PARA ARGAMASSAS</v>
      </c>
      <c r="F2121" s="169" t="str">
        <f>IF($D2121&lt;&gt;"",VLOOKUP($D2121,'SINAPI JANEIRO-2022'!$1:$1048576,3,FALSE),"")</f>
        <v xml:space="preserve">KG    </v>
      </c>
      <c r="G2121" s="170">
        <v>9.8650000000000002</v>
      </c>
      <c r="H2121" s="171">
        <f>IF($D2121&lt;&gt;"",VLOOKUP($D2121,'SINAPI JANEIRO-2022'!$1:$1048576,4,FALSE),"")</f>
        <v>0.75</v>
      </c>
      <c r="I2121" s="172">
        <f t="shared" si="367"/>
        <v>7.39</v>
      </c>
    </row>
    <row r="2122" spans="2:9" ht="15" customHeight="1">
      <c r="B2122" s="49" t="s">
        <v>3576</v>
      </c>
      <c r="C2122" s="50" t="s">
        <v>3565</v>
      </c>
      <c r="D2122" s="54">
        <v>1379</v>
      </c>
      <c r="E2122" s="168" t="str">
        <f>IF($D2122&lt;&gt;"",VLOOKUP($D2122,'SINAPI JANEIRO-2022'!$A$1:G114427,2,FALSE),"")</f>
        <v>CIMENTO PORTLAND COMPOSTO CP II-32</v>
      </c>
      <c r="F2122" s="169" t="str">
        <f>IF($D2122&lt;&gt;"",VLOOKUP($D2122,'SINAPI JANEIRO-2022'!$1:$1048576,3,FALSE),"")</f>
        <v xml:space="preserve">KG    </v>
      </c>
      <c r="G2122" s="170">
        <v>18.521000000000001</v>
      </c>
      <c r="H2122" s="171">
        <f>IF($D2122&lt;&gt;"",VLOOKUP($D2122,'SINAPI JANEIRO-2022'!$1:$1048576,4,FALSE),"")</f>
        <v>0.69</v>
      </c>
      <c r="I2122" s="172">
        <f t="shared" si="367"/>
        <v>12.77</v>
      </c>
    </row>
    <row r="2123" spans="2:9" ht="25.5">
      <c r="B2123" s="49" t="s">
        <v>3576</v>
      </c>
      <c r="C2123" s="50" t="s">
        <v>3565</v>
      </c>
      <c r="D2123" s="54">
        <v>7271</v>
      </c>
      <c r="E2123" s="168" t="str">
        <f>IF($D2123&lt;&gt;"",VLOOKUP($D2123,'SINAPI JANEIRO-2022'!$A$1:G114428,2,FALSE),"")</f>
        <v>BLOCO CERAMICO / TIJOLO VAZADO PARA ALVENARIA DE VEDACAO, 8 FUROS NA HORIZONTAL, DE 9 X 19 X 19 CM (L XA X C)</v>
      </c>
      <c r="F2123" s="169" t="str">
        <f>IF($D2123&lt;&gt;"",VLOOKUP($D2123,'SINAPI JANEIRO-2022'!$1:$1048576,3,FALSE),"")</f>
        <v xml:space="preserve">UN    </v>
      </c>
      <c r="G2123" s="170">
        <v>45</v>
      </c>
      <c r="H2123" s="171">
        <f>IF($D2123&lt;&gt;"",VLOOKUP($D2123,'SINAPI JANEIRO-2022'!$1:$1048576,4,FALSE),"")</f>
        <v>0.88</v>
      </c>
      <c r="I2123" s="172">
        <f t="shared" si="367"/>
        <v>39.6</v>
      </c>
    </row>
    <row r="2124" spans="2:9">
      <c r="B2124" s="49" t="s">
        <v>3576</v>
      </c>
      <c r="C2124" s="50" t="s">
        <v>3565</v>
      </c>
      <c r="D2124" s="54">
        <v>7342</v>
      </c>
      <c r="E2124" s="168" t="str">
        <f>IF($D2124&lt;&gt;"",VLOOKUP($D2124,'SINAPI JANEIRO-2022'!$A$1:G114429,2,FALSE),"")</f>
        <v>TINTA MINERAL IMPERMEAVEL EM PO, BRANCA</v>
      </c>
      <c r="F2124" s="169" t="str">
        <f>IF($D2124&lt;&gt;"",VLOOKUP($D2124,'SINAPI JANEIRO-2022'!$1:$1048576,3,FALSE),"")</f>
        <v xml:space="preserve">KG    </v>
      </c>
      <c r="G2124" s="170">
        <v>0.96</v>
      </c>
      <c r="H2124" s="171">
        <f>IF($D2124&lt;&gt;"",VLOOKUP($D2124,'SINAPI JANEIRO-2022'!$1:$1048576,4,FALSE),"")</f>
        <v>4.01</v>
      </c>
      <c r="I2124" s="172">
        <f t="shared" si="367"/>
        <v>3.84</v>
      </c>
    </row>
    <row r="2125" spans="2:9" ht="25.5">
      <c r="B2125" s="49" t="s">
        <v>3576</v>
      </c>
      <c r="C2125" s="50" t="s">
        <v>3565</v>
      </c>
      <c r="D2125" s="54">
        <v>4721</v>
      </c>
      <c r="E2125" s="168" t="str">
        <f>IF($D2125&lt;&gt;"",VLOOKUP($D2125,'SINAPI JANEIRO-2022'!$A$1:G114430,2,FALSE),"")</f>
        <v>PEDRA BRITADA N. 1 (9,5 a 19 MM) POSTO PEDREIRA/FORNECEDOR, SEM FRETE</v>
      </c>
      <c r="F2125" s="169" t="str">
        <f>IF($D2125&lt;&gt;"",VLOOKUP($D2125,'SINAPI JANEIRO-2022'!$1:$1048576,3,FALSE),"")</f>
        <v xml:space="preserve">M3    </v>
      </c>
      <c r="G2125" s="170">
        <v>3.2000000000000001E-2</v>
      </c>
      <c r="H2125" s="171">
        <f>IF($D2125&lt;&gt;"",VLOOKUP($D2125,'SINAPI JANEIRO-2022'!$1:$1048576,4,FALSE),"")</f>
        <v>84.4</v>
      </c>
      <c r="I2125" s="172">
        <f t="shared" si="367"/>
        <v>2.7</v>
      </c>
    </row>
    <row r="2126" spans="2:9" ht="14.25" customHeight="1">
      <c r="B2126" s="180"/>
      <c r="C2126" s="181"/>
      <c r="D2126" s="181"/>
      <c r="E2126" s="182"/>
      <c r="F2126" s="181"/>
      <c r="G2126" s="183"/>
      <c r="H2126" s="184"/>
      <c r="I2126" s="185"/>
    </row>
    <row r="2127" spans="2:9" ht="15" customHeight="1">
      <c r="B2127" s="164" t="s">
        <v>3920</v>
      </c>
      <c r="C2127" s="59"/>
      <c r="D2127" s="59"/>
      <c r="E2127" s="46" t="s">
        <v>12712</v>
      </c>
      <c r="F2127" s="47" t="s">
        <v>3520</v>
      </c>
      <c r="G2127" s="165"/>
      <c r="H2127" s="166"/>
      <c r="I2127" s="167">
        <f>SUM(I2128:I2130)</f>
        <v>501.34</v>
      </c>
    </row>
    <row r="2128" spans="2:9">
      <c r="B2128" s="49" t="s">
        <v>3564</v>
      </c>
      <c r="C2128" s="50" t="s">
        <v>3565</v>
      </c>
      <c r="D2128" s="54">
        <v>88274</v>
      </c>
      <c r="E2128" s="168" t="str">
        <f>IF($D2128&lt;&gt;"",VLOOKUP($D2128,'SINAPI JANEIRO-2022'!$A$1:G114433,2,FALSE),"")</f>
        <v>MARMORISTA/GRANITEIRO COM ENCARGOS COMPLEMENTARES</v>
      </c>
      <c r="F2128" s="169" t="str">
        <f>IF($D2128&lt;&gt;"",VLOOKUP($D2128,'SINAPI JANEIRO-2022'!$1:$1048576,3,FALSE),"")</f>
        <v>H</v>
      </c>
      <c r="G2128" s="251">
        <v>1.49</v>
      </c>
      <c r="H2128" s="171">
        <f>IF($D2128&lt;&gt;"",VLOOKUP($D2128,'SINAPI JANEIRO-2022'!$1:$1048576,4,FALSE),"")</f>
        <v>18.79</v>
      </c>
      <c r="I2128" s="172">
        <f t="shared" ref="I2128:I2129" si="368">TRUNC(G2128*H2128,2)</f>
        <v>27.99</v>
      </c>
    </row>
    <row r="2129" spans="2:9" ht="14.25" customHeight="1">
      <c r="B2129" s="49" t="s">
        <v>3564</v>
      </c>
      <c r="C2129" s="50" t="s">
        <v>3565</v>
      </c>
      <c r="D2129" s="54">
        <v>88316</v>
      </c>
      <c r="E2129" s="168" t="str">
        <f>IF($D2129&lt;&gt;"",VLOOKUP($D2129,'SINAPI JANEIRO-2022'!$A$1:G114434,2,FALSE),"")</f>
        <v>SERVENTE COM ENCARGOS COMPLEMENTARES</v>
      </c>
      <c r="F2129" s="169" t="str">
        <f>IF($D2129&lt;&gt;"",VLOOKUP($D2129,'SINAPI JANEIRO-2022'!$1:$1048576,3,FALSE),"")</f>
        <v>H</v>
      </c>
      <c r="G2129" s="251">
        <v>0.98</v>
      </c>
      <c r="H2129" s="171">
        <f>IF($D2129&lt;&gt;"",VLOOKUP($D2129,'SINAPI JANEIRO-2022'!$1:$1048576,4,FALSE),"")</f>
        <v>15.16</v>
      </c>
      <c r="I2129" s="172">
        <f t="shared" si="368"/>
        <v>14.85</v>
      </c>
    </row>
    <row r="2130" spans="2:9" ht="14.25" customHeight="1">
      <c r="B2130" s="49" t="s">
        <v>3576</v>
      </c>
      <c r="C2130" s="50" t="s">
        <v>3577</v>
      </c>
      <c r="D2130" s="54"/>
      <c r="E2130" s="52" t="s">
        <v>3921</v>
      </c>
      <c r="F2130" s="199" t="s">
        <v>3520</v>
      </c>
      <c r="G2130" s="251">
        <v>1</v>
      </c>
      <c r="H2130" s="252">
        <v>458.5</v>
      </c>
      <c r="I2130" s="172">
        <f>TRUNC(G2130*H2130,2)</f>
        <v>458.5</v>
      </c>
    </row>
    <row r="2131" spans="2:9" ht="15" customHeight="1">
      <c r="B2131" s="180"/>
      <c r="C2131" s="181"/>
      <c r="D2131" s="181"/>
      <c r="E2131" s="182"/>
      <c r="F2131" s="181"/>
      <c r="G2131" s="183"/>
      <c r="H2131" s="184"/>
      <c r="I2131" s="185"/>
    </row>
    <row r="2132" spans="2:9" ht="15">
      <c r="B2132" s="164" t="s">
        <v>3922</v>
      </c>
      <c r="C2132" s="59"/>
      <c r="D2132" s="59"/>
      <c r="E2132" s="46" t="s">
        <v>12713</v>
      </c>
      <c r="F2132" s="47" t="s">
        <v>1</v>
      </c>
      <c r="G2132" s="165"/>
      <c r="H2132" s="166"/>
      <c r="I2132" s="167">
        <f>SUM(I2133:I2136)</f>
        <v>103.48</v>
      </c>
    </row>
    <row r="2133" spans="2:9" ht="14.25" customHeight="1">
      <c r="B2133" s="49" t="s">
        <v>3564</v>
      </c>
      <c r="C2133" s="50" t="s">
        <v>3565</v>
      </c>
      <c r="D2133" s="54">
        <v>88274</v>
      </c>
      <c r="E2133" s="168" t="str">
        <f>IF($D2133&lt;&gt;"",VLOOKUP($D2133,'SINAPI JANEIRO-2022'!$A$1:G114438,2,FALSE),"")</f>
        <v>MARMORISTA/GRANITEIRO COM ENCARGOS COMPLEMENTARES</v>
      </c>
      <c r="F2133" s="169" t="str">
        <f>IF($D2133&lt;&gt;"",VLOOKUP($D2133,'SINAPI JANEIRO-2022'!$1:$1048576,3,FALSE),"")</f>
        <v>H</v>
      </c>
      <c r="G2133" s="170">
        <v>0.4</v>
      </c>
      <c r="H2133" s="171">
        <f>IF($D2133&lt;&gt;"",VLOOKUP($D2133,'SINAPI JANEIRO-2022'!$1:$1048576,4,FALSE),"")</f>
        <v>18.79</v>
      </c>
      <c r="I2133" s="172">
        <f t="shared" ref="I2133:I2135" si="369">TRUNC(G2133*H2133,2)</f>
        <v>7.51</v>
      </c>
    </row>
    <row r="2134" spans="2:9" ht="14.25" customHeight="1">
      <c r="B2134" s="49" t="s">
        <v>3564</v>
      </c>
      <c r="C2134" s="50" t="s">
        <v>3565</v>
      </c>
      <c r="D2134" s="54">
        <v>88316</v>
      </c>
      <c r="E2134" s="168" t="str">
        <f>IF($D2134&lt;&gt;"",VLOOKUP($D2134,'SINAPI JANEIRO-2022'!$A$1:G114439,2,FALSE),"")</f>
        <v>SERVENTE COM ENCARGOS COMPLEMENTARES</v>
      </c>
      <c r="F2134" s="169" t="str">
        <f>IF($D2134&lt;&gt;"",VLOOKUP($D2134,'SINAPI JANEIRO-2022'!$1:$1048576,3,FALSE),"")</f>
        <v>H</v>
      </c>
      <c r="G2134" s="170">
        <v>0.4</v>
      </c>
      <c r="H2134" s="171">
        <f>IF($D2134&lt;&gt;"",VLOOKUP($D2134,'SINAPI JANEIRO-2022'!$1:$1048576,4,FALSE),"")</f>
        <v>15.16</v>
      </c>
      <c r="I2134" s="172">
        <f t="shared" si="369"/>
        <v>6.06</v>
      </c>
    </row>
    <row r="2135" spans="2:9" ht="25.5" customHeight="1">
      <c r="B2135" s="49" t="s">
        <v>3564</v>
      </c>
      <c r="C2135" s="50" t="s">
        <v>3565</v>
      </c>
      <c r="D2135" s="54">
        <v>88631</v>
      </c>
      <c r="E2135" s="168" t="str">
        <f>IF($D2135&lt;&gt;"",VLOOKUP($D2135,'SINAPI JANEIRO-2022'!$A$1:G114440,2,FALSE),"")</f>
        <v>ARGAMASSA TRAÇO 1:4 (EM VOLUME DE CIMENTO E AREIA MÉDIA ÚMIDA), PREPARO MANUAL. AF_08/2019</v>
      </c>
      <c r="F2135" s="169" t="str">
        <f>IF($D2135&lt;&gt;"",VLOOKUP($D2135,'SINAPI JANEIRO-2022'!$1:$1048576,3,FALSE),"")</f>
        <v>M3</v>
      </c>
      <c r="G2135" s="170">
        <v>3.0000000000000001E-3</v>
      </c>
      <c r="H2135" s="171">
        <f>IF($D2135&lt;&gt;"",VLOOKUP($D2135,'SINAPI JANEIRO-2022'!$1:$1048576,4,FALSE),"")</f>
        <v>488.75</v>
      </c>
      <c r="I2135" s="172">
        <f t="shared" si="369"/>
        <v>1.46</v>
      </c>
    </row>
    <row r="2136" spans="2:9" ht="25.5">
      <c r="B2136" s="49" t="s">
        <v>3576</v>
      </c>
      <c r="C2136" s="50" t="s">
        <v>3923</v>
      </c>
      <c r="D2136" s="54"/>
      <c r="E2136" s="52" t="s">
        <v>3924</v>
      </c>
      <c r="F2136" s="216" t="s">
        <v>3522</v>
      </c>
      <c r="G2136" s="170">
        <v>1</v>
      </c>
      <c r="H2136" s="214">
        <v>88.45</v>
      </c>
      <c r="I2136" s="172">
        <f>TRUNC(G2136*H2136,2)</f>
        <v>88.45</v>
      </c>
    </row>
    <row r="2137" spans="2:9" ht="25.5" customHeight="1">
      <c r="B2137" s="180"/>
      <c r="C2137" s="181"/>
      <c r="D2137" s="181"/>
      <c r="E2137" s="182"/>
      <c r="F2137" s="181"/>
      <c r="G2137" s="183"/>
      <c r="H2137" s="184"/>
      <c r="I2137" s="185"/>
    </row>
    <row r="2138" spans="2:9" ht="14.25" customHeight="1">
      <c r="B2138" s="164" t="s">
        <v>4257</v>
      </c>
      <c r="C2138" s="59"/>
      <c r="D2138" s="59"/>
      <c r="E2138" s="46" t="s">
        <v>4116</v>
      </c>
      <c r="F2138" s="47" t="s">
        <v>53</v>
      </c>
      <c r="G2138" s="165"/>
      <c r="H2138" s="166"/>
      <c r="I2138" s="167">
        <f>SUM(I2139:I2141)</f>
        <v>194.51</v>
      </c>
    </row>
    <row r="2139" spans="2:9" ht="25.5" customHeight="1">
      <c r="B2139" s="156" t="s">
        <v>3567</v>
      </c>
      <c r="C2139" s="157" t="s">
        <v>3565</v>
      </c>
      <c r="D2139" s="56">
        <v>88316</v>
      </c>
      <c r="E2139" s="168" t="str">
        <f>IF($D2139&lt;&gt;"",VLOOKUP($D2139,'SINAPI JANEIRO-2022'!$A$1:G114463,2,FALSE),"")</f>
        <v>SERVENTE COM ENCARGOS COMPLEMENTARES</v>
      </c>
      <c r="F2139" s="169" t="str">
        <f>IF($D2139&lt;&gt;"",VLOOKUP($D2139,'SINAPI JANEIRO-2022'!$1:$1048576,3,FALSE),"")</f>
        <v>H</v>
      </c>
      <c r="G2139" s="198">
        <v>1</v>
      </c>
      <c r="H2139" s="171">
        <f>IF($D2139&lt;&gt;"",VLOOKUP($D2139,'SINAPI JANEIRO-2022'!$1:$1048576,4,FALSE),"")</f>
        <v>15.16</v>
      </c>
      <c r="I2139" s="172">
        <f t="shared" ref="I2139:I2140" si="370">TRUNC(G2139*H2139,2)</f>
        <v>15.16</v>
      </c>
    </row>
    <row r="2140" spans="2:9">
      <c r="B2140" s="156" t="s">
        <v>3567</v>
      </c>
      <c r="C2140" s="157" t="s">
        <v>3565</v>
      </c>
      <c r="D2140" s="56">
        <v>88317</v>
      </c>
      <c r="E2140" s="168" t="str">
        <f>IF($D2140&lt;&gt;"",VLOOKUP($D2140,'SINAPI JANEIRO-2022'!$A$1:G114464,2,FALSE),"")</f>
        <v>SOLDADOR COM ENCARGOS COMPLEMENTARES</v>
      </c>
      <c r="F2140" s="169" t="str">
        <f>IF($D2140&lt;&gt;"",VLOOKUP($D2140,'SINAPI JANEIRO-2022'!$1:$1048576,3,FALSE),"")</f>
        <v>H</v>
      </c>
      <c r="G2140" s="198">
        <v>1.5</v>
      </c>
      <c r="H2140" s="171">
        <f>IF($D2140&lt;&gt;"",VLOOKUP($D2140,'SINAPI JANEIRO-2022'!$1:$1048576,4,FALSE),"")</f>
        <v>19.57</v>
      </c>
      <c r="I2140" s="172">
        <f t="shared" si="370"/>
        <v>29.35</v>
      </c>
    </row>
    <row r="2141" spans="2:9">
      <c r="B2141" s="156" t="s">
        <v>3576</v>
      </c>
      <c r="C2141" s="157" t="s">
        <v>3577</v>
      </c>
      <c r="D2141" s="56"/>
      <c r="E2141" s="52" t="s">
        <v>4256</v>
      </c>
      <c r="F2141" s="199" t="s">
        <v>3519</v>
      </c>
      <c r="G2141" s="198">
        <v>1</v>
      </c>
      <c r="H2141" s="207">
        <v>150</v>
      </c>
      <c r="I2141" s="172">
        <f>TRUNC(G2141*H2141,2)</f>
        <v>150</v>
      </c>
    </row>
    <row r="2142" spans="2:9" ht="14.25" customHeight="1">
      <c r="B2142" s="236"/>
      <c r="C2142" s="237"/>
      <c r="D2142" s="237"/>
      <c r="E2142" s="238"/>
      <c r="F2142" s="237"/>
      <c r="G2142" s="239"/>
      <c r="H2142" s="240"/>
      <c r="I2142" s="241"/>
    </row>
    <row r="2143" spans="2:9" ht="14.25" customHeight="1">
      <c r="B2143" s="164" t="s">
        <v>4258</v>
      </c>
      <c r="C2143" s="59"/>
      <c r="D2143" s="59"/>
      <c r="E2143" s="46" t="s">
        <v>4118</v>
      </c>
      <c r="F2143" s="47" t="s">
        <v>53</v>
      </c>
      <c r="G2143" s="165"/>
      <c r="H2143" s="166"/>
      <c r="I2143" s="167">
        <f>SUM(I2144:I2146)</f>
        <v>129.51</v>
      </c>
    </row>
    <row r="2144" spans="2:9" ht="25.5" customHeight="1">
      <c r="B2144" s="156" t="s">
        <v>3567</v>
      </c>
      <c r="C2144" s="157" t="s">
        <v>3565</v>
      </c>
      <c r="D2144" s="56">
        <v>88316</v>
      </c>
      <c r="E2144" s="168" t="str">
        <f>IF($D2144&lt;&gt;"",VLOOKUP($D2144,'SINAPI JANEIRO-2022'!$A$1:G114468,2,FALSE),"")</f>
        <v>SERVENTE COM ENCARGOS COMPLEMENTARES</v>
      </c>
      <c r="F2144" s="169" t="str">
        <f>IF($D2144&lt;&gt;"",VLOOKUP($D2144,'SINAPI JANEIRO-2022'!$1:$1048576,3,FALSE),"")</f>
        <v>H</v>
      </c>
      <c r="G2144" s="198">
        <v>1</v>
      </c>
      <c r="H2144" s="171">
        <f>IF($D2144&lt;&gt;"",VLOOKUP($D2144,'SINAPI JANEIRO-2022'!$1:$1048576,4,FALSE),"")</f>
        <v>15.16</v>
      </c>
      <c r="I2144" s="172">
        <f t="shared" ref="I2144:I2145" si="371">TRUNC(G2144*H2144,2)</f>
        <v>15.16</v>
      </c>
    </row>
    <row r="2145" spans="2:9">
      <c r="B2145" s="156" t="s">
        <v>3567</v>
      </c>
      <c r="C2145" s="157" t="s">
        <v>3565</v>
      </c>
      <c r="D2145" s="56">
        <v>88317</v>
      </c>
      <c r="E2145" s="168" t="str">
        <f>IF($D2145&lt;&gt;"",VLOOKUP($D2145,'SINAPI JANEIRO-2022'!$A$1:G114469,2,FALSE),"")</f>
        <v>SOLDADOR COM ENCARGOS COMPLEMENTARES</v>
      </c>
      <c r="F2145" s="169" t="str">
        <f>IF($D2145&lt;&gt;"",VLOOKUP($D2145,'SINAPI JANEIRO-2022'!$1:$1048576,3,FALSE),"")</f>
        <v>H</v>
      </c>
      <c r="G2145" s="198">
        <v>1.5</v>
      </c>
      <c r="H2145" s="171">
        <f>IF($D2145&lt;&gt;"",VLOOKUP($D2145,'SINAPI JANEIRO-2022'!$1:$1048576,4,FALSE),"")</f>
        <v>19.57</v>
      </c>
      <c r="I2145" s="172">
        <f t="shared" si="371"/>
        <v>29.35</v>
      </c>
    </row>
    <row r="2146" spans="2:9">
      <c r="B2146" s="156" t="s">
        <v>3576</v>
      </c>
      <c r="C2146" s="157" t="s">
        <v>3577</v>
      </c>
      <c r="D2146" s="56"/>
      <c r="E2146" s="52" t="s">
        <v>4260</v>
      </c>
      <c r="F2146" s="199" t="s">
        <v>3519</v>
      </c>
      <c r="G2146" s="198">
        <v>1</v>
      </c>
      <c r="H2146" s="207">
        <v>85</v>
      </c>
      <c r="I2146" s="172">
        <f>TRUNC(G2146*H2146,2)</f>
        <v>85</v>
      </c>
    </row>
    <row r="2147" spans="2:9" ht="25.5" customHeight="1">
      <c r="B2147" s="236"/>
      <c r="C2147" s="237"/>
      <c r="D2147" s="237"/>
      <c r="E2147" s="238"/>
      <c r="F2147" s="237"/>
      <c r="G2147" s="239"/>
      <c r="H2147" s="240"/>
      <c r="I2147" s="241"/>
    </row>
    <row r="2148" spans="2:9" ht="14.25" customHeight="1">
      <c r="B2148" s="164" t="s">
        <v>4259</v>
      </c>
      <c r="C2148" s="59"/>
      <c r="D2148" s="59"/>
      <c r="E2148" s="46" t="s">
        <v>4120</v>
      </c>
      <c r="F2148" s="47" t="s">
        <v>53</v>
      </c>
      <c r="G2148" s="165"/>
      <c r="H2148" s="166"/>
      <c r="I2148" s="167">
        <f>SUM(I2149:I2151)</f>
        <v>224.51</v>
      </c>
    </row>
    <row r="2149" spans="2:9" ht="15" customHeight="1">
      <c r="B2149" s="156" t="s">
        <v>3567</v>
      </c>
      <c r="C2149" s="157" t="s">
        <v>3565</v>
      </c>
      <c r="D2149" s="56">
        <v>88316</v>
      </c>
      <c r="E2149" s="168" t="str">
        <f>IF($D2149&lt;&gt;"",VLOOKUP($D2149,'SINAPI JANEIRO-2022'!$A$1:G114473,2,FALSE),"")</f>
        <v>SERVENTE COM ENCARGOS COMPLEMENTARES</v>
      </c>
      <c r="F2149" s="169" t="str">
        <f>IF($D2149&lt;&gt;"",VLOOKUP($D2149,'SINAPI JANEIRO-2022'!$1:$1048576,3,FALSE),"")</f>
        <v>H</v>
      </c>
      <c r="G2149" s="198">
        <v>1</v>
      </c>
      <c r="H2149" s="171">
        <f>IF($D2149&lt;&gt;"",VLOOKUP($D2149,'SINAPI JANEIRO-2022'!$1:$1048576,4,FALSE),"")</f>
        <v>15.16</v>
      </c>
      <c r="I2149" s="172">
        <f t="shared" ref="I2149:I2150" si="372">TRUNC(G2149*H2149,2)</f>
        <v>15.16</v>
      </c>
    </row>
    <row r="2150" spans="2:9">
      <c r="B2150" s="156" t="s">
        <v>3567</v>
      </c>
      <c r="C2150" s="157" t="s">
        <v>3565</v>
      </c>
      <c r="D2150" s="56">
        <v>88317</v>
      </c>
      <c r="E2150" s="168" t="str">
        <f>IF($D2150&lt;&gt;"",VLOOKUP($D2150,'SINAPI JANEIRO-2022'!$A$1:G114474,2,FALSE),"")</f>
        <v>SOLDADOR COM ENCARGOS COMPLEMENTARES</v>
      </c>
      <c r="F2150" s="169" t="str">
        <f>IF($D2150&lt;&gt;"",VLOOKUP($D2150,'SINAPI JANEIRO-2022'!$1:$1048576,3,FALSE),"")</f>
        <v>H</v>
      </c>
      <c r="G2150" s="198">
        <v>1.5</v>
      </c>
      <c r="H2150" s="171">
        <f>IF($D2150&lt;&gt;"",VLOOKUP($D2150,'SINAPI JANEIRO-2022'!$1:$1048576,4,FALSE),"")</f>
        <v>19.57</v>
      </c>
      <c r="I2150" s="172">
        <f t="shared" si="372"/>
        <v>29.35</v>
      </c>
    </row>
    <row r="2151" spans="2:9">
      <c r="B2151" s="156" t="s">
        <v>3576</v>
      </c>
      <c r="C2151" s="157" t="s">
        <v>3577</v>
      </c>
      <c r="D2151" s="56"/>
      <c r="E2151" s="52" t="s">
        <v>4261</v>
      </c>
      <c r="F2151" s="199" t="s">
        <v>3519</v>
      </c>
      <c r="G2151" s="198">
        <v>1</v>
      </c>
      <c r="H2151" s="207">
        <v>180</v>
      </c>
      <c r="I2151" s="172">
        <f>TRUNC(G2151*H2151,2)</f>
        <v>180</v>
      </c>
    </row>
    <row r="2152" spans="2:9">
      <c r="B2152" s="202"/>
      <c r="C2152" s="203"/>
      <c r="D2152" s="203"/>
      <c r="E2152" s="204"/>
      <c r="F2152" s="203"/>
      <c r="G2152" s="183"/>
      <c r="H2152" s="205"/>
      <c r="I2152" s="206"/>
    </row>
    <row r="2153" spans="2:9" ht="15">
      <c r="B2153" s="164" t="s">
        <v>4226</v>
      </c>
      <c r="C2153" s="59"/>
      <c r="D2153" s="59"/>
      <c r="E2153" s="46" t="s">
        <v>4122</v>
      </c>
      <c r="F2153" s="47" t="s">
        <v>53</v>
      </c>
      <c r="G2153" s="165"/>
      <c r="H2153" s="166"/>
      <c r="I2153" s="167">
        <f>SUM(I2154:I2156)</f>
        <v>264.3</v>
      </c>
    </row>
    <row r="2154" spans="2:9">
      <c r="B2154" s="156" t="s">
        <v>3567</v>
      </c>
      <c r="C2154" s="157" t="s">
        <v>3565</v>
      </c>
      <c r="D2154" s="56">
        <v>88316</v>
      </c>
      <c r="E2154" s="168" t="str">
        <f>IF($D2154&lt;&gt;"",VLOOKUP($D2154,'SINAPI JANEIRO-2022'!$A$1:G114478,2,FALSE),"")</f>
        <v>SERVENTE COM ENCARGOS COMPLEMENTARES</v>
      </c>
      <c r="F2154" s="169" t="str">
        <f>IF($D2154&lt;&gt;"",VLOOKUP($D2154,'SINAPI JANEIRO-2022'!$1:$1048576,3,FALSE),"")</f>
        <v>H</v>
      </c>
      <c r="G2154" s="198">
        <v>1</v>
      </c>
      <c r="H2154" s="171">
        <f>IF($D2154&lt;&gt;"",VLOOKUP($D2154,'SINAPI JANEIRO-2022'!$1:$1048576,4,FALSE),"")</f>
        <v>15.16</v>
      </c>
      <c r="I2154" s="172">
        <f t="shared" ref="I2154:I2155" si="373">TRUNC(G2154*H2154,2)</f>
        <v>15.16</v>
      </c>
    </row>
    <row r="2155" spans="2:9" ht="14.25" customHeight="1">
      <c r="B2155" s="156" t="s">
        <v>3567</v>
      </c>
      <c r="C2155" s="157" t="s">
        <v>3565</v>
      </c>
      <c r="D2155" s="56">
        <v>88317</v>
      </c>
      <c r="E2155" s="168" t="str">
        <f>IF($D2155&lt;&gt;"",VLOOKUP($D2155,'SINAPI JANEIRO-2022'!$A$1:G114479,2,FALSE),"")</f>
        <v>SOLDADOR COM ENCARGOS COMPLEMENTARES</v>
      </c>
      <c r="F2155" s="169" t="str">
        <f>IF($D2155&lt;&gt;"",VLOOKUP($D2155,'SINAPI JANEIRO-2022'!$1:$1048576,3,FALSE),"")</f>
        <v>H</v>
      </c>
      <c r="G2155" s="198">
        <v>2</v>
      </c>
      <c r="H2155" s="171">
        <f>IF($D2155&lt;&gt;"",VLOOKUP($D2155,'SINAPI JANEIRO-2022'!$1:$1048576,4,FALSE),"")</f>
        <v>19.57</v>
      </c>
      <c r="I2155" s="172">
        <f t="shared" si="373"/>
        <v>39.14</v>
      </c>
    </row>
    <row r="2156" spans="2:9" ht="15" customHeight="1">
      <c r="B2156" s="156" t="s">
        <v>3576</v>
      </c>
      <c r="C2156" s="157" t="s">
        <v>3577</v>
      </c>
      <c r="D2156" s="56"/>
      <c r="E2156" s="52" t="s">
        <v>4262</v>
      </c>
      <c r="F2156" s="199" t="s">
        <v>3519</v>
      </c>
      <c r="G2156" s="198">
        <v>1</v>
      </c>
      <c r="H2156" s="207">
        <v>210</v>
      </c>
      <c r="I2156" s="172">
        <f>TRUNC(G2156*H2156,2)</f>
        <v>210</v>
      </c>
    </row>
    <row r="2157" spans="2:9">
      <c r="B2157" s="163"/>
      <c r="C2157" s="157"/>
      <c r="D2157" s="158"/>
      <c r="E2157" s="159"/>
      <c r="F2157" s="157"/>
      <c r="G2157" s="160"/>
      <c r="H2157" s="161"/>
      <c r="I2157" s="162"/>
    </row>
    <row r="2158" spans="2:9" ht="38.25">
      <c r="B2158" s="164" t="s">
        <v>4227</v>
      </c>
      <c r="C2158" s="59"/>
      <c r="D2158" s="59"/>
      <c r="E2158" s="46" t="s">
        <v>4228</v>
      </c>
      <c r="F2158" s="47" t="s">
        <v>134</v>
      </c>
      <c r="G2158" s="165"/>
      <c r="H2158" s="166"/>
      <c r="I2158" s="167">
        <f>SUM(I2159:I2161)</f>
        <v>5.9499999999999993</v>
      </c>
    </row>
    <row r="2159" spans="2:9">
      <c r="B2159" s="156" t="s">
        <v>3573</v>
      </c>
      <c r="C2159" s="157" t="s">
        <v>3565</v>
      </c>
      <c r="D2159" s="56">
        <v>88315</v>
      </c>
      <c r="E2159" s="168" t="str">
        <f>IF($D2159&lt;&gt;"",VLOOKUP($D2159,'SINAPI JANEIRO-2022'!$A$1:G114483,2,FALSE),"")</f>
        <v>SERRALHEIRO COM ENCARGOS COMPLEMENTARES</v>
      </c>
      <c r="F2159" s="169" t="str">
        <f>IF($D2159&lt;&gt;"",VLOOKUP($D2159,'SINAPI JANEIRO-2022'!$1:$1048576,3,FALSE),"")</f>
        <v>H</v>
      </c>
      <c r="G2159" s="198">
        <v>0.05</v>
      </c>
      <c r="H2159" s="171">
        <f>IF($D2159&lt;&gt;"",VLOOKUP($D2159,'SINAPI JANEIRO-2022'!$1:$1048576,4,FALSE),"")</f>
        <v>18.75</v>
      </c>
      <c r="I2159" s="172">
        <f t="shared" ref="I2159:I2160" si="374">TRUNC(G2159*H2159,2)</f>
        <v>0.93</v>
      </c>
    </row>
    <row r="2160" spans="2:9">
      <c r="B2160" s="156" t="s">
        <v>3573</v>
      </c>
      <c r="C2160" s="157" t="s">
        <v>3565</v>
      </c>
      <c r="D2160" s="56">
        <v>88317</v>
      </c>
      <c r="E2160" s="168" t="str">
        <f>IF($D2160&lt;&gt;"",VLOOKUP($D2160,'SINAPI JANEIRO-2022'!$A$1:G114484,2,FALSE),"")</f>
        <v>SOLDADOR COM ENCARGOS COMPLEMENTARES</v>
      </c>
      <c r="F2160" s="169" t="str">
        <f>IF($D2160&lt;&gt;"",VLOOKUP($D2160,'SINAPI JANEIRO-2022'!$1:$1048576,3,FALSE),"")</f>
        <v>H</v>
      </c>
      <c r="G2160" s="198">
        <v>0.05</v>
      </c>
      <c r="H2160" s="171">
        <f>IF($D2160&lt;&gt;"",VLOOKUP($D2160,'SINAPI JANEIRO-2022'!$1:$1048576,4,FALSE),"")</f>
        <v>19.57</v>
      </c>
      <c r="I2160" s="172">
        <f t="shared" si="374"/>
        <v>0.97</v>
      </c>
    </row>
    <row r="2161" spans="2:9" ht="38.25">
      <c r="B2161" s="156" t="s">
        <v>3576</v>
      </c>
      <c r="C2161" s="157" t="s">
        <v>3577</v>
      </c>
      <c r="D2161" s="56"/>
      <c r="E2161" s="52" t="s">
        <v>4263</v>
      </c>
      <c r="F2161" s="199" t="s">
        <v>134</v>
      </c>
      <c r="G2161" s="198">
        <v>1</v>
      </c>
      <c r="H2161" s="207">
        <v>4.05</v>
      </c>
      <c r="I2161" s="172">
        <f>TRUNC(G2161*H2161,2)</f>
        <v>4.05</v>
      </c>
    </row>
    <row r="2162" spans="2:9">
      <c r="B2162" s="236"/>
      <c r="C2162" s="237"/>
      <c r="D2162" s="237"/>
      <c r="E2162" s="238"/>
      <c r="F2162" s="237"/>
      <c r="G2162" s="239"/>
      <c r="H2162" s="240"/>
      <c r="I2162" s="241"/>
    </row>
    <row r="2163" spans="2:9" ht="15">
      <c r="B2163" s="164" t="s">
        <v>4229</v>
      </c>
      <c r="C2163" s="59"/>
      <c r="D2163" s="59"/>
      <c r="E2163" s="46" t="s">
        <v>4123</v>
      </c>
      <c r="F2163" s="47" t="s">
        <v>53</v>
      </c>
      <c r="G2163" s="165"/>
      <c r="H2163" s="166"/>
      <c r="I2163" s="167">
        <f>SUM(I2164:I2166)</f>
        <v>662.55</v>
      </c>
    </row>
    <row r="2164" spans="2:9">
      <c r="B2164" s="156" t="s">
        <v>3573</v>
      </c>
      <c r="C2164" s="157" t="s">
        <v>3565</v>
      </c>
      <c r="D2164" s="56">
        <v>88315</v>
      </c>
      <c r="E2164" s="168" t="str">
        <f>IF($D2164&lt;&gt;"",VLOOKUP($D2164,'SINAPI JANEIRO-2022'!$A$1:G114488,2,FALSE),"")</f>
        <v>SERRALHEIRO COM ENCARGOS COMPLEMENTARES</v>
      </c>
      <c r="F2164" s="169" t="str">
        <f>IF($D2164&lt;&gt;"",VLOOKUP($D2164,'SINAPI JANEIRO-2022'!$1:$1048576,3,FALSE),"")</f>
        <v>H</v>
      </c>
      <c r="G2164" s="198">
        <v>3</v>
      </c>
      <c r="H2164" s="171">
        <f>IF($D2164&lt;&gt;"",VLOOKUP($D2164,'SINAPI JANEIRO-2022'!$1:$1048576,4,FALSE),"")</f>
        <v>18.75</v>
      </c>
      <c r="I2164" s="172">
        <f t="shared" ref="I2164:I2165" si="375">TRUNC(G2164*H2164,2)</f>
        <v>56.25</v>
      </c>
    </row>
    <row r="2165" spans="2:9" ht="14.25" customHeight="1">
      <c r="B2165" s="156" t="s">
        <v>3573</v>
      </c>
      <c r="C2165" s="157" t="s">
        <v>3565</v>
      </c>
      <c r="D2165" s="56">
        <v>88251</v>
      </c>
      <c r="E2165" s="168" t="str">
        <f>IF($D2165&lt;&gt;"",VLOOKUP($D2165,'SINAPI JANEIRO-2022'!$A$1:G114489,2,FALSE),"")</f>
        <v>AUXILIAR DE SERRALHEIRO COM ENCARGOS COMPLEMENTARES</v>
      </c>
      <c r="F2165" s="169" t="str">
        <f>IF($D2165&lt;&gt;"",VLOOKUP($D2165,'SINAPI JANEIRO-2022'!$1:$1048576,3,FALSE),"")</f>
        <v>H</v>
      </c>
      <c r="G2165" s="198">
        <v>6</v>
      </c>
      <c r="H2165" s="171">
        <f>IF($D2165&lt;&gt;"",VLOOKUP($D2165,'SINAPI JANEIRO-2022'!$1:$1048576,4,FALSE),"")</f>
        <v>16.05</v>
      </c>
      <c r="I2165" s="172">
        <f t="shared" si="375"/>
        <v>96.3</v>
      </c>
    </row>
    <row r="2166" spans="2:9" ht="15" customHeight="1">
      <c r="B2166" s="156" t="s">
        <v>3576</v>
      </c>
      <c r="C2166" s="157" t="s">
        <v>3577</v>
      </c>
      <c r="D2166" s="56"/>
      <c r="E2166" s="52" t="s">
        <v>4264</v>
      </c>
      <c r="F2166" s="199" t="s">
        <v>3572</v>
      </c>
      <c r="G2166" s="198">
        <v>6</v>
      </c>
      <c r="H2166" s="207">
        <v>85</v>
      </c>
      <c r="I2166" s="172">
        <f>TRUNC(G2166*H2166,2)</f>
        <v>510</v>
      </c>
    </row>
    <row r="2167" spans="2:9">
      <c r="B2167" s="163"/>
      <c r="C2167" s="157"/>
      <c r="D2167" s="158"/>
      <c r="E2167" s="159"/>
      <c r="F2167" s="157"/>
      <c r="G2167" s="160"/>
      <c r="H2167" s="161"/>
      <c r="I2167" s="162"/>
    </row>
    <row r="2168" spans="2:9" ht="25.5" customHeight="1">
      <c r="B2168" s="163"/>
      <c r="C2168" s="157"/>
      <c r="D2168" s="158"/>
      <c r="E2168" s="159"/>
      <c r="F2168" s="157"/>
      <c r="G2168" s="160"/>
      <c r="H2168" s="161"/>
      <c r="I2168" s="162"/>
    </row>
    <row r="2169" spans="2:9" ht="15">
      <c r="B2169" s="164" t="s">
        <v>8309</v>
      </c>
      <c r="C2169" s="59"/>
      <c r="D2169" s="59"/>
      <c r="E2169" s="46" t="s">
        <v>12706</v>
      </c>
      <c r="F2169" s="47" t="s">
        <v>149</v>
      </c>
      <c r="G2169" s="165" t="s">
        <v>3925</v>
      </c>
      <c r="H2169" s="48"/>
      <c r="I2169" s="167">
        <f>SUM(I2170:I2171)</f>
        <v>3.25</v>
      </c>
    </row>
    <row r="2170" spans="2:9" ht="25.5">
      <c r="B2170" s="49" t="s">
        <v>3576</v>
      </c>
      <c r="C2170" s="50" t="s">
        <v>3565</v>
      </c>
      <c r="D2170" s="54">
        <v>3</v>
      </c>
      <c r="E2170" s="168" t="str">
        <f>IF($D2170&lt;&gt;"",VLOOKUP($D2170,'SINAPI JANEIRO-2022'!$A$1:G114511,2,FALSE),"")</f>
        <v>ACIDO CLORIDRICO / ACIDO MURIATICO, DILUICAO 10% A 12% PARA USO EM LIMPEZA</v>
      </c>
      <c r="F2170" s="169" t="str">
        <f>IF($D2170&lt;&gt;"",VLOOKUP($D2170,'SINAPI JANEIRO-2022'!$1:$1048576,3,FALSE),"")</f>
        <v xml:space="preserve">L     </v>
      </c>
      <c r="G2170" s="170">
        <v>0.05</v>
      </c>
      <c r="H2170" s="171">
        <f>IF($D2170&lt;&gt;"",VLOOKUP($D2170,'SINAPI JANEIRO-2022'!$1:$1048576,4,FALSE),"")</f>
        <v>10.63</v>
      </c>
      <c r="I2170" s="172">
        <f t="shared" ref="I2170:I2171" si="376">TRUNC(G2170*H2170,2)</f>
        <v>0.53</v>
      </c>
    </row>
    <row r="2171" spans="2:9">
      <c r="B2171" s="49" t="s">
        <v>3573</v>
      </c>
      <c r="C2171" s="50" t="s">
        <v>3565</v>
      </c>
      <c r="D2171" s="54">
        <v>88316</v>
      </c>
      <c r="E2171" s="168" t="str">
        <f>IF($D2171&lt;&gt;"",VLOOKUP($D2171,'SINAPI JANEIRO-2022'!$A$1:G114512,2,FALSE),"")</f>
        <v>SERVENTE COM ENCARGOS COMPLEMENTARES</v>
      </c>
      <c r="F2171" s="169" t="str">
        <f>IF($D2171&lt;&gt;"",VLOOKUP($D2171,'SINAPI JANEIRO-2022'!$1:$1048576,3,FALSE),"")</f>
        <v>H</v>
      </c>
      <c r="G2171" s="170">
        <v>0.18</v>
      </c>
      <c r="H2171" s="171">
        <f>IF($D2171&lt;&gt;"",VLOOKUP($D2171,'SINAPI JANEIRO-2022'!$1:$1048576,4,FALSE),"")</f>
        <v>15.16</v>
      </c>
      <c r="I2171" s="172">
        <f t="shared" si="376"/>
        <v>2.72</v>
      </c>
    </row>
    <row r="2172" spans="2:9" ht="14.25" customHeight="1"/>
    <row r="2173" spans="2:9" ht="25.5" customHeight="1">
      <c r="B2173" s="164" t="s">
        <v>11207</v>
      </c>
      <c r="C2173" s="59"/>
      <c r="D2173" s="59"/>
      <c r="E2173" s="46" t="s">
        <v>12129</v>
      </c>
      <c r="F2173" s="47" t="s">
        <v>1043</v>
      </c>
      <c r="G2173" s="165" t="s">
        <v>3925</v>
      </c>
      <c r="H2173" s="48"/>
      <c r="I2173" s="167">
        <f>SUM(I2174:K2179)</f>
        <v>208.48000000000002</v>
      </c>
    </row>
    <row r="2174" spans="2:9">
      <c r="B2174" s="49" t="s">
        <v>3573</v>
      </c>
      <c r="C2174" s="50" t="s">
        <v>3565</v>
      </c>
      <c r="D2174" s="54">
        <v>88309</v>
      </c>
      <c r="E2174" s="168" t="str">
        <f>IF($D2174&lt;&gt;"",VLOOKUP($D2174,'SINAPI JANEIRO-2022'!$A$1:G114515,2,FALSE),"")</f>
        <v>PEDREIRO COM ENCARGOS COMPLEMENTARES</v>
      </c>
      <c r="F2174" s="169" t="str">
        <f>IF($D2174&lt;&gt;"",VLOOKUP($D2174,'SINAPI JANEIRO-2022'!$1:$1048576,3,FALSE),"")</f>
        <v>H</v>
      </c>
      <c r="G2174" s="170">
        <v>0.7</v>
      </c>
      <c r="H2174" s="171">
        <f>IF($D2174&lt;&gt;"",VLOOKUP($D2174,'SINAPI JANEIRO-2022'!$1:$1048576,4,FALSE),"")</f>
        <v>18.86</v>
      </c>
      <c r="I2174" s="172">
        <f t="shared" ref="I2174:I2175" si="377">TRUNC(G2174*H2174,2)</f>
        <v>13.2</v>
      </c>
    </row>
    <row r="2175" spans="2:9">
      <c r="B2175" s="49" t="s">
        <v>3573</v>
      </c>
      <c r="C2175" s="50" t="s">
        <v>3565</v>
      </c>
      <c r="D2175" s="54">
        <v>88316</v>
      </c>
      <c r="E2175" s="168" t="str">
        <f>IF($D2175&lt;&gt;"",VLOOKUP($D2175,'SINAPI JANEIRO-2022'!$A$1:G114516,2,FALSE),"")</f>
        <v>SERVENTE COM ENCARGOS COMPLEMENTARES</v>
      </c>
      <c r="F2175" s="169" t="str">
        <f>IF($D2175&lt;&gt;"",VLOOKUP($D2175,'SINAPI JANEIRO-2022'!$1:$1048576,3,FALSE),"")</f>
        <v>H</v>
      </c>
      <c r="G2175" s="170">
        <v>6.57</v>
      </c>
      <c r="H2175" s="171">
        <f>IF($D2175&lt;&gt;"",VLOOKUP($D2175,'SINAPI JANEIRO-2022'!$1:$1048576,4,FALSE),"")</f>
        <v>15.16</v>
      </c>
      <c r="I2175" s="172">
        <f t="shared" si="377"/>
        <v>99.6</v>
      </c>
    </row>
    <row r="2176" spans="2:9" ht="25.5">
      <c r="B2176" s="49" t="s">
        <v>3573</v>
      </c>
      <c r="C2176" s="50" t="s">
        <v>3565</v>
      </c>
      <c r="D2176" s="54">
        <v>5795</v>
      </c>
      <c r="E2176" s="168" t="str">
        <f>IF($D2176&lt;&gt;"",VLOOKUP($D2176,'SINAPI JANEIRO-2022'!$A$1:G114517,2,FALSE),"")</f>
        <v>MARTELETE OU ROMPEDOR PNEUMÁTICO MANUAL, 28 KG, COM SILENCIADOR - CHP DIURNO. AF_07/2016</v>
      </c>
      <c r="F2176" s="169" t="str">
        <f>IF($D2176&lt;&gt;"",VLOOKUP($D2176,'SINAPI JANEIRO-2022'!$1:$1048576,3,FALSE),"")</f>
        <v>CHP</v>
      </c>
      <c r="G2176" s="170">
        <v>3.24</v>
      </c>
      <c r="H2176" s="171">
        <f>IF($D2176&lt;&gt;"",VLOOKUP($D2176,'SINAPI JANEIRO-2022'!$1:$1048576,4,FALSE),"")</f>
        <v>16.05</v>
      </c>
      <c r="I2176" s="172">
        <f t="shared" ref="I2176:I2177" si="378">TRUNC(G2176*H2176,2)</f>
        <v>52</v>
      </c>
    </row>
    <row r="2177" spans="2:9" ht="25.5">
      <c r="B2177" s="49" t="s">
        <v>3573</v>
      </c>
      <c r="C2177" s="50" t="s">
        <v>3565</v>
      </c>
      <c r="D2177" s="54">
        <v>5952</v>
      </c>
      <c r="E2177" s="168" t="str">
        <f>IF($D2177&lt;&gt;"",VLOOKUP($D2177,'SINAPI JANEIRO-2022'!$A$1:G114518,2,FALSE),"")</f>
        <v>MARTELETE OU ROMPEDOR PNEUMÁTICO MANUAL, 28 KG, COM SILENCIADOR - CHI DIURNO. AF_07/2016</v>
      </c>
      <c r="F2177" s="169" t="str">
        <f>IF($D2177&lt;&gt;"",VLOOKUP($D2177,'SINAPI JANEIRO-2022'!$1:$1048576,3,FALSE),"")</f>
        <v>CHI</v>
      </c>
      <c r="G2177" s="170">
        <v>0.92</v>
      </c>
      <c r="H2177" s="171">
        <f>IF($D2177&lt;&gt;"",VLOOKUP($D2177,'SINAPI JANEIRO-2022'!$1:$1048576,4,FALSE),"")</f>
        <v>13.98</v>
      </c>
      <c r="I2177" s="172">
        <f t="shared" si="378"/>
        <v>12.86</v>
      </c>
    </row>
    <row r="2178" spans="2:9" ht="24.75" customHeight="1">
      <c r="B2178" s="49" t="s">
        <v>3573</v>
      </c>
      <c r="C2178" s="50" t="s">
        <v>3565</v>
      </c>
      <c r="D2178" s="54">
        <v>100981</v>
      </c>
      <c r="E2178" s="168" t="str">
        <f>IF($D2178&lt;&gt;"",VLOOKUP($D2178,'SINAPI JANEIRO-2022'!$A$1:G114519,2,FALSE),"")</f>
        <v>CARGA, MANOBRA E DESCARGA DE ENTULHO EM CAMINHÃO BASCULANTE 6 M³ - CARGA COM ESCAVADEIRA HIDRÁULICA  (CAÇAMBA DE 0,80 M³ / 111 HP) E DESCARGA LIVRE (UNIDADE: M3). AF_07/2020</v>
      </c>
      <c r="F2178" s="169" t="str">
        <f>IF($D2178&lt;&gt;"",VLOOKUP($D2178,'SINAPI JANEIRO-2022'!$1:$1048576,3,FALSE),"")</f>
        <v>M3</v>
      </c>
      <c r="G2178" s="170">
        <v>1</v>
      </c>
      <c r="H2178" s="171">
        <f>IF($D2178&lt;&gt;"",VLOOKUP($D2178,'SINAPI JANEIRO-2022'!$1:$1048576,4,FALSE),"")</f>
        <v>7.42</v>
      </c>
      <c r="I2178" s="172">
        <f t="shared" ref="I2178:I2179" si="379">TRUNC(G2178*H2178,2)</f>
        <v>7.42</v>
      </c>
    </row>
    <row r="2179" spans="2:9" ht="38.25">
      <c r="B2179" s="49" t="s">
        <v>3573</v>
      </c>
      <c r="C2179" s="50" t="s">
        <v>3565</v>
      </c>
      <c r="D2179" s="54">
        <v>97914</v>
      </c>
      <c r="E2179" s="168" t="str">
        <f>IF($D2179&lt;&gt;"",VLOOKUP($D2179,'SINAPI JANEIRO-2022'!$A$1:G114520,2,FALSE),"")</f>
        <v>TRANSPORTE COM CAMINHÃO BASCULANTE DE 6 M³, EM VIA URBANA PAVIMENTADA, DMT ATÉ 30 KM (UNIDADE: M3XKM). AF_07/2020</v>
      </c>
      <c r="F2179" s="169" t="str">
        <f>IF($D2179&lt;&gt;"",VLOOKUP($D2179,'SINAPI JANEIRO-2022'!$1:$1048576,3,FALSE),"")</f>
        <v>M3XKM</v>
      </c>
      <c r="G2179" s="170">
        <v>10</v>
      </c>
      <c r="H2179" s="171">
        <f>IF($D2179&lt;&gt;"",VLOOKUP($D2179,'SINAPI JANEIRO-2022'!$1:$1048576,4,FALSE),"")</f>
        <v>2.34</v>
      </c>
      <c r="I2179" s="172">
        <f t="shared" si="379"/>
        <v>23.4</v>
      </c>
    </row>
    <row r="2182" spans="2:9" ht="18">
      <c r="B2182" s="254" t="s">
        <v>11870</v>
      </c>
      <c r="C2182" s="255"/>
      <c r="D2182" s="255"/>
      <c r="E2182" s="255"/>
      <c r="F2182" s="255"/>
      <c r="G2182" s="255"/>
      <c r="H2182" s="255"/>
      <c r="I2182" s="256"/>
    </row>
    <row r="2184" spans="2:9" ht="25.5">
      <c r="B2184" s="359" t="s">
        <v>12026</v>
      </c>
      <c r="C2184" s="360"/>
      <c r="D2184" s="360"/>
      <c r="E2184" s="46" t="s">
        <v>11872</v>
      </c>
      <c r="F2184" s="360" t="s">
        <v>1</v>
      </c>
      <c r="G2184" s="361"/>
      <c r="H2184" s="362"/>
      <c r="I2184" s="363">
        <f>TRUNC(SUM(I2185:I2188),2)</f>
        <v>436.2</v>
      </c>
    </row>
    <row r="2185" spans="2:9" ht="12.75">
      <c r="B2185" s="364" t="s">
        <v>3567</v>
      </c>
      <c r="C2185" s="364" t="s">
        <v>3565</v>
      </c>
      <c r="D2185" s="365">
        <v>88247</v>
      </c>
      <c r="E2185" s="168" t="str">
        <f>IF($D2185&lt;&gt;"",VLOOKUP($D2185,'SINAPI JANEIRO-2022'!$A$1:G114549,2,FALSE),"")</f>
        <v>AUXILIAR DE ELETRICISTA COM ENCARGOS COMPLEMENTARES</v>
      </c>
      <c r="F2185" s="169" t="str">
        <f>IF($D2185&lt;&gt;"",VLOOKUP($D2185,'SINAPI JANEIRO-2022'!$1:$1048576,3,FALSE),"")</f>
        <v>H</v>
      </c>
      <c r="G2185" s="368">
        <v>0.5</v>
      </c>
      <c r="H2185" s="171">
        <f>IF($D2185&lt;&gt;"",VLOOKUP($D2185,'SINAPI JANEIRO-2022'!$1:$1048576,4,FALSE),"")</f>
        <v>15.19</v>
      </c>
      <c r="I2185" s="369">
        <f t="shared" ref="I2185:I2187" si="380">TRUNC(H2185*G2185,2)</f>
        <v>7.59</v>
      </c>
    </row>
    <row r="2186" spans="2:9" ht="12.75">
      <c r="B2186" s="364" t="s">
        <v>3567</v>
      </c>
      <c r="C2186" s="364" t="s">
        <v>3565</v>
      </c>
      <c r="D2186" s="365">
        <v>88264</v>
      </c>
      <c r="E2186" s="168" t="str">
        <f>IF($D2186&lt;&gt;"",VLOOKUP($D2186,'SINAPI JANEIRO-2022'!$A$1:G114550,2,FALSE),"")</f>
        <v>ELETRICISTA COM ENCARGOS COMPLEMENTARES</v>
      </c>
      <c r="F2186" s="169" t="str">
        <f>IF($D2186&lt;&gt;"",VLOOKUP($D2186,'SINAPI JANEIRO-2022'!$1:$1048576,3,FALSE),"")</f>
        <v>H</v>
      </c>
      <c r="G2186" s="368">
        <v>0.5</v>
      </c>
      <c r="H2186" s="171">
        <f>IF($D2186&lt;&gt;"",VLOOKUP($D2186,'SINAPI JANEIRO-2022'!$1:$1048576,4,FALSE),"")</f>
        <v>19.53</v>
      </c>
      <c r="I2186" s="369">
        <f t="shared" si="380"/>
        <v>9.76</v>
      </c>
    </row>
    <row r="2187" spans="2:9" ht="25.5">
      <c r="B2187" s="364" t="s">
        <v>3567</v>
      </c>
      <c r="C2187" s="364" t="s">
        <v>3565</v>
      </c>
      <c r="D2187" s="365">
        <v>1579</v>
      </c>
      <c r="E2187" s="168" t="str">
        <f>IF($D2187&lt;&gt;"",VLOOKUP($D2187,'SINAPI JANEIRO-2022'!$A$1:G114551,2,FALSE),"")</f>
        <v>TERMINAL A COMPRESSAO EM COBRE ESTANHADO PARA CABO 70 MM2, 1 FURO E 1 COMPRESSAO, PARA PARAFUSO DE FIXACAO M10</v>
      </c>
      <c r="F2187" s="169" t="str">
        <f>IF($D2187&lt;&gt;"",VLOOKUP($D2187,'SINAPI JANEIRO-2022'!$1:$1048576,3,FALSE),"")</f>
        <v xml:space="preserve">UN    </v>
      </c>
      <c r="G2187" s="368">
        <v>3</v>
      </c>
      <c r="H2187" s="171">
        <f>IF($D2187&lt;&gt;"",VLOOKUP($D2187,'SINAPI JANEIRO-2022'!$1:$1048576,4,FALSE),"")</f>
        <v>5.51</v>
      </c>
      <c r="I2187" s="369">
        <f t="shared" si="380"/>
        <v>16.53</v>
      </c>
    </row>
    <row r="2188" spans="2:9" ht="25.5">
      <c r="B2188" s="364" t="s">
        <v>3567</v>
      </c>
      <c r="C2188" s="364" t="s">
        <v>3565</v>
      </c>
      <c r="D2188" s="365">
        <v>2374</v>
      </c>
      <c r="E2188" s="168" t="str">
        <f>IF($D2188&lt;&gt;"",VLOOKUP($D2188,'SINAPI JANEIRO-2022'!$A$1:G114552,2,FALSE),"")</f>
        <v>DISJUNTOR TERMOMAGNETICO TRIPOLAR 150 A / 600 V, TIPO FXD / ICC - 35 KA</v>
      </c>
      <c r="F2188" s="169" t="str">
        <f>IF($D2188&lt;&gt;"",VLOOKUP($D2188,'SINAPI JANEIRO-2022'!$1:$1048576,3,FALSE),"")</f>
        <v xml:space="preserve">UN    </v>
      </c>
      <c r="G2188" s="368">
        <v>1</v>
      </c>
      <c r="H2188" s="171">
        <f>IF($D2188&lt;&gt;"",VLOOKUP($D2188,'SINAPI JANEIRO-2022'!$1:$1048576,4,FALSE),"")</f>
        <v>402.32</v>
      </c>
      <c r="I2188" s="369">
        <f t="shared" ref="I2188" si="381">TRUNC(H2188*G2188,2)</f>
        <v>402.32</v>
      </c>
    </row>
    <row r="2189" spans="2:9" ht="25.5">
      <c r="B2189" s="359" t="s">
        <v>11871</v>
      </c>
      <c r="C2189" s="360"/>
      <c r="D2189" s="360"/>
      <c r="E2189" s="46" t="s">
        <v>11872</v>
      </c>
      <c r="F2189" s="360" t="s">
        <v>1</v>
      </c>
      <c r="G2189" s="361"/>
      <c r="H2189" s="362"/>
      <c r="I2189" s="363">
        <f>TRUNC(SUM(I2190:I2192),2)</f>
        <v>191.07</v>
      </c>
    </row>
    <row r="2190" spans="2:9" ht="12.75">
      <c r="B2190" s="364" t="s">
        <v>3567</v>
      </c>
      <c r="C2190" s="364" t="s">
        <v>3565</v>
      </c>
      <c r="D2190" s="365">
        <v>88247</v>
      </c>
      <c r="E2190" s="168" t="str">
        <f>IF($D2190&lt;&gt;"",VLOOKUP($D2190,'SINAPI JANEIRO-2022'!$A$1:G114555,2,FALSE),"")</f>
        <v>AUXILIAR DE ELETRICISTA COM ENCARGOS COMPLEMENTARES</v>
      </c>
      <c r="F2190" s="169" t="str">
        <f>IF($D2190&lt;&gt;"",VLOOKUP($D2190,'SINAPI JANEIRO-2022'!$1:$1048576,3,FALSE),"")</f>
        <v>H</v>
      </c>
      <c r="G2190" s="368">
        <v>0.4</v>
      </c>
      <c r="H2190" s="171">
        <f>IF($D2190&lt;&gt;"",VLOOKUP($D2190,'SINAPI JANEIRO-2022'!$1:$1048576,4,FALSE),"")</f>
        <v>15.19</v>
      </c>
      <c r="I2190" s="369">
        <f t="shared" ref="I2190:I2192" si="382">TRUNC(H2190*G2190,2)</f>
        <v>6.07</v>
      </c>
    </row>
    <row r="2191" spans="2:9" ht="12.75">
      <c r="B2191" s="364" t="s">
        <v>3567</v>
      </c>
      <c r="C2191" s="364" t="s">
        <v>3565</v>
      </c>
      <c r="D2191" s="365">
        <v>88264</v>
      </c>
      <c r="E2191" s="168" t="str">
        <f>IF($D2191&lt;&gt;"",VLOOKUP($D2191,'SINAPI JANEIRO-2022'!$A$1:G114556,2,FALSE),"")</f>
        <v>ELETRICISTA COM ENCARGOS COMPLEMENTARES</v>
      </c>
      <c r="F2191" s="169" t="str">
        <f>IF($D2191&lt;&gt;"",VLOOKUP($D2191,'SINAPI JANEIRO-2022'!$1:$1048576,3,FALSE),"")</f>
        <v>H</v>
      </c>
      <c r="G2191" s="368">
        <v>0.4</v>
      </c>
      <c r="H2191" s="171">
        <f>IF($D2191&lt;&gt;"",VLOOKUP($D2191,'SINAPI JANEIRO-2022'!$1:$1048576,4,FALSE),"")</f>
        <v>19.53</v>
      </c>
      <c r="I2191" s="369">
        <f t="shared" si="382"/>
        <v>7.81</v>
      </c>
    </row>
    <row r="2192" spans="2:9" ht="25.5">
      <c r="B2192" s="364" t="s">
        <v>3567</v>
      </c>
      <c r="C2192" s="364" t="s">
        <v>3565</v>
      </c>
      <c r="D2192" s="365">
        <v>39468</v>
      </c>
      <c r="E2192" s="168" t="str">
        <f>IF($D2192&lt;&gt;"",VLOOKUP($D2192,'SINAPI JANEIRO-2022'!$A$1:G114557,2,FALSE),"")</f>
        <v>DISPOSITIVO DPS CLASSE II, 1 POLO, TENSAO MAXIMA DE 175 V, CORRENTE MAXIMA DE *90* KA (TIPO AC)</v>
      </c>
      <c r="F2192" s="169" t="str">
        <f>IF($D2192&lt;&gt;"",VLOOKUP($D2192,'SINAPI JANEIRO-2022'!$1:$1048576,3,FALSE),"")</f>
        <v xml:space="preserve">UN    </v>
      </c>
      <c r="G2192" s="368">
        <v>1</v>
      </c>
      <c r="H2192" s="171">
        <f>IF($D2192&lt;&gt;"",VLOOKUP($D2192,'SINAPI JANEIRO-2022'!$1:$1048576,4,FALSE),"")</f>
        <v>177.19</v>
      </c>
      <c r="I2192" s="369">
        <f t="shared" si="382"/>
        <v>177.19</v>
      </c>
    </row>
    <row r="2193" spans="2:9" ht="14.25" customHeight="1">
      <c r="B2193" s="370"/>
      <c r="C2193" s="370"/>
      <c r="D2193" s="371"/>
      <c r="E2193" s="372"/>
      <c r="F2193" s="373"/>
      <c r="G2193" s="374"/>
      <c r="H2193" s="375"/>
      <c r="I2193" s="376"/>
    </row>
    <row r="2194" spans="2:9" ht="25.5" customHeight="1">
      <c r="B2194" s="359" t="s">
        <v>11873</v>
      </c>
      <c r="C2194" s="360"/>
      <c r="D2194" s="360"/>
      <c r="E2194" s="46" t="s">
        <v>11874</v>
      </c>
      <c r="F2194" s="360" t="s">
        <v>1</v>
      </c>
      <c r="G2194" s="361"/>
      <c r="H2194" s="362"/>
      <c r="I2194" s="363">
        <f>TRUNC(SUM(I2195:I2197),2)</f>
        <v>109.76</v>
      </c>
    </row>
    <row r="2195" spans="2:9" ht="12.75">
      <c r="B2195" s="364" t="s">
        <v>3567</v>
      </c>
      <c r="C2195" s="364" t="s">
        <v>3565</v>
      </c>
      <c r="D2195" s="365">
        <v>88247</v>
      </c>
      <c r="E2195" s="168" t="str">
        <f>IF($D2195&lt;&gt;"",VLOOKUP($D2195,'SINAPI JANEIRO-2022'!$A$1:G114560,2,FALSE),"")</f>
        <v>AUXILIAR DE ELETRICISTA COM ENCARGOS COMPLEMENTARES</v>
      </c>
      <c r="F2195" s="169" t="str">
        <f>IF($D2195&lt;&gt;"",VLOOKUP($D2195,'SINAPI JANEIRO-2022'!$1:$1048576,3,FALSE),"")</f>
        <v>H</v>
      </c>
      <c r="G2195" s="368">
        <v>1</v>
      </c>
      <c r="H2195" s="171">
        <f>IF($D2195&lt;&gt;"",VLOOKUP($D2195,'SINAPI JANEIRO-2022'!$1:$1048576,4,FALSE),"")</f>
        <v>15.19</v>
      </c>
      <c r="I2195" s="369">
        <f t="shared" ref="I2195:I2197" si="383">TRUNC(H2195*G2195,2)</f>
        <v>15.19</v>
      </c>
    </row>
    <row r="2196" spans="2:9" ht="25.5" customHeight="1">
      <c r="B2196" s="364" t="s">
        <v>3567</v>
      </c>
      <c r="C2196" s="364" t="s">
        <v>3565</v>
      </c>
      <c r="D2196" s="365">
        <v>88264</v>
      </c>
      <c r="E2196" s="168" t="str">
        <f>IF($D2196&lt;&gt;"",VLOOKUP($D2196,'SINAPI JANEIRO-2022'!$A$1:G114561,2,FALSE),"")</f>
        <v>ELETRICISTA COM ENCARGOS COMPLEMENTARES</v>
      </c>
      <c r="F2196" s="169" t="str">
        <f>IF($D2196&lt;&gt;"",VLOOKUP($D2196,'SINAPI JANEIRO-2022'!$1:$1048576,3,FALSE),"")</f>
        <v>H</v>
      </c>
      <c r="G2196" s="368">
        <v>1</v>
      </c>
      <c r="H2196" s="171">
        <f>IF($D2196&lt;&gt;"",VLOOKUP($D2196,'SINAPI JANEIRO-2022'!$1:$1048576,4,FALSE),"")</f>
        <v>19.53</v>
      </c>
      <c r="I2196" s="369">
        <f t="shared" si="383"/>
        <v>19.53</v>
      </c>
    </row>
    <row r="2197" spans="2:9" ht="27.75" customHeight="1">
      <c r="B2197" s="364" t="s">
        <v>3576</v>
      </c>
      <c r="C2197" s="364" t="s">
        <v>3577</v>
      </c>
      <c r="D2197" s="365"/>
      <c r="E2197" s="377" t="s">
        <v>11875</v>
      </c>
      <c r="F2197" s="368" t="s">
        <v>1</v>
      </c>
      <c r="G2197" s="368">
        <v>1</v>
      </c>
      <c r="H2197" s="214">
        <v>75.040000000000006</v>
      </c>
      <c r="I2197" s="369">
        <f t="shared" si="383"/>
        <v>75.040000000000006</v>
      </c>
    </row>
    <row r="2198" spans="2:9" ht="12.75">
      <c r="B2198" s="378"/>
      <c r="C2198" s="378"/>
      <c r="D2198" s="379"/>
      <c r="E2198" s="380"/>
      <c r="F2198" s="381"/>
      <c r="G2198" s="381"/>
      <c r="H2198" s="375"/>
      <c r="I2198" s="382"/>
    </row>
    <row r="2199" spans="2:9" ht="12.75">
      <c r="B2199" s="359" t="s">
        <v>11876</v>
      </c>
      <c r="C2199" s="360"/>
      <c r="D2199" s="360"/>
      <c r="E2199" s="46" t="s">
        <v>11877</v>
      </c>
      <c r="F2199" s="360" t="s">
        <v>1</v>
      </c>
      <c r="G2199" s="361"/>
      <c r="H2199" s="362"/>
      <c r="I2199" s="363">
        <f>TRUNC(SUM(I2200:I2202),2)</f>
        <v>82.12</v>
      </c>
    </row>
    <row r="2200" spans="2:9" ht="12.75">
      <c r="B2200" s="364" t="s">
        <v>3567</v>
      </c>
      <c r="C2200" s="364" t="s">
        <v>3565</v>
      </c>
      <c r="D2200" s="365">
        <v>88247</v>
      </c>
      <c r="E2200" s="168" t="str">
        <f>IF($D2200&lt;&gt;"",VLOOKUP($D2200,'SINAPI JANEIRO-2022'!$A$1:G114565,2,FALSE),"")</f>
        <v>AUXILIAR DE ELETRICISTA COM ENCARGOS COMPLEMENTARES</v>
      </c>
      <c r="F2200" s="169" t="str">
        <f>IF($D2200&lt;&gt;"",VLOOKUP($D2200,'SINAPI JANEIRO-2022'!$1:$1048576,3,FALSE),"")</f>
        <v>H</v>
      </c>
      <c r="G2200" s="368">
        <v>1</v>
      </c>
      <c r="H2200" s="171">
        <f>IF($D2200&lt;&gt;"",VLOOKUP($D2200,'SINAPI JANEIRO-2022'!$1:$1048576,4,FALSE),"")</f>
        <v>15.19</v>
      </c>
      <c r="I2200" s="369">
        <f t="shared" ref="I2200:I2202" si="384">TRUNC(H2200*G2200,2)</f>
        <v>15.19</v>
      </c>
    </row>
    <row r="2201" spans="2:9" ht="35.25" customHeight="1">
      <c r="B2201" s="364" t="s">
        <v>3567</v>
      </c>
      <c r="C2201" s="364" t="s">
        <v>3565</v>
      </c>
      <c r="D2201" s="365">
        <v>88264</v>
      </c>
      <c r="E2201" s="168" t="str">
        <f>IF($D2201&lt;&gt;"",VLOOKUP($D2201,'SINAPI JANEIRO-2022'!$A$1:G114566,2,FALSE),"")</f>
        <v>ELETRICISTA COM ENCARGOS COMPLEMENTARES</v>
      </c>
      <c r="F2201" s="169" t="str">
        <f>IF($D2201&lt;&gt;"",VLOOKUP($D2201,'SINAPI JANEIRO-2022'!$1:$1048576,3,FALSE),"")</f>
        <v>H</v>
      </c>
      <c r="G2201" s="368">
        <v>1</v>
      </c>
      <c r="H2201" s="171">
        <f>IF($D2201&lt;&gt;"",VLOOKUP($D2201,'SINAPI JANEIRO-2022'!$1:$1048576,4,FALSE),"")</f>
        <v>19.53</v>
      </c>
      <c r="I2201" s="369">
        <f t="shared" si="384"/>
        <v>19.53</v>
      </c>
    </row>
    <row r="2202" spans="2:9" ht="14.25" customHeight="1">
      <c r="B2202" s="364" t="s">
        <v>3576</v>
      </c>
      <c r="C2202" s="364" t="s">
        <v>3577</v>
      </c>
      <c r="D2202" s="365"/>
      <c r="E2202" s="377" t="s">
        <v>11878</v>
      </c>
      <c r="F2202" s="368" t="s">
        <v>1</v>
      </c>
      <c r="G2202" s="368">
        <v>1</v>
      </c>
      <c r="H2202" s="214">
        <v>47.4</v>
      </c>
      <c r="I2202" s="369">
        <f t="shared" si="384"/>
        <v>47.4</v>
      </c>
    </row>
    <row r="2203" spans="2:9" ht="15" customHeight="1">
      <c r="B2203" s="383"/>
      <c r="C2203" s="383"/>
      <c r="D2203" s="383"/>
      <c r="E2203" s="372"/>
      <c r="F2203" s="373"/>
      <c r="G2203" s="384"/>
      <c r="H2203" s="375"/>
      <c r="I2203" s="385"/>
    </row>
    <row r="2204" spans="2:9" ht="12.75">
      <c r="B2204" s="387"/>
      <c r="C2204" s="364"/>
      <c r="D2204" s="365"/>
      <c r="E2204" s="377"/>
      <c r="F2204" s="368"/>
      <c r="G2204" s="368"/>
      <c r="H2204" s="214"/>
      <c r="I2204" s="388"/>
    </row>
    <row r="2205" spans="2:9" ht="12.75">
      <c r="B2205" s="359" t="s">
        <v>11879</v>
      </c>
      <c r="C2205" s="360"/>
      <c r="D2205" s="360"/>
      <c r="E2205" s="46" t="s">
        <v>11880</v>
      </c>
      <c r="F2205" s="360" t="s">
        <v>1</v>
      </c>
      <c r="G2205" s="361"/>
      <c r="H2205" s="362"/>
      <c r="I2205" s="363">
        <f>TRUNC(SUM(I2206:I2208),2)</f>
        <v>177.12</v>
      </c>
    </row>
    <row r="2206" spans="2:9" ht="12.75">
      <c r="B2206" s="364" t="s">
        <v>3567</v>
      </c>
      <c r="C2206" s="364" t="s">
        <v>3565</v>
      </c>
      <c r="D2206" s="365">
        <v>88247</v>
      </c>
      <c r="E2206" s="168" t="str">
        <f>IF($D2206&lt;&gt;"",VLOOKUP($D2206,'SINAPI JANEIRO-2022'!$A$1:G114575,2,FALSE),"")</f>
        <v>AUXILIAR DE ELETRICISTA COM ENCARGOS COMPLEMENTARES</v>
      </c>
      <c r="F2206" s="169" t="str">
        <f>IF($D2206&lt;&gt;"",VLOOKUP($D2206,'SINAPI JANEIRO-2022'!$1:$1048576,3,FALSE),"")</f>
        <v>H</v>
      </c>
      <c r="G2206" s="368">
        <v>1</v>
      </c>
      <c r="H2206" s="171">
        <f>IF($D2206&lt;&gt;"",VLOOKUP($D2206,'SINAPI JANEIRO-2022'!$1:$1048576,4,FALSE),"")</f>
        <v>15.19</v>
      </c>
      <c r="I2206" s="369">
        <f t="shared" ref="I2206:I2208" si="385">TRUNC(H2206*G2206,2)</f>
        <v>15.19</v>
      </c>
    </row>
    <row r="2207" spans="2:9" ht="12.75">
      <c r="B2207" s="364" t="s">
        <v>3567</v>
      </c>
      <c r="C2207" s="364" t="s">
        <v>3565</v>
      </c>
      <c r="D2207" s="365">
        <v>88264</v>
      </c>
      <c r="E2207" s="168" t="str">
        <f>IF($D2207&lt;&gt;"",VLOOKUP($D2207,'SINAPI JANEIRO-2022'!$A$1:G114576,2,FALSE),"")</f>
        <v>ELETRICISTA COM ENCARGOS COMPLEMENTARES</v>
      </c>
      <c r="F2207" s="169" t="str">
        <f>IF($D2207&lt;&gt;"",VLOOKUP($D2207,'SINAPI JANEIRO-2022'!$1:$1048576,3,FALSE),"")</f>
        <v>H</v>
      </c>
      <c r="G2207" s="368">
        <v>1</v>
      </c>
      <c r="H2207" s="171">
        <f>IF($D2207&lt;&gt;"",VLOOKUP($D2207,'SINAPI JANEIRO-2022'!$1:$1048576,4,FALSE),"")</f>
        <v>19.53</v>
      </c>
      <c r="I2207" s="369">
        <f t="shared" si="385"/>
        <v>19.53</v>
      </c>
    </row>
    <row r="2208" spans="2:9" ht="12.75">
      <c r="B2208" s="364" t="s">
        <v>3576</v>
      </c>
      <c r="C2208" s="364" t="s">
        <v>3577</v>
      </c>
      <c r="D2208" s="365"/>
      <c r="E2208" s="377" t="s">
        <v>11881</v>
      </c>
      <c r="F2208" s="368" t="s">
        <v>1</v>
      </c>
      <c r="G2208" s="368">
        <v>1</v>
      </c>
      <c r="H2208" s="214">
        <v>142.4</v>
      </c>
      <c r="I2208" s="369">
        <f t="shared" si="385"/>
        <v>142.4</v>
      </c>
    </row>
    <row r="2209" spans="2:9" ht="12.75">
      <c r="B2209" s="378"/>
      <c r="C2209" s="378"/>
      <c r="D2209" s="379"/>
      <c r="E2209" s="380"/>
      <c r="F2209" s="381"/>
      <c r="G2209" s="381"/>
      <c r="H2209" s="375"/>
      <c r="I2209" s="382"/>
    </row>
    <row r="2210" spans="2:9" ht="12.75">
      <c r="B2210" s="359" t="s">
        <v>11882</v>
      </c>
      <c r="C2210" s="389"/>
      <c r="D2210" s="389"/>
      <c r="E2210" s="390" t="s">
        <v>11883</v>
      </c>
      <c r="F2210" s="389" t="s">
        <v>11884</v>
      </c>
      <c r="G2210" s="391"/>
      <c r="H2210" s="362"/>
      <c r="I2210" s="363">
        <f>TRUNC(SUM(I2211:I2213),2)</f>
        <v>4.82</v>
      </c>
    </row>
    <row r="2211" spans="2:9" ht="12.75">
      <c r="B2211" s="392" t="s">
        <v>3567</v>
      </c>
      <c r="C2211" s="392" t="s">
        <v>3565</v>
      </c>
      <c r="D2211" s="393">
        <v>88247</v>
      </c>
      <c r="E2211" s="168" t="str">
        <f>IF($D2211&lt;&gt;"",VLOOKUP($D2211,'SINAPI JANEIRO-2022'!$A$1:G114580,2,FALSE),"")</f>
        <v>AUXILIAR DE ELETRICISTA COM ENCARGOS COMPLEMENTARES</v>
      </c>
      <c r="F2211" s="169" t="str">
        <f>IF($D2211&lt;&gt;"",VLOOKUP($D2211,'SINAPI JANEIRO-2022'!$1:$1048576,3,FALSE),"")</f>
        <v>H</v>
      </c>
      <c r="G2211" s="394">
        <v>0.1</v>
      </c>
      <c r="H2211" s="171">
        <f>IF($D2211&lt;&gt;"",VLOOKUP($D2211,'SINAPI JANEIRO-2022'!$1:$1048576,4,FALSE),"")</f>
        <v>15.19</v>
      </c>
      <c r="I2211" s="369">
        <f t="shared" ref="I2211:I2213" si="386">TRUNC(H2211*G2211,2)</f>
        <v>1.51</v>
      </c>
    </row>
    <row r="2212" spans="2:9" ht="12.75">
      <c r="B2212" s="392" t="s">
        <v>3567</v>
      </c>
      <c r="C2212" s="392" t="s">
        <v>3565</v>
      </c>
      <c r="D2212" s="393">
        <v>88264</v>
      </c>
      <c r="E2212" s="168" t="str">
        <f>IF($D2212&lt;&gt;"",VLOOKUP($D2212,'SINAPI JANEIRO-2022'!$A$1:G114581,2,FALSE),"")</f>
        <v>ELETRICISTA COM ENCARGOS COMPLEMENTARES</v>
      </c>
      <c r="F2212" s="169" t="str">
        <f>IF($D2212&lt;&gt;"",VLOOKUP($D2212,'SINAPI JANEIRO-2022'!$1:$1048576,3,FALSE),"")</f>
        <v>H</v>
      </c>
      <c r="G2212" s="394">
        <v>0.1</v>
      </c>
      <c r="H2212" s="171">
        <f>IF($D2212&lt;&gt;"",VLOOKUP($D2212,'SINAPI JANEIRO-2022'!$1:$1048576,4,FALSE),"")</f>
        <v>19.53</v>
      </c>
      <c r="I2212" s="369">
        <f t="shared" si="386"/>
        <v>1.95</v>
      </c>
    </row>
    <row r="2213" spans="2:9" ht="25.5">
      <c r="B2213" s="392" t="s">
        <v>3576</v>
      </c>
      <c r="C2213" s="392" t="s">
        <v>3565</v>
      </c>
      <c r="D2213" s="393">
        <v>404</v>
      </c>
      <c r="E2213" s="168" t="str">
        <f>IF($D2213&lt;&gt;"",VLOOKUP($D2213,'SINAPI JANEIRO-2022'!$A$1:G114582,2,FALSE),"")</f>
        <v>FITA ISOLANTE DE BORRACHA AUTOFUSAO, USO ATE 69 KV (ALTA TENSAO)</v>
      </c>
      <c r="F2213" s="169" t="str">
        <f>IF($D2213&lt;&gt;"",VLOOKUP($D2213,'SINAPI JANEIRO-2022'!$1:$1048576,3,FALSE),"")</f>
        <v xml:space="preserve">M     </v>
      </c>
      <c r="G2213" s="394">
        <v>1</v>
      </c>
      <c r="H2213" s="171">
        <f>IF($D2213&lt;&gt;"",VLOOKUP($D2213,'SINAPI JANEIRO-2022'!$1:$1048576,4,FALSE),"")</f>
        <v>1.36</v>
      </c>
      <c r="I2213" s="369">
        <f t="shared" si="386"/>
        <v>1.36</v>
      </c>
    </row>
    <row r="2214" spans="2:9" ht="12.75">
      <c r="B2214" s="383"/>
      <c r="C2214" s="383"/>
      <c r="D2214" s="395"/>
      <c r="E2214" s="372"/>
      <c r="F2214" s="373"/>
      <c r="G2214" s="396"/>
      <c r="H2214" s="375"/>
      <c r="I2214" s="382"/>
    </row>
    <row r="2215" spans="2:9" ht="12.75">
      <c r="B2215" s="359" t="s">
        <v>11885</v>
      </c>
      <c r="C2215" s="389"/>
      <c r="D2215" s="389"/>
      <c r="E2215" s="390" t="s">
        <v>11886</v>
      </c>
      <c r="F2215" s="47" t="s">
        <v>53</v>
      </c>
      <c r="G2215" s="391"/>
      <c r="H2215" s="362"/>
      <c r="I2215" s="363">
        <f>TRUNC(SUM(I2216:I2218),2)</f>
        <v>986.39</v>
      </c>
    </row>
    <row r="2216" spans="2:9" ht="12.75">
      <c r="B2216" s="392" t="s">
        <v>3567</v>
      </c>
      <c r="C2216" s="392" t="s">
        <v>3565</v>
      </c>
      <c r="D2216" s="393">
        <v>88247</v>
      </c>
      <c r="E2216" s="168" t="str">
        <f>IF($D2216&lt;&gt;"",VLOOKUP($D2216,'SINAPI JANEIRO-2022'!$A$1:G114585,2,FALSE),"")</f>
        <v>AUXILIAR DE ELETRICISTA COM ENCARGOS COMPLEMENTARES</v>
      </c>
      <c r="F2216" s="169" t="str">
        <f>IF($D2216&lt;&gt;"",VLOOKUP($D2216,'SINAPI JANEIRO-2022'!$1:$1048576,3,FALSE),"")</f>
        <v>H</v>
      </c>
      <c r="G2216" s="394">
        <v>2.5</v>
      </c>
      <c r="H2216" s="171">
        <f>IF($D2216&lt;&gt;"",VLOOKUP($D2216,'SINAPI JANEIRO-2022'!$1:$1048576,4,FALSE),"")</f>
        <v>15.19</v>
      </c>
      <c r="I2216" s="369">
        <f t="shared" ref="I2216:I2218" si="387">TRUNC(H2216*G2216,2)</f>
        <v>37.97</v>
      </c>
    </row>
    <row r="2217" spans="2:9" ht="12.75">
      <c r="B2217" s="392" t="s">
        <v>3567</v>
      </c>
      <c r="C2217" s="392" t="s">
        <v>3565</v>
      </c>
      <c r="D2217" s="393">
        <v>88316</v>
      </c>
      <c r="E2217" s="168" t="str">
        <f>IF($D2217&lt;&gt;"",VLOOKUP($D2217,'SINAPI JANEIRO-2022'!$A$1:G114586,2,FALSE),"")</f>
        <v>SERVENTE COM ENCARGOS COMPLEMENTARES</v>
      </c>
      <c r="F2217" s="169" t="str">
        <f>IF($D2217&lt;&gt;"",VLOOKUP($D2217,'SINAPI JANEIRO-2022'!$1:$1048576,3,FALSE),"")</f>
        <v>H</v>
      </c>
      <c r="G2217" s="394">
        <v>2.5</v>
      </c>
      <c r="H2217" s="171">
        <f>IF($D2217&lt;&gt;"",VLOOKUP($D2217,'SINAPI JANEIRO-2022'!$1:$1048576,4,FALSE),"")</f>
        <v>15.16</v>
      </c>
      <c r="I2217" s="369">
        <f t="shared" si="387"/>
        <v>37.9</v>
      </c>
    </row>
    <row r="2218" spans="2:9" ht="51">
      <c r="B2218" s="392" t="s">
        <v>3576</v>
      </c>
      <c r="C2218" s="392" t="s">
        <v>3565</v>
      </c>
      <c r="D2218" s="393">
        <v>5928</v>
      </c>
      <c r="E2218" s="168" t="str">
        <f>IF($D2218&lt;&gt;"",VLOOKUP($D2218,'SINAPI JANEIRO-2022'!$A$1:G114587,2,FALSE),"")</f>
        <v>GUINDAUTO HIDRÁULICO, CAPACIDADE MÁXIMA DE CARGA 6200 KG, MOMENTO MÁXIMO DE CARGA 11,7 TM, ALCANCE MÁXIMO HORIZONTAL 9,70 M, INCLUSIVE CAMINHÃO TOCO PBT 16.000 KG, POTÊNCIA DE 189 CV - CHP DIURNO. AF_06/2014</v>
      </c>
      <c r="F2218" s="169" t="str">
        <f>IF($D2218&lt;&gt;"",VLOOKUP($D2218,'SINAPI JANEIRO-2022'!$1:$1048576,3,FALSE),"")</f>
        <v>CHP</v>
      </c>
      <c r="G2218" s="394">
        <v>4</v>
      </c>
      <c r="H2218" s="171">
        <f>IF($D2218&lt;&gt;"",VLOOKUP($D2218,'SINAPI JANEIRO-2022'!$1:$1048576,4,FALSE),"")</f>
        <v>227.63</v>
      </c>
      <c r="I2218" s="369">
        <f t="shared" si="387"/>
        <v>910.52</v>
      </c>
    </row>
    <row r="2219" spans="2:9" ht="12.75">
      <c r="B2219" s="383"/>
      <c r="C2219" s="383"/>
      <c r="D2219" s="395"/>
      <c r="E2219" s="372"/>
      <c r="F2219" s="373"/>
      <c r="G2219" s="396"/>
      <c r="H2219" s="375"/>
      <c r="I2219" s="382"/>
    </row>
    <row r="2220" spans="2:9" ht="12.75">
      <c r="B2220" s="359" t="s">
        <v>11887</v>
      </c>
      <c r="C2220" s="389"/>
      <c r="D2220" s="389"/>
      <c r="E2220" s="390" t="s">
        <v>11888</v>
      </c>
      <c r="F2220" s="47" t="s">
        <v>53</v>
      </c>
      <c r="G2220" s="391"/>
      <c r="H2220" s="362"/>
      <c r="I2220" s="397">
        <f>TRUNC(SUM(I2221:I2226),2)</f>
        <v>192.43</v>
      </c>
    </row>
    <row r="2221" spans="2:9" ht="12.75">
      <c r="B2221" s="392" t="s">
        <v>3567</v>
      </c>
      <c r="C2221" s="392" t="s">
        <v>3565</v>
      </c>
      <c r="D2221" s="393">
        <v>88247</v>
      </c>
      <c r="E2221" s="168" t="str">
        <f>IF($D2221&lt;&gt;"",VLOOKUP($D2221,'SINAPI JANEIRO-2022'!$A$1:G114590,2,FALSE),"")</f>
        <v>AUXILIAR DE ELETRICISTA COM ENCARGOS COMPLEMENTARES</v>
      </c>
      <c r="F2221" s="169" t="str">
        <f>IF($D2221&lt;&gt;"",VLOOKUP($D2221,'SINAPI JANEIRO-2022'!$1:$1048576,3,FALSE),"")</f>
        <v>H</v>
      </c>
      <c r="G2221" s="394">
        <v>1</v>
      </c>
      <c r="H2221" s="171">
        <f>IF($D2221&lt;&gt;"",VLOOKUP($D2221,'SINAPI JANEIRO-2022'!$1:$1048576,4,FALSE),"")</f>
        <v>15.19</v>
      </c>
      <c r="I2221" s="369">
        <f t="shared" ref="I2221:I2226" si="388">TRUNC(H2221*G2221,2)</f>
        <v>15.19</v>
      </c>
    </row>
    <row r="2222" spans="2:9" ht="12.75">
      <c r="B2222" s="392" t="s">
        <v>3567</v>
      </c>
      <c r="C2222" s="392" t="s">
        <v>3565</v>
      </c>
      <c r="D2222" s="393">
        <v>88264</v>
      </c>
      <c r="E2222" s="168" t="str">
        <f>IF($D2222&lt;&gt;"",VLOOKUP($D2222,'SINAPI JANEIRO-2022'!$A$1:G114591,2,FALSE),"")</f>
        <v>ELETRICISTA COM ENCARGOS COMPLEMENTARES</v>
      </c>
      <c r="F2222" s="169" t="str">
        <f>IF($D2222&lt;&gt;"",VLOOKUP($D2222,'SINAPI JANEIRO-2022'!$1:$1048576,3,FALSE),"")</f>
        <v>H</v>
      </c>
      <c r="G2222" s="394">
        <v>1</v>
      </c>
      <c r="H2222" s="171">
        <f>IF($D2222&lt;&gt;"",VLOOKUP($D2222,'SINAPI JANEIRO-2022'!$1:$1048576,4,FALSE),"")</f>
        <v>19.53</v>
      </c>
      <c r="I2222" s="369">
        <f t="shared" si="388"/>
        <v>19.53</v>
      </c>
    </row>
    <row r="2223" spans="2:9" ht="38.25">
      <c r="B2223" s="392" t="s">
        <v>3576</v>
      </c>
      <c r="C2223" s="392" t="s">
        <v>3565</v>
      </c>
      <c r="D2223" s="393">
        <v>91933</v>
      </c>
      <c r="E2223" s="168" t="str">
        <f>IF($D2223&lt;&gt;"",VLOOKUP($D2223,'SINAPI JANEIRO-2022'!$A$1:G114592,2,FALSE),"")</f>
        <v>CABO DE COBRE FLEXÍVEL ISOLADO, 10 MM², ANTI-CHAMA 0,6/1,0 KV, PARA CIRCUITOS TERMINAIS - FORNECIMENTO E INSTALAÇÃO. AF_12/2015</v>
      </c>
      <c r="F2223" s="169" t="str">
        <f>IF($D2223&lt;&gt;"",VLOOKUP($D2223,'SINAPI JANEIRO-2022'!$1:$1048576,3,FALSE),"")</f>
        <v>M</v>
      </c>
      <c r="G2223" s="394">
        <v>1</v>
      </c>
      <c r="H2223" s="171">
        <f>IF($D2223&lt;&gt;"",VLOOKUP($D2223,'SINAPI JANEIRO-2022'!$1:$1048576,4,FALSE),"")</f>
        <v>16.329999999999998</v>
      </c>
      <c r="I2223" s="369">
        <f t="shared" si="388"/>
        <v>16.329999999999998</v>
      </c>
    </row>
    <row r="2224" spans="2:9" ht="12.75">
      <c r="B2224" s="392" t="s">
        <v>3576</v>
      </c>
      <c r="C2224" s="392" t="s">
        <v>3577</v>
      </c>
      <c r="D2224" s="393"/>
      <c r="E2224" s="377" t="s">
        <v>11889</v>
      </c>
      <c r="F2224" s="398" t="s">
        <v>53</v>
      </c>
      <c r="G2224" s="394">
        <v>1</v>
      </c>
      <c r="H2224" s="399">
        <v>5.48</v>
      </c>
      <c r="I2224" s="369">
        <f t="shared" si="388"/>
        <v>5.48</v>
      </c>
    </row>
    <row r="2225" spans="2:9" ht="12.75">
      <c r="B2225" s="392" t="s">
        <v>3576</v>
      </c>
      <c r="C2225" s="392" t="s">
        <v>3577</v>
      </c>
      <c r="D2225" s="393"/>
      <c r="E2225" s="377" t="s">
        <v>11890</v>
      </c>
      <c r="F2225" s="398" t="s">
        <v>53</v>
      </c>
      <c r="G2225" s="394">
        <v>1</v>
      </c>
      <c r="H2225" s="399">
        <v>10.9</v>
      </c>
      <c r="I2225" s="369">
        <f t="shared" si="388"/>
        <v>10.9</v>
      </c>
    </row>
    <row r="2226" spans="2:9" ht="25.5" customHeight="1">
      <c r="B2226" s="392"/>
      <c r="C2226" s="392" t="s">
        <v>3577</v>
      </c>
      <c r="D2226" s="393"/>
      <c r="E2226" s="168" t="s">
        <v>6959</v>
      </c>
      <c r="F2226" s="169" t="s">
        <v>53</v>
      </c>
      <c r="G2226" s="394">
        <v>1</v>
      </c>
      <c r="H2226" s="171">
        <v>125</v>
      </c>
      <c r="I2226" s="369">
        <f t="shared" si="388"/>
        <v>125</v>
      </c>
    </row>
    <row r="2227" spans="2:9" ht="12.75">
      <c r="B2227" s="383"/>
      <c r="C2227" s="383"/>
      <c r="D2227" s="383"/>
      <c r="E2227" s="372"/>
      <c r="F2227" s="373"/>
      <c r="G2227" s="384"/>
      <c r="H2227" s="375"/>
      <c r="I2227" s="385"/>
    </row>
    <row r="2228" spans="2:9" ht="12.75">
      <c r="B2228" s="359" t="s">
        <v>11891</v>
      </c>
      <c r="C2228" s="389"/>
      <c r="D2228" s="389"/>
      <c r="E2228" s="390" t="s">
        <v>11892</v>
      </c>
      <c r="F2228" s="389" t="s">
        <v>11893</v>
      </c>
      <c r="G2228" s="391"/>
      <c r="H2228" s="362"/>
      <c r="I2228" s="397">
        <f>TRUNC(SUM(I2229:I2231),2)</f>
        <v>18.489999999999998</v>
      </c>
    </row>
    <row r="2229" spans="2:9" ht="12.75">
      <c r="B2229" s="392" t="s">
        <v>3567</v>
      </c>
      <c r="C2229" s="392" t="s">
        <v>3565</v>
      </c>
      <c r="D2229" s="393">
        <v>88247</v>
      </c>
      <c r="E2229" s="168" t="str">
        <f>IF($D2229&lt;&gt;"",VLOOKUP($D2229,'SINAPI JANEIRO-2022'!$A$1:G114598,2,FALSE),"")</f>
        <v>AUXILIAR DE ELETRICISTA COM ENCARGOS COMPLEMENTARES</v>
      </c>
      <c r="F2229" s="169" t="str">
        <f>IF($D2229&lt;&gt;"",VLOOKUP($D2229,'SINAPI JANEIRO-2022'!$1:$1048576,3,FALSE),"")</f>
        <v>H</v>
      </c>
      <c r="G2229" s="394">
        <v>0.2</v>
      </c>
      <c r="H2229" s="171">
        <f>IF($D2229&lt;&gt;"",VLOOKUP($D2229,'SINAPI JANEIRO-2022'!$1:$1048576,4,FALSE),"")</f>
        <v>15.19</v>
      </c>
      <c r="I2229" s="369">
        <f t="shared" ref="I2229:I2231" si="389">TRUNC(H2229*G2229,2)</f>
        <v>3.03</v>
      </c>
    </row>
    <row r="2230" spans="2:9" ht="12.75">
      <c r="B2230" s="392" t="s">
        <v>3567</v>
      </c>
      <c r="C2230" s="392" t="s">
        <v>3565</v>
      </c>
      <c r="D2230" s="393">
        <v>88264</v>
      </c>
      <c r="E2230" s="168" t="str">
        <f>IF($D2230&lt;&gt;"",VLOOKUP($D2230,'SINAPI JANEIRO-2022'!$A$1:G114599,2,FALSE),"")</f>
        <v>ELETRICISTA COM ENCARGOS COMPLEMENTARES</v>
      </c>
      <c r="F2230" s="169" t="str">
        <f>IF($D2230&lt;&gt;"",VLOOKUP($D2230,'SINAPI JANEIRO-2022'!$1:$1048576,3,FALSE),"")</f>
        <v>H</v>
      </c>
      <c r="G2230" s="394">
        <v>0.2</v>
      </c>
      <c r="H2230" s="171">
        <f>IF($D2230&lt;&gt;"",VLOOKUP($D2230,'SINAPI JANEIRO-2022'!$1:$1048576,4,FALSE),"")</f>
        <v>19.53</v>
      </c>
      <c r="I2230" s="369">
        <f t="shared" si="389"/>
        <v>3.9</v>
      </c>
    </row>
    <row r="2231" spans="2:9" ht="12.75">
      <c r="B2231" s="392" t="s">
        <v>3576</v>
      </c>
      <c r="C2231" s="392" t="s">
        <v>3577</v>
      </c>
      <c r="D2231" s="393"/>
      <c r="E2231" s="377" t="s">
        <v>11892</v>
      </c>
      <c r="F2231" s="398" t="s">
        <v>53</v>
      </c>
      <c r="G2231" s="394">
        <v>1</v>
      </c>
      <c r="H2231" s="399">
        <v>11.56</v>
      </c>
      <c r="I2231" s="369">
        <f t="shared" si="389"/>
        <v>11.56</v>
      </c>
    </row>
    <row r="2232" spans="2:9" ht="12.75">
      <c r="B2232" s="383"/>
      <c r="C2232" s="383"/>
      <c r="D2232" s="383"/>
      <c r="E2232" s="372"/>
      <c r="F2232" s="373"/>
      <c r="G2232" s="384"/>
      <c r="H2232" s="375"/>
      <c r="I2232" s="385"/>
    </row>
    <row r="2233" spans="2:9" ht="12.75">
      <c r="B2233" s="359" t="s">
        <v>11894</v>
      </c>
      <c r="C2233" s="389"/>
      <c r="D2233" s="389"/>
      <c r="E2233" s="390" t="s">
        <v>11895</v>
      </c>
      <c r="F2233" s="47" t="s">
        <v>53</v>
      </c>
      <c r="G2233" s="391"/>
      <c r="H2233" s="362"/>
      <c r="I2233" s="397">
        <f>TRUNC(SUM(I2234:I2236),2)</f>
        <v>61.32</v>
      </c>
    </row>
    <row r="2234" spans="2:9" ht="12.75">
      <c r="B2234" s="392" t="s">
        <v>3567</v>
      </c>
      <c r="C2234" s="392" t="s">
        <v>3565</v>
      </c>
      <c r="D2234" s="393">
        <v>88247</v>
      </c>
      <c r="E2234" s="168" t="str">
        <f>IF($D2234&lt;&gt;"",VLOOKUP($D2234,'SINAPI JANEIRO-2022'!$A$1:G114603,2,FALSE),"")</f>
        <v>AUXILIAR DE ELETRICISTA COM ENCARGOS COMPLEMENTARES</v>
      </c>
      <c r="F2234" s="169" t="str">
        <f>IF($D2234&lt;&gt;"",VLOOKUP($D2234,'SINAPI JANEIRO-2022'!$1:$1048576,3,FALSE),"")</f>
        <v>H</v>
      </c>
      <c r="G2234" s="394">
        <v>0.15</v>
      </c>
      <c r="H2234" s="171">
        <f>IF($D2234&lt;&gt;"",VLOOKUP($D2234,'SINAPI JANEIRO-2022'!$1:$1048576,4,FALSE),"")</f>
        <v>15.19</v>
      </c>
      <c r="I2234" s="369">
        <f t="shared" ref="I2234:I2236" si="390">TRUNC(H2234*G2234,2)</f>
        <v>2.27</v>
      </c>
    </row>
    <row r="2235" spans="2:9" ht="12.75">
      <c r="B2235" s="392" t="s">
        <v>3567</v>
      </c>
      <c r="C2235" s="392" t="s">
        <v>3565</v>
      </c>
      <c r="D2235" s="393">
        <v>88264</v>
      </c>
      <c r="E2235" s="168" t="str">
        <f>IF($D2235&lt;&gt;"",VLOOKUP($D2235,'SINAPI JANEIRO-2022'!$A$1:G114604,2,FALSE),"")</f>
        <v>ELETRICISTA COM ENCARGOS COMPLEMENTARES</v>
      </c>
      <c r="F2235" s="169" t="str">
        <f>IF($D2235&lt;&gt;"",VLOOKUP($D2235,'SINAPI JANEIRO-2022'!$1:$1048576,3,FALSE),"")</f>
        <v>H</v>
      </c>
      <c r="G2235" s="394">
        <v>0.15</v>
      </c>
      <c r="H2235" s="171">
        <f>IF($D2235&lt;&gt;"",VLOOKUP($D2235,'SINAPI JANEIRO-2022'!$1:$1048576,4,FALSE),"")</f>
        <v>19.53</v>
      </c>
      <c r="I2235" s="369">
        <f t="shared" si="390"/>
        <v>2.92</v>
      </c>
    </row>
    <row r="2236" spans="2:9" ht="38.25">
      <c r="B2236" s="392" t="s">
        <v>3576</v>
      </c>
      <c r="C2236" s="392" t="s">
        <v>3565</v>
      </c>
      <c r="D2236" s="393">
        <v>10851</v>
      </c>
      <c r="E2236" s="168" t="str">
        <f>IF($D2236&lt;&gt;"",VLOOKUP($D2236,'SINAPI JANEIRO-2022'!$A$1:G114605,2,FALSE),"")</f>
        <v>PLACA DE ACRILICO TRANSPARENTE ADESIVADA PARA SINALIZACAO DE PORTAS, BORDA POLIDA, DE *25 X 8*, E = 6 MM (NAO INCLUI ACESSORIOS PARA FIXACAO)</v>
      </c>
      <c r="F2236" s="169" t="str">
        <f>IF($D2236&lt;&gt;"",VLOOKUP($D2236,'SINAPI JANEIRO-2022'!$1:$1048576,3,FALSE),"")</f>
        <v xml:space="preserve">UN    </v>
      </c>
      <c r="G2236" s="394">
        <v>1</v>
      </c>
      <c r="H2236" s="171">
        <f>IF($D2236&lt;&gt;"",VLOOKUP($D2236,'SINAPI JANEIRO-2022'!$1:$1048576,4,FALSE),"")</f>
        <v>56.13</v>
      </c>
      <c r="I2236" s="369">
        <f t="shared" si="390"/>
        <v>56.13</v>
      </c>
    </row>
    <row r="2237" spans="2:9" ht="12.75">
      <c r="B2237" s="383"/>
      <c r="C2237" s="383"/>
      <c r="D2237" s="383"/>
      <c r="E2237" s="372"/>
      <c r="F2237" s="373"/>
      <c r="G2237" s="384"/>
      <c r="H2237" s="375"/>
      <c r="I2237" s="385"/>
    </row>
    <row r="2238" spans="2:9" ht="12.75">
      <c r="B2238" s="359" t="s">
        <v>11896</v>
      </c>
      <c r="C2238" s="389"/>
      <c r="D2238" s="389"/>
      <c r="E2238" s="390" t="s">
        <v>11897</v>
      </c>
      <c r="F2238" s="47" t="s">
        <v>53</v>
      </c>
      <c r="G2238" s="391"/>
      <c r="H2238" s="362"/>
      <c r="I2238" s="397">
        <f>TRUNC(SUM(I2239:I2241),2)</f>
        <v>4.16</v>
      </c>
    </row>
    <row r="2239" spans="2:9" ht="12.75">
      <c r="B2239" s="392" t="s">
        <v>3567</v>
      </c>
      <c r="C2239" s="392" t="s">
        <v>3565</v>
      </c>
      <c r="D2239" s="393">
        <v>88247</v>
      </c>
      <c r="E2239" s="168" t="str">
        <f>IF($D2239&lt;&gt;"",VLOOKUP($D2239,'SINAPI JANEIRO-2022'!$A$1:G114608,2,FALSE),"")</f>
        <v>AUXILIAR DE ELETRICISTA COM ENCARGOS COMPLEMENTARES</v>
      </c>
      <c r="F2239" s="169" t="str">
        <f>IF($D2239&lt;&gt;"",VLOOKUP($D2239,'SINAPI JANEIRO-2022'!$1:$1048576,3,FALSE),"")</f>
        <v>H</v>
      </c>
      <c r="G2239" s="394">
        <v>0.1</v>
      </c>
      <c r="H2239" s="171">
        <f>IF($D2239&lt;&gt;"",VLOOKUP($D2239,'SINAPI JANEIRO-2022'!$1:$1048576,4,FALSE),"")</f>
        <v>15.19</v>
      </c>
      <c r="I2239" s="369">
        <f t="shared" ref="I2239:I2241" si="391">TRUNC(H2239*G2239,2)</f>
        <v>1.51</v>
      </c>
    </row>
    <row r="2240" spans="2:9" ht="12.75">
      <c r="B2240" s="392" t="s">
        <v>3567</v>
      </c>
      <c r="C2240" s="392" t="s">
        <v>3565</v>
      </c>
      <c r="D2240" s="393">
        <v>88264</v>
      </c>
      <c r="E2240" s="168" t="str">
        <f>IF($D2240&lt;&gt;"",VLOOKUP($D2240,'SINAPI JANEIRO-2022'!$A$1:G114609,2,FALSE),"")</f>
        <v>ELETRICISTA COM ENCARGOS COMPLEMENTARES</v>
      </c>
      <c r="F2240" s="169" t="str">
        <f>IF($D2240&lt;&gt;"",VLOOKUP($D2240,'SINAPI JANEIRO-2022'!$1:$1048576,3,FALSE),"")</f>
        <v>H</v>
      </c>
      <c r="G2240" s="394">
        <v>0.1</v>
      </c>
      <c r="H2240" s="171">
        <f>IF($D2240&lt;&gt;"",VLOOKUP($D2240,'SINAPI JANEIRO-2022'!$1:$1048576,4,FALSE),"")</f>
        <v>19.53</v>
      </c>
      <c r="I2240" s="369">
        <f t="shared" si="391"/>
        <v>1.95</v>
      </c>
    </row>
    <row r="2241" spans="2:9" ht="25.5">
      <c r="B2241" s="392" t="s">
        <v>3576</v>
      </c>
      <c r="C2241" s="392" t="s">
        <v>3565</v>
      </c>
      <c r="D2241" s="393">
        <v>11948</v>
      </c>
      <c r="E2241" s="168" t="str">
        <f>IF($D2241&lt;&gt;"",VLOOKUP($D2241,'SINAPI JANEIRO-2022'!$A$1:G114610,2,FALSE),"")</f>
        <v>PARAFUSO ZINCADO, SEXTAVADO, COM ROSCA SOBERBA, DIAMETRO 5/16", COMPRIMENTO 40 MM</v>
      </c>
      <c r="F2241" s="169" t="str">
        <f>IF($D2241&lt;&gt;"",VLOOKUP($D2241,'SINAPI JANEIRO-2022'!$1:$1048576,3,FALSE),"")</f>
        <v xml:space="preserve">UN    </v>
      </c>
      <c r="G2241" s="394">
        <v>1</v>
      </c>
      <c r="H2241" s="171">
        <f>IF($D2241&lt;&gt;"",VLOOKUP($D2241,'SINAPI JANEIRO-2022'!$1:$1048576,4,FALSE),"")</f>
        <v>0.7</v>
      </c>
      <c r="I2241" s="369">
        <f t="shared" si="391"/>
        <v>0.7</v>
      </c>
    </row>
    <row r="2242" spans="2:9" ht="12.75">
      <c r="B2242" s="383"/>
      <c r="C2242" s="383"/>
      <c r="D2242" s="383"/>
      <c r="E2242" s="372"/>
      <c r="F2242" s="373"/>
      <c r="G2242" s="384"/>
      <c r="H2242" s="375"/>
      <c r="I2242" s="385"/>
    </row>
    <row r="2243" spans="2:9" ht="12.75">
      <c r="B2243" s="359" t="s">
        <v>11898</v>
      </c>
      <c r="C2243" s="389"/>
      <c r="D2243" s="389"/>
      <c r="E2243" s="390" t="s">
        <v>11899</v>
      </c>
      <c r="F2243" s="47" t="s">
        <v>53</v>
      </c>
      <c r="G2243" s="391"/>
      <c r="H2243" s="362"/>
      <c r="I2243" s="397">
        <f>TRUNC(SUM(I2244:I2246),2)</f>
        <v>4.58</v>
      </c>
    </row>
    <row r="2244" spans="2:9" ht="12.75">
      <c r="B2244" s="392" t="s">
        <v>3567</v>
      </c>
      <c r="C2244" s="392" t="s">
        <v>3565</v>
      </c>
      <c r="D2244" s="393">
        <v>88247</v>
      </c>
      <c r="E2244" s="168" t="str">
        <f>IF($D2244&lt;&gt;"",VLOOKUP($D2244,'SINAPI JANEIRO-2022'!$A$1:G114613,2,FALSE),"")</f>
        <v>AUXILIAR DE ELETRICISTA COM ENCARGOS COMPLEMENTARES</v>
      </c>
      <c r="F2244" s="169" t="str">
        <f>IF($D2244&lt;&gt;"",VLOOKUP($D2244,'SINAPI JANEIRO-2022'!$1:$1048576,3,FALSE),"")</f>
        <v>H</v>
      </c>
      <c r="G2244" s="394">
        <v>0.1</v>
      </c>
      <c r="H2244" s="171">
        <f>IF($D2244&lt;&gt;"",VLOOKUP($D2244,'SINAPI JANEIRO-2022'!$1:$1048576,4,FALSE),"")</f>
        <v>15.19</v>
      </c>
      <c r="I2244" s="369">
        <f t="shared" ref="I2244:I2246" si="392">TRUNC(H2244*G2244,2)</f>
        <v>1.51</v>
      </c>
    </row>
    <row r="2245" spans="2:9" ht="12.75">
      <c r="B2245" s="392" t="s">
        <v>3567</v>
      </c>
      <c r="C2245" s="392" t="s">
        <v>3565</v>
      </c>
      <c r="D2245" s="393">
        <v>88264</v>
      </c>
      <c r="E2245" s="168" t="str">
        <f>IF($D2245&lt;&gt;"",VLOOKUP($D2245,'SINAPI JANEIRO-2022'!$A$1:G114614,2,FALSE),"")</f>
        <v>ELETRICISTA COM ENCARGOS COMPLEMENTARES</v>
      </c>
      <c r="F2245" s="169" t="str">
        <f>IF($D2245&lt;&gt;"",VLOOKUP($D2245,'SINAPI JANEIRO-2022'!$1:$1048576,3,FALSE),"")</f>
        <v>H</v>
      </c>
      <c r="G2245" s="394">
        <v>0.1</v>
      </c>
      <c r="H2245" s="171">
        <f>IF($D2245&lt;&gt;"",VLOOKUP($D2245,'SINAPI JANEIRO-2022'!$1:$1048576,4,FALSE),"")</f>
        <v>19.53</v>
      </c>
      <c r="I2245" s="369">
        <f t="shared" si="392"/>
        <v>1.95</v>
      </c>
    </row>
    <row r="2246" spans="2:9" ht="12.75">
      <c r="B2246" s="392" t="s">
        <v>3576</v>
      </c>
      <c r="C2246" s="392" t="s">
        <v>3577</v>
      </c>
      <c r="D2246" s="393"/>
      <c r="E2246" s="377" t="s">
        <v>11900</v>
      </c>
      <c r="F2246" s="398" t="s">
        <v>3572</v>
      </c>
      <c r="G2246" s="394">
        <v>1</v>
      </c>
      <c r="H2246" s="399">
        <v>1.1200000000000001</v>
      </c>
      <c r="I2246" s="369">
        <f t="shared" si="392"/>
        <v>1.1200000000000001</v>
      </c>
    </row>
    <row r="2247" spans="2:9" ht="12.75">
      <c r="B2247" s="383"/>
      <c r="C2247" s="383"/>
      <c r="D2247" s="383"/>
      <c r="E2247" s="372"/>
      <c r="F2247" s="373"/>
      <c r="G2247" s="384"/>
      <c r="H2247" s="375"/>
      <c r="I2247" s="385"/>
    </row>
    <row r="2248" spans="2:9" ht="25.5">
      <c r="B2248" s="359" t="s">
        <v>11901</v>
      </c>
      <c r="C2248" s="389"/>
      <c r="D2248" s="389"/>
      <c r="E2248" s="400" t="s">
        <v>7840</v>
      </c>
      <c r="F2248" s="47" t="s">
        <v>53</v>
      </c>
      <c r="G2248" s="391"/>
      <c r="H2248" s="362"/>
      <c r="I2248" s="397">
        <f>TRUNC(SUM(I2249:I2251),2)</f>
        <v>26.93</v>
      </c>
    </row>
    <row r="2249" spans="2:9" ht="12.75">
      <c r="B2249" s="392" t="s">
        <v>3567</v>
      </c>
      <c r="C2249" s="392" t="s">
        <v>3565</v>
      </c>
      <c r="D2249" s="393">
        <v>88247</v>
      </c>
      <c r="E2249" s="168" t="str">
        <f>IF($D2249&lt;&gt;"",VLOOKUP($D2249,'SINAPI JANEIRO-2022'!$A$1:G114618,2,FALSE),"")</f>
        <v>AUXILIAR DE ELETRICISTA COM ENCARGOS COMPLEMENTARES</v>
      </c>
      <c r="F2249" s="169" t="str">
        <f>IF($D2249&lt;&gt;"",VLOOKUP($D2249,'SINAPI JANEIRO-2022'!$1:$1048576,3,FALSE),"")</f>
        <v>H</v>
      </c>
      <c r="G2249" s="394">
        <v>0.1</v>
      </c>
      <c r="H2249" s="171">
        <f>IF($D2249&lt;&gt;"",VLOOKUP($D2249,'SINAPI JANEIRO-2022'!$1:$1048576,4,FALSE),"")</f>
        <v>15.19</v>
      </c>
      <c r="I2249" s="369">
        <f t="shared" ref="I2249:I2251" si="393">TRUNC(H2249*G2249,2)</f>
        <v>1.51</v>
      </c>
    </row>
    <row r="2250" spans="2:9" ht="12.75">
      <c r="B2250" s="392" t="s">
        <v>3567</v>
      </c>
      <c r="C2250" s="392" t="s">
        <v>3565</v>
      </c>
      <c r="D2250" s="393">
        <v>88264</v>
      </c>
      <c r="E2250" s="168" t="str">
        <f>IF($D2250&lt;&gt;"",VLOOKUP($D2250,'SINAPI JANEIRO-2022'!$A$1:G114619,2,FALSE),"")</f>
        <v>ELETRICISTA COM ENCARGOS COMPLEMENTARES</v>
      </c>
      <c r="F2250" s="169" t="str">
        <f>IF($D2250&lt;&gt;"",VLOOKUP($D2250,'SINAPI JANEIRO-2022'!$1:$1048576,3,FALSE),"")</f>
        <v>H</v>
      </c>
      <c r="G2250" s="394">
        <v>0.1</v>
      </c>
      <c r="H2250" s="171">
        <f>IF($D2250&lt;&gt;"",VLOOKUP($D2250,'SINAPI JANEIRO-2022'!$1:$1048576,4,FALSE),"")</f>
        <v>19.53</v>
      </c>
      <c r="I2250" s="369">
        <f t="shared" si="393"/>
        <v>1.95</v>
      </c>
    </row>
    <row r="2251" spans="2:9" ht="25.5">
      <c r="B2251" s="392" t="s">
        <v>3576</v>
      </c>
      <c r="C2251" s="392" t="s">
        <v>3565</v>
      </c>
      <c r="D2251" s="393">
        <v>1593</v>
      </c>
      <c r="E2251" s="168" t="str">
        <f>IF($D2251&lt;&gt;"",VLOOKUP($D2251,'SINAPI JANEIRO-2022'!$A$1:G114620,2,FALSE),"")</f>
        <v>TERMINAL METALICO A PRESSAO PARA 1 CABO DE 185 MM2, COM 1 FURO DE FIXACAO</v>
      </c>
      <c r="F2251" s="169" t="str">
        <f>IF($D2251&lt;&gt;"",VLOOKUP($D2251,'SINAPI JANEIRO-2022'!$1:$1048576,3,FALSE),"")</f>
        <v xml:space="preserve">UN    </v>
      </c>
      <c r="G2251" s="394">
        <v>1</v>
      </c>
      <c r="H2251" s="171">
        <f>IF($D2251&lt;&gt;"",VLOOKUP($D2251,'SINAPI JANEIRO-2022'!$1:$1048576,4,FALSE),"")</f>
        <v>23.47</v>
      </c>
      <c r="I2251" s="369">
        <f t="shared" si="393"/>
        <v>23.47</v>
      </c>
    </row>
    <row r="2252" spans="2:9" ht="12.75">
      <c r="B2252" s="383"/>
      <c r="C2252" s="383"/>
      <c r="D2252" s="383"/>
      <c r="E2252" s="372"/>
      <c r="F2252" s="373"/>
      <c r="G2252" s="384"/>
      <c r="H2252" s="375"/>
      <c r="I2252" s="385"/>
    </row>
    <row r="2253" spans="2:9" ht="25.5">
      <c r="B2253" s="359" t="s">
        <v>11902</v>
      </c>
      <c r="C2253" s="389"/>
      <c r="D2253" s="389"/>
      <c r="E2253" s="400" t="s">
        <v>11903</v>
      </c>
      <c r="F2253" s="47" t="s">
        <v>53</v>
      </c>
      <c r="G2253" s="391"/>
      <c r="H2253" s="362"/>
      <c r="I2253" s="397">
        <f>TRUNC(SUM(I2254:I2256),2)</f>
        <v>17.649999999999999</v>
      </c>
    </row>
    <row r="2254" spans="2:9" ht="12.75">
      <c r="B2254" s="392" t="s">
        <v>3567</v>
      </c>
      <c r="C2254" s="392" t="s">
        <v>3565</v>
      </c>
      <c r="D2254" s="393">
        <v>88247</v>
      </c>
      <c r="E2254" s="168" t="str">
        <f>IF($D2254&lt;&gt;"",VLOOKUP($D2254,'SINAPI JANEIRO-2022'!$A$1:G114623,2,FALSE),"")</f>
        <v>AUXILIAR DE ELETRICISTA COM ENCARGOS COMPLEMENTARES</v>
      </c>
      <c r="F2254" s="169" t="str">
        <f>IF($D2254&lt;&gt;"",VLOOKUP($D2254,'SINAPI JANEIRO-2022'!$1:$1048576,3,FALSE),"")</f>
        <v>H</v>
      </c>
      <c r="G2254" s="394">
        <v>0.1</v>
      </c>
      <c r="H2254" s="171">
        <f>IF($D2254&lt;&gt;"",VLOOKUP($D2254,'SINAPI JANEIRO-2022'!$1:$1048576,4,FALSE),"")</f>
        <v>15.19</v>
      </c>
      <c r="I2254" s="369">
        <f t="shared" ref="I2254:I2256" si="394">TRUNC(H2254*G2254,2)</f>
        <v>1.51</v>
      </c>
    </row>
    <row r="2255" spans="2:9" ht="12.75">
      <c r="B2255" s="392" t="s">
        <v>3567</v>
      </c>
      <c r="C2255" s="392" t="s">
        <v>3565</v>
      </c>
      <c r="D2255" s="393">
        <v>88264</v>
      </c>
      <c r="E2255" s="168" t="str">
        <f>IF($D2255&lt;&gt;"",VLOOKUP($D2255,'SINAPI JANEIRO-2022'!$A$1:G114624,2,FALSE),"")</f>
        <v>ELETRICISTA COM ENCARGOS COMPLEMENTARES</v>
      </c>
      <c r="F2255" s="169" t="str">
        <f>IF($D2255&lt;&gt;"",VLOOKUP($D2255,'SINAPI JANEIRO-2022'!$1:$1048576,3,FALSE),"")</f>
        <v>H</v>
      </c>
      <c r="G2255" s="394">
        <v>0.1</v>
      </c>
      <c r="H2255" s="171">
        <f>IF($D2255&lt;&gt;"",VLOOKUP($D2255,'SINAPI JANEIRO-2022'!$1:$1048576,4,FALSE),"")</f>
        <v>19.53</v>
      </c>
      <c r="I2255" s="369">
        <f t="shared" si="394"/>
        <v>1.95</v>
      </c>
    </row>
    <row r="2256" spans="2:9" ht="25.5">
      <c r="B2256" s="392" t="s">
        <v>3576</v>
      </c>
      <c r="C2256" s="392" t="s">
        <v>3565</v>
      </c>
      <c r="D2256" s="393">
        <v>1590</v>
      </c>
      <c r="E2256" s="168" t="str">
        <f>IF($D2256&lt;&gt;"",VLOOKUP($D2256,'SINAPI JANEIRO-2022'!$A$1:G114625,2,FALSE),"")</f>
        <v>TERMINAL METALICO A PRESSAO PARA 1 CABO DE 95 MM2, COM 1 FURO DE FIXACAO</v>
      </c>
      <c r="F2256" s="169" t="str">
        <f>IF($D2256&lt;&gt;"",VLOOKUP($D2256,'SINAPI JANEIRO-2022'!$1:$1048576,3,FALSE),"")</f>
        <v xml:space="preserve">UN    </v>
      </c>
      <c r="G2256" s="394">
        <v>1</v>
      </c>
      <c r="H2256" s="171">
        <f>IF($D2256&lt;&gt;"",VLOOKUP($D2256,'SINAPI JANEIRO-2022'!$1:$1048576,4,FALSE),"")</f>
        <v>14.19</v>
      </c>
      <c r="I2256" s="369">
        <f t="shared" si="394"/>
        <v>14.19</v>
      </c>
    </row>
    <row r="2257" spans="2:9" ht="12.75">
      <c r="B2257" s="383"/>
      <c r="C2257" s="383"/>
      <c r="D2257" s="383"/>
      <c r="E2257" s="372"/>
      <c r="F2257" s="373"/>
      <c r="G2257" s="384"/>
      <c r="H2257" s="375"/>
      <c r="I2257" s="385"/>
    </row>
    <row r="2258" spans="2:9" ht="25.5">
      <c r="B2258" s="359" t="s">
        <v>11904</v>
      </c>
      <c r="C2258" s="389"/>
      <c r="D2258" s="389"/>
      <c r="E2258" s="390" t="s">
        <v>11905</v>
      </c>
      <c r="F2258" s="47" t="s">
        <v>53</v>
      </c>
      <c r="G2258" s="391"/>
      <c r="H2258" s="362"/>
      <c r="I2258" s="397">
        <f>TRUNC(SUM(I2259:I2261),2)</f>
        <v>1312.69</v>
      </c>
    </row>
    <row r="2259" spans="2:9" ht="12.75">
      <c r="B2259" s="392" t="s">
        <v>3567</v>
      </c>
      <c r="C2259" s="392" t="s">
        <v>3565</v>
      </c>
      <c r="D2259" s="393">
        <v>88247</v>
      </c>
      <c r="E2259" s="168" t="str">
        <f>IF($D2259&lt;&gt;"",VLOOKUP($D2259,'SINAPI JANEIRO-2022'!$A$1:G114628,2,FALSE),"")</f>
        <v>AUXILIAR DE ELETRICISTA COM ENCARGOS COMPLEMENTARES</v>
      </c>
      <c r="F2259" s="169" t="str">
        <f>IF($D2259&lt;&gt;"",VLOOKUP($D2259,'SINAPI JANEIRO-2022'!$1:$1048576,3,FALSE),"")</f>
        <v>H</v>
      </c>
      <c r="G2259" s="394">
        <v>0.4</v>
      </c>
      <c r="H2259" s="171">
        <f>IF($D2259&lt;&gt;"",VLOOKUP($D2259,'SINAPI JANEIRO-2022'!$1:$1048576,4,FALSE),"")</f>
        <v>15.19</v>
      </c>
      <c r="I2259" s="369">
        <f t="shared" ref="I2259:I2261" si="395">TRUNC(H2259*G2259,2)</f>
        <v>6.07</v>
      </c>
    </row>
    <row r="2260" spans="2:9" ht="12.75">
      <c r="B2260" s="392" t="s">
        <v>3567</v>
      </c>
      <c r="C2260" s="392" t="s">
        <v>3565</v>
      </c>
      <c r="D2260" s="393">
        <v>88264</v>
      </c>
      <c r="E2260" s="168" t="str">
        <f>IF($D2260&lt;&gt;"",VLOOKUP($D2260,'SINAPI JANEIRO-2022'!$A$1:G114629,2,FALSE),"")</f>
        <v>ELETRICISTA COM ENCARGOS COMPLEMENTARES</v>
      </c>
      <c r="F2260" s="169" t="str">
        <f>IF($D2260&lt;&gt;"",VLOOKUP($D2260,'SINAPI JANEIRO-2022'!$1:$1048576,3,FALSE),"")</f>
        <v>H</v>
      </c>
      <c r="G2260" s="394">
        <v>0.4</v>
      </c>
      <c r="H2260" s="171">
        <f>IF($D2260&lt;&gt;"",VLOOKUP($D2260,'SINAPI JANEIRO-2022'!$1:$1048576,4,FALSE),"")</f>
        <v>19.53</v>
      </c>
      <c r="I2260" s="369">
        <f t="shared" si="395"/>
        <v>7.81</v>
      </c>
    </row>
    <row r="2261" spans="2:9" ht="25.5">
      <c r="B2261" s="392" t="s">
        <v>3576</v>
      </c>
      <c r="C2261" s="392" t="s">
        <v>3565</v>
      </c>
      <c r="D2261" s="393">
        <v>2378</v>
      </c>
      <c r="E2261" s="168" t="str">
        <f>IF($D2261&lt;&gt;"",VLOOKUP($D2261,'SINAPI JANEIRO-2022'!$A$1:G114630,2,FALSE),"")</f>
        <v>DISJUNTOR TERMOMAGNETICO TRIPOLAR 300 A / 600 V, TIPO JXD / ICC - 40 KA</v>
      </c>
      <c r="F2261" s="169" t="str">
        <f>IF($D2261&lt;&gt;"",VLOOKUP($D2261,'SINAPI JANEIRO-2022'!$1:$1048576,3,FALSE),"")</f>
        <v xml:space="preserve">UN    </v>
      </c>
      <c r="G2261" s="394">
        <v>1</v>
      </c>
      <c r="H2261" s="171">
        <f>IF($D2261&lt;&gt;"",VLOOKUP($D2261,'SINAPI JANEIRO-2022'!$1:$1048576,4,FALSE),"")</f>
        <v>1298.81</v>
      </c>
      <c r="I2261" s="369">
        <f t="shared" si="395"/>
        <v>1298.81</v>
      </c>
    </row>
    <row r="2262" spans="2:9" ht="12.75">
      <c r="B2262" s="401"/>
      <c r="C2262" s="383"/>
      <c r="D2262" s="402"/>
      <c r="E2262" s="372"/>
      <c r="F2262" s="373"/>
      <c r="G2262" s="403"/>
      <c r="H2262" s="375"/>
      <c r="I2262" s="375"/>
    </row>
    <row r="2263" spans="2:9" ht="12.75">
      <c r="B2263" s="59" t="s">
        <v>11906</v>
      </c>
      <c r="C2263" s="404"/>
      <c r="D2263" s="404"/>
      <c r="E2263" s="208" t="s">
        <v>11907</v>
      </c>
      <c r="F2263" s="47" t="s">
        <v>53</v>
      </c>
      <c r="G2263" s="405"/>
      <c r="H2263" s="362"/>
      <c r="I2263" s="397">
        <f>TRUNC(SUM(I2264:I2266),2)</f>
        <v>3381.43</v>
      </c>
    </row>
    <row r="2264" spans="2:9" ht="51">
      <c r="B2264" s="406" t="s">
        <v>3567</v>
      </c>
      <c r="C2264" s="406" t="s">
        <v>3565</v>
      </c>
      <c r="D2264" s="407">
        <v>100612</v>
      </c>
      <c r="E2264" s="168" t="str">
        <f>IF($D2264&lt;&gt;"",VLOOKUP($D2264,'SINAPI JANEIRO-2022'!$A$1:G114633,2,FALSE),"")</f>
        <v>ASSENTAMENTO DE POSTE DE CONCRETO COM COMPRIMENTO NOMINAL DE 11 M, CARGA NOMINAL DE 600 DAN, ENGASTAMENTO BASE CONCRETADA COM 1 M DE CONCRETO E 0,7 M DE SOLO (NÃO INCLUI FORNECIMENTO). AF_11/2019</v>
      </c>
      <c r="F2264" s="169" t="str">
        <f>IF($D2264&lt;&gt;"",VLOOKUP($D2264,'SINAPI JANEIRO-2022'!$1:$1048576,3,FALSE),"")</f>
        <v>UN</v>
      </c>
      <c r="G2264" s="408">
        <v>1</v>
      </c>
      <c r="H2264" s="171">
        <f>IF($D2264&lt;&gt;"",VLOOKUP($D2264,'SINAPI JANEIRO-2022'!$1:$1048576,4,FALSE),"")</f>
        <v>825.21</v>
      </c>
      <c r="I2264" s="410">
        <f t="shared" ref="I2264:I2265" si="396">TRUNC(H2264*G2264,2)</f>
        <v>825.21</v>
      </c>
    </row>
    <row r="2265" spans="2:9" ht="38.25">
      <c r="B2265" s="406" t="s">
        <v>3567</v>
      </c>
      <c r="C2265" s="406" t="s">
        <v>3565</v>
      </c>
      <c r="D2265" s="407">
        <v>96523</v>
      </c>
      <c r="E2265" s="168" t="str">
        <f>IF($D2265&lt;&gt;"",VLOOKUP($D2265,'SINAPI JANEIRO-2022'!$A$1:G114634,2,FALSE),"")</f>
        <v>ESCAVAÇÃO MANUAL PARA BLOCO DE COROAMENTO OU SAPATA (INCLUINDO ESCAVAÇÃO PARA COLOCAÇÃO DE FÔRMAS). AF_06/2017</v>
      </c>
      <c r="F2265" s="169" t="str">
        <f>IF($D2265&lt;&gt;"",VLOOKUP($D2265,'SINAPI JANEIRO-2022'!$1:$1048576,3,FALSE),"")</f>
        <v>M3</v>
      </c>
      <c r="G2265" s="408">
        <f>0.7*0.7*1.7</f>
        <v>0.83299999999999985</v>
      </c>
      <c r="H2265" s="171">
        <f>IF($D2265&lt;&gt;"",VLOOKUP($D2265,'SINAPI JANEIRO-2022'!$1:$1048576,4,FALSE),"")</f>
        <v>68.7</v>
      </c>
      <c r="I2265" s="410">
        <f t="shared" si="396"/>
        <v>57.22</v>
      </c>
    </row>
    <row r="2266" spans="2:9" ht="12.75">
      <c r="B2266" s="406" t="s">
        <v>3576</v>
      </c>
      <c r="C2266" s="406" t="s">
        <v>3577</v>
      </c>
      <c r="D2266" s="407"/>
      <c r="E2266" s="411" t="s">
        <v>11908</v>
      </c>
      <c r="F2266" s="412" t="s">
        <v>3572</v>
      </c>
      <c r="G2266" s="408">
        <v>1</v>
      </c>
      <c r="H2266" s="409">
        <v>2499</v>
      </c>
      <c r="I2266" s="409">
        <f>TRUNC(H2266*G2266,2)</f>
        <v>2499</v>
      </c>
    </row>
    <row r="2267" spans="2:9" ht="12.75">
      <c r="B2267" s="383"/>
      <c r="C2267" s="383"/>
      <c r="D2267" s="402"/>
      <c r="E2267" s="372"/>
      <c r="F2267" s="373"/>
      <c r="G2267" s="403"/>
      <c r="H2267" s="375"/>
      <c r="I2267" s="375"/>
    </row>
    <row r="2268" spans="2:9" ht="12.75">
      <c r="B2268" s="359" t="s">
        <v>11909</v>
      </c>
      <c r="C2268" s="404"/>
      <c r="D2268" s="404"/>
      <c r="E2268" s="413" t="s">
        <v>11910</v>
      </c>
      <c r="F2268" s="47" t="s">
        <v>53</v>
      </c>
      <c r="G2268" s="414"/>
      <c r="H2268" s="362"/>
      <c r="I2268" s="397">
        <f>TRUNC(SUM(I2269:I2271),2)</f>
        <v>25.4</v>
      </c>
    </row>
    <row r="2269" spans="2:9" ht="12.75">
      <c r="B2269" s="392" t="s">
        <v>3567</v>
      </c>
      <c r="C2269" s="392" t="s">
        <v>3565</v>
      </c>
      <c r="D2269" s="393">
        <v>88247</v>
      </c>
      <c r="E2269" s="168" t="str">
        <f>IF($D2269&lt;&gt;"",VLOOKUP($D2269,'SINAPI JANEIRO-2022'!$A$1:G114638,2,FALSE),"")</f>
        <v>AUXILIAR DE ELETRICISTA COM ENCARGOS COMPLEMENTARES</v>
      </c>
      <c r="F2269" s="169" t="str">
        <f>IF($D2269&lt;&gt;"",VLOOKUP($D2269,'SINAPI JANEIRO-2022'!$1:$1048576,3,FALSE),"")</f>
        <v>H</v>
      </c>
      <c r="G2269" s="415">
        <v>0.3</v>
      </c>
      <c r="H2269" s="171">
        <f>IF($D2269&lt;&gt;"",VLOOKUP($D2269,'SINAPI JANEIRO-2022'!$1:$1048576,4,FALSE),"")</f>
        <v>15.19</v>
      </c>
      <c r="I2269" s="369">
        <f t="shared" ref="I2269:I2271" si="397">TRUNC(H2269*G2269,2)</f>
        <v>4.55</v>
      </c>
    </row>
    <row r="2270" spans="2:9" ht="12.75">
      <c r="B2270" s="392" t="s">
        <v>3567</v>
      </c>
      <c r="C2270" s="392" t="s">
        <v>3565</v>
      </c>
      <c r="D2270" s="393">
        <v>88264</v>
      </c>
      <c r="E2270" s="168" t="str">
        <f>IF($D2270&lt;&gt;"",VLOOKUP($D2270,'SINAPI JANEIRO-2022'!$A$1:G114639,2,FALSE),"")</f>
        <v>ELETRICISTA COM ENCARGOS COMPLEMENTARES</v>
      </c>
      <c r="F2270" s="169" t="str">
        <f>IF($D2270&lt;&gt;"",VLOOKUP($D2270,'SINAPI JANEIRO-2022'!$1:$1048576,3,FALSE),"")</f>
        <v>H</v>
      </c>
      <c r="G2270" s="415">
        <v>0.3</v>
      </c>
      <c r="H2270" s="171">
        <f>IF($D2270&lt;&gt;"",VLOOKUP($D2270,'SINAPI JANEIRO-2022'!$1:$1048576,4,FALSE),"")</f>
        <v>19.53</v>
      </c>
      <c r="I2270" s="369">
        <f t="shared" si="397"/>
        <v>5.85</v>
      </c>
    </row>
    <row r="2271" spans="2:9" ht="12.75">
      <c r="B2271" s="392" t="s">
        <v>3576</v>
      </c>
      <c r="C2271" s="392" t="s">
        <v>3577</v>
      </c>
      <c r="D2271" s="393"/>
      <c r="E2271" s="377" t="s">
        <v>11911</v>
      </c>
      <c r="F2271" s="398" t="s">
        <v>3572</v>
      </c>
      <c r="G2271" s="415">
        <v>1</v>
      </c>
      <c r="H2271" s="399">
        <v>15</v>
      </c>
      <c r="I2271" s="369">
        <f t="shared" si="397"/>
        <v>15</v>
      </c>
    </row>
    <row r="2272" spans="2:9" ht="12.75">
      <c r="B2272" s="383"/>
      <c r="C2272" s="383"/>
      <c r="D2272" s="402"/>
      <c r="E2272" s="372"/>
      <c r="F2272" s="373"/>
      <c r="G2272" s="403"/>
      <c r="H2272" s="375"/>
      <c r="I2272" s="375"/>
    </row>
    <row r="2273" spans="2:9" ht="12.75">
      <c r="B2273" s="359" t="s">
        <v>11912</v>
      </c>
      <c r="C2273" s="404"/>
      <c r="D2273" s="404"/>
      <c r="E2273" s="413" t="s">
        <v>11913</v>
      </c>
      <c r="F2273" s="47" t="s">
        <v>53</v>
      </c>
      <c r="G2273" s="414"/>
      <c r="H2273" s="362"/>
      <c r="I2273" s="397">
        <f>TRUNC(SUM(I2274:I2276),2)</f>
        <v>13.94</v>
      </c>
    </row>
    <row r="2274" spans="2:9" ht="12.75">
      <c r="B2274" s="392" t="s">
        <v>3567</v>
      </c>
      <c r="C2274" s="392" t="s">
        <v>3565</v>
      </c>
      <c r="D2274" s="393">
        <v>88247</v>
      </c>
      <c r="E2274" s="168" t="str">
        <f>IF($D2274&lt;&gt;"",VLOOKUP($D2274,'SINAPI JANEIRO-2022'!$A$1:G114643,2,FALSE),"")</f>
        <v>AUXILIAR DE ELETRICISTA COM ENCARGOS COMPLEMENTARES</v>
      </c>
      <c r="F2274" s="169" t="str">
        <f>IF($D2274&lt;&gt;"",VLOOKUP($D2274,'SINAPI JANEIRO-2022'!$1:$1048576,3,FALSE),"")</f>
        <v>H</v>
      </c>
      <c r="G2274" s="415">
        <v>0.3</v>
      </c>
      <c r="H2274" s="171">
        <f>IF($D2274&lt;&gt;"",VLOOKUP($D2274,'SINAPI JANEIRO-2022'!$1:$1048576,4,FALSE),"")</f>
        <v>15.19</v>
      </c>
      <c r="I2274" s="369">
        <f t="shared" ref="I2274:I2276" si="398">TRUNC(H2274*G2274,2)</f>
        <v>4.55</v>
      </c>
    </row>
    <row r="2275" spans="2:9" ht="25.5">
      <c r="B2275" s="392" t="s">
        <v>3567</v>
      </c>
      <c r="C2275" s="392" t="s">
        <v>3565</v>
      </c>
      <c r="D2275" s="393">
        <v>88248</v>
      </c>
      <c r="E2275" s="168" t="str">
        <f>IF($D2275&lt;&gt;"",VLOOKUP($D2275,'SINAPI JANEIRO-2022'!$A$1:G114644,2,FALSE),"")</f>
        <v>AUXILIAR DE ENCANADOR OU BOMBEIRO HIDRÁULICO COM ENCARGOS COMPLEMENTARES</v>
      </c>
      <c r="F2275" s="169" t="str">
        <f>IF($D2275&lt;&gt;"",VLOOKUP($D2275,'SINAPI JANEIRO-2022'!$1:$1048576,3,FALSE),"")</f>
        <v>H</v>
      </c>
      <c r="G2275" s="415">
        <v>0.3</v>
      </c>
      <c r="H2275" s="171">
        <f>IF($D2275&lt;&gt;"",VLOOKUP($D2275,'SINAPI JANEIRO-2022'!$1:$1048576,4,FALSE),"")</f>
        <v>14.52</v>
      </c>
      <c r="I2275" s="369">
        <f t="shared" si="398"/>
        <v>4.3499999999999996</v>
      </c>
    </row>
    <row r="2276" spans="2:9" ht="25.5">
      <c r="B2276" s="392" t="s">
        <v>3576</v>
      </c>
      <c r="C2276" s="392" t="s">
        <v>3565</v>
      </c>
      <c r="D2276" s="393">
        <v>7581</v>
      </c>
      <c r="E2276" s="168" t="str">
        <f>IF($D2276&lt;&gt;"",VLOOKUP($D2276,'SINAPI JANEIRO-2022'!$A$1:G114645,2,FALSE),"")</f>
        <v>SAPATILHA EM ACO GALVANIZADO PARA CABOS COM DIAMETRO NOMINAL ATE 5/8"</v>
      </c>
      <c r="F2276" s="169" t="str">
        <f>IF($D2276&lt;&gt;"",VLOOKUP($D2276,'SINAPI JANEIRO-2022'!$1:$1048576,3,FALSE),"")</f>
        <v xml:space="preserve">UN    </v>
      </c>
      <c r="G2276" s="415">
        <v>1</v>
      </c>
      <c r="H2276" s="171">
        <f>IF($D2276&lt;&gt;"",VLOOKUP($D2276,'SINAPI JANEIRO-2022'!$1:$1048576,4,FALSE),"")</f>
        <v>5.04</v>
      </c>
      <c r="I2276" s="369">
        <f t="shared" si="398"/>
        <v>5.04</v>
      </c>
    </row>
    <row r="2277" spans="2:9" ht="12.75">
      <c r="B2277" s="383"/>
      <c r="C2277" s="383"/>
      <c r="D2277" s="402"/>
      <c r="E2277" s="372"/>
      <c r="F2277" s="367"/>
      <c r="G2277" s="403"/>
      <c r="H2277" s="375"/>
      <c r="I2277" s="375"/>
    </row>
    <row r="2278" spans="2:9" ht="12.75">
      <c r="B2278" s="359" t="s">
        <v>11914</v>
      </c>
      <c r="C2278" s="404"/>
      <c r="D2278" s="404"/>
      <c r="E2278" s="413" t="s">
        <v>11915</v>
      </c>
      <c r="F2278" s="47" t="s">
        <v>53</v>
      </c>
      <c r="G2278" s="414"/>
      <c r="H2278" s="362"/>
      <c r="I2278" s="397">
        <f>TRUNC(SUM(I2279:I2281),2)</f>
        <v>15.39</v>
      </c>
    </row>
    <row r="2279" spans="2:9" ht="12.75">
      <c r="B2279" s="392" t="s">
        <v>3567</v>
      </c>
      <c r="C2279" s="392" t="s">
        <v>3565</v>
      </c>
      <c r="D2279" s="393">
        <v>88247</v>
      </c>
      <c r="E2279" s="168" t="str">
        <f>IF($D2279&lt;&gt;"",VLOOKUP($D2279,'SINAPI JANEIRO-2022'!$A$1:G114648,2,FALSE),"")</f>
        <v>AUXILIAR DE ELETRICISTA COM ENCARGOS COMPLEMENTARES</v>
      </c>
      <c r="F2279" s="169" t="str">
        <f>IF($D2279&lt;&gt;"",VLOOKUP($D2279,'SINAPI JANEIRO-2022'!$1:$1048576,3,FALSE),"")</f>
        <v>H</v>
      </c>
      <c r="G2279" s="415">
        <v>0.1</v>
      </c>
      <c r="H2279" s="171">
        <f>IF($D2279&lt;&gt;"",VLOOKUP($D2279,'SINAPI JANEIRO-2022'!$1:$1048576,4,FALSE),"")</f>
        <v>15.19</v>
      </c>
      <c r="I2279" s="369">
        <f t="shared" ref="I2279:I2281" si="399">TRUNC(H2279*G2279,2)</f>
        <v>1.51</v>
      </c>
    </row>
    <row r="2280" spans="2:9" ht="12.75">
      <c r="B2280" s="392" t="s">
        <v>3567</v>
      </c>
      <c r="C2280" s="392" t="s">
        <v>3565</v>
      </c>
      <c r="D2280" s="393">
        <v>88264</v>
      </c>
      <c r="E2280" s="168" t="str">
        <f>IF($D2280&lt;&gt;"",VLOOKUP($D2280,'SINAPI JANEIRO-2022'!$A$1:G114649,2,FALSE),"")</f>
        <v>ELETRICISTA COM ENCARGOS COMPLEMENTARES</v>
      </c>
      <c r="F2280" s="169" t="str">
        <f>IF($D2280&lt;&gt;"",VLOOKUP($D2280,'SINAPI JANEIRO-2022'!$1:$1048576,3,FALSE),"")</f>
        <v>H</v>
      </c>
      <c r="G2280" s="415">
        <v>0.1</v>
      </c>
      <c r="H2280" s="171">
        <f>IF($D2280&lt;&gt;"",VLOOKUP($D2280,'SINAPI JANEIRO-2022'!$1:$1048576,4,FALSE),"")</f>
        <v>19.53</v>
      </c>
      <c r="I2280" s="369">
        <f t="shared" si="399"/>
        <v>1.95</v>
      </c>
    </row>
    <row r="2281" spans="2:9" ht="12.75">
      <c r="B2281" s="392" t="s">
        <v>3576</v>
      </c>
      <c r="C2281" s="392" t="s">
        <v>3565</v>
      </c>
      <c r="D2281" s="393">
        <v>421</v>
      </c>
      <c r="E2281" s="168" t="str">
        <f>IF($D2281&lt;&gt;"",VLOOKUP($D2281,'SINAPI JANEIRO-2022'!$A$1:G114650,2,FALSE),"")</f>
        <v>PORCA OLHAL M 16,  EM ACO GALVANIZADO, DIAMETRO = 16 MM</v>
      </c>
      <c r="F2281" s="169" t="str">
        <f>IF($D2281&lt;&gt;"",VLOOKUP($D2281,'SINAPI JANEIRO-2022'!$1:$1048576,3,FALSE),"")</f>
        <v xml:space="preserve">UN    </v>
      </c>
      <c r="G2281" s="415">
        <v>1</v>
      </c>
      <c r="H2281" s="171">
        <f>IF($D2281&lt;&gt;"",VLOOKUP($D2281,'SINAPI JANEIRO-2022'!$1:$1048576,4,FALSE),"")</f>
        <v>11.93</v>
      </c>
      <c r="I2281" s="369">
        <f t="shared" si="399"/>
        <v>11.93</v>
      </c>
    </row>
    <row r="2282" spans="2:9" ht="12.75">
      <c r="B2282" s="383"/>
      <c r="C2282" s="383"/>
      <c r="D2282" s="402"/>
      <c r="E2282" s="372"/>
      <c r="F2282" s="367"/>
      <c r="G2282" s="403"/>
      <c r="H2282" s="375"/>
      <c r="I2282" s="375"/>
    </row>
    <row r="2283" spans="2:9" ht="12.75">
      <c r="B2283" s="59" t="s">
        <v>11916</v>
      </c>
      <c r="C2283" s="404"/>
      <c r="D2283" s="404"/>
      <c r="E2283" s="413" t="s">
        <v>11917</v>
      </c>
      <c r="F2283" s="47" t="s">
        <v>53</v>
      </c>
      <c r="G2283" s="414"/>
      <c r="H2283" s="362"/>
      <c r="I2283" s="397">
        <f>TRUNC(SUM(I2284:I2286),2)</f>
        <v>61.33</v>
      </c>
    </row>
    <row r="2284" spans="2:9" ht="12.75">
      <c r="B2284" s="392" t="s">
        <v>3567</v>
      </c>
      <c r="C2284" s="392" t="s">
        <v>3565</v>
      </c>
      <c r="D2284" s="393">
        <v>88247</v>
      </c>
      <c r="E2284" s="168" t="str">
        <f>IF($D2284&lt;&gt;"",VLOOKUP($D2284,'SINAPI JANEIRO-2022'!$A$1:G114653,2,FALSE),"")</f>
        <v>AUXILIAR DE ELETRICISTA COM ENCARGOS COMPLEMENTARES</v>
      </c>
      <c r="F2284" s="169" t="str">
        <f>IF($D2284&lt;&gt;"",VLOOKUP($D2284,'SINAPI JANEIRO-2022'!$1:$1048576,3,FALSE),"")</f>
        <v>H</v>
      </c>
      <c r="G2284" s="415">
        <v>0.3</v>
      </c>
      <c r="H2284" s="171">
        <f>IF($D2284&lt;&gt;"",VLOOKUP($D2284,'SINAPI JANEIRO-2022'!$1:$1048576,4,FALSE),"")</f>
        <v>15.19</v>
      </c>
      <c r="I2284" s="369">
        <f t="shared" ref="I2284:I2286" si="400">TRUNC(H2284*G2284,2)</f>
        <v>4.55</v>
      </c>
    </row>
    <row r="2285" spans="2:9" ht="12.75">
      <c r="B2285" s="392" t="s">
        <v>3567</v>
      </c>
      <c r="C2285" s="392" t="s">
        <v>3565</v>
      </c>
      <c r="D2285" s="393">
        <v>88264</v>
      </c>
      <c r="E2285" s="168" t="str">
        <f>IF($D2285&lt;&gt;"",VLOOKUP($D2285,'SINAPI JANEIRO-2022'!$A$1:G114654,2,FALSE),"")</f>
        <v>ELETRICISTA COM ENCARGOS COMPLEMENTARES</v>
      </c>
      <c r="F2285" s="169" t="str">
        <f>IF($D2285&lt;&gt;"",VLOOKUP($D2285,'SINAPI JANEIRO-2022'!$1:$1048576,3,FALSE),"")</f>
        <v>H</v>
      </c>
      <c r="G2285" s="415">
        <v>0.3</v>
      </c>
      <c r="H2285" s="171">
        <f>IF($D2285&lt;&gt;"",VLOOKUP($D2285,'SINAPI JANEIRO-2022'!$1:$1048576,4,FALSE),"")</f>
        <v>19.53</v>
      </c>
      <c r="I2285" s="369">
        <f t="shared" si="400"/>
        <v>5.85</v>
      </c>
    </row>
    <row r="2286" spans="2:9" ht="12.75">
      <c r="B2286" s="392" t="s">
        <v>3576</v>
      </c>
      <c r="C2286" s="392" t="s">
        <v>3577</v>
      </c>
      <c r="D2286" s="393"/>
      <c r="E2286" s="377" t="s">
        <v>11918</v>
      </c>
      <c r="F2286" s="398" t="s">
        <v>3572</v>
      </c>
      <c r="G2286" s="415">
        <v>1</v>
      </c>
      <c r="H2286" s="399">
        <v>50.93</v>
      </c>
      <c r="I2286" s="369">
        <f t="shared" si="400"/>
        <v>50.93</v>
      </c>
    </row>
    <row r="2287" spans="2:9" ht="12.75">
      <c r="B2287" s="383"/>
      <c r="C2287" s="383"/>
      <c r="D2287" s="402"/>
      <c r="E2287" s="372"/>
      <c r="F2287" s="403"/>
      <c r="G2287" s="403"/>
      <c r="H2287" s="375"/>
      <c r="I2287" s="375"/>
    </row>
    <row r="2288" spans="2:9" ht="12.75">
      <c r="B2288" s="59" t="s">
        <v>11919</v>
      </c>
      <c r="C2288" s="404"/>
      <c r="D2288" s="404"/>
      <c r="E2288" s="413" t="s">
        <v>11920</v>
      </c>
      <c r="F2288" s="47" t="s">
        <v>53</v>
      </c>
      <c r="G2288" s="414"/>
      <c r="H2288" s="362"/>
      <c r="I2288" s="397">
        <f>TRUNC(SUM(I2289:I2291),2)</f>
        <v>21.83</v>
      </c>
    </row>
    <row r="2289" spans="2:9" ht="12.75">
      <c r="B2289" s="392" t="s">
        <v>3567</v>
      </c>
      <c r="C2289" s="392" t="s">
        <v>3565</v>
      </c>
      <c r="D2289" s="393">
        <v>88247</v>
      </c>
      <c r="E2289" s="168" t="str">
        <f>IF($D2289&lt;&gt;"",VLOOKUP($D2289,'SINAPI JANEIRO-2022'!$A$1:G114658,2,FALSE),"")</f>
        <v>AUXILIAR DE ELETRICISTA COM ENCARGOS COMPLEMENTARES</v>
      </c>
      <c r="F2289" s="169" t="str">
        <f>IF($D2289&lt;&gt;"",VLOOKUP($D2289,'SINAPI JANEIRO-2022'!$1:$1048576,3,FALSE),"")</f>
        <v>H</v>
      </c>
      <c r="G2289" s="415">
        <v>0.3</v>
      </c>
      <c r="H2289" s="171">
        <f>IF($D2289&lt;&gt;"",VLOOKUP($D2289,'SINAPI JANEIRO-2022'!$1:$1048576,4,FALSE),"")</f>
        <v>15.19</v>
      </c>
      <c r="I2289" s="369">
        <f t="shared" ref="I2289:I2291" si="401">TRUNC(H2289*G2289,2)</f>
        <v>4.55</v>
      </c>
    </row>
    <row r="2290" spans="2:9" ht="12.75">
      <c r="B2290" s="392" t="s">
        <v>3567</v>
      </c>
      <c r="C2290" s="392" t="s">
        <v>3565</v>
      </c>
      <c r="D2290" s="393">
        <v>88264</v>
      </c>
      <c r="E2290" s="168" t="str">
        <f>IF($D2290&lt;&gt;"",VLOOKUP($D2290,'SINAPI JANEIRO-2022'!$A$1:G114659,2,FALSE),"")</f>
        <v>ELETRICISTA COM ENCARGOS COMPLEMENTARES</v>
      </c>
      <c r="F2290" s="169" t="str">
        <f>IF($D2290&lt;&gt;"",VLOOKUP($D2290,'SINAPI JANEIRO-2022'!$1:$1048576,3,FALSE),"")</f>
        <v>H</v>
      </c>
      <c r="G2290" s="415">
        <v>0.3</v>
      </c>
      <c r="H2290" s="171">
        <f>IF($D2290&lt;&gt;"",VLOOKUP($D2290,'SINAPI JANEIRO-2022'!$1:$1048576,4,FALSE),"")</f>
        <v>19.53</v>
      </c>
      <c r="I2290" s="369">
        <f t="shared" si="401"/>
        <v>5.85</v>
      </c>
    </row>
    <row r="2291" spans="2:9" ht="12.75">
      <c r="B2291" s="392" t="s">
        <v>3576</v>
      </c>
      <c r="C2291" s="392" t="s">
        <v>3577</v>
      </c>
      <c r="D2291" s="393"/>
      <c r="E2291" s="377" t="s">
        <v>11921</v>
      </c>
      <c r="F2291" s="398" t="s">
        <v>3572</v>
      </c>
      <c r="G2291" s="415">
        <v>1</v>
      </c>
      <c r="H2291" s="399">
        <v>11.43</v>
      </c>
      <c r="I2291" s="369">
        <f t="shared" si="401"/>
        <v>11.43</v>
      </c>
    </row>
    <row r="2292" spans="2:9" ht="12.75">
      <c r="B2292" s="383"/>
      <c r="C2292" s="383"/>
      <c r="D2292" s="402"/>
      <c r="E2292" s="372"/>
      <c r="F2292" s="403"/>
      <c r="G2292" s="403"/>
      <c r="H2292" s="375"/>
      <c r="I2292" s="375"/>
    </row>
    <row r="2293" spans="2:9" ht="12.75">
      <c r="B2293" s="59" t="s">
        <v>11922</v>
      </c>
      <c r="C2293" s="404"/>
      <c r="D2293" s="404"/>
      <c r="E2293" s="413" t="s">
        <v>11923</v>
      </c>
      <c r="F2293" s="47" t="s">
        <v>53</v>
      </c>
      <c r="G2293" s="414"/>
      <c r="H2293" s="362"/>
      <c r="I2293" s="397">
        <f>TRUNC(SUM(I2294:I2296),2)</f>
        <v>28.16</v>
      </c>
    </row>
    <row r="2294" spans="2:9" ht="12.75">
      <c r="B2294" s="392" t="s">
        <v>3567</v>
      </c>
      <c r="C2294" s="392" t="s">
        <v>3565</v>
      </c>
      <c r="D2294" s="393">
        <v>88247</v>
      </c>
      <c r="E2294" s="168" t="str">
        <f>IF($D2294&lt;&gt;"",VLOOKUP($D2294,'SINAPI JANEIRO-2022'!$A$1:G114663,2,FALSE),"")</f>
        <v>AUXILIAR DE ELETRICISTA COM ENCARGOS COMPLEMENTARES</v>
      </c>
      <c r="F2294" s="169" t="str">
        <f>IF($D2294&lt;&gt;"",VLOOKUP($D2294,'SINAPI JANEIRO-2022'!$1:$1048576,3,FALSE),"")</f>
        <v>H</v>
      </c>
      <c r="G2294" s="415">
        <v>0.3</v>
      </c>
      <c r="H2294" s="171">
        <f>IF($D2294&lt;&gt;"",VLOOKUP($D2294,'SINAPI JANEIRO-2022'!$1:$1048576,4,FALSE),"")</f>
        <v>15.19</v>
      </c>
      <c r="I2294" s="369">
        <f t="shared" ref="I2294:I2296" si="402">TRUNC(H2294*G2294,2)</f>
        <v>4.55</v>
      </c>
    </row>
    <row r="2295" spans="2:9" ht="12.75">
      <c r="B2295" s="392" t="s">
        <v>3567</v>
      </c>
      <c r="C2295" s="392" t="s">
        <v>3565</v>
      </c>
      <c r="D2295" s="393">
        <v>88264</v>
      </c>
      <c r="E2295" s="168" t="str">
        <f>IF($D2295&lt;&gt;"",VLOOKUP($D2295,'SINAPI JANEIRO-2022'!$A$1:G114664,2,FALSE),"")</f>
        <v>ELETRICISTA COM ENCARGOS COMPLEMENTARES</v>
      </c>
      <c r="F2295" s="169" t="str">
        <f>IF($D2295&lt;&gt;"",VLOOKUP($D2295,'SINAPI JANEIRO-2022'!$1:$1048576,3,FALSE),"")</f>
        <v>H</v>
      </c>
      <c r="G2295" s="415">
        <v>0.3</v>
      </c>
      <c r="H2295" s="171">
        <f>IF($D2295&lt;&gt;"",VLOOKUP($D2295,'SINAPI JANEIRO-2022'!$1:$1048576,4,FALSE),"")</f>
        <v>19.53</v>
      </c>
      <c r="I2295" s="369">
        <f t="shared" si="402"/>
        <v>5.85</v>
      </c>
    </row>
    <row r="2296" spans="2:9" ht="25.5">
      <c r="B2296" s="392" t="s">
        <v>3576</v>
      </c>
      <c r="C2296" s="392" t="s">
        <v>3565</v>
      </c>
      <c r="D2296" s="393">
        <v>402</v>
      </c>
      <c r="E2296" s="168" t="str">
        <f>IF($D2296&lt;&gt;"",VLOOKUP($D2296,'SINAPI JANEIRO-2022'!$A$1:G114665,2,FALSE),"")</f>
        <v>GANCHO OLHAL EM ACO GALVANIZADO, ESPESSURA 16MM, ABERTURA 21MM</v>
      </c>
      <c r="F2296" s="169" t="str">
        <f>IF($D2296&lt;&gt;"",VLOOKUP($D2296,'SINAPI JANEIRO-2022'!$1:$1048576,3,FALSE),"")</f>
        <v xml:space="preserve">UN    </v>
      </c>
      <c r="G2296" s="415">
        <v>1</v>
      </c>
      <c r="H2296" s="171">
        <f>IF($D2296&lt;&gt;"",VLOOKUP($D2296,'SINAPI JANEIRO-2022'!$1:$1048576,4,FALSE),"")</f>
        <v>17.760000000000002</v>
      </c>
      <c r="I2296" s="369">
        <f t="shared" si="402"/>
        <v>17.760000000000002</v>
      </c>
    </row>
    <row r="2297" spans="2:9" ht="12.75">
      <c r="B2297" s="383"/>
      <c r="C2297" s="383"/>
      <c r="D2297" s="402"/>
      <c r="E2297" s="372"/>
      <c r="F2297" s="403"/>
      <c r="G2297" s="403"/>
      <c r="H2297" s="375"/>
      <c r="I2297" s="375"/>
    </row>
    <row r="2298" spans="2:9" ht="12.75">
      <c r="B2298" s="59" t="s">
        <v>11924</v>
      </c>
      <c r="C2298" s="404"/>
      <c r="D2298" s="404"/>
      <c r="E2298" s="413" t="s">
        <v>11925</v>
      </c>
      <c r="F2298" s="47" t="s">
        <v>53</v>
      </c>
      <c r="G2298" s="414"/>
      <c r="H2298" s="362"/>
      <c r="I2298" s="397">
        <f>TRUNC(SUM(I2299:I2301),2)</f>
        <v>68.819999999999993</v>
      </c>
    </row>
    <row r="2299" spans="2:9" ht="12.75">
      <c r="B2299" s="392" t="s">
        <v>3567</v>
      </c>
      <c r="C2299" s="392" t="s">
        <v>3565</v>
      </c>
      <c r="D2299" s="393">
        <v>88247</v>
      </c>
      <c r="E2299" s="168" t="str">
        <f>IF($D2299&lt;&gt;"",VLOOKUP($D2299,'SINAPI JANEIRO-2022'!$A$1:G114668,2,FALSE),"")</f>
        <v>AUXILIAR DE ELETRICISTA COM ENCARGOS COMPLEMENTARES</v>
      </c>
      <c r="F2299" s="169" t="str">
        <f>IF($D2299&lt;&gt;"",VLOOKUP($D2299,'SINAPI JANEIRO-2022'!$1:$1048576,3,FALSE),"")</f>
        <v>H</v>
      </c>
      <c r="G2299" s="415">
        <v>0.3</v>
      </c>
      <c r="H2299" s="171">
        <f>IF($D2299&lt;&gt;"",VLOOKUP($D2299,'SINAPI JANEIRO-2022'!$1:$1048576,4,FALSE),"")</f>
        <v>15.19</v>
      </c>
      <c r="I2299" s="369">
        <f t="shared" ref="I2299:I2301" si="403">TRUNC(H2299*G2299,2)</f>
        <v>4.55</v>
      </c>
    </row>
    <row r="2300" spans="2:9" ht="12.75">
      <c r="B2300" s="392" t="s">
        <v>3567</v>
      </c>
      <c r="C2300" s="392" t="s">
        <v>3565</v>
      </c>
      <c r="D2300" s="393">
        <v>88264</v>
      </c>
      <c r="E2300" s="168" t="str">
        <f>IF($D2300&lt;&gt;"",VLOOKUP($D2300,'SINAPI JANEIRO-2022'!$A$1:G114669,2,FALSE),"")</f>
        <v>ELETRICISTA COM ENCARGOS COMPLEMENTARES</v>
      </c>
      <c r="F2300" s="169" t="str">
        <f>IF($D2300&lt;&gt;"",VLOOKUP($D2300,'SINAPI JANEIRO-2022'!$1:$1048576,3,FALSE),"")</f>
        <v>H</v>
      </c>
      <c r="G2300" s="415">
        <v>0.3</v>
      </c>
      <c r="H2300" s="171">
        <f>IF($D2300&lt;&gt;"",VLOOKUP($D2300,'SINAPI JANEIRO-2022'!$1:$1048576,4,FALSE),"")</f>
        <v>19.53</v>
      </c>
      <c r="I2300" s="369">
        <f t="shared" si="403"/>
        <v>5.85</v>
      </c>
    </row>
    <row r="2301" spans="2:9" ht="12.75">
      <c r="B2301" s="392" t="s">
        <v>3576</v>
      </c>
      <c r="C2301" s="392" t="s">
        <v>3577</v>
      </c>
      <c r="D2301" s="393"/>
      <c r="E2301" s="377" t="s">
        <v>11926</v>
      </c>
      <c r="F2301" s="398" t="s">
        <v>3572</v>
      </c>
      <c r="G2301" s="415">
        <v>1</v>
      </c>
      <c r="H2301" s="399">
        <v>58.42</v>
      </c>
      <c r="I2301" s="369">
        <f t="shared" si="403"/>
        <v>58.42</v>
      </c>
    </row>
    <row r="2302" spans="2:9" ht="12.75">
      <c r="B2302" s="383"/>
      <c r="C2302" s="383"/>
      <c r="D2302" s="402"/>
      <c r="E2302" s="372"/>
      <c r="F2302" s="403"/>
      <c r="G2302" s="403"/>
      <c r="H2302" s="375"/>
      <c r="I2302" s="375"/>
    </row>
    <row r="2303" spans="2:9" ht="12.75">
      <c r="B2303" s="59" t="s">
        <v>11927</v>
      </c>
      <c r="C2303" s="404"/>
      <c r="D2303" s="404"/>
      <c r="E2303" s="413" t="s">
        <v>11928</v>
      </c>
      <c r="F2303" s="47" t="s">
        <v>53</v>
      </c>
      <c r="G2303" s="414"/>
      <c r="H2303" s="362"/>
      <c r="I2303" s="397">
        <f>TRUNC(SUM(I2304:I2306),2)</f>
        <v>47.45</v>
      </c>
    </row>
    <row r="2304" spans="2:9" ht="12.75">
      <c r="B2304" s="392" t="s">
        <v>3567</v>
      </c>
      <c r="C2304" s="392" t="s">
        <v>3565</v>
      </c>
      <c r="D2304" s="393">
        <v>88247</v>
      </c>
      <c r="E2304" s="168" t="str">
        <f>IF($D2304&lt;&gt;"",VLOOKUP($D2304,'SINAPI JANEIRO-2022'!$A$1:G114673,2,FALSE),"")</f>
        <v>AUXILIAR DE ELETRICISTA COM ENCARGOS COMPLEMENTARES</v>
      </c>
      <c r="F2304" s="169" t="str">
        <f>IF($D2304&lt;&gt;"",VLOOKUP($D2304,'SINAPI JANEIRO-2022'!$1:$1048576,3,FALSE),"")</f>
        <v>H</v>
      </c>
      <c r="G2304" s="415">
        <v>0.3</v>
      </c>
      <c r="H2304" s="171">
        <f>IF($D2304&lt;&gt;"",VLOOKUP($D2304,'SINAPI JANEIRO-2022'!$1:$1048576,4,FALSE),"")</f>
        <v>15.19</v>
      </c>
      <c r="I2304" s="369">
        <f t="shared" ref="I2304:I2306" si="404">TRUNC(H2304*G2304,2)</f>
        <v>4.55</v>
      </c>
    </row>
    <row r="2305" spans="2:9" ht="12.75">
      <c r="B2305" s="392" t="s">
        <v>3567</v>
      </c>
      <c r="C2305" s="392" t="s">
        <v>3565</v>
      </c>
      <c r="D2305" s="393">
        <v>88264</v>
      </c>
      <c r="E2305" s="168" t="str">
        <f>IF($D2305&lt;&gt;"",VLOOKUP($D2305,'SINAPI JANEIRO-2022'!$A$1:G114674,2,FALSE),"")</f>
        <v>ELETRICISTA COM ENCARGOS COMPLEMENTARES</v>
      </c>
      <c r="F2305" s="169" t="str">
        <f>IF($D2305&lt;&gt;"",VLOOKUP($D2305,'SINAPI JANEIRO-2022'!$1:$1048576,3,FALSE),"")</f>
        <v>H</v>
      </c>
      <c r="G2305" s="415">
        <v>0.3</v>
      </c>
      <c r="H2305" s="171">
        <f>IF($D2305&lt;&gt;"",VLOOKUP($D2305,'SINAPI JANEIRO-2022'!$1:$1048576,4,FALSE),"")</f>
        <v>19.53</v>
      </c>
      <c r="I2305" s="369">
        <f t="shared" si="404"/>
        <v>5.85</v>
      </c>
    </row>
    <row r="2306" spans="2:9" ht="12.75">
      <c r="B2306" s="392" t="s">
        <v>3576</v>
      </c>
      <c r="C2306" s="392" t="s">
        <v>3577</v>
      </c>
      <c r="D2306" s="393"/>
      <c r="E2306" s="377" t="s">
        <v>11929</v>
      </c>
      <c r="F2306" s="398" t="s">
        <v>3572</v>
      </c>
      <c r="G2306" s="415">
        <v>1</v>
      </c>
      <c r="H2306" s="399">
        <v>37.049999999999997</v>
      </c>
      <c r="I2306" s="369">
        <f t="shared" si="404"/>
        <v>37.049999999999997</v>
      </c>
    </row>
    <row r="2307" spans="2:9" ht="12.75">
      <c r="B2307" s="383"/>
      <c r="C2307" s="383"/>
      <c r="D2307" s="402"/>
      <c r="E2307" s="372"/>
      <c r="F2307" s="403"/>
      <c r="G2307" s="403"/>
      <c r="H2307" s="375"/>
      <c r="I2307" s="375"/>
    </row>
    <row r="2308" spans="2:9" ht="12.75">
      <c r="B2308" s="59" t="s">
        <v>11930</v>
      </c>
      <c r="C2308" s="404"/>
      <c r="D2308" s="404"/>
      <c r="E2308" s="413" t="s">
        <v>11931</v>
      </c>
      <c r="F2308" s="47" t="s">
        <v>53</v>
      </c>
      <c r="G2308" s="414"/>
      <c r="H2308" s="362"/>
      <c r="I2308" s="397">
        <f>TRUNC(SUM(I2309:I2311),2)</f>
        <v>45.37</v>
      </c>
    </row>
    <row r="2309" spans="2:9" ht="12.75">
      <c r="B2309" s="392" t="s">
        <v>3567</v>
      </c>
      <c r="C2309" s="392" t="s">
        <v>3565</v>
      </c>
      <c r="D2309" s="393">
        <v>88247</v>
      </c>
      <c r="E2309" s="168" t="str">
        <f>IF($D2309&lt;&gt;"",VLOOKUP($D2309,'SINAPI JANEIRO-2022'!$A$1:G114678,2,FALSE),"")</f>
        <v>AUXILIAR DE ELETRICISTA COM ENCARGOS COMPLEMENTARES</v>
      </c>
      <c r="F2309" s="169" t="str">
        <f>IF($D2309&lt;&gt;"",VLOOKUP($D2309,'SINAPI JANEIRO-2022'!$1:$1048576,3,FALSE),"")</f>
        <v>H</v>
      </c>
      <c r="G2309" s="415">
        <v>1</v>
      </c>
      <c r="H2309" s="171">
        <f>IF($D2309&lt;&gt;"",VLOOKUP($D2309,'SINAPI JANEIRO-2022'!$1:$1048576,4,FALSE),"")</f>
        <v>15.19</v>
      </c>
      <c r="I2309" s="369">
        <f t="shared" ref="I2309:I2310" si="405">TRUNC(H2309*G2309,2)</f>
        <v>15.19</v>
      </c>
    </row>
    <row r="2310" spans="2:9" ht="12.75">
      <c r="B2310" s="392" t="s">
        <v>3567</v>
      </c>
      <c r="C2310" s="392" t="s">
        <v>3565</v>
      </c>
      <c r="D2310" s="393">
        <v>88264</v>
      </c>
      <c r="E2310" s="168" t="str">
        <f>IF($D2310&lt;&gt;"",VLOOKUP($D2310,'SINAPI JANEIRO-2022'!$A$1:G114679,2,FALSE),"")</f>
        <v>ELETRICISTA COM ENCARGOS COMPLEMENTARES</v>
      </c>
      <c r="F2310" s="169" t="str">
        <f>IF($D2310&lt;&gt;"",VLOOKUP($D2310,'SINAPI JANEIRO-2022'!$1:$1048576,3,FALSE),"")</f>
        <v>H</v>
      </c>
      <c r="G2310" s="415">
        <v>1</v>
      </c>
      <c r="H2310" s="171">
        <f>IF($D2310&lt;&gt;"",VLOOKUP($D2310,'SINAPI JANEIRO-2022'!$1:$1048576,4,FALSE),"")</f>
        <v>19.53</v>
      </c>
      <c r="I2310" s="369">
        <f t="shared" si="405"/>
        <v>19.53</v>
      </c>
    </row>
    <row r="2311" spans="2:9" ht="12.75">
      <c r="B2311" s="392" t="s">
        <v>3576</v>
      </c>
      <c r="C2311" s="392" t="s">
        <v>3577</v>
      </c>
      <c r="D2311" s="393"/>
      <c r="E2311" s="377" t="s">
        <v>11932</v>
      </c>
      <c r="F2311" s="398" t="s">
        <v>53</v>
      </c>
      <c r="G2311" s="415">
        <v>1</v>
      </c>
      <c r="H2311" s="399">
        <v>10.65</v>
      </c>
      <c r="I2311" s="399">
        <f>TRUNC(H2311*G2311,2)</f>
        <v>10.65</v>
      </c>
    </row>
    <row r="2312" spans="2:9" ht="12.75">
      <c r="B2312" s="383"/>
      <c r="C2312" s="383"/>
      <c r="D2312" s="402"/>
      <c r="E2312" s="372"/>
      <c r="F2312" s="403"/>
      <c r="G2312" s="403"/>
      <c r="H2312" s="375"/>
      <c r="I2312" s="375"/>
    </row>
    <row r="2313" spans="2:9" ht="12.75">
      <c r="B2313" s="59" t="s">
        <v>11933</v>
      </c>
      <c r="C2313" s="404"/>
      <c r="D2313" s="404"/>
      <c r="E2313" s="413" t="s">
        <v>11934</v>
      </c>
      <c r="F2313" s="47" t="s">
        <v>53</v>
      </c>
      <c r="G2313" s="414"/>
      <c r="H2313" s="362"/>
      <c r="I2313" s="397">
        <f>TRUNC(SUM(I2314:I2317),2)</f>
        <v>342.76</v>
      </c>
    </row>
    <row r="2314" spans="2:9" ht="12.75">
      <c r="B2314" s="392" t="s">
        <v>3567</v>
      </c>
      <c r="C2314" s="392" t="s">
        <v>3565</v>
      </c>
      <c r="D2314" s="393">
        <v>88247</v>
      </c>
      <c r="E2314" s="168" t="str">
        <f>IF($D2314&lt;&gt;"",VLOOKUP($D2314,'SINAPI JANEIRO-2022'!$A$1:G114683,2,FALSE),"")</f>
        <v>AUXILIAR DE ELETRICISTA COM ENCARGOS COMPLEMENTARES</v>
      </c>
      <c r="F2314" s="169" t="str">
        <f>IF($D2314&lt;&gt;"",VLOOKUP($D2314,'SINAPI JANEIRO-2022'!$1:$1048576,3,FALSE),"")</f>
        <v>H</v>
      </c>
      <c r="G2314" s="415">
        <v>1</v>
      </c>
      <c r="H2314" s="171">
        <f>IF($D2314&lt;&gt;"",VLOOKUP($D2314,'SINAPI JANEIRO-2022'!$1:$1048576,4,FALSE),"")</f>
        <v>15.19</v>
      </c>
      <c r="I2314" s="369">
        <f t="shared" ref="I2314:I2315" si="406">TRUNC(H2314*G2314,2)</f>
        <v>15.19</v>
      </c>
    </row>
    <row r="2315" spans="2:9" ht="12.75">
      <c r="B2315" s="392" t="s">
        <v>3567</v>
      </c>
      <c r="C2315" s="392" t="s">
        <v>3565</v>
      </c>
      <c r="D2315" s="393">
        <v>88264</v>
      </c>
      <c r="E2315" s="168" t="str">
        <f>IF($D2315&lt;&gt;"",VLOOKUP($D2315,'SINAPI JANEIRO-2022'!$A$1:G114684,2,FALSE),"")</f>
        <v>ELETRICISTA COM ENCARGOS COMPLEMENTARES</v>
      </c>
      <c r="F2315" s="169" t="str">
        <f>IF($D2315&lt;&gt;"",VLOOKUP($D2315,'SINAPI JANEIRO-2022'!$1:$1048576,3,FALSE),"")</f>
        <v>H</v>
      </c>
      <c r="G2315" s="415">
        <v>1</v>
      </c>
      <c r="H2315" s="171">
        <f>IF($D2315&lt;&gt;"",VLOOKUP($D2315,'SINAPI JANEIRO-2022'!$1:$1048576,4,FALSE),"")</f>
        <v>19.53</v>
      </c>
      <c r="I2315" s="369">
        <f t="shared" si="406"/>
        <v>19.53</v>
      </c>
    </row>
    <row r="2316" spans="2:9" ht="51">
      <c r="B2316" s="392" t="s">
        <v>3567</v>
      </c>
      <c r="C2316" s="392" t="s">
        <v>3565</v>
      </c>
      <c r="D2316" s="393">
        <v>5928</v>
      </c>
      <c r="E2316" s="168" t="str">
        <f>IF($D2316&lt;&gt;"",VLOOKUP($D2316,'SINAPI JANEIRO-2022'!$A$1:G114685,2,FALSE),"")</f>
        <v>GUINDAUTO HIDRÁULICO, CAPACIDADE MÁXIMA DE CARGA 6200 KG, MOMENTO MÁXIMO DE CARGA 11,7 TM, ALCANCE MÁXIMO HORIZONTAL 9,70 M, INCLUSIVE CAMINHÃO TOCO PBT 16.000 KG, POTÊNCIA DE 189 CV - CHP DIURNO. AF_06/2014</v>
      </c>
      <c r="F2316" s="169" t="str">
        <f>IF($D2316&lt;&gt;"",VLOOKUP($D2316,'SINAPI JANEIRO-2022'!$1:$1048576,3,FALSE),"")</f>
        <v>CHP</v>
      </c>
      <c r="G2316" s="415">
        <v>1</v>
      </c>
      <c r="H2316" s="171">
        <f>IF($D2316&lt;&gt;"",VLOOKUP($D2316,'SINAPI JANEIRO-2022'!$1:$1048576,4,FALSE),"")</f>
        <v>227.63</v>
      </c>
      <c r="I2316" s="399">
        <f>TRUNC(H2316*G2316,2)</f>
        <v>227.63</v>
      </c>
    </row>
    <row r="2317" spans="2:9" ht="12.75">
      <c r="B2317" s="392" t="s">
        <v>3576</v>
      </c>
      <c r="C2317" s="392" t="s">
        <v>3565</v>
      </c>
      <c r="D2317" s="393">
        <v>34519</v>
      </c>
      <c r="E2317" s="168" t="str">
        <f>IF($D2317&lt;&gt;"",VLOOKUP($D2317,'SINAPI JANEIRO-2022'!$A$1:G114686,2,FALSE),"")</f>
        <v>CRUZETA DE CONCRETO LEVE, COMP. 2000 MM SECAO, 90 X 90 MM</v>
      </c>
      <c r="F2317" s="169" t="str">
        <f>IF($D2317&lt;&gt;"",VLOOKUP($D2317,'SINAPI JANEIRO-2022'!$1:$1048576,3,FALSE),"")</f>
        <v xml:space="preserve">UN    </v>
      </c>
      <c r="G2317" s="415">
        <v>1</v>
      </c>
      <c r="H2317" s="171">
        <f>IF($D2317&lt;&gt;"",VLOOKUP($D2317,'SINAPI JANEIRO-2022'!$1:$1048576,4,FALSE),"")</f>
        <v>80.41</v>
      </c>
      <c r="I2317" s="416">
        <f>TRUNC(H2317*G2317,2)</f>
        <v>80.41</v>
      </c>
    </row>
    <row r="2318" spans="2:9" ht="12.75">
      <c r="B2318" s="383"/>
      <c r="C2318" s="383"/>
      <c r="D2318" s="402"/>
      <c r="E2318" s="372"/>
      <c r="F2318" s="403"/>
      <c r="G2318" s="403"/>
      <c r="H2318" s="375"/>
      <c r="I2318" s="375"/>
    </row>
    <row r="2319" spans="2:9" ht="12.75">
      <c r="B2319" s="59" t="s">
        <v>11935</v>
      </c>
      <c r="C2319" s="404"/>
      <c r="D2319" s="404"/>
      <c r="E2319" s="413" t="s">
        <v>11936</v>
      </c>
      <c r="F2319" s="47" t="s">
        <v>53</v>
      </c>
      <c r="G2319" s="414"/>
      <c r="H2319" s="362"/>
      <c r="I2319" s="397">
        <f>TRUNC(SUM(I2320:I2323),2)</f>
        <v>218.97</v>
      </c>
    </row>
    <row r="2320" spans="2:9" ht="12.75">
      <c r="B2320" s="392" t="s">
        <v>3567</v>
      </c>
      <c r="C2320" s="392" t="s">
        <v>3565</v>
      </c>
      <c r="D2320" s="393">
        <v>88247</v>
      </c>
      <c r="E2320" s="168" t="str">
        <f>IF($D2320&lt;&gt;"",VLOOKUP($D2320,'SINAPI JANEIRO-2022'!$A$1:G114689,2,FALSE),"")</f>
        <v>AUXILIAR DE ELETRICISTA COM ENCARGOS COMPLEMENTARES</v>
      </c>
      <c r="F2320" s="169" t="str">
        <f>IF($D2320&lt;&gt;"",VLOOKUP($D2320,'SINAPI JANEIRO-2022'!$1:$1048576,3,FALSE),"")</f>
        <v>H</v>
      </c>
      <c r="G2320" s="415">
        <v>0.3</v>
      </c>
      <c r="H2320" s="171">
        <f>IF($D2320&lt;&gt;"",VLOOKUP($D2320,'SINAPI JANEIRO-2022'!$1:$1048576,4,FALSE),"")</f>
        <v>15.19</v>
      </c>
      <c r="I2320" s="369">
        <f t="shared" ref="I2320:I2323" si="407">TRUNC(H2320*G2320,2)</f>
        <v>4.55</v>
      </c>
    </row>
    <row r="2321" spans="2:9" ht="12.75">
      <c r="B2321" s="392" t="s">
        <v>3567</v>
      </c>
      <c r="C2321" s="392" t="s">
        <v>3565</v>
      </c>
      <c r="D2321" s="393">
        <v>88264</v>
      </c>
      <c r="E2321" s="168" t="str">
        <f>IF($D2321&lt;&gt;"",VLOOKUP($D2321,'SINAPI JANEIRO-2022'!$A$1:G114690,2,FALSE),"")</f>
        <v>ELETRICISTA COM ENCARGOS COMPLEMENTARES</v>
      </c>
      <c r="F2321" s="169" t="str">
        <f>IF($D2321&lt;&gt;"",VLOOKUP($D2321,'SINAPI JANEIRO-2022'!$1:$1048576,3,FALSE),"")</f>
        <v>H</v>
      </c>
      <c r="G2321" s="415">
        <v>0.3</v>
      </c>
      <c r="H2321" s="171">
        <f>IF($D2321&lt;&gt;"",VLOOKUP($D2321,'SINAPI JANEIRO-2022'!$1:$1048576,4,FALSE),"")</f>
        <v>19.53</v>
      </c>
      <c r="I2321" s="369">
        <f t="shared" si="407"/>
        <v>5.85</v>
      </c>
    </row>
    <row r="2322" spans="2:9" ht="25.5">
      <c r="B2322" s="392" t="s">
        <v>3576</v>
      </c>
      <c r="C2322" s="392" t="s">
        <v>3565</v>
      </c>
      <c r="D2322" s="393">
        <v>3396</v>
      </c>
      <c r="E2322" s="168" t="str">
        <f>IF($D2322&lt;&gt;"",VLOOKUP($D2322,'SINAPI JANEIRO-2022'!$A$1:G114691,2,FALSE),"")</f>
        <v>SUPORTE ISOLADOR SIMPLES DIAMETRO NOMINAL 5/16", COM ROSCA SOBERBA E BUCHA</v>
      </c>
      <c r="F2322" s="169" t="str">
        <f>IF($D2322&lt;&gt;"",VLOOKUP($D2322,'SINAPI JANEIRO-2022'!$1:$1048576,3,FALSE),"")</f>
        <v xml:space="preserve">UN    </v>
      </c>
      <c r="G2322" s="415">
        <v>1</v>
      </c>
      <c r="H2322" s="171">
        <f>IF($D2322&lt;&gt;"",VLOOKUP($D2322,'SINAPI JANEIRO-2022'!$1:$1048576,4,FALSE),"")</f>
        <v>5.32</v>
      </c>
      <c r="I2322" s="369">
        <f>TRUNC(H2322*G2322,2)</f>
        <v>5.32</v>
      </c>
    </row>
    <row r="2323" spans="2:9" ht="25.5">
      <c r="B2323" s="392" t="s">
        <v>3576</v>
      </c>
      <c r="C2323" s="392" t="s">
        <v>3565</v>
      </c>
      <c r="D2323" s="393">
        <v>4276</v>
      </c>
      <c r="E2323" s="168" t="str">
        <f>IF($D2323&lt;&gt;"",VLOOKUP($D2323,'SINAPI JANEIRO-2022'!$A$1:G114692,2,FALSE),"")</f>
        <v>PARA-RAIOS DE DISTRIBUICAO, TENSAO NOMINAL 15 KV, CORRENTE NOMINAL DE DESCARGA 5 KA</v>
      </c>
      <c r="F2323" s="169" t="str">
        <f>IF($D2323&lt;&gt;"",VLOOKUP($D2323,'SINAPI JANEIRO-2022'!$1:$1048576,3,FALSE),"")</f>
        <v xml:space="preserve">UN    </v>
      </c>
      <c r="G2323" s="415">
        <v>1</v>
      </c>
      <c r="H2323" s="171">
        <f>IF($D2323&lt;&gt;"",VLOOKUP($D2323,'SINAPI JANEIRO-2022'!$1:$1048576,4,FALSE),"")</f>
        <v>203.25</v>
      </c>
      <c r="I2323" s="369">
        <f t="shared" si="407"/>
        <v>203.25</v>
      </c>
    </row>
    <row r="2324" spans="2:9" ht="12.75">
      <c r="B2324" s="383"/>
      <c r="C2324" s="383"/>
      <c r="D2324" s="402"/>
      <c r="E2324" s="372"/>
      <c r="F2324" s="403"/>
      <c r="G2324" s="403"/>
      <c r="H2324" s="375"/>
      <c r="I2324" s="375"/>
    </row>
    <row r="2325" spans="2:9" ht="12.75">
      <c r="B2325" s="59" t="s">
        <v>11937</v>
      </c>
      <c r="C2325" s="404"/>
      <c r="D2325" s="404"/>
      <c r="E2325" s="413" t="s">
        <v>11938</v>
      </c>
      <c r="F2325" s="47" t="s">
        <v>53</v>
      </c>
      <c r="G2325" s="414"/>
      <c r="H2325" s="362"/>
      <c r="I2325" s="397">
        <f>TRUNC(SUM(I2326:I2328),2)</f>
        <v>217.5</v>
      </c>
    </row>
    <row r="2326" spans="2:9" ht="12.75">
      <c r="B2326" s="392" t="s">
        <v>3567</v>
      </c>
      <c r="C2326" s="392" t="s">
        <v>3565</v>
      </c>
      <c r="D2326" s="393">
        <v>88247</v>
      </c>
      <c r="E2326" s="168" t="str">
        <f>IF($D2326&lt;&gt;"",VLOOKUP($D2326,'SINAPI JANEIRO-2022'!$A$1:G114695,2,FALSE),"")</f>
        <v>AUXILIAR DE ELETRICISTA COM ENCARGOS COMPLEMENTARES</v>
      </c>
      <c r="F2326" s="169" t="str">
        <f>IF($D2326&lt;&gt;"",VLOOKUP($D2326,'SINAPI JANEIRO-2022'!$1:$1048576,3,FALSE),"")</f>
        <v>H</v>
      </c>
      <c r="G2326" s="415">
        <v>0.3</v>
      </c>
      <c r="H2326" s="171">
        <f>IF($D2326&lt;&gt;"",VLOOKUP($D2326,'SINAPI JANEIRO-2022'!$1:$1048576,4,FALSE),"")</f>
        <v>15.19</v>
      </c>
      <c r="I2326" s="369">
        <f t="shared" ref="I2326:I2328" si="408">TRUNC(H2326*G2326,2)</f>
        <v>4.55</v>
      </c>
    </row>
    <row r="2327" spans="2:9" ht="12.75">
      <c r="B2327" s="392" t="s">
        <v>3567</v>
      </c>
      <c r="C2327" s="392" t="s">
        <v>3565</v>
      </c>
      <c r="D2327" s="393">
        <v>88264</v>
      </c>
      <c r="E2327" s="168" t="str">
        <f>IF($D2327&lt;&gt;"",VLOOKUP($D2327,'SINAPI JANEIRO-2022'!$A$1:G114696,2,FALSE),"")</f>
        <v>ELETRICISTA COM ENCARGOS COMPLEMENTARES</v>
      </c>
      <c r="F2327" s="169" t="str">
        <f>IF($D2327&lt;&gt;"",VLOOKUP($D2327,'SINAPI JANEIRO-2022'!$1:$1048576,3,FALSE),"")</f>
        <v>H</v>
      </c>
      <c r="G2327" s="415">
        <v>0.3</v>
      </c>
      <c r="H2327" s="171">
        <f>IF($D2327&lt;&gt;"",VLOOKUP($D2327,'SINAPI JANEIRO-2022'!$1:$1048576,4,FALSE),"")</f>
        <v>19.53</v>
      </c>
      <c r="I2327" s="369">
        <f t="shared" si="408"/>
        <v>5.85</v>
      </c>
    </row>
    <row r="2328" spans="2:9" ht="25.5">
      <c r="B2328" s="392" t="s">
        <v>3576</v>
      </c>
      <c r="C2328" s="392" t="s">
        <v>3565</v>
      </c>
      <c r="D2328" s="393">
        <v>7576</v>
      </c>
      <c r="E2328" s="168" t="str">
        <f>IF($D2328&lt;&gt;"",VLOOKUP($D2328,'SINAPI JANEIRO-2022'!$A$1:G114697,2,FALSE),"")</f>
        <v>SUPORTE EM ACO GALVANIZADO PARA TRANSFORMADOR PARA POSTE DUPLO T 185 X 95 MM, CHAPA DE 5/16"</v>
      </c>
      <c r="F2328" s="169" t="str">
        <f>IF($D2328&lt;&gt;"",VLOOKUP($D2328,'SINAPI JANEIRO-2022'!$1:$1048576,3,FALSE),"")</f>
        <v xml:space="preserve">UN    </v>
      </c>
      <c r="G2328" s="415">
        <v>1</v>
      </c>
      <c r="H2328" s="171">
        <f>IF($D2328&lt;&gt;"",VLOOKUP($D2328,'SINAPI JANEIRO-2022'!$1:$1048576,4,FALSE),"")</f>
        <v>207.1</v>
      </c>
      <c r="I2328" s="369">
        <f t="shared" si="408"/>
        <v>207.1</v>
      </c>
    </row>
    <row r="2329" spans="2:9" ht="12.75">
      <c r="B2329" s="392"/>
      <c r="C2329" s="392"/>
      <c r="D2329" s="393"/>
      <c r="E2329" s="377"/>
      <c r="F2329" s="398"/>
      <c r="G2329" s="415"/>
      <c r="H2329" s="399"/>
      <c r="I2329" s="399"/>
    </row>
    <row r="2330" spans="2:9" ht="12.75">
      <c r="B2330" s="59" t="s">
        <v>11939</v>
      </c>
      <c r="C2330" s="404"/>
      <c r="D2330" s="404"/>
      <c r="E2330" s="413" t="s">
        <v>11940</v>
      </c>
      <c r="F2330" s="47" t="s">
        <v>53</v>
      </c>
      <c r="G2330" s="414"/>
      <c r="H2330" s="362"/>
      <c r="I2330" s="397">
        <f>TRUNC(SUM(I2331:I2333),2)</f>
        <v>3.7</v>
      </c>
    </row>
    <row r="2331" spans="2:9" ht="12.75">
      <c r="B2331" s="392" t="s">
        <v>3567</v>
      </c>
      <c r="C2331" s="392" t="s">
        <v>3565</v>
      </c>
      <c r="D2331" s="393">
        <v>88247</v>
      </c>
      <c r="E2331" s="168" t="str">
        <f>IF($D2331&lt;&gt;"",VLOOKUP($D2331,'SINAPI JANEIRO-2022'!$A$1:G114700,2,FALSE),"")</f>
        <v>AUXILIAR DE ELETRICISTA COM ENCARGOS COMPLEMENTARES</v>
      </c>
      <c r="F2331" s="169" t="str">
        <f>IF($D2331&lt;&gt;"",VLOOKUP($D2331,'SINAPI JANEIRO-2022'!$1:$1048576,3,FALSE),"")</f>
        <v>H</v>
      </c>
      <c r="G2331" s="415">
        <v>0.1</v>
      </c>
      <c r="H2331" s="171">
        <f>IF($D2331&lt;&gt;"",VLOOKUP($D2331,'SINAPI JANEIRO-2022'!$1:$1048576,4,FALSE),"")</f>
        <v>15.19</v>
      </c>
      <c r="I2331" s="369">
        <f t="shared" ref="I2331:I2332" si="409">TRUNC(H2331*G2331,2)</f>
        <v>1.51</v>
      </c>
    </row>
    <row r="2332" spans="2:9" ht="12.75">
      <c r="B2332" s="392" t="s">
        <v>3567</v>
      </c>
      <c r="C2332" s="392" t="s">
        <v>3565</v>
      </c>
      <c r="D2332" s="393">
        <v>88264</v>
      </c>
      <c r="E2332" s="168" t="str">
        <f>IF($D2332&lt;&gt;"",VLOOKUP($D2332,'SINAPI JANEIRO-2022'!$A$1:G114701,2,FALSE),"")</f>
        <v>ELETRICISTA COM ENCARGOS COMPLEMENTARES</v>
      </c>
      <c r="F2332" s="169" t="str">
        <f>IF($D2332&lt;&gt;"",VLOOKUP($D2332,'SINAPI JANEIRO-2022'!$1:$1048576,3,FALSE),"")</f>
        <v>H</v>
      </c>
      <c r="G2332" s="415">
        <v>0.1</v>
      </c>
      <c r="H2332" s="171">
        <f>IF($D2332&lt;&gt;"",VLOOKUP($D2332,'SINAPI JANEIRO-2022'!$1:$1048576,4,FALSE),"")</f>
        <v>19.53</v>
      </c>
      <c r="I2332" s="369">
        <f t="shared" si="409"/>
        <v>1.95</v>
      </c>
    </row>
    <row r="2333" spans="2:9" ht="25.5">
      <c r="B2333" s="392" t="s">
        <v>3576</v>
      </c>
      <c r="C2333" s="392" t="s">
        <v>3565</v>
      </c>
      <c r="D2333" s="393">
        <v>379</v>
      </c>
      <c r="E2333" s="168" t="str">
        <f>IF($D2333&lt;&gt;"",VLOOKUP($D2333,'SINAPI JANEIRO-2022'!$A$1:G114702,2,FALSE),"")</f>
        <v>ARRUELA QUADRADA EM ACO GALVANIZADO, DIMENSAO = 38 MM, ESPESSURA = 3MM, DIAMETRO DO FURO= 18 MM</v>
      </c>
      <c r="F2333" s="169" t="str">
        <f>IF($D2333&lt;&gt;"",VLOOKUP($D2333,'SINAPI JANEIRO-2022'!$1:$1048576,3,FALSE),"")</f>
        <v xml:space="preserve">UN    </v>
      </c>
      <c r="G2333" s="415">
        <v>0.3</v>
      </c>
      <c r="H2333" s="171">
        <f>IF($D2333&lt;&gt;"",VLOOKUP($D2333,'SINAPI JANEIRO-2022'!$1:$1048576,4,FALSE),"")</f>
        <v>0.81</v>
      </c>
      <c r="I2333" s="369">
        <f>TRUNC(H2333*G2333,2)</f>
        <v>0.24</v>
      </c>
    </row>
    <row r="2334" spans="2:9" ht="12.75">
      <c r="B2334" s="392"/>
      <c r="C2334" s="392"/>
      <c r="D2334" s="393"/>
      <c r="E2334" s="377"/>
      <c r="F2334" s="398"/>
      <c r="G2334" s="415"/>
      <c r="H2334" s="399"/>
      <c r="I2334" s="399"/>
    </row>
    <row r="2335" spans="2:9" ht="12.75">
      <c r="B2335" s="59" t="s">
        <v>11941</v>
      </c>
      <c r="C2335" s="404"/>
      <c r="D2335" s="404"/>
      <c r="E2335" s="413" t="s">
        <v>11942</v>
      </c>
      <c r="F2335" s="47" t="s">
        <v>53</v>
      </c>
      <c r="G2335" s="414"/>
      <c r="H2335" s="362"/>
      <c r="I2335" s="397">
        <f>TRUNC(SUM(I2336:I2339),2)</f>
        <v>10.11</v>
      </c>
    </row>
    <row r="2336" spans="2:9" ht="12.75">
      <c r="B2336" s="392" t="s">
        <v>3567</v>
      </c>
      <c r="C2336" s="392" t="s">
        <v>3565</v>
      </c>
      <c r="D2336" s="393">
        <v>88247</v>
      </c>
      <c r="E2336" s="168" t="str">
        <f>IF($D2336&lt;&gt;"",VLOOKUP($D2336,'SINAPI JANEIRO-2022'!$A$1:G114705,2,FALSE),"")</f>
        <v>AUXILIAR DE ELETRICISTA COM ENCARGOS COMPLEMENTARES</v>
      </c>
      <c r="F2336" s="169" t="str">
        <f>IF($D2336&lt;&gt;"",VLOOKUP($D2336,'SINAPI JANEIRO-2022'!$1:$1048576,3,FALSE),"")</f>
        <v>H</v>
      </c>
      <c r="G2336" s="415">
        <v>0.1</v>
      </c>
      <c r="H2336" s="171">
        <f>IF($D2336&lt;&gt;"",VLOOKUP($D2336,'SINAPI JANEIRO-2022'!$1:$1048576,4,FALSE),"")</f>
        <v>15.19</v>
      </c>
      <c r="I2336" s="369">
        <f t="shared" ref="I2336:I2339" si="410">TRUNC(H2336*G2336,2)</f>
        <v>1.51</v>
      </c>
    </row>
    <row r="2337" spans="2:9" ht="12.75">
      <c r="B2337" s="392" t="s">
        <v>3576</v>
      </c>
      <c r="C2337" s="392" t="s">
        <v>3565</v>
      </c>
      <c r="D2337" s="393">
        <v>4337</v>
      </c>
      <c r="E2337" s="168" t="str">
        <f>IF($D2337&lt;&gt;"",VLOOKUP($D2337,'SINAPI JANEIRO-2022'!$A$1:G114706,2,FALSE),"")</f>
        <v>PORCA ZINCADA, QUADRADA, DIAMETRO 5/8"</v>
      </c>
      <c r="F2337" s="169" t="str">
        <f>IF($D2337&lt;&gt;"",VLOOKUP($D2337,'SINAPI JANEIRO-2022'!$1:$1048576,3,FALSE),"")</f>
        <v xml:space="preserve">UN    </v>
      </c>
      <c r="G2337" s="415">
        <v>1</v>
      </c>
      <c r="H2337" s="171">
        <f>IF($D2337&lt;&gt;"",VLOOKUP($D2337,'SINAPI JANEIRO-2022'!$1:$1048576,4,FALSE),"")</f>
        <v>2.66</v>
      </c>
      <c r="I2337" s="369">
        <f t="shared" si="410"/>
        <v>2.66</v>
      </c>
    </row>
    <row r="2338" spans="2:9" ht="12.75">
      <c r="B2338" s="392" t="s">
        <v>3567</v>
      </c>
      <c r="C2338" s="392" t="s">
        <v>3565</v>
      </c>
      <c r="D2338" s="393">
        <v>88264</v>
      </c>
      <c r="E2338" s="168" t="str">
        <f>IF($D2338&lt;&gt;"",VLOOKUP($D2338,'SINAPI JANEIRO-2022'!$A$1:G114707,2,FALSE),"")</f>
        <v>ELETRICISTA COM ENCARGOS COMPLEMENTARES</v>
      </c>
      <c r="F2338" s="169" t="str">
        <f>IF($D2338&lt;&gt;"",VLOOKUP($D2338,'SINAPI JANEIRO-2022'!$1:$1048576,3,FALSE),"")</f>
        <v>H</v>
      </c>
      <c r="G2338" s="415">
        <v>0.1</v>
      </c>
      <c r="H2338" s="171">
        <f>IF($D2338&lt;&gt;"",VLOOKUP($D2338,'SINAPI JANEIRO-2022'!$1:$1048576,4,FALSE),"")</f>
        <v>19.53</v>
      </c>
      <c r="I2338" s="369">
        <f t="shared" si="410"/>
        <v>1.95</v>
      </c>
    </row>
    <row r="2339" spans="2:9" ht="12.75">
      <c r="B2339" s="392" t="s">
        <v>3576</v>
      </c>
      <c r="C2339" s="392" t="s">
        <v>3577</v>
      </c>
      <c r="D2339" s="393"/>
      <c r="E2339" s="377" t="s">
        <v>11943</v>
      </c>
      <c r="F2339" s="398" t="s">
        <v>11893</v>
      </c>
      <c r="G2339" s="415">
        <v>1</v>
      </c>
      <c r="H2339" s="399">
        <v>3.99</v>
      </c>
      <c r="I2339" s="369">
        <f t="shared" si="410"/>
        <v>3.99</v>
      </c>
    </row>
    <row r="2340" spans="2:9" ht="12.75">
      <c r="B2340" s="392"/>
      <c r="C2340" s="392"/>
      <c r="D2340" s="393"/>
      <c r="E2340" s="377"/>
      <c r="F2340" s="398"/>
      <c r="G2340" s="415"/>
      <c r="H2340" s="399"/>
      <c r="I2340" s="399"/>
    </row>
    <row r="2341" spans="2:9" ht="12.75">
      <c r="B2341" s="59" t="s">
        <v>11944</v>
      </c>
      <c r="C2341" s="404"/>
      <c r="D2341" s="404"/>
      <c r="E2341" s="413" t="s">
        <v>11945</v>
      </c>
      <c r="F2341" s="47" t="s">
        <v>53</v>
      </c>
      <c r="G2341" s="414"/>
      <c r="H2341" s="362"/>
      <c r="I2341" s="397">
        <f>TRUNC(SUM(I2342:I2345),2)</f>
        <v>12.25</v>
      </c>
    </row>
    <row r="2342" spans="2:9" ht="12.75">
      <c r="B2342" s="392" t="s">
        <v>3567</v>
      </c>
      <c r="C2342" s="392" t="s">
        <v>3565</v>
      </c>
      <c r="D2342" s="393">
        <v>88247</v>
      </c>
      <c r="E2342" s="168" t="str">
        <f>IF($D2342&lt;&gt;"",VLOOKUP($D2342,'SINAPI JANEIRO-2022'!$A$1:G114711,2,FALSE),"")</f>
        <v>AUXILIAR DE ELETRICISTA COM ENCARGOS COMPLEMENTARES</v>
      </c>
      <c r="F2342" s="169" t="str">
        <f>IF($D2342&lt;&gt;"",VLOOKUP($D2342,'SINAPI JANEIRO-2022'!$1:$1048576,3,FALSE),"")</f>
        <v>H</v>
      </c>
      <c r="G2342" s="415">
        <v>0.1</v>
      </c>
      <c r="H2342" s="171">
        <f>IF($D2342&lt;&gt;"",VLOOKUP($D2342,'SINAPI JANEIRO-2022'!$1:$1048576,4,FALSE),"")</f>
        <v>15.19</v>
      </c>
      <c r="I2342" s="369">
        <f t="shared" ref="I2342:I2344" si="411">TRUNC(H2342*G2342,2)</f>
        <v>1.51</v>
      </c>
    </row>
    <row r="2343" spans="2:9" ht="12.75">
      <c r="B2343" s="392" t="s">
        <v>3567</v>
      </c>
      <c r="C2343" s="392" t="s">
        <v>3565</v>
      </c>
      <c r="D2343" s="393">
        <v>88264</v>
      </c>
      <c r="E2343" s="168" t="str">
        <f>IF($D2343&lt;&gt;"",VLOOKUP($D2343,'SINAPI JANEIRO-2022'!$A$1:G114712,2,FALSE),"")</f>
        <v>ELETRICISTA COM ENCARGOS COMPLEMENTARES</v>
      </c>
      <c r="F2343" s="169" t="str">
        <f>IF($D2343&lt;&gt;"",VLOOKUP($D2343,'SINAPI JANEIRO-2022'!$1:$1048576,3,FALSE),"")</f>
        <v>H</v>
      </c>
      <c r="G2343" s="415">
        <v>0.1</v>
      </c>
      <c r="H2343" s="171">
        <f>IF($D2343&lt;&gt;"",VLOOKUP($D2343,'SINAPI JANEIRO-2022'!$1:$1048576,4,FALSE),"")</f>
        <v>19.53</v>
      </c>
      <c r="I2343" s="369">
        <f t="shared" si="411"/>
        <v>1.95</v>
      </c>
    </row>
    <row r="2344" spans="2:9" ht="12.75">
      <c r="B2344" s="392" t="s">
        <v>3576</v>
      </c>
      <c r="C2344" s="392" t="s">
        <v>3565</v>
      </c>
      <c r="D2344" s="393">
        <v>4337</v>
      </c>
      <c r="E2344" s="168" t="str">
        <f>IF($D2344&lt;&gt;"",VLOOKUP($D2344,'SINAPI JANEIRO-2022'!$A$1:G114713,2,FALSE),"")</f>
        <v>PORCA ZINCADA, QUADRADA, DIAMETRO 5/8"</v>
      </c>
      <c r="F2344" s="169" t="str">
        <f>IF($D2344&lt;&gt;"",VLOOKUP($D2344,'SINAPI JANEIRO-2022'!$1:$1048576,3,FALSE),"")</f>
        <v xml:space="preserve">UN    </v>
      </c>
      <c r="G2344" s="415">
        <v>1</v>
      </c>
      <c r="H2344" s="171">
        <f>IF($D2344&lt;&gt;"",VLOOKUP($D2344,'SINAPI JANEIRO-2022'!$1:$1048576,4,FALSE),"")</f>
        <v>2.66</v>
      </c>
      <c r="I2344" s="369">
        <f t="shared" si="411"/>
        <v>2.66</v>
      </c>
    </row>
    <row r="2345" spans="2:9" ht="25.5">
      <c r="B2345" s="392" t="s">
        <v>3576</v>
      </c>
      <c r="C2345" s="392" t="s">
        <v>3565</v>
      </c>
      <c r="D2345" s="393">
        <v>430</v>
      </c>
      <c r="E2345" s="168" t="str">
        <f>IF($D2345&lt;&gt;"",VLOOKUP($D2345,'SINAPI JANEIRO-2022'!$A$1:G114714,2,FALSE),"")</f>
        <v>PARAFUSO M16 EM ACO GALVANIZADO, COMPRIMENTO = 125 MM, DIAMETRO = 16 MM, ROSCA MAQUINA, CABECA QUADRADA</v>
      </c>
      <c r="F2345" s="169" t="str">
        <f>IF($D2345&lt;&gt;"",VLOOKUP($D2345,'SINAPI JANEIRO-2022'!$1:$1048576,3,FALSE),"")</f>
        <v xml:space="preserve">UN    </v>
      </c>
      <c r="G2345" s="415">
        <v>1</v>
      </c>
      <c r="H2345" s="171">
        <f>IF($D2345&lt;&gt;"",VLOOKUP($D2345,'SINAPI JANEIRO-2022'!$1:$1048576,4,FALSE),"")</f>
        <v>6.13</v>
      </c>
      <c r="I2345" s="369">
        <f>TRUNC(H2345*G2345,2)</f>
        <v>6.13</v>
      </c>
    </row>
    <row r="2346" spans="2:9" ht="12.75">
      <c r="B2346" s="392"/>
      <c r="C2346" s="392"/>
      <c r="D2346" s="393"/>
      <c r="E2346" s="377"/>
      <c r="F2346" s="398"/>
      <c r="G2346" s="415"/>
      <c r="H2346" s="399"/>
      <c r="I2346" s="399"/>
    </row>
    <row r="2347" spans="2:9" ht="12.75">
      <c r="B2347" s="59" t="s">
        <v>11946</v>
      </c>
      <c r="C2347" s="404"/>
      <c r="D2347" s="404"/>
      <c r="E2347" s="413" t="s">
        <v>11947</v>
      </c>
      <c r="F2347" s="47" t="s">
        <v>53</v>
      </c>
      <c r="G2347" s="414"/>
      <c r="H2347" s="362"/>
      <c r="I2347" s="397">
        <f>TRUNC(SUM(I2348:I2351),2)</f>
        <v>14.26</v>
      </c>
    </row>
    <row r="2348" spans="2:9" ht="12.75">
      <c r="B2348" s="392" t="s">
        <v>3567</v>
      </c>
      <c r="C2348" s="392" t="s">
        <v>3565</v>
      </c>
      <c r="D2348" s="393">
        <v>88247</v>
      </c>
      <c r="E2348" s="168" t="str">
        <f>IF($D2348&lt;&gt;"",VLOOKUP($D2348,'SINAPI JANEIRO-2022'!$A$1:G114717,2,FALSE),"")</f>
        <v>AUXILIAR DE ELETRICISTA COM ENCARGOS COMPLEMENTARES</v>
      </c>
      <c r="F2348" s="169" t="str">
        <f>IF($D2348&lt;&gt;"",VLOOKUP($D2348,'SINAPI JANEIRO-2022'!$1:$1048576,3,FALSE),"")</f>
        <v>H</v>
      </c>
      <c r="G2348" s="415">
        <v>0.1</v>
      </c>
      <c r="H2348" s="171">
        <f>IF($D2348&lt;&gt;"",VLOOKUP($D2348,'SINAPI JANEIRO-2022'!$1:$1048576,4,FALSE),"")</f>
        <v>15.19</v>
      </c>
      <c r="I2348" s="369">
        <f t="shared" ref="I2348:I2350" si="412">TRUNC(H2348*G2348,2)</f>
        <v>1.51</v>
      </c>
    </row>
    <row r="2349" spans="2:9" ht="12.75">
      <c r="B2349" s="392" t="s">
        <v>3567</v>
      </c>
      <c r="C2349" s="392" t="s">
        <v>3565</v>
      </c>
      <c r="D2349" s="393">
        <v>88264</v>
      </c>
      <c r="E2349" s="168" t="str">
        <f>IF($D2349&lt;&gt;"",VLOOKUP($D2349,'SINAPI JANEIRO-2022'!$A$1:G114718,2,FALSE),"")</f>
        <v>ELETRICISTA COM ENCARGOS COMPLEMENTARES</v>
      </c>
      <c r="F2349" s="169" t="str">
        <f>IF($D2349&lt;&gt;"",VLOOKUP($D2349,'SINAPI JANEIRO-2022'!$1:$1048576,3,FALSE),"")</f>
        <v>H</v>
      </c>
      <c r="G2349" s="415">
        <v>0.1</v>
      </c>
      <c r="H2349" s="171">
        <f>IF($D2349&lt;&gt;"",VLOOKUP($D2349,'SINAPI JANEIRO-2022'!$1:$1048576,4,FALSE),"")</f>
        <v>19.53</v>
      </c>
      <c r="I2349" s="369">
        <f t="shared" si="412"/>
        <v>1.95</v>
      </c>
    </row>
    <row r="2350" spans="2:9" ht="12.75">
      <c r="B2350" s="392" t="s">
        <v>3576</v>
      </c>
      <c r="C2350" s="392" t="s">
        <v>3565</v>
      </c>
      <c r="D2350" s="393">
        <v>4337</v>
      </c>
      <c r="E2350" s="168" t="str">
        <f>IF($D2350&lt;&gt;"",VLOOKUP($D2350,'SINAPI JANEIRO-2022'!$A$1:G114719,2,FALSE),"")</f>
        <v>PORCA ZINCADA, QUADRADA, DIAMETRO 5/8"</v>
      </c>
      <c r="F2350" s="169" t="str">
        <f>IF($D2350&lt;&gt;"",VLOOKUP($D2350,'SINAPI JANEIRO-2022'!$1:$1048576,3,FALSE),"")</f>
        <v xml:space="preserve">UN    </v>
      </c>
      <c r="G2350" s="415">
        <v>1</v>
      </c>
      <c r="H2350" s="171">
        <f>IF($D2350&lt;&gt;"",VLOOKUP($D2350,'SINAPI JANEIRO-2022'!$1:$1048576,4,FALSE),"")</f>
        <v>2.66</v>
      </c>
      <c r="I2350" s="369">
        <f t="shared" si="412"/>
        <v>2.66</v>
      </c>
    </row>
    <row r="2351" spans="2:9" ht="25.5">
      <c r="B2351" s="392" t="s">
        <v>3576</v>
      </c>
      <c r="C2351" s="392" t="s">
        <v>3565</v>
      </c>
      <c r="D2351" s="393">
        <v>431</v>
      </c>
      <c r="E2351" s="168" t="str">
        <f>IF($D2351&lt;&gt;"",VLOOKUP($D2351,'SINAPI JANEIRO-2022'!$A$1:G114720,2,FALSE),"")</f>
        <v>PARAFUSO M16 EM ACO GALVANIZADO, COMPRIMENTO = 200 MM, DIAMETRO = 16 MM, ROSCA MAQUINA, CABECA QUADRADA</v>
      </c>
      <c r="F2351" s="169" t="str">
        <f>IF($D2351&lt;&gt;"",VLOOKUP($D2351,'SINAPI JANEIRO-2022'!$1:$1048576,3,FALSE),"")</f>
        <v xml:space="preserve">UN    </v>
      </c>
      <c r="G2351" s="415">
        <v>1</v>
      </c>
      <c r="H2351" s="171">
        <f>IF($D2351&lt;&gt;"",VLOOKUP($D2351,'SINAPI JANEIRO-2022'!$1:$1048576,4,FALSE),"")</f>
        <v>8.14</v>
      </c>
      <c r="I2351" s="369">
        <f>TRUNC(H2351*G2351,2)</f>
        <v>8.14</v>
      </c>
    </row>
    <row r="2352" spans="2:9" ht="12.75">
      <c r="B2352" s="392"/>
      <c r="C2352" s="392"/>
      <c r="D2352" s="393"/>
      <c r="E2352" s="377"/>
      <c r="F2352" s="398"/>
      <c r="G2352" s="415"/>
      <c r="H2352" s="399"/>
      <c r="I2352" s="399"/>
    </row>
    <row r="2353" spans="2:9" ht="12.75">
      <c r="B2353" s="59" t="s">
        <v>11948</v>
      </c>
      <c r="C2353" s="404"/>
      <c r="D2353" s="404"/>
      <c r="E2353" s="413" t="s">
        <v>11949</v>
      </c>
      <c r="F2353" s="47" t="s">
        <v>53</v>
      </c>
      <c r="G2353" s="414"/>
      <c r="H2353" s="362"/>
      <c r="I2353" s="397">
        <f>TRUNC(SUM(I2354:I2357),2)</f>
        <v>15.11</v>
      </c>
    </row>
    <row r="2354" spans="2:9" ht="12.75">
      <c r="B2354" s="392" t="s">
        <v>3567</v>
      </c>
      <c r="C2354" s="392" t="s">
        <v>3565</v>
      </c>
      <c r="D2354" s="393">
        <v>88247</v>
      </c>
      <c r="E2354" s="168" t="str">
        <f>IF($D2354&lt;&gt;"",VLOOKUP($D2354,'SINAPI JANEIRO-2022'!$A$1:G114723,2,FALSE),"")</f>
        <v>AUXILIAR DE ELETRICISTA COM ENCARGOS COMPLEMENTARES</v>
      </c>
      <c r="F2354" s="169" t="str">
        <f>IF($D2354&lt;&gt;"",VLOOKUP($D2354,'SINAPI JANEIRO-2022'!$1:$1048576,3,FALSE),"")</f>
        <v>H</v>
      </c>
      <c r="G2354" s="415">
        <v>0.1</v>
      </c>
      <c r="H2354" s="171">
        <f>IF($D2354&lt;&gt;"",VLOOKUP($D2354,'SINAPI JANEIRO-2022'!$1:$1048576,4,FALSE),"")</f>
        <v>15.19</v>
      </c>
      <c r="I2354" s="369">
        <f t="shared" ref="I2354:I2356" si="413">TRUNC(H2354*G2354,2)</f>
        <v>1.51</v>
      </c>
    </row>
    <row r="2355" spans="2:9" ht="12.75">
      <c r="B2355" s="392" t="s">
        <v>3567</v>
      </c>
      <c r="C2355" s="392" t="s">
        <v>3565</v>
      </c>
      <c r="D2355" s="393">
        <v>88264</v>
      </c>
      <c r="E2355" s="168" t="str">
        <f>IF($D2355&lt;&gt;"",VLOOKUP($D2355,'SINAPI JANEIRO-2022'!$A$1:G114724,2,FALSE),"")</f>
        <v>ELETRICISTA COM ENCARGOS COMPLEMENTARES</v>
      </c>
      <c r="F2355" s="169" t="str">
        <f>IF($D2355&lt;&gt;"",VLOOKUP($D2355,'SINAPI JANEIRO-2022'!$1:$1048576,3,FALSE),"")</f>
        <v>H</v>
      </c>
      <c r="G2355" s="415">
        <v>0.1</v>
      </c>
      <c r="H2355" s="171">
        <f>IF($D2355&lt;&gt;"",VLOOKUP($D2355,'SINAPI JANEIRO-2022'!$1:$1048576,4,FALSE),"")</f>
        <v>19.53</v>
      </c>
      <c r="I2355" s="369">
        <f t="shared" si="413"/>
        <v>1.95</v>
      </c>
    </row>
    <row r="2356" spans="2:9" ht="12.75">
      <c r="B2356" s="392" t="s">
        <v>3576</v>
      </c>
      <c r="C2356" s="392" t="s">
        <v>3565</v>
      </c>
      <c r="D2356" s="393">
        <v>4337</v>
      </c>
      <c r="E2356" s="168" t="str">
        <f>IF($D2356&lt;&gt;"",VLOOKUP($D2356,'SINAPI JANEIRO-2022'!$A$1:G114725,2,FALSE),"")</f>
        <v>PORCA ZINCADA, QUADRADA, DIAMETRO 5/8"</v>
      </c>
      <c r="F2356" s="169" t="str">
        <f>IF($D2356&lt;&gt;"",VLOOKUP($D2356,'SINAPI JANEIRO-2022'!$1:$1048576,3,FALSE),"")</f>
        <v xml:space="preserve">UN    </v>
      </c>
      <c r="G2356" s="415">
        <v>1</v>
      </c>
      <c r="H2356" s="171">
        <f>IF($D2356&lt;&gt;"",VLOOKUP($D2356,'SINAPI JANEIRO-2022'!$1:$1048576,4,FALSE),"")</f>
        <v>2.66</v>
      </c>
      <c r="I2356" s="369">
        <f t="shared" si="413"/>
        <v>2.66</v>
      </c>
    </row>
    <row r="2357" spans="2:9" ht="25.5">
      <c r="B2357" s="392" t="s">
        <v>3576</v>
      </c>
      <c r="C2357" s="392" t="s">
        <v>3565</v>
      </c>
      <c r="D2357" s="393">
        <v>432</v>
      </c>
      <c r="E2357" s="168" t="str">
        <f>IF($D2357&lt;&gt;"",VLOOKUP($D2357,'SINAPI JANEIRO-2022'!$A$1:G114726,2,FALSE),"")</f>
        <v>PARAFUSO M16 EM ACO GALVANIZADO, COMPRIMENTO = 250 MM, DIAMETRO = 16 MM, ROSCA MAQUINA, CABECA QUADRADA</v>
      </c>
      <c r="F2357" s="169" t="str">
        <f>IF($D2357&lt;&gt;"",VLOOKUP($D2357,'SINAPI JANEIRO-2022'!$1:$1048576,3,FALSE),"")</f>
        <v xml:space="preserve">UN    </v>
      </c>
      <c r="G2357" s="415">
        <v>1</v>
      </c>
      <c r="H2357" s="171">
        <f>IF($D2357&lt;&gt;"",VLOOKUP($D2357,'SINAPI JANEIRO-2022'!$1:$1048576,4,FALSE),"")</f>
        <v>8.99</v>
      </c>
      <c r="I2357" s="369">
        <f>TRUNC(H2357*G2357,2)</f>
        <v>8.99</v>
      </c>
    </row>
    <row r="2358" spans="2:9" ht="12.75">
      <c r="B2358" s="392"/>
      <c r="C2358" s="392"/>
      <c r="D2358" s="393"/>
      <c r="E2358" s="377"/>
      <c r="F2358" s="398"/>
      <c r="G2358" s="415"/>
      <c r="H2358" s="399"/>
      <c r="I2358" s="399"/>
    </row>
    <row r="2359" spans="2:9" ht="12.75">
      <c r="B2359" s="59" t="s">
        <v>11950</v>
      </c>
      <c r="C2359" s="404"/>
      <c r="D2359" s="404"/>
      <c r="E2359" s="413" t="s">
        <v>11951</v>
      </c>
      <c r="F2359" s="47" t="s">
        <v>53</v>
      </c>
      <c r="G2359" s="414"/>
      <c r="H2359" s="362"/>
      <c r="I2359" s="397">
        <f>TRUNC(SUM(I2360:I2363),2)</f>
        <v>18.23</v>
      </c>
    </row>
    <row r="2360" spans="2:9" ht="12.75">
      <c r="B2360" s="392" t="s">
        <v>3567</v>
      </c>
      <c r="C2360" s="392" t="s">
        <v>3565</v>
      </c>
      <c r="D2360" s="393">
        <v>88247</v>
      </c>
      <c r="E2360" s="168" t="str">
        <f>IF($D2360&lt;&gt;"",VLOOKUP($D2360,'SINAPI JANEIRO-2022'!$A$1:G114729,2,FALSE),"")</f>
        <v>AUXILIAR DE ELETRICISTA COM ENCARGOS COMPLEMENTARES</v>
      </c>
      <c r="F2360" s="169" t="str">
        <f>IF($D2360&lt;&gt;"",VLOOKUP($D2360,'SINAPI JANEIRO-2022'!$1:$1048576,3,FALSE),"")</f>
        <v>H</v>
      </c>
      <c r="G2360" s="415">
        <v>0.1</v>
      </c>
      <c r="H2360" s="171">
        <f>IF($D2360&lt;&gt;"",VLOOKUP($D2360,'SINAPI JANEIRO-2022'!$1:$1048576,4,FALSE),"")</f>
        <v>15.19</v>
      </c>
      <c r="I2360" s="369">
        <f t="shared" ref="I2360:I2362" si="414">TRUNC(H2360*G2360,2)</f>
        <v>1.51</v>
      </c>
    </row>
    <row r="2361" spans="2:9" ht="12.75">
      <c r="B2361" s="392" t="s">
        <v>3567</v>
      </c>
      <c r="C2361" s="392" t="s">
        <v>3565</v>
      </c>
      <c r="D2361" s="393">
        <v>88264</v>
      </c>
      <c r="E2361" s="168" t="str">
        <f>IF($D2361&lt;&gt;"",VLOOKUP($D2361,'SINAPI JANEIRO-2022'!$A$1:G114730,2,FALSE),"")</f>
        <v>ELETRICISTA COM ENCARGOS COMPLEMENTARES</v>
      </c>
      <c r="F2361" s="169" t="str">
        <f>IF($D2361&lt;&gt;"",VLOOKUP($D2361,'SINAPI JANEIRO-2022'!$1:$1048576,3,FALSE),"")</f>
        <v>H</v>
      </c>
      <c r="G2361" s="415">
        <v>0.1</v>
      </c>
      <c r="H2361" s="171">
        <f>IF($D2361&lt;&gt;"",VLOOKUP($D2361,'SINAPI JANEIRO-2022'!$1:$1048576,4,FALSE),"")</f>
        <v>19.53</v>
      </c>
      <c r="I2361" s="369">
        <f t="shared" si="414"/>
        <v>1.95</v>
      </c>
    </row>
    <row r="2362" spans="2:9" ht="12.75">
      <c r="B2362" s="392" t="s">
        <v>3576</v>
      </c>
      <c r="C2362" s="392" t="s">
        <v>3565</v>
      </c>
      <c r="D2362" s="393">
        <v>4337</v>
      </c>
      <c r="E2362" s="168" t="str">
        <f>IF($D2362&lt;&gt;"",VLOOKUP($D2362,'SINAPI JANEIRO-2022'!$A$1:G114731,2,FALSE),"")</f>
        <v>PORCA ZINCADA, QUADRADA, DIAMETRO 5/8"</v>
      </c>
      <c r="F2362" s="169" t="str">
        <f>IF($D2362&lt;&gt;"",VLOOKUP($D2362,'SINAPI JANEIRO-2022'!$1:$1048576,3,FALSE),"")</f>
        <v xml:space="preserve">UN    </v>
      </c>
      <c r="G2362" s="415">
        <v>1</v>
      </c>
      <c r="H2362" s="171">
        <f>IF($D2362&lt;&gt;"",VLOOKUP($D2362,'SINAPI JANEIRO-2022'!$1:$1048576,4,FALSE),"")</f>
        <v>2.66</v>
      </c>
      <c r="I2362" s="369">
        <f t="shared" si="414"/>
        <v>2.66</v>
      </c>
    </row>
    <row r="2363" spans="2:9" ht="25.5">
      <c r="B2363" s="392" t="s">
        <v>3576</v>
      </c>
      <c r="C2363" s="392" t="s">
        <v>3565</v>
      </c>
      <c r="D2363" s="393">
        <v>429</v>
      </c>
      <c r="E2363" s="168" t="str">
        <f>IF($D2363&lt;&gt;"",VLOOKUP($D2363,'SINAPI JANEIRO-2022'!$A$1:G114732,2,FALSE),"")</f>
        <v>PARAFUSO M16 EM ACO GALVANIZADO, COMPRIMENTO = 300 MM, DIAMETRO = 16 MM, ROSCA DUPLA</v>
      </c>
      <c r="F2363" s="169" t="str">
        <f>IF($D2363&lt;&gt;"",VLOOKUP($D2363,'SINAPI JANEIRO-2022'!$1:$1048576,3,FALSE),"")</f>
        <v xml:space="preserve">UN    </v>
      </c>
      <c r="G2363" s="415">
        <v>1</v>
      </c>
      <c r="H2363" s="171">
        <f>IF($D2363&lt;&gt;"",VLOOKUP($D2363,'SINAPI JANEIRO-2022'!$1:$1048576,4,FALSE),"")</f>
        <v>12.11</v>
      </c>
      <c r="I2363" s="369">
        <f>TRUNC(H2363*G2363,2)</f>
        <v>12.11</v>
      </c>
    </row>
    <row r="2364" spans="2:9" ht="12.75">
      <c r="B2364" s="392"/>
      <c r="C2364" s="392"/>
      <c r="D2364" s="393"/>
      <c r="E2364" s="377"/>
      <c r="F2364" s="398"/>
      <c r="G2364" s="415"/>
      <c r="H2364" s="399"/>
      <c r="I2364" s="399"/>
    </row>
    <row r="2365" spans="2:9" ht="12.75">
      <c r="B2365" s="59" t="s">
        <v>11952</v>
      </c>
      <c r="C2365" s="404"/>
      <c r="D2365" s="404"/>
      <c r="E2365" s="413" t="s">
        <v>11953</v>
      </c>
      <c r="F2365" s="47" t="s">
        <v>53</v>
      </c>
      <c r="G2365" s="414"/>
      <c r="H2365" s="362"/>
      <c r="I2365" s="397">
        <f>TRUNC(SUM(I2366:I2368),2)</f>
        <v>23.04</v>
      </c>
    </row>
    <row r="2366" spans="2:9" ht="12.75">
      <c r="B2366" s="392" t="s">
        <v>3567</v>
      </c>
      <c r="C2366" s="392" t="s">
        <v>3565</v>
      </c>
      <c r="D2366" s="393">
        <v>88247</v>
      </c>
      <c r="E2366" s="168" t="str">
        <f>IF($D2366&lt;&gt;"",VLOOKUP($D2366,'SINAPI JANEIRO-2022'!$A$1:G114735,2,FALSE),"")</f>
        <v>AUXILIAR DE ELETRICISTA COM ENCARGOS COMPLEMENTARES</v>
      </c>
      <c r="F2366" s="169" t="str">
        <f>IF($D2366&lt;&gt;"",VLOOKUP($D2366,'SINAPI JANEIRO-2022'!$1:$1048576,3,FALSE),"")</f>
        <v>H</v>
      </c>
      <c r="G2366" s="415">
        <v>0.1</v>
      </c>
      <c r="H2366" s="171">
        <f>IF($D2366&lt;&gt;"",VLOOKUP($D2366,'SINAPI JANEIRO-2022'!$1:$1048576,4,FALSE),"")</f>
        <v>15.19</v>
      </c>
      <c r="I2366" s="369">
        <f t="shared" ref="I2366:I2368" si="415">TRUNC(H2366*G2366,2)</f>
        <v>1.51</v>
      </c>
    </row>
    <row r="2367" spans="2:9" ht="12.75">
      <c r="B2367" s="392" t="s">
        <v>3567</v>
      </c>
      <c r="C2367" s="392" t="s">
        <v>3565</v>
      </c>
      <c r="D2367" s="393">
        <v>88264</v>
      </c>
      <c r="E2367" s="168" t="str">
        <f>IF($D2367&lt;&gt;"",VLOOKUP($D2367,'SINAPI JANEIRO-2022'!$A$1:G114736,2,FALSE),"")</f>
        <v>ELETRICISTA COM ENCARGOS COMPLEMENTARES</v>
      </c>
      <c r="F2367" s="169" t="str">
        <f>IF($D2367&lt;&gt;"",VLOOKUP($D2367,'SINAPI JANEIRO-2022'!$1:$1048576,3,FALSE),"")</f>
        <v>H</v>
      </c>
      <c r="G2367" s="415">
        <v>0.1</v>
      </c>
      <c r="H2367" s="171">
        <f>IF($D2367&lt;&gt;"",VLOOKUP($D2367,'SINAPI JANEIRO-2022'!$1:$1048576,4,FALSE),"")</f>
        <v>19.53</v>
      </c>
      <c r="I2367" s="369">
        <f t="shared" si="415"/>
        <v>1.95</v>
      </c>
    </row>
    <row r="2368" spans="2:9" ht="12.75">
      <c r="B2368" s="392" t="s">
        <v>3576</v>
      </c>
      <c r="C2368" s="392" t="s">
        <v>3577</v>
      </c>
      <c r="D2368" s="393"/>
      <c r="E2368" s="377" t="s">
        <v>11954</v>
      </c>
      <c r="F2368" s="398" t="s">
        <v>11893</v>
      </c>
      <c r="G2368" s="415">
        <v>1</v>
      </c>
      <c r="H2368" s="399">
        <v>19.579999999999998</v>
      </c>
      <c r="I2368" s="369">
        <f t="shared" si="415"/>
        <v>19.579999999999998</v>
      </c>
    </row>
    <row r="2369" spans="2:9" ht="12.75">
      <c r="B2369" s="392"/>
      <c r="C2369" s="392"/>
      <c r="D2369" s="393"/>
      <c r="E2369" s="377"/>
      <c r="F2369" s="398"/>
      <c r="G2369" s="415"/>
      <c r="H2369" s="399"/>
      <c r="I2369" s="399"/>
    </row>
    <row r="2370" spans="2:9" ht="12.75">
      <c r="B2370" s="59" t="s">
        <v>11955</v>
      </c>
      <c r="C2370" s="404"/>
      <c r="D2370" s="404"/>
      <c r="E2370" s="413" t="s">
        <v>11956</v>
      </c>
      <c r="F2370" s="47" t="s">
        <v>53</v>
      </c>
      <c r="G2370" s="414"/>
      <c r="H2370" s="362"/>
      <c r="I2370" s="397">
        <f>TRUNC(SUM(I2371:I2373),2)</f>
        <v>35.299999999999997</v>
      </c>
    </row>
    <row r="2371" spans="2:9" ht="12.75">
      <c r="B2371" s="392" t="s">
        <v>3567</v>
      </c>
      <c r="C2371" s="392" t="s">
        <v>3565</v>
      </c>
      <c r="D2371" s="393">
        <v>88247</v>
      </c>
      <c r="E2371" s="168" t="str">
        <f>IF($D2371&lt;&gt;"",VLOOKUP($D2371,'SINAPI JANEIRO-2022'!$A$1:G114740,2,FALSE),"")</f>
        <v>AUXILIAR DE ELETRICISTA COM ENCARGOS COMPLEMENTARES</v>
      </c>
      <c r="F2371" s="169" t="str">
        <f>IF($D2371&lt;&gt;"",VLOOKUP($D2371,'SINAPI JANEIRO-2022'!$1:$1048576,3,FALSE),"")</f>
        <v>H</v>
      </c>
      <c r="G2371" s="415">
        <v>0.3</v>
      </c>
      <c r="H2371" s="171">
        <f>IF($D2371&lt;&gt;"",VLOOKUP($D2371,'SINAPI JANEIRO-2022'!$1:$1048576,4,FALSE),"")</f>
        <v>15.19</v>
      </c>
      <c r="I2371" s="369">
        <f t="shared" ref="I2371:I2372" si="416">TRUNC(H2371*G2371,2)</f>
        <v>4.55</v>
      </c>
    </row>
    <row r="2372" spans="2:9" ht="12.75">
      <c r="B2372" s="392" t="s">
        <v>3567</v>
      </c>
      <c r="C2372" s="392" t="s">
        <v>3565</v>
      </c>
      <c r="D2372" s="393">
        <v>88264</v>
      </c>
      <c r="E2372" s="168" t="str">
        <f>IF($D2372&lt;&gt;"",VLOOKUP($D2372,'SINAPI JANEIRO-2022'!$A$1:G114741,2,FALSE),"")</f>
        <v>ELETRICISTA COM ENCARGOS COMPLEMENTARES</v>
      </c>
      <c r="F2372" s="169" t="str">
        <f>IF($D2372&lt;&gt;"",VLOOKUP($D2372,'SINAPI JANEIRO-2022'!$1:$1048576,3,FALSE),"")</f>
        <v>H</v>
      </c>
      <c r="G2372" s="415">
        <v>0.3</v>
      </c>
      <c r="H2372" s="171">
        <f>IF($D2372&lt;&gt;"",VLOOKUP($D2372,'SINAPI JANEIRO-2022'!$1:$1048576,4,FALSE),"")</f>
        <v>19.53</v>
      </c>
      <c r="I2372" s="369">
        <f t="shared" si="416"/>
        <v>5.85</v>
      </c>
    </row>
    <row r="2373" spans="2:9" ht="12.75">
      <c r="B2373" s="406" t="s">
        <v>3576</v>
      </c>
      <c r="C2373" s="406" t="s">
        <v>3577</v>
      </c>
      <c r="D2373" s="407"/>
      <c r="E2373" s="411" t="s">
        <v>11956</v>
      </c>
      <c r="F2373" s="412" t="s">
        <v>11893</v>
      </c>
      <c r="G2373" s="408">
        <v>1</v>
      </c>
      <c r="H2373" s="409">
        <v>24.9</v>
      </c>
      <c r="I2373" s="409">
        <f>TRUNC(H2373*G2373,2)</f>
        <v>24.9</v>
      </c>
    </row>
    <row r="2374" spans="2:9" ht="12.75">
      <c r="B2374" s="392"/>
      <c r="C2374" s="392"/>
      <c r="D2374" s="393"/>
      <c r="E2374" s="377"/>
      <c r="F2374" s="398"/>
      <c r="G2374" s="415"/>
      <c r="H2374" s="399"/>
      <c r="I2374" s="399"/>
    </row>
    <row r="2375" spans="2:9" ht="12.75">
      <c r="B2375" s="59" t="s">
        <v>11957</v>
      </c>
      <c r="C2375" s="404"/>
      <c r="D2375" s="404"/>
      <c r="E2375" s="413" t="s">
        <v>11958</v>
      </c>
      <c r="F2375" s="47" t="s">
        <v>53</v>
      </c>
      <c r="G2375" s="414"/>
      <c r="H2375" s="362"/>
      <c r="I2375" s="397">
        <f>TRUNC(SUM(I2376:I2378),2)</f>
        <v>13.36</v>
      </c>
    </row>
    <row r="2376" spans="2:9" ht="12.75">
      <c r="B2376" s="392" t="s">
        <v>3567</v>
      </c>
      <c r="C2376" s="392" t="s">
        <v>3565</v>
      </c>
      <c r="D2376" s="393">
        <v>88247</v>
      </c>
      <c r="E2376" s="168" t="str">
        <f>IF($D2376&lt;&gt;"",VLOOKUP($D2376,'SINAPI JANEIRO-2022'!$A$1:G114745,2,FALSE),"")</f>
        <v>AUXILIAR DE ELETRICISTA COM ENCARGOS COMPLEMENTARES</v>
      </c>
      <c r="F2376" s="169" t="str">
        <f>IF($D2376&lt;&gt;"",VLOOKUP($D2376,'SINAPI JANEIRO-2022'!$1:$1048576,3,FALSE),"")</f>
        <v>H</v>
      </c>
      <c r="G2376" s="415">
        <v>0.1</v>
      </c>
      <c r="H2376" s="171">
        <f>IF($D2376&lt;&gt;"",VLOOKUP($D2376,'SINAPI JANEIRO-2022'!$1:$1048576,4,FALSE),"")</f>
        <v>15.19</v>
      </c>
      <c r="I2376" s="369">
        <f t="shared" ref="I2376:I2377" si="417">TRUNC(H2376*G2376,2)</f>
        <v>1.51</v>
      </c>
    </row>
    <row r="2377" spans="2:9" ht="12.75">
      <c r="B2377" s="392" t="s">
        <v>3567</v>
      </c>
      <c r="C2377" s="392" t="s">
        <v>3565</v>
      </c>
      <c r="D2377" s="393">
        <v>88264</v>
      </c>
      <c r="E2377" s="168" t="str">
        <f>IF($D2377&lt;&gt;"",VLOOKUP($D2377,'SINAPI JANEIRO-2022'!$A$1:G114746,2,FALSE),"")</f>
        <v>ELETRICISTA COM ENCARGOS COMPLEMENTARES</v>
      </c>
      <c r="F2377" s="169" t="str">
        <f>IF($D2377&lt;&gt;"",VLOOKUP($D2377,'SINAPI JANEIRO-2022'!$1:$1048576,3,FALSE),"")</f>
        <v>H</v>
      </c>
      <c r="G2377" s="415">
        <v>0.1</v>
      </c>
      <c r="H2377" s="171">
        <f>IF($D2377&lt;&gt;"",VLOOKUP($D2377,'SINAPI JANEIRO-2022'!$1:$1048576,4,FALSE),"")</f>
        <v>19.53</v>
      </c>
      <c r="I2377" s="369">
        <f t="shared" si="417"/>
        <v>1.95</v>
      </c>
    </row>
    <row r="2378" spans="2:9" ht="12.75">
      <c r="B2378" s="406" t="s">
        <v>3576</v>
      </c>
      <c r="C2378" s="406" t="s">
        <v>3577</v>
      </c>
      <c r="D2378" s="407"/>
      <c r="E2378" s="411" t="s">
        <v>11959</v>
      </c>
      <c r="F2378" s="412" t="s">
        <v>11893</v>
      </c>
      <c r="G2378" s="408">
        <v>1</v>
      </c>
      <c r="H2378" s="409">
        <v>9.9</v>
      </c>
      <c r="I2378" s="409">
        <f>TRUNC(H2378*G2378,2)</f>
        <v>9.9</v>
      </c>
    </row>
    <row r="2379" spans="2:9" ht="12.75">
      <c r="B2379" s="392"/>
      <c r="C2379" s="392"/>
      <c r="D2379" s="393"/>
      <c r="E2379" s="377"/>
      <c r="F2379" s="398"/>
      <c r="G2379" s="415"/>
      <c r="H2379" s="399"/>
      <c r="I2379" s="399"/>
    </row>
    <row r="2380" spans="2:9" ht="12.75">
      <c r="B2380" s="59" t="s">
        <v>11960</v>
      </c>
      <c r="C2380" s="404"/>
      <c r="D2380" s="404"/>
      <c r="E2380" s="413" t="s">
        <v>11961</v>
      </c>
      <c r="F2380" s="417" t="s">
        <v>1</v>
      </c>
      <c r="G2380" s="414"/>
      <c r="H2380" s="362"/>
      <c r="I2380" s="397">
        <f>TRUNC(SUM(I2381:I2383),2)</f>
        <v>27.86</v>
      </c>
    </row>
    <row r="2381" spans="2:9" ht="12.75">
      <c r="B2381" s="392" t="s">
        <v>3567</v>
      </c>
      <c r="C2381" s="392" t="s">
        <v>3565</v>
      </c>
      <c r="D2381" s="393">
        <v>88247</v>
      </c>
      <c r="E2381" s="168" t="str">
        <f>IF($D2381&lt;&gt;"",VLOOKUP($D2381,'SINAPI JANEIRO-2022'!$A$1:G114750,2,FALSE),"")</f>
        <v>AUXILIAR DE ELETRICISTA COM ENCARGOS COMPLEMENTARES</v>
      </c>
      <c r="F2381" s="169" t="str">
        <f>IF($D2381&lt;&gt;"",VLOOKUP($D2381,'SINAPI JANEIRO-2022'!$1:$1048576,3,FALSE),"")</f>
        <v>H</v>
      </c>
      <c r="G2381" s="415">
        <v>0.3</v>
      </c>
      <c r="H2381" s="171">
        <f>IF($D2381&lt;&gt;"",VLOOKUP($D2381,'SINAPI JANEIRO-2022'!$1:$1048576,4,FALSE),"")</f>
        <v>15.19</v>
      </c>
      <c r="I2381" s="369">
        <f t="shared" ref="I2381:I2382" si="418">TRUNC(H2381*G2381,2)</f>
        <v>4.55</v>
      </c>
    </row>
    <row r="2382" spans="2:9" ht="12.75">
      <c r="B2382" s="392" t="s">
        <v>3567</v>
      </c>
      <c r="C2382" s="392" t="s">
        <v>3565</v>
      </c>
      <c r="D2382" s="393">
        <v>88264</v>
      </c>
      <c r="E2382" s="168" t="str">
        <f>IF($D2382&lt;&gt;"",VLOOKUP($D2382,'SINAPI JANEIRO-2022'!$A$1:G114751,2,FALSE),"")</f>
        <v>ELETRICISTA COM ENCARGOS COMPLEMENTARES</v>
      </c>
      <c r="F2382" s="169" t="str">
        <f>IF($D2382&lt;&gt;"",VLOOKUP($D2382,'SINAPI JANEIRO-2022'!$1:$1048576,3,FALSE),"")</f>
        <v>H</v>
      </c>
      <c r="G2382" s="415">
        <v>0.3</v>
      </c>
      <c r="H2382" s="171">
        <f>IF($D2382&lt;&gt;"",VLOOKUP($D2382,'SINAPI JANEIRO-2022'!$1:$1048576,4,FALSE),"")</f>
        <v>19.53</v>
      </c>
      <c r="I2382" s="369">
        <f t="shared" si="418"/>
        <v>5.85</v>
      </c>
    </row>
    <row r="2383" spans="2:9" ht="12.75">
      <c r="B2383" s="392" t="s">
        <v>3576</v>
      </c>
      <c r="C2383" s="392" t="s">
        <v>3577</v>
      </c>
      <c r="D2383" s="393"/>
      <c r="E2383" s="377" t="s">
        <v>11962</v>
      </c>
      <c r="F2383" s="398" t="s">
        <v>1</v>
      </c>
      <c r="G2383" s="415">
        <v>1</v>
      </c>
      <c r="H2383" s="399">
        <v>17.46</v>
      </c>
      <c r="I2383" s="399">
        <f>TRUNC(H2383*G2383,2)</f>
        <v>17.46</v>
      </c>
    </row>
    <row r="2384" spans="2:9" ht="12.75">
      <c r="B2384" s="418"/>
      <c r="C2384" s="418"/>
      <c r="D2384" s="418"/>
      <c r="E2384" s="419"/>
      <c r="F2384" s="418"/>
      <c r="G2384" s="418"/>
      <c r="H2384" s="420"/>
      <c r="I2384" s="420"/>
    </row>
    <row r="2385" spans="2:9" ht="25.5">
      <c r="B2385" s="59" t="s">
        <v>11963</v>
      </c>
      <c r="C2385" s="404"/>
      <c r="D2385" s="404"/>
      <c r="E2385" s="413" t="s">
        <v>11964</v>
      </c>
      <c r="F2385" s="47" t="s">
        <v>53</v>
      </c>
      <c r="G2385" s="414"/>
      <c r="H2385" s="362"/>
      <c r="I2385" s="397">
        <f>TRUNC(SUM(I2386:I2388),2)</f>
        <v>80.73</v>
      </c>
    </row>
    <row r="2386" spans="2:9" ht="12.75">
      <c r="B2386" s="392" t="s">
        <v>3567</v>
      </c>
      <c r="C2386" s="392" t="s">
        <v>3565</v>
      </c>
      <c r="D2386" s="393">
        <v>88264</v>
      </c>
      <c r="E2386" s="168" t="str">
        <f>IF($D2386&lt;&gt;"",VLOOKUP($D2386,'SINAPI JANEIRO-2022'!$A$1:G114755,2,FALSE),"")</f>
        <v>ELETRICISTA COM ENCARGOS COMPLEMENTARES</v>
      </c>
      <c r="F2386" s="169" t="str">
        <f>IF($D2386&lt;&gt;"",VLOOKUP($D2386,'SINAPI JANEIRO-2022'!$1:$1048576,3,FALSE),"")</f>
        <v>H</v>
      </c>
      <c r="G2386" s="415">
        <v>0.3</v>
      </c>
      <c r="H2386" s="171">
        <f>IF($D2386&lt;&gt;"",VLOOKUP($D2386,'SINAPI JANEIRO-2022'!$1:$1048576,4,FALSE),"")</f>
        <v>19.53</v>
      </c>
      <c r="I2386" s="369">
        <f t="shared" ref="I2386:I2388" si="419">TRUNC(H2386*G2386,2)</f>
        <v>5.85</v>
      </c>
    </row>
    <row r="2387" spans="2:9" ht="12.75">
      <c r="B2387" s="392" t="s">
        <v>3567</v>
      </c>
      <c r="C2387" s="392" t="s">
        <v>3565</v>
      </c>
      <c r="D2387" s="393">
        <v>88316</v>
      </c>
      <c r="E2387" s="168" t="str">
        <f>IF($D2387&lt;&gt;"",VLOOKUP($D2387,'SINAPI JANEIRO-2022'!$A$1:G114756,2,FALSE),"")</f>
        <v>SERVENTE COM ENCARGOS COMPLEMENTARES</v>
      </c>
      <c r="F2387" s="169" t="str">
        <f>IF($D2387&lt;&gt;"",VLOOKUP($D2387,'SINAPI JANEIRO-2022'!$1:$1048576,3,FALSE),"")</f>
        <v>H</v>
      </c>
      <c r="G2387" s="415">
        <v>1.5</v>
      </c>
      <c r="H2387" s="171">
        <f>IF($D2387&lt;&gt;"",VLOOKUP($D2387,'SINAPI JANEIRO-2022'!$1:$1048576,4,FALSE),"")</f>
        <v>15.16</v>
      </c>
      <c r="I2387" s="369">
        <f t="shared" si="419"/>
        <v>22.74</v>
      </c>
    </row>
    <row r="2388" spans="2:9" ht="38.25">
      <c r="B2388" s="392" t="s">
        <v>3576</v>
      </c>
      <c r="C2388" s="392" t="s">
        <v>3565</v>
      </c>
      <c r="D2388" s="393">
        <v>1051</v>
      </c>
      <c r="E2388" s="168" t="str">
        <f>IF($D2388&lt;&gt;"",VLOOKUP($D2388,'SINAPI JANEIRO-2022'!$A$1:G114757,2,FALSE),"")</f>
        <v>CABECOTE PARA ENTRADA DE LINHA DE ALIMENTACAO PARA ELETRODUTO, EM LIGA DE ALUMINIO COM ACABAMENTO ANTI CORROSIVO, COM FIXACAO POR ENCAIXE LISO DE 360 GRAUS, DE 4"</v>
      </c>
      <c r="F2388" s="169" t="str">
        <f>IF($D2388&lt;&gt;"",VLOOKUP($D2388,'SINAPI JANEIRO-2022'!$1:$1048576,3,FALSE),"")</f>
        <v xml:space="preserve">UN    </v>
      </c>
      <c r="G2388" s="415">
        <v>1</v>
      </c>
      <c r="H2388" s="171">
        <f>IF($D2388&lt;&gt;"",VLOOKUP($D2388,'SINAPI JANEIRO-2022'!$1:$1048576,4,FALSE),"")</f>
        <v>52.14</v>
      </c>
      <c r="I2388" s="369">
        <f t="shared" si="419"/>
        <v>52.14</v>
      </c>
    </row>
    <row r="2389" spans="2:9" ht="12.75">
      <c r="B2389" s="392"/>
      <c r="C2389" s="392"/>
      <c r="D2389" s="393"/>
      <c r="E2389" s="377"/>
      <c r="F2389" s="398"/>
      <c r="G2389" s="415"/>
      <c r="H2389" s="399"/>
      <c r="I2389" s="399"/>
    </row>
    <row r="2390" spans="2:9" ht="25.5">
      <c r="B2390" s="59" t="s">
        <v>11965</v>
      </c>
      <c r="C2390" s="404"/>
      <c r="D2390" s="404"/>
      <c r="E2390" s="413" t="s">
        <v>11966</v>
      </c>
      <c r="F2390" s="47" t="s">
        <v>53</v>
      </c>
      <c r="G2390" s="414"/>
      <c r="H2390" s="362"/>
      <c r="I2390" s="397">
        <f>TRUNC(SUM(I2392:I2406),2)</f>
        <v>2905.12</v>
      </c>
    </row>
    <row r="2391" spans="2:9" ht="12.75">
      <c r="B2391" s="611" t="s">
        <v>11967</v>
      </c>
      <c r="C2391" s="612"/>
      <c r="D2391" s="612"/>
      <c r="E2391" s="612"/>
      <c r="F2391" s="612"/>
      <c r="G2391" s="612"/>
      <c r="H2391" s="612"/>
      <c r="I2391" s="613"/>
    </row>
    <row r="2392" spans="2:9" ht="25.5">
      <c r="B2392" s="392" t="s">
        <v>3576</v>
      </c>
      <c r="C2392" s="392" t="s">
        <v>3565</v>
      </c>
      <c r="D2392" s="421">
        <v>93358</v>
      </c>
      <c r="E2392" s="168" t="str">
        <f>IF($D2392&lt;&gt;"",VLOOKUP($D2392,'SINAPI JANEIRO-2022'!$A$1:G114761,2,FALSE),"")</f>
        <v>ESCAVAÇÃO MANUAL DE VALA COM PROFUNDIDADE MENOR OU IGUAL A 1,30 M. AF_02/2021</v>
      </c>
      <c r="F2392" s="169" t="str">
        <f>IF($D2392&lt;&gt;"",VLOOKUP($D2392,'SINAPI JANEIRO-2022'!$1:$1048576,3,FALSE),"")</f>
        <v>M3</v>
      </c>
      <c r="G2392" s="415">
        <v>0.31</v>
      </c>
      <c r="H2392" s="171">
        <f>IF($D2392&lt;&gt;"",VLOOKUP($D2392,'SINAPI JANEIRO-2022'!$1:$1048576,4,FALSE),"")</f>
        <v>59.97</v>
      </c>
      <c r="I2392" s="369">
        <f t="shared" ref="I2392:I2406" si="420">TRUNC(H2392*G2392,2)</f>
        <v>18.59</v>
      </c>
    </row>
    <row r="2393" spans="2:9" ht="38.25">
      <c r="B2393" s="392" t="s">
        <v>3576</v>
      </c>
      <c r="C2393" s="392" t="s">
        <v>3565</v>
      </c>
      <c r="D2393" s="421">
        <v>97084</v>
      </c>
      <c r="E2393" s="168" t="str">
        <f>IF($D2393&lt;&gt;"",VLOOKUP($D2393,'SINAPI JANEIRO-2022'!$A$1:G114762,2,FALSE),"")</f>
        <v>COMPACTAÇÃO MECÂNICA DE SOLO PARA EXECUÇÃO DE RADIER, PISO DE CONCRETO OU LAJE SOBRE SOLO, COM COMPACTADOR DE SOLOS TIPO PLACA VIBRATÓRIA. AF_09/2021</v>
      </c>
      <c r="F2393" s="169" t="str">
        <f>IF($D2393&lt;&gt;"",VLOOKUP($D2393,'SINAPI JANEIRO-2022'!$1:$1048576,3,FALSE),"")</f>
        <v>M2</v>
      </c>
      <c r="G2393" s="415">
        <v>1.2</v>
      </c>
      <c r="H2393" s="171">
        <f>IF($D2393&lt;&gt;"",VLOOKUP($D2393,'SINAPI JANEIRO-2022'!$1:$1048576,4,FALSE),"")</f>
        <v>0.49</v>
      </c>
      <c r="I2393" s="369">
        <f t="shared" si="420"/>
        <v>0.57999999999999996</v>
      </c>
    </row>
    <row r="2394" spans="2:9" ht="25.5">
      <c r="B2394" s="392" t="s">
        <v>3576</v>
      </c>
      <c r="C2394" s="392" t="s">
        <v>3565</v>
      </c>
      <c r="D2394" s="421">
        <v>95240</v>
      </c>
      <c r="E2394" s="168" t="str">
        <f>IF($D2394&lt;&gt;"",VLOOKUP($D2394,'SINAPI JANEIRO-2022'!$A$1:G114763,2,FALSE),"")</f>
        <v>LASTRO DE CONCRETO MAGRO, APLICADO EM PISOS, LAJES SOBRE SOLO OU RADIERS, ESPESSURA DE 3 CM. AF_07/2016</v>
      </c>
      <c r="F2394" s="169" t="str">
        <f>IF($D2394&lt;&gt;"",VLOOKUP($D2394,'SINAPI JANEIRO-2022'!$1:$1048576,3,FALSE),"")</f>
        <v>M2</v>
      </c>
      <c r="G2394" s="415">
        <v>2.08</v>
      </c>
      <c r="H2394" s="171">
        <f>IF($D2394&lt;&gt;"",VLOOKUP($D2394,'SINAPI JANEIRO-2022'!$1:$1048576,4,FALSE),"")</f>
        <v>14.56</v>
      </c>
      <c r="I2394" s="369">
        <f t="shared" si="420"/>
        <v>30.28</v>
      </c>
    </row>
    <row r="2395" spans="2:9">
      <c r="B2395" s="392" t="s">
        <v>3576</v>
      </c>
      <c r="C2395" s="392" t="s">
        <v>3565</v>
      </c>
      <c r="D2395" s="421">
        <v>3777</v>
      </c>
      <c r="E2395" s="168" t="str">
        <f>IF($D2395&lt;&gt;"",VLOOKUP($D2395,'SINAPI JANEIRO-2022'!$A$1:G114764,2,FALSE),"")</f>
        <v>LONA PLASTICA PESADA PRETA, E = 150 MICRA</v>
      </c>
      <c r="F2395" s="169" t="str">
        <f>IF($D2395&lt;&gt;"",VLOOKUP($D2395,'SINAPI JANEIRO-2022'!$1:$1048576,3,FALSE),"")</f>
        <v xml:space="preserve">M2    </v>
      </c>
      <c r="G2395" s="415">
        <v>1.2</v>
      </c>
      <c r="H2395" s="171">
        <f>IF($D2395&lt;&gt;"",VLOOKUP($D2395,'SINAPI JANEIRO-2022'!$1:$1048576,4,FALSE),"")</f>
        <v>1.33</v>
      </c>
      <c r="I2395" s="369">
        <f t="shared" si="420"/>
        <v>1.59</v>
      </c>
    </row>
    <row r="2396" spans="2:9" ht="38.25">
      <c r="B2396" s="392" t="s">
        <v>3576</v>
      </c>
      <c r="C2396" s="392" t="s">
        <v>3565</v>
      </c>
      <c r="D2396" s="421">
        <v>97096</v>
      </c>
      <c r="E2396" s="168" t="str">
        <f>IF($D2396&lt;&gt;"",VLOOKUP($D2396,'SINAPI JANEIRO-2022'!$A$1:G114765,2,FALSE),"")</f>
        <v>CONCRETAGEM DE RADIER, PISO DE CONCRETO OU LAJE SOBRE SOLO, FCK 30 MPA - LANÇAMENTO, ADENSAMENTO E ACABAMENTO. AF_09/2021</v>
      </c>
      <c r="F2396" s="169" t="str">
        <f>IF($D2396&lt;&gt;"",VLOOKUP($D2396,'SINAPI JANEIRO-2022'!$1:$1048576,3,FALSE),"")</f>
        <v>M3</v>
      </c>
      <c r="G2396" s="415">
        <v>0.31</v>
      </c>
      <c r="H2396" s="171">
        <f>IF($D2396&lt;&gt;"",VLOOKUP($D2396,'SINAPI JANEIRO-2022'!$1:$1048576,4,FALSE),"")</f>
        <v>616.48</v>
      </c>
      <c r="I2396" s="369">
        <f t="shared" si="420"/>
        <v>191.1</v>
      </c>
    </row>
    <row r="2397" spans="2:9" ht="12.75">
      <c r="B2397" s="611" t="s">
        <v>11968</v>
      </c>
      <c r="C2397" s="612"/>
      <c r="D2397" s="612"/>
      <c r="E2397" s="612"/>
      <c r="F2397" s="612"/>
      <c r="G2397" s="612"/>
      <c r="H2397" s="612"/>
      <c r="I2397" s="613"/>
    </row>
    <row r="2398" spans="2:9" ht="32.25" customHeight="1">
      <c r="B2398" s="392" t="s">
        <v>3576</v>
      </c>
      <c r="C2398" s="392" t="s">
        <v>3565</v>
      </c>
      <c r="D2398" s="421">
        <v>89301</v>
      </c>
      <c r="E2398" s="168" t="str">
        <f>IF($D2398&lt;&gt;"",VLOOKUP($D2398,'SINAPI JANEIRO-2022'!$A$1:G114767,2,FALSE),"")</f>
        <v>ALVENARIA ESTRUTURAL DE BLOCOS CERÂMICOS 14X19X39, (ESPESSURA DE 14 CM), PARA PAREDES COM ÁREA LÍQUIDA MAIOR OU IGUAL A 6M², SEM VÃOS, UTILIZANDO COLHER DE PEDREIRO E ARGAMASSA DE ASSENTAMENTO COM PREPARO MANUAL. AF_12/2014</v>
      </c>
      <c r="F2398" s="169" t="str">
        <f>IF($D2398&lt;&gt;"",VLOOKUP($D2398,'SINAPI JANEIRO-2022'!$1:$1048576,3,FALSE),"")</f>
        <v>M2</v>
      </c>
      <c r="G2398" s="415">
        <v>11.44</v>
      </c>
      <c r="H2398" s="171">
        <f>IF($D2398&lt;&gt;"",VLOOKUP($D2398,'SINAPI JANEIRO-2022'!$1:$1048576,4,FALSE),"")</f>
        <v>77.290000000000006</v>
      </c>
      <c r="I2398" s="369">
        <f t="shared" si="420"/>
        <v>884.19</v>
      </c>
    </row>
    <row r="2399" spans="2:9" ht="38.25">
      <c r="B2399" s="392" t="s">
        <v>3576</v>
      </c>
      <c r="C2399" s="392" t="s">
        <v>3565</v>
      </c>
      <c r="D2399" s="421">
        <v>87878</v>
      </c>
      <c r="E2399" s="168" t="str">
        <f>IF($D2399&lt;&gt;"",VLOOKUP($D2399,'SINAPI JANEIRO-2022'!$A$1:G114768,2,FALSE),"")</f>
        <v>CHAPISCO APLICADO EM ALVENARIAS E ESTRUTURAS DE CONCRETO INTERNAS, COM COLHER DE PEDREIRO.  ARGAMASSA TRAÇO 1:3 COM PREPARO MANUAL. AF_06/2014</v>
      </c>
      <c r="F2399" s="169" t="str">
        <f>IF($D2399&lt;&gt;"",VLOOKUP($D2399,'SINAPI JANEIRO-2022'!$1:$1048576,3,FALSE),"")</f>
        <v>M2</v>
      </c>
      <c r="G2399" s="415">
        <v>11.44</v>
      </c>
      <c r="H2399" s="171">
        <f>IF($D2399&lt;&gt;"",VLOOKUP($D2399,'SINAPI JANEIRO-2022'!$1:$1048576,4,FALSE),"")</f>
        <v>3.67</v>
      </c>
      <c r="I2399" s="369">
        <f t="shared" si="420"/>
        <v>41.98</v>
      </c>
    </row>
    <row r="2400" spans="2:9" ht="63.75">
      <c r="B2400" s="392" t="s">
        <v>3576</v>
      </c>
      <c r="C2400" s="392" t="s">
        <v>3565</v>
      </c>
      <c r="D2400" s="421">
        <v>87556</v>
      </c>
      <c r="E2400" s="168" t="str">
        <f>IF($D2400&lt;&gt;"",VLOOKUP($D2400,'SINAPI JANEIRO-2022'!$A$1:G114769,2,FALSE),"")</f>
        <v>MASSA ÚNICA, PARA RECEBIMENTO DE PINTURA, EM ARGAMASSA INDUSTRIALIZADA, PREPARO MECÂNICO, APLICADO COM EQUIPAMENTO DE MISTURA E PROJEÇÃO DE 1,5 M3/H DE ARGAMASSA EM FACES INTERNAS DE PAREDES, ESPESSURA DE 10MM, COM EXECUÇÃO DE TALISCAS. AF_06/2014</v>
      </c>
      <c r="F2400" s="169" t="str">
        <f>IF($D2400&lt;&gt;"",VLOOKUP($D2400,'SINAPI JANEIRO-2022'!$1:$1048576,3,FALSE),"")</f>
        <v>M2</v>
      </c>
      <c r="G2400" s="415">
        <v>11.44</v>
      </c>
      <c r="H2400" s="171">
        <f>IF($D2400&lt;&gt;"",VLOOKUP($D2400,'SINAPI JANEIRO-2022'!$1:$1048576,4,FALSE),"")</f>
        <v>43.52</v>
      </c>
      <c r="I2400" s="369">
        <f t="shared" si="420"/>
        <v>497.86</v>
      </c>
    </row>
    <row r="2401" spans="2:9" ht="12.75">
      <c r="B2401" s="611" t="s">
        <v>11969</v>
      </c>
      <c r="C2401" s="612"/>
      <c r="D2401" s="612"/>
      <c r="E2401" s="612"/>
      <c r="F2401" s="612"/>
      <c r="G2401" s="612"/>
      <c r="H2401" s="612"/>
      <c r="I2401" s="613"/>
    </row>
    <row r="2402" spans="2:9" ht="38.25">
      <c r="B2402" s="392" t="s">
        <v>3576</v>
      </c>
      <c r="C2402" s="392" t="s">
        <v>3565</v>
      </c>
      <c r="D2402" s="421">
        <v>101964</v>
      </c>
      <c r="E2402" s="168" t="str">
        <f>IF($D2402&lt;&gt;"",VLOOKUP($D2402,'SINAPI JANEIRO-2022'!$A$1:G114771,2,FALSE),"")</f>
        <v>LAJE PRÉ-MOLDADA UNIDIRECIONAL, BIAPOIADA, PARA FORRO, ENCHIMENTO EM CERÂMICA, VIGOTA CONVENCIONAL, ALTURA TOTAL DA LAJE (ENCHIMENTO+CAPA) = (8+3). AF_11/2020</v>
      </c>
      <c r="F2402" s="169" t="str">
        <f>IF($D2402&lt;&gt;"",VLOOKUP($D2402,'SINAPI JANEIRO-2022'!$1:$1048576,3,FALSE),"")</f>
        <v>M2</v>
      </c>
      <c r="G2402" s="415">
        <v>6.4</v>
      </c>
      <c r="H2402" s="171">
        <f>IF($D2402&lt;&gt;"",VLOOKUP($D2402,'SINAPI JANEIRO-2022'!$1:$1048576,4,FALSE),"")</f>
        <v>180.16</v>
      </c>
      <c r="I2402" s="369">
        <f t="shared" si="420"/>
        <v>1153.02</v>
      </c>
    </row>
    <row r="2403" spans="2:9" ht="12.75">
      <c r="B2403" s="611" t="s">
        <v>11970</v>
      </c>
      <c r="C2403" s="612"/>
      <c r="D2403" s="612"/>
      <c r="E2403" s="612"/>
      <c r="F2403" s="612"/>
      <c r="G2403" s="612"/>
      <c r="H2403" s="612"/>
      <c r="I2403" s="613"/>
    </row>
    <row r="2404" spans="2:9" ht="38.25">
      <c r="B2404" s="392" t="s">
        <v>3576</v>
      </c>
      <c r="C2404" s="392" t="s">
        <v>3565</v>
      </c>
      <c r="D2404" s="422">
        <v>7156</v>
      </c>
      <c r="E2404" s="168" t="str">
        <f>IF($D2404&lt;&gt;"",VLOOKUP($D2404,'SINAPI JANEIRO-2022'!$A$1:G114773,2,FALSE),"")</f>
        <v>TELA DE ACO SOLDADA NERVURADA, CA-60, Q-196, (3,11 KG/M2), DIAMETRO DO FIO = 5,0 MM, LARGURA = 2,45 M, ESPACAMENTO DA MALHA = 10 X 10 CM</v>
      </c>
      <c r="F2404" s="169" t="str">
        <f>IF($D2404&lt;&gt;"",VLOOKUP($D2404,'SINAPI JANEIRO-2022'!$1:$1048576,3,FALSE),"")</f>
        <v xml:space="preserve">M2    </v>
      </c>
      <c r="G2404" s="415">
        <v>1</v>
      </c>
      <c r="H2404" s="171">
        <f>IF($D2404&lt;&gt;"",VLOOKUP($D2404,'SINAPI JANEIRO-2022'!$1:$1048576,4,FALSE),"")</f>
        <v>45.78</v>
      </c>
      <c r="I2404" s="369">
        <f t="shared" si="420"/>
        <v>45.78</v>
      </c>
    </row>
    <row r="2405" spans="2:9" ht="12.75">
      <c r="B2405" s="392" t="s">
        <v>3564</v>
      </c>
      <c r="C2405" s="392" t="s">
        <v>3565</v>
      </c>
      <c r="D2405" s="422">
        <v>88315</v>
      </c>
      <c r="E2405" s="168" t="str">
        <f>IF($D2405&lt;&gt;"",VLOOKUP($D2405,'SINAPI JANEIRO-2022'!$A$1:G114774,2,FALSE),"")</f>
        <v>SERRALHEIRO COM ENCARGOS COMPLEMENTARES</v>
      </c>
      <c r="F2405" s="169" t="str">
        <f>IF($D2405&lt;&gt;"",VLOOKUP($D2405,'SINAPI JANEIRO-2022'!$1:$1048576,3,FALSE),"")</f>
        <v>H</v>
      </c>
      <c r="G2405" s="415">
        <v>1.5</v>
      </c>
      <c r="H2405" s="171">
        <f>IF($D2405&lt;&gt;"",VLOOKUP($D2405,'SINAPI JANEIRO-2022'!$1:$1048576,4,FALSE),"")</f>
        <v>18.75</v>
      </c>
      <c r="I2405" s="369">
        <f t="shared" si="420"/>
        <v>28.12</v>
      </c>
    </row>
    <row r="2406" spans="2:9" ht="12.75">
      <c r="B2406" s="392" t="s">
        <v>3564</v>
      </c>
      <c r="C2406" s="392" t="s">
        <v>3565</v>
      </c>
      <c r="D2406" s="422">
        <v>88251</v>
      </c>
      <c r="E2406" s="168" t="str">
        <f>IF($D2406&lt;&gt;"",VLOOKUP($D2406,'SINAPI JANEIRO-2022'!$A$1:G114775,2,FALSE),"")</f>
        <v>AUXILIAR DE SERRALHEIRO COM ENCARGOS COMPLEMENTARES</v>
      </c>
      <c r="F2406" s="169" t="str">
        <f>IF($D2406&lt;&gt;"",VLOOKUP($D2406,'SINAPI JANEIRO-2022'!$1:$1048576,3,FALSE),"")</f>
        <v>H</v>
      </c>
      <c r="G2406" s="415">
        <v>0.75</v>
      </c>
      <c r="H2406" s="171">
        <f>IF($D2406&lt;&gt;"",VLOOKUP($D2406,'SINAPI JANEIRO-2022'!$1:$1048576,4,FALSE),"")</f>
        <v>16.05</v>
      </c>
      <c r="I2406" s="369">
        <f t="shared" si="420"/>
        <v>12.03</v>
      </c>
    </row>
    <row r="2407" spans="2:9" ht="12.75">
      <c r="B2407" s="392"/>
      <c r="C2407" s="392"/>
      <c r="D2407" s="393"/>
      <c r="E2407" s="377"/>
      <c r="F2407" s="398"/>
      <c r="G2407" s="415"/>
      <c r="H2407" s="399"/>
      <c r="I2407" s="399"/>
    </row>
    <row r="2408" spans="2:9" ht="25.5">
      <c r="B2408" s="59" t="s">
        <v>11971</v>
      </c>
      <c r="C2408" s="404"/>
      <c r="D2408" s="404"/>
      <c r="E2408" s="413" t="s">
        <v>11972</v>
      </c>
      <c r="F2408" s="47" t="s">
        <v>53</v>
      </c>
      <c r="G2408" s="414"/>
      <c r="H2408" s="362"/>
      <c r="I2408" s="397">
        <f>TRUNC(SUM(I2409:I2411),2)</f>
        <v>1244.79</v>
      </c>
    </row>
    <row r="2409" spans="2:9" ht="12.75">
      <c r="B2409" s="392" t="s">
        <v>3567</v>
      </c>
      <c r="C2409" s="392" t="s">
        <v>3565</v>
      </c>
      <c r="D2409" s="393">
        <v>88247</v>
      </c>
      <c r="E2409" s="168" t="str">
        <f>IF($D2409&lt;&gt;"",VLOOKUP($D2409,'SINAPI JANEIRO-2022'!$A$1:G114778,2,FALSE),"")</f>
        <v>AUXILIAR DE ELETRICISTA COM ENCARGOS COMPLEMENTARES</v>
      </c>
      <c r="F2409" s="169" t="str">
        <f>IF($D2409&lt;&gt;"",VLOOKUP($D2409,'SINAPI JANEIRO-2022'!$1:$1048576,3,FALSE),"")</f>
        <v>H</v>
      </c>
      <c r="G2409" s="415">
        <v>2.5</v>
      </c>
      <c r="H2409" s="171">
        <f>IF($D2409&lt;&gt;"",VLOOKUP($D2409,'SINAPI JANEIRO-2022'!$1:$1048576,4,FALSE),"")</f>
        <v>15.19</v>
      </c>
      <c r="I2409" s="369">
        <f t="shared" ref="I2409:I2410" si="421">TRUNC(H2409*G2409,2)</f>
        <v>37.97</v>
      </c>
    </row>
    <row r="2410" spans="2:9" ht="12.75">
      <c r="B2410" s="392" t="s">
        <v>3567</v>
      </c>
      <c r="C2410" s="392" t="s">
        <v>3565</v>
      </c>
      <c r="D2410" s="393">
        <v>88264</v>
      </c>
      <c r="E2410" s="168" t="str">
        <f>IF($D2410&lt;&gt;"",VLOOKUP($D2410,'SINAPI JANEIRO-2022'!$A$1:G114779,2,FALSE),"")</f>
        <v>ELETRICISTA COM ENCARGOS COMPLEMENTARES</v>
      </c>
      <c r="F2410" s="169" t="str">
        <f>IF($D2410&lt;&gt;"",VLOOKUP($D2410,'SINAPI JANEIRO-2022'!$1:$1048576,3,FALSE),"")</f>
        <v>H</v>
      </c>
      <c r="G2410" s="415">
        <v>2.5</v>
      </c>
      <c r="H2410" s="171">
        <f>IF($D2410&lt;&gt;"",VLOOKUP($D2410,'SINAPI JANEIRO-2022'!$1:$1048576,4,FALSE),"")</f>
        <v>19.53</v>
      </c>
      <c r="I2410" s="369">
        <f t="shared" si="421"/>
        <v>48.82</v>
      </c>
    </row>
    <row r="2411" spans="2:9" ht="38.25">
      <c r="B2411" s="392" t="s">
        <v>3576</v>
      </c>
      <c r="C2411" s="392" t="s">
        <v>3577</v>
      </c>
      <c r="D2411" s="393"/>
      <c r="E2411" s="377" t="s">
        <v>11973</v>
      </c>
      <c r="F2411" s="398" t="s">
        <v>53</v>
      </c>
      <c r="G2411" s="415">
        <v>1</v>
      </c>
      <c r="H2411" s="399">
        <v>1158</v>
      </c>
      <c r="I2411" s="399">
        <f>TRUNC(H2411*G2411,2)</f>
        <v>1158</v>
      </c>
    </row>
    <row r="2412" spans="2:9" ht="12.75">
      <c r="B2412" s="392"/>
      <c r="C2412" s="392"/>
      <c r="D2412" s="393"/>
      <c r="E2412" s="377"/>
      <c r="F2412" s="398"/>
      <c r="G2412" s="415"/>
      <c r="H2412" s="399"/>
      <c r="I2412" s="399"/>
    </row>
    <row r="2413" spans="2:9" ht="12.75">
      <c r="B2413" s="59" t="s">
        <v>11974</v>
      </c>
      <c r="C2413" s="389"/>
      <c r="D2413" s="389"/>
      <c r="E2413" s="390" t="s">
        <v>11975</v>
      </c>
      <c r="F2413" s="389" t="s">
        <v>1</v>
      </c>
      <c r="G2413" s="414"/>
      <c r="H2413" s="362"/>
      <c r="I2413" s="397">
        <f>TRUNC(SUM(I2414:I2418),2)</f>
        <v>90.23</v>
      </c>
    </row>
    <row r="2414" spans="2:9" ht="12.75">
      <c r="B2414" s="392" t="s">
        <v>3567</v>
      </c>
      <c r="C2414" s="392" t="s">
        <v>3565</v>
      </c>
      <c r="D2414" s="393">
        <v>88247</v>
      </c>
      <c r="E2414" s="168" t="str">
        <f>IF($D2414&lt;&gt;"",VLOOKUP($D2414,'SINAPI JANEIRO-2022'!$A$1:G114783,2,FALSE),"")</f>
        <v>AUXILIAR DE ELETRICISTA COM ENCARGOS COMPLEMENTARES</v>
      </c>
      <c r="F2414" s="169" t="str">
        <f>IF($D2414&lt;&gt;"",VLOOKUP($D2414,'SINAPI JANEIRO-2022'!$1:$1048576,3,FALSE),"")</f>
        <v>H</v>
      </c>
      <c r="G2414" s="415">
        <v>0.3</v>
      </c>
      <c r="H2414" s="171">
        <f>IF($D2414&lt;&gt;"",VLOOKUP($D2414,'SINAPI JANEIRO-2022'!$1:$1048576,4,FALSE),"")</f>
        <v>15.19</v>
      </c>
      <c r="I2414" s="369">
        <f t="shared" ref="I2414:I2418" si="422">TRUNC(H2414*G2414,2)</f>
        <v>4.55</v>
      </c>
    </row>
    <row r="2415" spans="2:9" ht="12.75">
      <c r="B2415" s="392" t="s">
        <v>3567</v>
      </c>
      <c r="C2415" s="392" t="s">
        <v>3565</v>
      </c>
      <c r="D2415" s="393">
        <v>88264</v>
      </c>
      <c r="E2415" s="168" t="str">
        <f>IF($D2415&lt;&gt;"",VLOOKUP($D2415,'SINAPI JANEIRO-2022'!$A$1:G114784,2,FALSE),"")</f>
        <v>ELETRICISTA COM ENCARGOS COMPLEMENTARES</v>
      </c>
      <c r="F2415" s="169" t="str">
        <f>IF($D2415&lt;&gt;"",VLOOKUP($D2415,'SINAPI JANEIRO-2022'!$1:$1048576,3,FALSE),"")</f>
        <v>H</v>
      </c>
      <c r="G2415" s="415">
        <v>0.3</v>
      </c>
      <c r="H2415" s="171">
        <f>IF($D2415&lt;&gt;"",VLOOKUP($D2415,'SINAPI JANEIRO-2022'!$1:$1048576,4,FALSE),"")</f>
        <v>19.53</v>
      </c>
      <c r="I2415" s="369">
        <f t="shared" si="422"/>
        <v>5.85</v>
      </c>
    </row>
    <row r="2416" spans="2:9" ht="25.5">
      <c r="B2416" s="392" t="s">
        <v>3576</v>
      </c>
      <c r="C2416" s="392" t="s">
        <v>3565</v>
      </c>
      <c r="D2416" s="393">
        <v>2641</v>
      </c>
      <c r="E2416" s="168" t="str">
        <f>IF($D2416&lt;&gt;"",VLOOKUP($D2416,'SINAPI JANEIRO-2022'!$A$1:G114785,2,FALSE),"")</f>
        <v>LUVA PARA ELETRODUTO, EM ACO GALVANIZADO ELETROLITICO, DIAMETRO DE 100 MM (4")</v>
      </c>
      <c r="F2416" s="169" t="str">
        <f>IF($D2416&lt;&gt;"",VLOOKUP($D2416,'SINAPI JANEIRO-2022'!$1:$1048576,3,FALSE),"")</f>
        <v xml:space="preserve">UN    </v>
      </c>
      <c r="G2416" s="415">
        <v>1</v>
      </c>
      <c r="H2416" s="171">
        <f>IF($D2416&lt;&gt;"",VLOOKUP($D2416,'SINAPI JANEIRO-2022'!$1:$1048576,4,FALSE),"")</f>
        <v>29.72</v>
      </c>
      <c r="I2416" s="369">
        <f t="shared" si="422"/>
        <v>29.72</v>
      </c>
    </row>
    <row r="2417" spans="2:9" ht="25.5">
      <c r="B2417" s="392" t="s">
        <v>3576</v>
      </c>
      <c r="C2417" s="392" t="s">
        <v>3565</v>
      </c>
      <c r="D2417" s="393">
        <v>399</v>
      </c>
      <c r="E2417" s="168" t="str">
        <f>IF($D2417&lt;&gt;"",VLOOKUP($D2417,'SINAPI JANEIRO-2022'!$A$1:G114786,2,FALSE),"")</f>
        <v>ABRACADEIRA EM ACO PARA AMARRACAO DE ELETRODUTOS, TIPO D, COM 4" E PARAFUSO DE FIXACAO</v>
      </c>
      <c r="F2417" s="169" t="str">
        <f>IF($D2417&lt;&gt;"",VLOOKUP($D2417,'SINAPI JANEIRO-2022'!$1:$1048576,3,FALSE),"")</f>
        <v xml:space="preserve">UN    </v>
      </c>
      <c r="G2417" s="415">
        <v>1</v>
      </c>
      <c r="H2417" s="171">
        <f>IF($D2417&lt;&gt;"",VLOOKUP($D2417,'SINAPI JANEIRO-2022'!$1:$1048576,4,FALSE),"")</f>
        <v>8.14</v>
      </c>
      <c r="I2417" s="369">
        <f t="shared" si="422"/>
        <v>8.14</v>
      </c>
    </row>
    <row r="2418" spans="2:9" ht="12.75">
      <c r="B2418" s="392" t="s">
        <v>3576</v>
      </c>
      <c r="C2418" s="392" t="s">
        <v>3577</v>
      </c>
      <c r="D2418" s="393"/>
      <c r="E2418" s="377" t="s">
        <v>11975</v>
      </c>
      <c r="F2418" s="398" t="s">
        <v>1</v>
      </c>
      <c r="G2418" s="415">
        <v>1</v>
      </c>
      <c r="H2418" s="399">
        <v>41.97</v>
      </c>
      <c r="I2418" s="369">
        <f t="shared" si="422"/>
        <v>41.97</v>
      </c>
    </row>
    <row r="2419" spans="2:9" ht="12.75">
      <c r="B2419" s="392"/>
      <c r="C2419" s="392"/>
      <c r="D2419" s="393"/>
      <c r="E2419" s="377"/>
      <c r="F2419" s="398"/>
      <c r="G2419" s="415"/>
      <c r="H2419" s="399"/>
      <c r="I2419" s="399"/>
    </row>
    <row r="2420" spans="2:9" ht="12.75">
      <c r="B2420" s="59" t="s">
        <v>11976</v>
      </c>
      <c r="C2420" s="389"/>
      <c r="D2420" s="389"/>
      <c r="E2420" s="390" t="s">
        <v>11977</v>
      </c>
      <c r="F2420" s="47" t="s">
        <v>53</v>
      </c>
      <c r="G2420" s="414"/>
      <c r="H2420" s="362"/>
      <c r="I2420" s="397">
        <f>TRUNC(SUM(I2421:I2423),2)</f>
        <v>48.44</v>
      </c>
    </row>
    <row r="2421" spans="2:9" ht="12.75">
      <c r="B2421" s="392" t="s">
        <v>3567</v>
      </c>
      <c r="C2421" s="392" t="s">
        <v>3565</v>
      </c>
      <c r="D2421" s="393">
        <v>88247</v>
      </c>
      <c r="E2421" s="168" t="str">
        <f>IF($D2421&lt;&gt;"",VLOOKUP($D2421,'SINAPI JANEIRO-2022'!$A$1:G114790,2,FALSE),"")</f>
        <v>AUXILIAR DE ELETRICISTA COM ENCARGOS COMPLEMENTARES</v>
      </c>
      <c r="F2421" s="169" t="str">
        <f>IF($D2421&lt;&gt;"",VLOOKUP($D2421,'SINAPI JANEIRO-2022'!$1:$1048576,3,FALSE),"")</f>
        <v>H</v>
      </c>
      <c r="G2421" s="415">
        <v>0.3</v>
      </c>
      <c r="H2421" s="171">
        <f>IF($D2421&lt;&gt;"",VLOOKUP($D2421,'SINAPI JANEIRO-2022'!$1:$1048576,4,FALSE),"")</f>
        <v>15.19</v>
      </c>
      <c r="I2421" s="369">
        <f t="shared" ref="I2421:I2423" si="423">TRUNC(H2421*G2421,2)</f>
        <v>4.55</v>
      </c>
    </row>
    <row r="2422" spans="2:9" ht="12.75">
      <c r="B2422" s="392" t="s">
        <v>3567</v>
      </c>
      <c r="C2422" s="392" t="s">
        <v>3565</v>
      </c>
      <c r="D2422" s="393">
        <v>88264</v>
      </c>
      <c r="E2422" s="168" t="str">
        <f>IF($D2422&lt;&gt;"",VLOOKUP($D2422,'SINAPI JANEIRO-2022'!$A$1:G114791,2,FALSE),"")</f>
        <v>ELETRICISTA COM ENCARGOS COMPLEMENTARES</v>
      </c>
      <c r="F2422" s="169" t="str">
        <f>IF($D2422&lt;&gt;"",VLOOKUP($D2422,'SINAPI JANEIRO-2022'!$1:$1048576,3,FALSE),"")</f>
        <v>H</v>
      </c>
      <c r="G2422" s="415">
        <v>0.3</v>
      </c>
      <c r="H2422" s="171">
        <f>IF($D2422&lt;&gt;"",VLOOKUP($D2422,'SINAPI JANEIRO-2022'!$1:$1048576,4,FALSE),"")</f>
        <v>19.53</v>
      </c>
      <c r="I2422" s="369">
        <f t="shared" si="423"/>
        <v>5.85</v>
      </c>
    </row>
    <row r="2423" spans="2:9" ht="12.75">
      <c r="B2423" s="392" t="s">
        <v>3576</v>
      </c>
      <c r="C2423" s="392" t="s">
        <v>3577</v>
      </c>
      <c r="D2423" s="393"/>
      <c r="E2423" s="377" t="s">
        <v>11978</v>
      </c>
      <c r="F2423" s="398" t="s">
        <v>3572</v>
      </c>
      <c r="G2423" s="415">
        <v>1</v>
      </c>
      <c r="H2423" s="399">
        <v>38.04</v>
      </c>
      <c r="I2423" s="369">
        <f t="shared" si="423"/>
        <v>38.04</v>
      </c>
    </row>
    <row r="2424" spans="2:9" ht="12.75">
      <c r="B2424" s="392"/>
      <c r="C2424" s="392"/>
      <c r="D2424" s="393"/>
      <c r="E2424" s="377"/>
      <c r="F2424" s="398"/>
      <c r="G2424" s="415"/>
      <c r="H2424" s="399"/>
      <c r="I2424" s="399"/>
    </row>
    <row r="2425" spans="2:9" ht="12.75">
      <c r="B2425" s="59" t="s">
        <v>11979</v>
      </c>
      <c r="C2425" s="389"/>
      <c r="D2425" s="389"/>
      <c r="E2425" s="390" t="s">
        <v>11980</v>
      </c>
      <c r="F2425" s="389" t="s">
        <v>1</v>
      </c>
      <c r="G2425" s="414"/>
      <c r="H2425" s="362"/>
      <c r="I2425" s="397">
        <f>TRUNC(SUM(I2426:I2428),2)</f>
        <v>18.899999999999999</v>
      </c>
    </row>
    <row r="2426" spans="2:9" ht="12.75">
      <c r="B2426" s="392" t="s">
        <v>3567</v>
      </c>
      <c r="C2426" s="392" t="s">
        <v>3565</v>
      </c>
      <c r="D2426" s="393">
        <v>88247</v>
      </c>
      <c r="E2426" s="168" t="str">
        <f>IF($D2426&lt;&gt;"",VLOOKUP($D2426,'SINAPI JANEIRO-2022'!$A$1:G114795,2,FALSE),"")</f>
        <v>AUXILIAR DE ELETRICISTA COM ENCARGOS COMPLEMENTARES</v>
      </c>
      <c r="F2426" s="169" t="str">
        <f>IF($D2426&lt;&gt;"",VLOOKUP($D2426,'SINAPI JANEIRO-2022'!$1:$1048576,3,FALSE),"")</f>
        <v>H</v>
      </c>
      <c r="G2426" s="415">
        <v>0.3</v>
      </c>
      <c r="H2426" s="171">
        <f>IF($D2426&lt;&gt;"",VLOOKUP($D2426,'SINAPI JANEIRO-2022'!$1:$1048576,4,FALSE),"")</f>
        <v>15.19</v>
      </c>
      <c r="I2426" s="369">
        <f t="shared" ref="I2426:I2428" si="424">TRUNC(H2426*G2426,2)</f>
        <v>4.55</v>
      </c>
    </row>
    <row r="2427" spans="2:9" ht="12.75">
      <c r="B2427" s="392" t="s">
        <v>3567</v>
      </c>
      <c r="C2427" s="392" t="s">
        <v>3565</v>
      </c>
      <c r="D2427" s="393">
        <v>88264</v>
      </c>
      <c r="E2427" s="168" t="str">
        <f>IF($D2427&lt;&gt;"",VLOOKUP($D2427,'SINAPI JANEIRO-2022'!$A$1:G114796,2,FALSE),"")</f>
        <v>ELETRICISTA COM ENCARGOS COMPLEMENTARES</v>
      </c>
      <c r="F2427" s="169" t="str">
        <f>IF($D2427&lt;&gt;"",VLOOKUP($D2427,'SINAPI JANEIRO-2022'!$1:$1048576,3,FALSE),"")</f>
        <v>H</v>
      </c>
      <c r="G2427" s="415">
        <v>0.3</v>
      </c>
      <c r="H2427" s="171">
        <f>IF($D2427&lt;&gt;"",VLOOKUP($D2427,'SINAPI JANEIRO-2022'!$1:$1048576,4,FALSE),"")</f>
        <v>19.53</v>
      </c>
      <c r="I2427" s="369">
        <f t="shared" si="424"/>
        <v>5.85</v>
      </c>
    </row>
    <row r="2428" spans="2:9" ht="12.75">
      <c r="B2428" s="392" t="s">
        <v>3576</v>
      </c>
      <c r="C2428" s="392" t="s">
        <v>3577</v>
      </c>
      <c r="D2428" s="393"/>
      <c r="E2428" s="377" t="s">
        <v>11980</v>
      </c>
      <c r="F2428" s="398" t="s">
        <v>1</v>
      </c>
      <c r="G2428" s="415">
        <v>1</v>
      </c>
      <c r="H2428" s="399">
        <v>8.5</v>
      </c>
      <c r="I2428" s="369">
        <f t="shared" si="424"/>
        <v>8.5</v>
      </c>
    </row>
    <row r="2429" spans="2:9" ht="12.75">
      <c r="B2429" s="392"/>
      <c r="C2429" s="392"/>
      <c r="D2429" s="393"/>
      <c r="E2429" s="377"/>
      <c r="F2429" s="398"/>
      <c r="G2429" s="415"/>
      <c r="H2429" s="399"/>
      <c r="I2429" s="399"/>
    </row>
    <row r="2430" spans="2:9" ht="12.75">
      <c r="B2430" s="59" t="s">
        <v>11981</v>
      </c>
      <c r="C2430" s="389"/>
      <c r="D2430" s="389"/>
      <c r="E2430" s="390" t="s">
        <v>11982</v>
      </c>
      <c r="F2430" s="389" t="s">
        <v>1</v>
      </c>
      <c r="G2430" s="414"/>
      <c r="H2430" s="362"/>
      <c r="I2430" s="397">
        <f>TRUNC(SUM(I2431:I2433),2)</f>
        <v>34.43</v>
      </c>
    </row>
    <row r="2431" spans="2:9" ht="12.75">
      <c r="B2431" s="392" t="s">
        <v>3567</v>
      </c>
      <c r="C2431" s="392" t="s">
        <v>3565</v>
      </c>
      <c r="D2431" s="393">
        <v>88247</v>
      </c>
      <c r="E2431" s="168" t="str">
        <f>IF($D2431&lt;&gt;"",VLOOKUP($D2431,'SINAPI JANEIRO-2022'!$A$1:G114800,2,FALSE),"")</f>
        <v>AUXILIAR DE ELETRICISTA COM ENCARGOS COMPLEMENTARES</v>
      </c>
      <c r="F2431" s="169" t="str">
        <f>IF($D2431&lt;&gt;"",VLOOKUP($D2431,'SINAPI JANEIRO-2022'!$1:$1048576,3,FALSE),"")</f>
        <v>H</v>
      </c>
      <c r="G2431" s="415">
        <v>0.3</v>
      </c>
      <c r="H2431" s="171">
        <f>IF($D2431&lt;&gt;"",VLOOKUP($D2431,'SINAPI JANEIRO-2022'!$1:$1048576,4,FALSE),"")</f>
        <v>15.19</v>
      </c>
      <c r="I2431" s="369">
        <f t="shared" ref="I2431:I2433" si="425">TRUNC(H2431*G2431,2)</f>
        <v>4.55</v>
      </c>
    </row>
    <row r="2432" spans="2:9" ht="12.75">
      <c r="B2432" s="392" t="s">
        <v>3567</v>
      </c>
      <c r="C2432" s="392" t="s">
        <v>3565</v>
      </c>
      <c r="D2432" s="393">
        <v>88264</v>
      </c>
      <c r="E2432" s="168" t="str">
        <f>IF($D2432&lt;&gt;"",VLOOKUP($D2432,'SINAPI JANEIRO-2022'!$A$1:G114801,2,FALSE),"")</f>
        <v>ELETRICISTA COM ENCARGOS COMPLEMENTARES</v>
      </c>
      <c r="F2432" s="169" t="str">
        <f>IF($D2432&lt;&gt;"",VLOOKUP($D2432,'SINAPI JANEIRO-2022'!$1:$1048576,3,FALSE),"")</f>
        <v>H</v>
      </c>
      <c r="G2432" s="415">
        <v>0.3</v>
      </c>
      <c r="H2432" s="171">
        <f>IF($D2432&lt;&gt;"",VLOOKUP($D2432,'SINAPI JANEIRO-2022'!$1:$1048576,4,FALSE),"")</f>
        <v>19.53</v>
      </c>
      <c r="I2432" s="369">
        <f t="shared" si="425"/>
        <v>5.85</v>
      </c>
    </row>
    <row r="2433" spans="2:9" ht="25.5">
      <c r="B2433" s="392" t="s">
        <v>3576</v>
      </c>
      <c r="C2433" s="392" t="s">
        <v>3565</v>
      </c>
      <c r="D2433" s="393">
        <v>41954</v>
      </c>
      <c r="E2433" s="168" t="str">
        <f>IF($D2433&lt;&gt;"",VLOOKUP($D2433,'SINAPI JANEIRO-2022'!$A$1:G114802,2,FALSE),"")</f>
        <v>CABO DE ACO GALVANIZADO, DIAMETRO 9,53 MM (3/8"), COM ALMA DE FIBRA 6 X 25 F</v>
      </c>
      <c r="F2433" s="169" t="str">
        <f>IF($D2433&lt;&gt;"",VLOOKUP($D2433,'SINAPI JANEIRO-2022'!$1:$1048576,3,FALSE),"")</f>
        <v xml:space="preserve">KG    </v>
      </c>
      <c r="G2433" s="415">
        <v>0.38</v>
      </c>
      <c r="H2433" s="171">
        <f>IF($D2433&lt;&gt;"",VLOOKUP($D2433,'SINAPI JANEIRO-2022'!$1:$1048576,4,FALSE),"")</f>
        <v>63.24</v>
      </c>
      <c r="I2433" s="369">
        <f t="shared" si="425"/>
        <v>24.03</v>
      </c>
    </row>
    <row r="2434" spans="2:9" ht="12.75">
      <c r="B2434" s="392"/>
      <c r="C2434" s="392"/>
      <c r="D2434" s="393"/>
      <c r="E2434" s="377"/>
      <c r="F2434" s="398"/>
      <c r="G2434" s="415"/>
      <c r="H2434" s="399"/>
      <c r="I2434" s="399"/>
    </row>
    <row r="2435" spans="2:9" ht="12.75">
      <c r="B2435" s="59" t="s">
        <v>11983</v>
      </c>
      <c r="C2435" s="389"/>
      <c r="D2435" s="389"/>
      <c r="E2435" s="390" t="s">
        <v>11984</v>
      </c>
      <c r="F2435" s="47" t="s">
        <v>53</v>
      </c>
      <c r="G2435" s="414"/>
      <c r="H2435" s="362"/>
      <c r="I2435" s="397">
        <f>TRUNC(SUM(I2436:I2439),2)</f>
        <v>52.46</v>
      </c>
    </row>
    <row r="2436" spans="2:9" ht="12.75">
      <c r="B2436" s="392" t="s">
        <v>3567</v>
      </c>
      <c r="C2436" s="392" t="s">
        <v>3565</v>
      </c>
      <c r="D2436" s="393">
        <v>88247</v>
      </c>
      <c r="E2436" s="168" t="str">
        <f>IF($D2436&lt;&gt;"",VLOOKUP($D2436,'SINAPI JANEIRO-2022'!$A$1:G114805,2,FALSE),"")</f>
        <v>AUXILIAR DE ELETRICISTA COM ENCARGOS COMPLEMENTARES</v>
      </c>
      <c r="F2436" s="169" t="str">
        <f>IF($D2436&lt;&gt;"",VLOOKUP($D2436,'SINAPI JANEIRO-2022'!$1:$1048576,3,FALSE),"")</f>
        <v>H</v>
      </c>
      <c r="G2436" s="415">
        <v>0.1</v>
      </c>
      <c r="H2436" s="171">
        <f>IF($D2436&lt;&gt;"",VLOOKUP($D2436,'SINAPI JANEIRO-2022'!$1:$1048576,4,FALSE),"")</f>
        <v>15.19</v>
      </c>
      <c r="I2436" s="369">
        <f t="shared" ref="I2436:I2439" si="426">TRUNC(H2436*G2436,2)</f>
        <v>1.51</v>
      </c>
    </row>
    <row r="2437" spans="2:9" ht="12.75">
      <c r="B2437" s="392" t="s">
        <v>3567</v>
      </c>
      <c r="C2437" s="392" t="s">
        <v>3565</v>
      </c>
      <c r="D2437" s="393">
        <v>88264</v>
      </c>
      <c r="E2437" s="168" t="str">
        <f>IF($D2437&lt;&gt;"",VLOOKUP($D2437,'SINAPI JANEIRO-2022'!$A$1:G114806,2,FALSE),"")</f>
        <v>ELETRICISTA COM ENCARGOS COMPLEMENTARES</v>
      </c>
      <c r="F2437" s="169" t="str">
        <f>IF($D2437&lt;&gt;"",VLOOKUP($D2437,'SINAPI JANEIRO-2022'!$1:$1048576,3,FALSE),"")</f>
        <v>H</v>
      </c>
      <c r="G2437" s="415">
        <v>0.1</v>
      </c>
      <c r="H2437" s="171">
        <f>IF($D2437&lt;&gt;"",VLOOKUP($D2437,'SINAPI JANEIRO-2022'!$1:$1048576,4,FALSE),"")</f>
        <v>19.53</v>
      </c>
      <c r="I2437" s="369">
        <f t="shared" si="426"/>
        <v>1.95</v>
      </c>
    </row>
    <row r="2438" spans="2:9" ht="12.75">
      <c r="B2438" s="392" t="s">
        <v>3576</v>
      </c>
      <c r="C2438" s="392" t="s">
        <v>3577</v>
      </c>
      <c r="D2438" s="393"/>
      <c r="E2438" s="377" t="s">
        <v>11984</v>
      </c>
      <c r="F2438" s="398" t="s">
        <v>3572</v>
      </c>
      <c r="G2438" s="415">
        <v>1</v>
      </c>
      <c r="H2438" s="399">
        <v>29</v>
      </c>
      <c r="I2438" s="369">
        <f t="shared" si="426"/>
        <v>29</v>
      </c>
    </row>
    <row r="2439" spans="2:9" ht="12.75">
      <c r="B2439" s="392" t="s">
        <v>3576</v>
      </c>
      <c r="C2439" s="392" t="s">
        <v>3577</v>
      </c>
      <c r="D2439" s="393"/>
      <c r="E2439" s="377" t="s">
        <v>11985</v>
      </c>
      <c r="F2439" s="398" t="s">
        <v>3572</v>
      </c>
      <c r="G2439" s="415">
        <v>4</v>
      </c>
      <c r="H2439" s="399">
        <v>5</v>
      </c>
      <c r="I2439" s="369">
        <f t="shared" si="426"/>
        <v>20</v>
      </c>
    </row>
    <row r="2440" spans="2:9" ht="12.75">
      <c r="B2440" s="392"/>
      <c r="C2440" s="392"/>
      <c r="D2440" s="393"/>
      <c r="E2440" s="377"/>
      <c r="F2440" s="398"/>
      <c r="G2440" s="415"/>
      <c r="H2440" s="399"/>
      <c r="I2440" s="399"/>
    </row>
    <row r="2441" spans="2:9" ht="25.5">
      <c r="B2441" s="59" t="s">
        <v>11986</v>
      </c>
      <c r="C2441" s="389"/>
      <c r="D2441" s="389"/>
      <c r="E2441" s="390" t="s">
        <v>11987</v>
      </c>
      <c r="F2441" s="47" t="s">
        <v>53</v>
      </c>
      <c r="G2441" s="414"/>
      <c r="H2441" s="362"/>
      <c r="I2441" s="397">
        <f>TRUNC(SUM(I2442:I2444),2)</f>
        <v>2673.6</v>
      </c>
    </row>
    <row r="2442" spans="2:9" ht="12.75">
      <c r="B2442" s="392" t="s">
        <v>3567</v>
      </c>
      <c r="C2442" s="392" t="s">
        <v>3565</v>
      </c>
      <c r="D2442" s="393">
        <v>88264</v>
      </c>
      <c r="E2442" s="168" t="str">
        <f>IF($D2442&lt;&gt;"",VLOOKUP($D2442,'SINAPI JANEIRO-2022'!$A$1:G114811,2,FALSE),"")</f>
        <v>ELETRICISTA COM ENCARGOS COMPLEMENTARES</v>
      </c>
      <c r="F2442" s="169" t="str">
        <f>IF($D2442&lt;&gt;"",VLOOKUP($D2442,'SINAPI JANEIRO-2022'!$1:$1048576,3,FALSE),"")</f>
        <v>H</v>
      </c>
      <c r="G2442" s="415">
        <v>5</v>
      </c>
      <c r="H2442" s="171">
        <f>IF($D2442&lt;&gt;"",VLOOKUP($D2442,'SINAPI JANEIRO-2022'!$1:$1048576,4,FALSE),"")</f>
        <v>19.53</v>
      </c>
      <c r="I2442" s="369">
        <f t="shared" ref="I2442:I2443" si="427">TRUNC(H2442*G2442,2)</f>
        <v>97.65</v>
      </c>
    </row>
    <row r="2443" spans="2:9" ht="12.75">
      <c r="B2443" s="392" t="s">
        <v>3567</v>
      </c>
      <c r="C2443" s="392" t="s">
        <v>3565</v>
      </c>
      <c r="D2443" s="393">
        <v>88247</v>
      </c>
      <c r="E2443" s="168" t="str">
        <f>IF($D2443&lt;&gt;"",VLOOKUP($D2443,'SINAPI JANEIRO-2022'!$A$1:G114812,2,FALSE),"")</f>
        <v>AUXILIAR DE ELETRICISTA COM ENCARGOS COMPLEMENTARES</v>
      </c>
      <c r="F2443" s="169" t="str">
        <f>IF($D2443&lt;&gt;"",VLOOKUP($D2443,'SINAPI JANEIRO-2022'!$1:$1048576,3,FALSE),"")</f>
        <v>H</v>
      </c>
      <c r="G2443" s="415">
        <v>5</v>
      </c>
      <c r="H2443" s="171">
        <f>IF($D2443&lt;&gt;"",VLOOKUP($D2443,'SINAPI JANEIRO-2022'!$1:$1048576,4,FALSE),"")</f>
        <v>15.19</v>
      </c>
      <c r="I2443" s="369">
        <f t="shared" si="427"/>
        <v>75.95</v>
      </c>
    </row>
    <row r="2444" spans="2:9" ht="25.5">
      <c r="B2444" s="392" t="s">
        <v>3576</v>
      </c>
      <c r="C2444" s="392" t="s">
        <v>3577</v>
      </c>
      <c r="D2444" s="393"/>
      <c r="E2444" s="377" t="s">
        <v>11987</v>
      </c>
      <c r="F2444" s="398" t="s">
        <v>3572</v>
      </c>
      <c r="G2444" s="415">
        <v>1</v>
      </c>
      <c r="H2444" s="399">
        <v>2500</v>
      </c>
      <c r="I2444" s="399">
        <f>TRUNC(H2444*G2444,2)</f>
        <v>2500</v>
      </c>
    </row>
    <row r="2445" spans="2:9" ht="12.75">
      <c r="B2445" s="392"/>
      <c r="C2445" s="392"/>
      <c r="D2445" s="393"/>
      <c r="E2445" s="377"/>
      <c r="F2445" s="398"/>
      <c r="G2445" s="415"/>
      <c r="H2445" s="399"/>
      <c r="I2445" s="399"/>
    </row>
    <row r="2446" spans="2:9" ht="12.75">
      <c r="B2446" s="59" t="s">
        <v>11988</v>
      </c>
      <c r="C2446" s="389"/>
      <c r="D2446" s="389"/>
      <c r="E2446" s="390" t="s">
        <v>11989</v>
      </c>
      <c r="F2446" s="389" t="s">
        <v>1</v>
      </c>
      <c r="G2446" s="414"/>
      <c r="H2446" s="362"/>
      <c r="I2446" s="397">
        <f>TRUNC(SUM(I2447:I2449),2)</f>
        <v>10.73</v>
      </c>
    </row>
    <row r="2447" spans="2:9" ht="12.75">
      <c r="B2447" s="392" t="s">
        <v>3567</v>
      </c>
      <c r="C2447" s="392" t="s">
        <v>3565</v>
      </c>
      <c r="D2447" s="393">
        <v>88247</v>
      </c>
      <c r="E2447" s="168" t="str">
        <f>IF($D2447&lt;&gt;"",VLOOKUP($D2447,'SINAPI JANEIRO-2022'!$A$1:G114816,2,FALSE),"")</f>
        <v>AUXILIAR DE ELETRICISTA COM ENCARGOS COMPLEMENTARES</v>
      </c>
      <c r="F2447" s="169" t="str">
        <f>IF($D2447&lt;&gt;"",VLOOKUP($D2447,'SINAPI JANEIRO-2022'!$1:$1048576,3,FALSE),"")</f>
        <v>H</v>
      </c>
      <c r="G2447" s="415">
        <v>0.3</v>
      </c>
      <c r="H2447" s="171">
        <f>IF($D2447&lt;&gt;"",VLOOKUP($D2447,'SINAPI JANEIRO-2022'!$1:$1048576,4,FALSE),"")</f>
        <v>15.19</v>
      </c>
      <c r="I2447" s="369">
        <f t="shared" ref="I2447:I2449" si="428">TRUNC(H2447*G2447,2)</f>
        <v>4.55</v>
      </c>
    </row>
    <row r="2448" spans="2:9" ht="12.75">
      <c r="B2448" s="392" t="s">
        <v>3567</v>
      </c>
      <c r="C2448" s="392" t="s">
        <v>3565</v>
      </c>
      <c r="D2448" s="393">
        <v>88264</v>
      </c>
      <c r="E2448" s="168" t="str">
        <f>IF($D2448&lt;&gt;"",VLOOKUP($D2448,'SINAPI JANEIRO-2022'!$A$1:G114817,2,FALSE),"")</f>
        <v>ELETRICISTA COM ENCARGOS COMPLEMENTARES</v>
      </c>
      <c r="F2448" s="169" t="str">
        <f>IF($D2448&lt;&gt;"",VLOOKUP($D2448,'SINAPI JANEIRO-2022'!$1:$1048576,3,FALSE),"")</f>
        <v>H</v>
      </c>
      <c r="G2448" s="415">
        <v>0.3</v>
      </c>
      <c r="H2448" s="171">
        <f>IF($D2448&lt;&gt;"",VLOOKUP($D2448,'SINAPI JANEIRO-2022'!$1:$1048576,4,FALSE),"")</f>
        <v>19.53</v>
      </c>
      <c r="I2448" s="369">
        <f t="shared" si="428"/>
        <v>5.85</v>
      </c>
    </row>
    <row r="2449" spans="2:9" ht="25.5">
      <c r="B2449" s="392" t="s">
        <v>3576</v>
      </c>
      <c r="C2449" s="392" t="s">
        <v>3565</v>
      </c>
      <c r="D2449" s="393">
        <v>43130</v>
      </c>
      <c r="E2449" s="168" t="str">
        <f>IF($D2449&lt;&gt;"",VLOOKUP($D2449,'SINAPI JANEIRO-2022'!$A$1:G114818,2,FALSE),"")</f>
        <v>ARAME GALVANIZADO 12 BWG, D = 2,76 MM (0,048 KG/M) OU 14 BWG, D = 2,11 MM (0,026 KG/M)</v>
      </c>
      <c r="F2449" s="169" t="str">
        <f>IF($D2449&lt;&gt;"",VLOOKUP($D2449,'SINAPI JANEIRO-2022'!$1:$1048576,3,FALSE),"")</f>
        <v xml:space="preserve">KG    </v>
      </c>
      <c r="G2449" s="415">
        <v>1.66E-2</v>
      </c>
      <c r="H2449" s="171">
        <f>IF($D2449&lt;&gt;"",VLOOKUP($D2449,'SINAPI JANEIRO-2022'!$1:$1048576,4,FALSE),"")</f>
        <v>19.989999999999998</v>
      </c>
      <c r="I2449" s="369">
        <f t="shared" si="428"/>
        <v>0.33</v>
      </c>
    </row>
    <row r="2450" spans="2:9" ht="12.75">
      <c r="B2450" s="392"/>
      <c r="C2450" s="392"/>
      <c r="D2450" s="393"/>
      <c r="E2450" s="377"/>
      <c r="F2450" s="398"/>
      <c r="G2450" s="415"/>
      <c r="H2450" s="399"/>
      <c r="I2450" s="399"/>
    </row>
    <row r="2451" spans="2:9" ht="12.75">
      <c r="B2451" s="59" t="s">
        <v>11990</v>
      </c>
      <c r="C2451" s="389"/>
      <c r="D2451" s="389"/>
      <c r="E2451" s="390" t="s">
        <v>11991</v>
      </c>
      <c r="F2451" s="47" t="s">
        <v>53</v>
      </c>
      <c r="G2451" s="414"/>
      <c r="H2451" s="362"/>
      <c r="I2451" s="397">
        <f>TRUNC(SUM(I2452:I2454),2)</f>
        <v>27.71</v>
      </c>
    </row>
    <row r="2452" spans="2:9" ht="12.75">
      <c r="B2452" s="392" t="s">
        <v>3567</v>
      </c>
      <c r="C2452" s="392" t="s">
        <v>3565</v>
      </c>
      <c r="D2452" s="393">
        <v>88247</v>
      </c>
      <c r="E2452" s="168" t="str">
        <f>IF($D2452&lt;&gt;"",VLOOKUP($D2452,'SINAPI JANEIRO-2022'!$A$1:G114821,2,FALSE),"")</f>
        <v>AUXILIAR DE ELETRICISTA COM ENCARGOS COMPLEMENTARES</v>
      </c>
      <c r="F2452" s="169" t="str">
        <f>IF($D2452&lt;&gt;"",VLOOKUP($D2452,'SINAPI JANEIRO-2022'!$1:$1048576,3,FALSE),"")</f>
        <v>H</v>
      </c>
      <c r="G2452" s="415">
        <v>0.1</v>
      </c>
      <c r="H2452" s="171">
        <f>IF($D2452&lt;&gt;"",VLOOKUP($D2452,'SINAPI JANEIRO-2022'!$1:$1048576,4,FALSE),"")</f>
        <v>15.19</v>
      </c>
      <c r="I2452" s="369">
        <f t="shared" ref="I2452:I2454" si="429">TRUNC(H2452*G2452,2)</f>
        <v>1.51</v>
      </c>
    </row>
    <row r="2453" spans="2:9" ht="12.75">
      <c r="B2453" s="392" t="s">
        <v>3567</v>
      </c>
      <c r="C2453" s="392" t="s">
        <v>3565</v>
      </c>
      <c r="D2453" s="393">
        <v>88264</v>
      </c>
      <c r="E2453" s="168" t="str">
        <f>IF($D2453&lt;&gt;"",VLOOKUP($D2453,'SINAPI JANEIRO-2022'!$A$1:G114822,2,FALSE),"")</f>
        <v>ELETRICISTA COM ENCARGOS COMPLEMENTARES</v>
      </c>
      <c r="F2453" s="169" t="str">
        <f>IF($D2453&lt;&gt;"",VLOOKUP($D2453,'SINAPI JANEIRO-2022'!$1:$1048576,3,FALSE),"")</f>
        <v>H</v>
      </c>
      <c r="G2453" s="415">
        <v>0.1</v>
      </c>
      <c r="H2453" s="171">
        <f>IF($D2453&lt;&gt;"",VLOOKUP($D2453,'SINAPI JANEIRO-2022'!$1:$1048576,4,FALSE),"")</f>
        <v>19.53</v>
      </c>
      <c r="I2453" s="369">
        <f t="shared" si="429"/>
        <v>1.95</v>
      </c>
    </row>
    <row r="2454" spans="2:9" ht="25.5">
      <c r="B2454" s="392" t="s">
        <v>3567</v>
      </c>
      <c r="C2454" s="392" t="s">
        <v>3565</v>
      </c>
      <c r="D2454" s="393">
        <v>38056</v>
      </c>
      <c r="E2454" s="168" t="str">
        <f>IF($D2454&lt;&gt;"",VLOOKUP($D2454,'SINAPI JANEIRO-2022'!$A$1:G114823,2,FALSE),"")</f>
        <v>GRAMPO METALICO TIPO U PARA HASTE DE ATERRAMENTO DE ATE 5/8'', CONDUTOR DE 10 A 25 MM2</v>
      </c>
      <c r="F2454" s="169" t="str">
        <f>IF($D2454&lt;&gt;"",VLOOKUP($D2454,'SINAPI JANEIRO-2022'!$1:$1048576,3,FALSE),"")</f>
        <v xml:space="preserve">UN    </v>
      </c>
      <c r="G2454" s="415">
        <v>1</v>
      </c>
      <c r="H2454" s="171">
        <f>IF($D2454&lt;&gt;"",VLOOKUP($D2454,'SINAPI JANEIRO-2022'!$1:$1048576,4,FALSE),"")</f>
        <v>24.25</v>
      </c>
      <c r="I2454" s="369">
        <f t="shared" si="429"/>
        <v>24.25</v>
      </c>
    </row>
    <row r="2455" spans="2:9" ht="12.75">
      <c r="B2455" s="392"/>
      <c r="C2455" s="392"/>
      <c r="D2455" s="393"/>
      <c r="E2455" s="377"/>
      <c r="F2455" s="398"/>
      <c r="G2455" s="415"/>
      <c r="H2455" s="399"/>
      <c r="I2455" s="399"/>
    </row>
    <row r="2456" spans="2:9" ht="12.75">
      <c r="B2456" s="59" t="s">
        <v>11992</v>
      </c>
      <c r="C2456" s="404"/>
      <c r="D2456" s="404"/>
      <c r="E2456" s="208" t="s">
        <v>11993</v>
      </c>
      <c r="F2456" s="47" t="s">
        <v>53</v>
      </c>
      <c r="G2456" s="405"/>
      <c r="H2456" s="362"/>
      <c r="I2456" s="397">
        <f>TRUNC(SUM(I2457:I2459),2)</f>
        <v>2781.43</v>
      </c>
    </row>
    <row r="2457" spans="2:9" ht="51">
      <c r="B2457" s="406" t="s">
        <v>3567</v>
      </c>
      <c r="C2457" s="406" t="s">
        <v>3565</v>
      </c>
      <c r="D2457" s="407">
        <v>100612</v>
      </c>
      <c r="E2457" s="168" t="str">
        <f>IF($D2457&lt;&gt;"",VLOOKUP($D2457,'SINAPI JANEIRO-2022'!$A$1:G114826,2,FALSE),"")</f>
        <v>ASSENTAMENTO DE POSTE DE CONCRETO COM COMPRIMENTO NOMINAL DE 11 M, CARGA NOMINAL DE 600 DAN, ENGASTAMENTO BASE CONCRETADA COM 1 M DE CONCRETO E 0,7 M DE SOLO (NÃO INCLUI FORNECIMENTO). AF_11/2019</v>
      </c>
      <c r="F2457" s="169" t="str">
        <f>IF($D2457&lt;&gt;"",VLOOKUP($D2457,'SINAPI JANEIRO-2022'!$1:$1048576,3,FALSE),"")</f>
        <v>UN</v>
      </c>
      <c r="G2457" s="408">
        <v>1</v>
      </c>
      <c r="H2457" s="171">
        <f>IF($D2457&lt;&gt;"",VLOOKUP($D2457,'SINAPI JANEIRO-2022'!$1:$1048576,4,FALSE),"")</f>
        <v>825.21</v>
      </c>
      <c r="I2457" s="410">
        <f t="shared" ref="I2457:I2458" si="430">TRUNC(H2457*G2457,2)</f>
        <v>825.21</v>
      </c>
    </row>
    <row r="2458" spans="2:9" ht="38.25">
      <c r="B2458" s="406" t="s">
        <v>3567</v>
      </c>
      <c r="C2458" s="406" t="s">
        <v>3565</v>
      </c>
      <c r="D2458" s="407">
        <v>96523</v>
      </c>
      <c r="E2458" s="168" t="str">
        <f>IF($D2458&lt;&gt;"",VLOOKUP($D2458,'SINAPI JANEIRO-2022'!$A$1:G114827,2,FALSE),"")</f>
        <v>ESCAVAÇÃO MANUAL PARA BLOCO DE COROAMENTO OU SAPATA (INCLUINDO ESCAVAÇÃO PARA COLOCAÇÃO DE FÔRMAS). AF_06/2017</v>
      </c>
      <c r="F2458" s="169" t="str">
        <f>IF($D2458&lt;&gt;"",VLOOKUP($D2458,'SINAPI JANEIRO-2022'!$1:$1048576,3,FALSE),"")</f>
        <v>M3</v>
      </c>
      <c r="G2458" s="408">
        <f>0.7*0.7*1.7</f>
        <v>0.83299999999999985</v>
      </c>
      <c r="H2458" s="171">
        <f>IF($D2458&lt;&gt;"",VLOOKUP($D2458,'SINAPI JANEIRO-2022'!$1:$1048576,4,FALSE),"")</f>
        <v>68.7</v>
      </c>
      <c r="I2458" s="410">
        <f t="shared" si="430"/>
        <v>57.22</v>
      </c>
    </row>
    <row r="2459" spans="2:9" ht="12.75">
      <c r="B2459" s="406" t="s">
        <v>3576</v>
      </c>
      <c r="C2459" s="406" t="s">
        <v>3577</v>
      </c>
      <c r="D2459" s="407"/>
      <c r="E2459" s="411" t="s">
        <v>11994</v>
      </c>
      <c r="F2459" s="412" t="s">
        <v>11893</v>
      </c>
      <c r="G2459" s="408">
        <v>1</v>
      </c>
      <c r="H2459" s="409">
        <v>1899</v>
      </c>
      <c r="I2459" s="409">
        <f>TRUNC(H2459*G2459,2)</f>
        <v>1899</v>
      </c>
    </row>
    <row r="2460" spans="2:9" ht="12.75">
      <c r="B2460" s="392"/>
      <c r="C2460" s="392"/>
      <c r="D2460" s="393"/>
      <c r="E2460" s="377"/>
      <c r="F2460" s="398"/>
      <c r="G2460" s="415"/>
      <c r="H2460" s="399"/>
      <c r="I2460" s="399"/>
    </row>
    <row r="2461" spans="2:9" ht="12.75">
      <c r="B2461" s="59" t="s">
        <v>11995</v>
      </c>
      <c r="C2461" s="404"/>
      <c r="D2461" s="404"/>
      <c r="E2461" s="413" t="s">
        <v>11996</v>
      </c>
      <c r="F2461" s="47" t="s">
        <v>53</v>
      </c>
      <c r="G2461" s="414"/>
      <c r="H2461" s="362"/>
      <c r="I2461" s="397">
        <f>TRUNC(SUM(I2462:I2464),2)</f>
        <v>58.85</v>
      </c>
    </row>
    <row r="2462" spans="2:9" ht="12.75">
      <c r="B2462" s="406" t="s">
        <v>3567</v>
      </c>
      <c r="C2462" s="406" t="s">
        <v>3565</v>
      </c>
      <c r="D2462" s="407">
        <v>88247</v>
      </c>
      <c r="E2462" s="168" t="str">
        <f>IF($D2462&lt;&gt;"",VLOOKUP($D2462,'SINAPI JANEIRO-2022'!$A$1:G114831,2,FALSE),"")</f>
        <v>AUXILIAR DE ELETRICISTA COM ENCARGOS COMPLEMENTARES</v>
      </c>
      <c r="F2462" s="169" t="str">
        <f>IF($D2462&lt;&gt;"",VLOOKUP($D2462,'SINAPI JANEIRO-2022'!$1:$1048576,3,FALSE),"")</f>
        <v>H</v>
      </c>
      <c r="G2462" s="408">
        <v>0.3</v>
      </c>
      <c r="H2462" s="171">
        <f>IF($D2462&lt;&gt;"",VLOOKUP($D2462,'SINAPI JANEIRO-2022'!$1:$1048576,4,FALSE),"")</f>
        <v>15.19</v>
      </c>
      <c r="I2462" s="410">
        <f t="shared" ref="I2462:I2464" si="431">TRUNC(H2462*G2462,2)</f>
        <v>4.55</v>
      </c>
    </row>
    <row r="2463" spans="2:9" ht="12.75">
      <c r="B2463" s="406" t="s">
        <v>3567</v>
      </c>
      <c r="C2463" s="406" t="s">
        <v>3565</v>
      </c>
      <c r="D2463" s="407">
        <v>88264</v>
      </c>
      <c r="E2463" s="168" t="str">
        <f>IF($D2463&lt;&gt;"",VLOOKUP($D2463,'SINAPI JANEIRO-2022'!$A$1:G114832,2,FALSE),"")</f>
        <v>ELETRICISTA COM ENCARGOS COMPLEMENTARES</v>
      </c>
      <c r="F2463" s="169" t="str">
        <f>IF($D2463&lt;&gt;"",VLOOKUP($D2463,'SINAPI JANEIRO-2022'!$1:$1048576,3,FALSE),"")</f>
        <v>H</v>
      </c>
      <c r="G2463" s="408">
        <v>0.3</v>
      </c>
      <c r="H2463" s="171">
        <f>IF($D2463&lt;&gt;"",VLOOKUP($D2463,'SINAPI JANEIRO-2022'!$1:$1048576,4,FALSE),"")</f>
        <v>19.53</v>
      </c>
      <c r="I2463" s="410">
        <f t="shared" si="431"/>
        <v>5.85</v>
      </c>
    </row>
    <row r="2464" spans="2:9" ht="38.25">
      <c r="B2464" s="406" t="s">
        <v>3576</v>
      </c>
      <c r="C2464" s="406" t="s">
        <v>3565</v>
      </c>
      <c r="D2464" s="407">
        <v>11837</v>
      </c>
      <c r="E2464" s="168" t="str">
        <f>IF($D2464&lt;&gt;"",VLOOKUP($D2464,'SINAPI JANEIRO-2022'!$A$1:G114833,2,FALSE),"")</f>
        <v>GRAMPO LINHA VIVA DE LATAO ESTANHADO, DIAMETRO DO CONDUTOR PRINCIPAL DE 10 A 120 MM2, DIAMETRO DA DERIVACAO DE 10 A 70 MM2</v>
      </c>
      <c r="F2464" s="169" t="str">
        <f>IF($D2464&lt;&gt;"",VLOOKUP($D2464,'SINAPI JANEIRO-2022'!$1:$1048576,3,FALSE),"")</f>
        <v xml:space="preserve">UN    </v>
      </c>
      <c r="G2464" s="408">
        <v>1</v>
      </c>
      <c r="H2464" s="171">
        <f>IF($D2464&lt;&gt;"",VLOOKUP($D2464,'SINAPI JANEIRO-2022'!$1:$1048576,4,FALSE),"")</f>
        <v>48.45</v>
      </c>
      <c r="I2464" s="410">
        <f t="shared" si="431"/>
        <v>48.45</v>
      </c>
    </row>
    <row r="2465" spans="2:9" ht="12.75">
      <c r="B2465" s="392"/>
      <c r="C2465" s="392"/>
      <c r="D2465" s="393"/>
      <c r="E2465" s="377"/>
      <c r="F2465" s="398"/>
      <c r="G2465" s="415"/>
      <c r="H2465" s="399"/>
      <c r="I2465" s="399"/>
    </row>
    <row r="2466" spans="2:9" ht="63.75">
      <c r="B2466" s="59" t="s">
        <v>11997</v>
      </c>
      <c r="C2466" s="389"/>
      <c r="D2466" s="389"/>
      <c r="E2466" s="390" t="s">
        <v>11998</v>
      </c>
      <c r="F2466" s="47" t="s">
        <v>53</v>
      </c>
      <c r="G2466" s="414"/>
      <c r="H2466" s="362"/>
      <c r="I2466" s="397">
        <f>TRUNC(SUM(I2467:I2470),2)</f>
        <v>181.32</v>
      </c>
    </row>
    <row r="2467" spans="2:9" ht="12.75">
      <c r="B2467" s="392" t="s">
        <v>3567</v>
      </c>
      <c r="C2467" s="392" t="s">
        <v>3565</v>
      </c>
      <c r="D2467" s="393">
        <v>88247</v>
      </c>
      <c r="E2467" s="168" t="str">
        <f>IF($D2467&lt;&gt;"",VLOOKUP($D2467,'SINAPI JANEIRO-2022'!$A$1:G114836,2,FALSE),"")</f>
        <v>AUXILIAR DE ELETRICISTA COM ENCARGOS COMPLEMENTARES</v>
      </c>
      <c r="F2467" s="169" t="str">
        <f>IF($D2467&lt;&gt;"",VLOOKUP($D2467,'SINAPI JANEIRO-2022'!$1:$1048576,3,FALSE),"")</f>
        <v>H</v>
      </c>
      <c r="G2467" s="415">
        <v>0.6</v>
      </c>
      <c r="H2467" s="171">
        <f>IF($D2467&lt;&gt;"",VLOOKUP($D2467,'SINAPI JANEIRO-2022'!$1:$1048576,4,FALSE),"")</f>
        <v>15.19</v>
      </c>
      <c r="I2467" s="369">
        <f t="shared" ref="I2467:I2470" si="432">TRUNC(H2467*G2467,2)</f>
        <v>9.11</v>
      </c>
    </row>
    <row r="2468" spans="2:9" ht="51">
      <c r="B2468" s="392" t="s">
        <v>3576</v>
      </c>
      <c r="C2468" s="392" t="s">
        <v>3565</v>
      </c>
      <c r="D2468" s="393">
        <v>5047</v>
      </c>
      <c r="E2468" s="168" t="str">
        <f>IF($D2468&lt;&gt;"",VLOOKUP($D2468,'SINAPI JANEIRO-2022'!$A$1:G114837,2,FALSE),"")</f>
        <v>CHAVE FUSIVEL PARA REDES DE DISTRIBUICAO, TENSAO DE 15,0 KV, CORRENTE NOMINAL DO PORTA FUSIVEL DE 100 A, CAPACIDADE DE INTERRUPCAO SIMETRICA DE 7,10 KA, CAPACIDADE DE INTERRUPCAO ASSIMETRICA 10,00 KA</v>
      </c>
      <c r="F2468" s="169" t="str">
        <f>IF($D2468&lt;&gt;"",VLOOKUP($D2468,'SINAPI JANEIRO-2022'!$1:$1048576,3,FALSE),"")</f>
        <v xml:space="preserve">UN    </v>
      </c>
      <c r="G2468" s="415">
        <v>1</v>
      </c>
      <c r="H2468" s="171">
        <f>IF($D2468&lt;&gt;"",VLOOKUP($D2468,'SINAPI JANEIRO-2022'!$1:$1048576,4,FALSE),"")</f>
        <v>150.69999999999999</v>
      </c>
      <c r="I2468" s="369">
        <f t="shared" si="432"/>
        <v>150.69999999999999</v>
      </c>
    </row>
    <row r="2469" spans="2:9" ht="12.75">
      <c r="B2469" s="392" t="s">
        <v>3567</v>
      </c>
      <c r="C2469" s="392" t="s">
        <v>3565</v>
      </c>
      <c r="D2469" s="393">
        <v>88264</v>
      </c>
      <c r="E2469" s="168" t="str">
        <f>IF($D2469&lt;&gt;"",VLOOKUP($D2469,'SINAPI JANEIRO-2022'!$A$1:G114838,2,FALSE),"")</f>
        <v>ELETRICISTA COM ENCARGOS COMPLEMENTARES</v>
      </c>
      <c r="F2469" s="169" t="str">
        <f>IF($D2469&lt;&gt;"",VLOOKUP($D2469,'SINAPI JANEIRO-2022'!$1:$1048576,3,FALSE),"")</f>
        <v>H</v>
      </c>
      <c r="G2469" s="415">
        <v>0.6</v>
      </c>
      <c r="H2469" s="171">
        <f>IF($D2469&lt;&gt;"",VLOOKUP($D2469,'SINAPI JANEIRO-2022'!$1:$1048576,4,FALSE),"")</f>
        <v>19.53</v>
      </c>
      <c r="I2469" s="369">
        <f t="shared" si="432"/>
        <v>11.71</v>
      </c>
    </row>
    <row r="2470" spans="2:9" ht="12.75">
      <c r="B2470" s="392" t="s">
        <v>3576</v>
      </c>
      <c r="C2470" s="392" t="s">
        <v>3577</v>
      </c>
      <c r="D2470" s="393"/>
      <c r="E2470" s="377" t="s">
        <v>11999</v>
      </c>
      <c r="F2470" s="423" t="s">
        <v>3519</v>
      </c>
      <c r="G2470" s="415">
        <v>1</v>
      </c>
      <c r="H2470" s="399">
        <v>9.8000000000000007</v>
      </c>
      <c r="I2470" s="369">
        <f t="shared" si="432"/>
        <v>9.8000000000000007</v>
      </c>
    </row>
    <row r="2471" spans="2:9" ht="12.75">
      <c r="B2471" s="418"/>
      <c r="C2471" s="418"/>
      <c r="D2471" s="418"/>
      <c r="E2471" s="418"/>
      <c r="F2471" s="418"/>
      <c r="G2471" s="418"/>
      <c r="H2471" s="420"/>
      <c r="I2471" s="420"/>
    </row>
    <row r="2472" spans="2:9" ht="12.75">
      <c r="B2472" s="59" t="s">
        <v>12000</v>
      </c>
      <c r="C2472" s="389"/>
      <c r="D2472" s="389"/>
      <c r="E2472" s="390" t="s">
        <v>12001</v>
      </c>
      <c r="F2472" s="47" t="s">
        <v>53</v>
      </c>
      <c r="G2472" s="414"/>
      <c r="H2472" s="362"/>
      <c r="I2472" s="397">
        <f>TRUNC(SUM(I2473:I2476),2)</f>
        <v>17.62</v>
      </c>
    </row>
    <row r="2473" spans="2:9" ht="12.75">
      <c r="B2473" s="392" t="s">
        <v>3567</v>
      </c>
      <c r="C2473" s="392" t="s">
        <v>3565</v>
      </c>
      <c r="D2473" s="393">
        <v>88247</v>
      </c>
      <c r="E2473" s="168" t="str">
        <f>IF($D2473&lt;&gt;"",VLOOKUP($D2473,'SINAPI JANEIRO-2022'!$A$1:G114842,2,FALSE),"")</f>
        <v>AUXILIAR DE ELETRICISTA COM ENCARGOS COMPLEMENTARES</v>
      </c>
      <c r="F2473" s="169" t="str">
        <f>IF($D2473&lt;&gt;"",VLOOKUP($D2473,'SINAPI JANEIRO-2022'!$1:$1048576,3,FALSE),"")</f>
        <v>H</v>
      </c>
      <c r="G2473" s="415">
        <v>0.1</v>
      </c>
      <c r="H2473" s="171">
        <f>IF($D2473&lt;&gt;"",VLOOKUP($D2473,'SINAPI JANEIRO-2022'!$1:$1048576,4,FALSE),"")</f>
        <v>15.19</v>
      </c>
      <c r="I2473" s="369">
        <f t="shared" ref="I2473:I2476" si="433">TRUNC(H2473*G2473,2)</f>
        <v>1.51</v>
      </c>
    </row>
    <row r="2474" spans="2:9" ht="12.75">
      <c r="B2474" s="392" t="s">
        <v>3567</v>
      </c>
      <c r="C2474" s="392" t="s">
        <v>3565</v>
      </c>
      <c r="D2474" s="393">
        <v>88264</v>
      </c>
      <c r="E2474" s="168" t="str">
        <f>IF($D2474&lt;&gt;"",VLOOKUP($D2474,'SINAPI JANEIRO-2022'!$A$1:G114843,2,FALSE),"")</f>
        <v>ELETRICISTA COM ENCARGOS COMPLEMENTARES</v>
      </c>
      <c r="F2474" s="169" t="str">
        <f>IF($D2474&lt;&gt;"",VLOOKUP($D2474,'SINAPI JANEIRO-2022'!$1:$1048576,3,FALSE),"")</f>
        <v>H</v>
      </c>
      <c r="G2474" s="415">
        <v>0.1</v>
      </c>
      <c r="H2474" s="171">
        <f>IF($D2474&lt;&gt;"",VLOOKUP($D2474,'SINAPI JANEIRO-2022'!$1:$1048576,4,FALSE),"")</f>
        <v>19.53</v>
      </c>
      <c r="I2474" s="369">
        <f t="shared" si="433"/>
        <v>1.95</v>
      </c>
    </row>
    <row r="2475" spans="2:9" ht="12.75">
      <c r="B2475" s="392" t="s">
        <v>3576</v>
      </c>
      <c r="C2475" s="392" t="s">
        <v>3565</v>
      </c>
      <c r="D2475" s="393">
        <v>4337</v>
      </c>
      <c r="E2475" s="168" t="str">
        <f>IF($D2475&lt;&gt;"",VLOOKUP($D2475,'SINAPI JANEIRO-2022'!$A$1:G114844,2,FALSE),"")</f>
        <v>PORCA ZINCADA, QUADRADA, DIAMETRO 5/8"</v>
      </c>
      <c r="F2475" s="169" t="str">
        <f>IF($D2475&lt;&gt;"",VLOOKUP($D2475,'SINAPI JANEIRO-2022'!$1:$1048576,3,FALSE),"")</f>
        <v xml:space="preserve">UN    </v>
      </c>
      <c r="G2475" s="415">
        <v>1</v>
      </c>
      <c r="H2475" s="171">
        <f>IF($D2475&lt;&gt;"",VLOOKUP($D2475,'SINAPI JANEIRO-2022'!$1:$1048576,4,FALSE),"")</f>
        <v>2.66</v>
      </c>
      <c r="I2475" s="369">
        <f t="shared" si="433"/>
        <v>2.66</v>
      </c>
    </row>
    <row r="2476" spans="2:9" ht="12.75">
      <c r="B2476" s="392" t="s">
        <v>3576</v>
      </c>
      <c r="C2476" s="392" t="s">
        <v>3577</v>
      </c>
      <c r="D2476" s="393"/>
      <c r="E2476" s="377" t="s">
        <v>12001</v>
      </c>
      <c r="F2476" s="367" t="s">
        <v>3572</v>
      </c>
      <c r="G2476" s="415">
        <v>1</v>
      </c>
      <c r="H2476" s="399">
        <v>11.5</v>
      </c>
      <c r="I2476" s="424">
        <f t="shared" si="433"/>
        <v>11.5</v>
      </c>
    </row>
    <row r="2477" spans="2:9" ht="12.75">
      <c r="B2477" s="383"/>
      <c r="C2477" s="383"/>
      <c r="D2477" s="395"/>
      <c r="E2477" s="380"/>
      <c r="F2477" s="425"/>
      <c r="G2477" s="426"/>
      <c r="H2477" s="427"/>
      <c r="I2477" s="427"/>
    </row>
    <row r="2478" spans="2:9" ht="12.75">
      <c r="B2478" s="59" t="s">
        <v>12002</v>
      </c>
      <c r="C2478" s="404"/>
      <c r="D2478" s="404"/>
      <c r="E2478" s="413" t="s">
        <v>12003</v>
      </c>
      <c r="F2478" s="47" t="s">
        <v>53</v>
      </c>
      <c r="G2478" s="414"/>
      <c r="H2478" s="362"/>
      <c r="I2478" s="397">
        <f>TRUNC(SUM(I2479:I2481),2)</f>
        <v>42.22</v>
      </c>
    </row>
    <row r="2479" spans="2:9" ht="12.75">
      <c r="B2479" s="392" t="s">
        <v>3567</v>
      </c>
      <c r="C2479" s="392" t="s">
        <v>3565</v>
      </c>
      <c r="D2479" s="393">
        <v>88247</v>
      </c>
      <c r="E2479" s="168" t="str">
        <f>IF($D2479&lt;&gt;"",VLOOKUP($D2479,'SINAPI JANEIRO-2022'!$A$1:G114848,2,FALSE),"")</f>
        <v>AUXILIAR DE ELETRICISTA COM ENCARGOS COMPLEMENTARES</v>
      </c>
      <c r="F2479" s="169" t="str">
        <f>IF($D2479&lt;&gt;"",VLOOKUP($D2479,'SINAPI JANEIRO-2022'!$1:$1048576,3,FALSE),"")</f>
        <v>H</v>
      </c>
      <c r="G2479" s="415">
        <v>0.6</v>
      </c>
      <c r="H2479" s="171">
        <f>IF($D2479&lt;&gt;"",VLOOKUP($D2479,'SINAPI JANEIRO-2022'!$1:$1048576,4,FALSE),"")</f>
        <v>15.19</v>
      </c>
      <c r="I2479" s="369">
        <f t="shared" ref="I2479:I2481" si="434">TRUNC(H2479*G2479,2)</f>
        <v>9.11</v>
      </c>
    </row>
    <row r="2480" spans="2:9" ht="12.75">
      <c r="B2480" s="392" t="s">
        <v>3567</v>
      </c>
      <c r="C2480" s="392" t="s">
        <v>3565</v>
      </c>
      <c r="D2480" s="393">
        <v>88264</v>
      </c>
      <c r="E2480" s="168" t="str">
        <f>IF($D2480&lt;&gt;"",VLOOKUP($D2480,'SINAPI JANEIRO-2022'!$A$1:G114849,2,FALSE),"")</f>
        <v>ELETRICISTA COM ENCARGOS COMPLEMENTARES</v>
      </c>
      <c r="F2480" s="169" t="str">
        <f>IF($D2480&lt;&gt;"",VLOOKUP($D2480,'SINAPI JANEIRO-2022'!$1:$1048576,3,FALSE),"")</f>
        <v>H</v>
      </c>
      <c r="G2480" s="415">
        <v>0.6</v>
      </c>
      <c r="H2480" s="171">
        <f>IF($D2480&lt;&gt;"",VLOOKUP($D2480,'SINAPI JANEIRO-2022'!$1:$1048576,4,FALSE),"")</f>
        <v>19.53</v>
      </c>
      <c r="I2480" s="369">
        <f t="shared" si="434"/>
        <v>11.71</v>
      </c>
    </row>
    <row r="2481" spans="2:9" ht="12.75">
      <c r="B2481" s="392" t="s">
        <v>3576</v>
      </c>
      <c r="C2481" s="392" t="s">
        <v>3577</v>
      </c>
      <c r="D2481" s="393"/>
      <c r="E2481" s="377" t="s">
        <v>12003</v>
      </c>
      <c r="F2481" s="423" t="s">
        <v>3572</v>
      </c>
      <c r="G2481" s="415">
        <v>1</v>
      </c>
      <c r="H2481" s="399">
        <v>21.4</v>
      </c>
      <c r="I2481" s="369">
        <f t="shared" si="434"/>
        <v>21.4</v>
      </c>
    </row>
    <row r="2482" spans="2:9" ht="12.75">
      <c r="B2482" s="383"/>
      <c r="C2482" s="383"/>
      <c r="D2482" s="395"/>
      <c r="E2482" s="380"/>
      <c r="F2482" s="425"/>
      <c r="G2482" s="426"/>
      <c r="H2482" s="427"/>
      <c r="I2482" s="427"/>
    </row>
    <row r="2483" spans="2:9" ht="25.5">
      <c r="B2483" s="59" t="s">
        <v>12004</v>
      </c>
      <c r="C2483" s="389"/>
      <c r="D2483" s="389"/>
      <c r="E2483" s="390" t="s">
        <v>12005</v>
      </c>
      <c r="F2483" s="47" t="s">
        <v>53</v>
      </c>
      <c r="G2483" s="414"/>
      <c r="H2483" s="362"/>
      <c r="I2483" s="397">
        <f>TRUNC(SUM(I2484:I2486),2)</f>
        <v>39.479999999999997</v>
      </c>
    </row>
    <row r="2484" spans="2:9" ht="12.75">
      <c r="B2484" s="392" t="s">
        <v>3567</v>
      </c>
      <c r="C2484" s="392" t="s">
        <v>3565</v>
      </c>
      <c r="D2484" s="393">
        <v>88247</v>
      </c>
      <c r="E2484" s="168" t="str">
        <f>IF($D2484&lt;&gt;"",VLOOKUP($D2484,'SINAPI JANEIRO-2022'!$A$1:G114853,2,FALSE),"")</f>
        <v>AUXILIAR DE ELETRICISTA COM ENCARGOS COMPLEMENTARES</v>
      </c>
      <c r="F2484" s="169" t="str">
        <f>IF($D2484&lt;&gt;"",VLOOKUP($D2484,'SINAPI JANEIRO-2022'!$1:$1048576,3,FALSE),"")</f>
        <v>H</v>
      </c>
      <c r="G2484" s="415">
        <v>0.6</v>
      </c>
      <c r="H2484" s="171">
        <f>IF($D2484&lt;&gt;"",VLOOKUP($D2484,'SINAPI JANEIRO-2022'!$1:$1048576,4,FALSE),"")</f>
        <v>15.19</v>
      </c>
      <c r="I2484" s="369">
        <f t="shared" ref="I2484:I2486" si="435">TRUNC(H2484*G2484,2)</f>
        <v>9.11</v>
      </c>
    </row>
    <row r="2485" spans="2:9" ht="12.75">
      <c r="B2485" s="392" t="s">
        <v>3567</v>
      </c>
      <c r="C2485" s="392" t="s">
        <v>3565</v>
      </c>
      <c r="D2485" s="393">
        <v>88264</v>
      </c>
      <c r="E2485" s="168" t="str">
        <f>IF($D2485&lt;&gt;"",VLOOKUP($D2485,'SINAPI JANEIRO-2022'!$A$1:G114854,2,FALSE),"")</f>
        <v>ELETRICISTA COM ENCARGOS COMPLEMENTARES</v>
      </c>
      <c r="F2485" s="169" t="str">
        <f>IF($D2485&lt;&gt;"",VLOOKUP($D2485,'SINAPI JANEIRO-2022'!$1:$1048576,3,FALSE),"")</f>
        <v>H</v>
      </c>
      <c r="G2485" s="415">
        <v>0.6</v>
      </c>
      <c r="H2485" s="171">
        <f>IF($D2485&lt;&gt;"",VLOOKUP($D2485,'SINAPI JANEIRO-2022'!$1:$1048576,4,FALSE),"")</f>
        <v>19.53</v>
      </c>
      <c r="I2485" s="369">
        <f t="shared" si="435"/>
        <v>11.71</v>
      </c>
    </row>
    <row r="2486" spans="2:9" ht="25.5">
      <c r="B2486" s="392" t="s">
        <v>3576</v>
      </c>
      <c r="C2486" s="392" t="s">
        <v>3577</v>
      </c>
      <c r="D2486" s="393"/>
      <c r="E2486" s="377" t="s">
        <v>12005</v>
      </c>
      <c r="F2486" s="423" t="s">
        <v>3572</v>
      </c>
      <c r="G2486" s="415">
        <v>1</v>
      </c>
      <c r="H2486" s="399">
        <v>18.66</v>
      </c>
      <c r="I2486" s="369">
        <f t="shared" si="435"/>
        <v>18.66</v>
      </c>
    </row>
    <row r="2487" spans="2:9" ht="12.75">
      <c r="B2487" s="383"/>
      <c r="C2487" s="383"/>
      <c r="D2487" s="395"/>
      <c r="E2487" s="380"/>
      <c r="F2487" s="428"/>
      <c r="G2487" s="426"/>
      <c r="H2487" s="427"/>
      <c r="I2487" s="382"/>
    </row>
    <row r="2488" spans="2:9" ht="12.75">
      <c r="B2488" s="59" t="s">
        <v>12006</v>
      </c>
      <c r="C2488" s="389"/>
      <c r="D2488" s="389"/>
      <c r="E2488" s="390" t="s">
        <v>12007</v>
      </c>
      <c r="F2488" s="47" t="s">
        <v>53</v>
      </c>
      <c r="G2488" s="414"/>
      <c r="H2488" s="362"/>
      <c r="I2488" s="397">
        <f>TRUNC(SUM(I2489:I2491),2)</f>
        <v>11.64</v>
      </c>
    </row>
    <row r="2489" spans="2:9" ht="12.75">
      <c r="B2489" s="392" t="s">
        <v>3567</v>
      </c>
      <c r="C2489" s="392" t="s">
        <v>3565</v>
      </c>
      <c r="D2489" s="393">
        <v>88247</v>
      </c>
      <c r="E2489" s="168" t="str">
        <f>IF($D2489&lt;&gt;"",VLOOKUP($D2489,'SINAPI JANEIRO-2022'!$A$1:G114858,2,FALSE),"")</f>
        <v>AUXILIAR DE ELETRICISTA COM ENCARGOS COMPLEMENTARES</v>
      </c>
      <c r="F2489" s="169" t="str">
        <f>IF($D2489&lt;&gt;"",VLOOKUP($D2489,'SINAPI JANEIRO-2022'!$1:$1048576,3,FALSE),"")</f>
        <v>H</v>
      </c>
      <c r="G2489" s="415">
        <v>0.3</v>
      </c>
      <c r="H2489" s="171">
        <f>IF($D2489&lt;&gt;"",VLOOKUP($D2489,'SINAPI JANEIRO-2022'!$1:$1048576,4,FALSE),"")</f>
        <v>15.19</v>
      </c>
      <c r="I2489" s="369">
        <f t="shared" ref="I2489:I2491" si="436">TRUNC(H2489*G2489,2)</f>
        <v>4.55</v>
      </c>
    </row>
    <row r="2490" spans="2:9" ht="12.75">
      <c r="B2490" s="392" t="s">
        <v>3567</v>
      </c>
      <c r="C2490" s="392" t="s">
        <v>3565</v>
      </c>
      <c r="D2490" s="393">
        <v>88264</v>
      </c>
      <c r="E2490" s="168" t="str">
        <f>IF($D2490&lt;&gt;"",VLOOKUP($D2490,'SINAPI JANEIRO-2022'!$A$1:G114859,2,FALSE),"")</f>
        <v>ELETRICISTA COM ENCARGOS COMPLEMENTARES</v>
      </c>
      <c r="F2490" s="169" t="str">
        <f>IF($D2490&lt;&gt;"",VLOOKUP($D2490,'SINAPI JANEIRO-2022'!$1:$1048576,3,FALSE),"")</f>
        <v>H</v>
      </c>
      <c r="G2490" s="415">
        <v>0.3</v>
      </c>
      <c r="H2490" s="171">
        <f>IF($D2490&lt;&gt;"",VLOOKUP($D2490,'SINAPI JANEIRO-2022'!$1:$1048576,4,FALSE),"")</f>
        <v>19.53</v>
      </c>
      <c r="I2490" s="369">
        <f t="shared" si="436"/>
        <v>5.85</v>
      </c>
    </row>
    <row r="2491" spans="2:9" ht="25.5">
      <c r="B2491" s="392" t="s">
        <v>3576</v>
      </c>
      <c r="C2491" s="392" t="s">
        <v>3565</v>
      </c>
      <c r="D2491" s="393">
        <v>408</v>
      </c>
      <c r="E2491" s="168" t="str">
        <f>IF($D2491&lt;&gt;"",VLOOKUP($D2491,'SINAPI JANEIRO-2022'!$A$1:G114860,2,FALSE),"")</f>
        <v>ABRACADEIRA DE NYLON PARA AMARRACAO DE CABOS, COMPRIMENTO DE 390 X *4,6* MM</v>
      </c>
      <c r="F2491" s="169" t="str">
        <f>IF($D2491&lt;&gt;"",VLOOKUP($D2491,'SINAPI JANEIRO-2022'!$1:$1048576,3,FALSE),"")</f>
        <v xml:space="preserve">UN    </v>
      </c>
      <c r="G2491" s="415">
        <v>1</v>
      </c>
      <c r="H2491" s="171">
        <f>IF($D2491&lt;&gt;"",VLOOKUP($D2491,'SINAPI JANEIRO-2022'!$1:$1048576,4,FALSE),"")</f>
        <v>1.24</v>
      </c>
      <c r="I2491" s="369">
        <f t="shared" si="436"/>
        <v>1.24</v>
      </c>
    </row>
    <row r="2492" spans="2:9" ht="12.75">
      <c r="B2492" s="383"/>
      <c r="C2492" s="383"/>
      <c r="D2492" s="429"/>
      <c r="E2492" s="430"/>
      <c r="F2492" s="383"/>
      <c r="G2492" s="431"/>
      <c r="H2492" s="420"/>
      <c r="I2492" s="385"/>
    </row>
    <row r="2493" spans="2:9" ht="25.5">
      <c r="B2493" s="59" t="s">
        <v>12008</v>
      </c>
      <c r="C2493" s="389"/>
      <c r="D2493" s="389"/>
      <c r="E2493" s="390" t="s">
        <v>6221</v>
      </c>
      <c r="F2493" s="47" t="s">
        <v>53</v>
      </c>
      <c r="G2493" s="414"/>
      <c r="H2493" s="362"/>
      <c r="I2493" s="397">
        <f>TRUNC(SUM(I2494:I2496),2)</f>
        <v>16.61</v>
      </c>
    </row>
    <row r="2494" spans="2:9" ht="12.75">
      <c r="B2494" s="392" t="s">
        <v>3567</v>
      </c>
      <c r="C2494" s="392" t="s">
        <v>3565</v>
      </c>
      <c r="D2494" s="393">
        <v>88247</v>
      </c>
      <c r="E2494" s="168" t="str">
        <f>IF($D2494&lt;&gt;"",VLOOKUP($D2494,'SINAPI JANEIRO-2022'!$A$1:G114863,2,FALSE),"")</f>
        <v>AUXILIAR DE ELETRICISTA COM ENCARGOS COMPLEMENTARES</v>
      </c>
      <c r="F2494" s="169" t="str">
        <f>IF($D2494&lt;&gt;"",VLOOKUP($D2494,'SINAPI JANEIRO-2022'!$1:$1048576,3,FALSE),"")</f>
        <v>H</v>
      </c>
      <c r="G2494" s="415">
        <v>0.3</v>
      </c>
      <c r="H2494" s="171">
        <f>IF($D2494&lt;&gt;"",VLOOKUP($D2494,'SINAPI JANEIRO-2022'!$1:$1048576,4,FALSE),"")</f>
        <v>15.19</v>
      </c>
      <c r="I2494" s="369">
        <f t="shared" ref="I2494:I2496" si="437">TRUNC(H2494*G2494,2)</f>
        <v>4.55</v>
      </c>
    </row>
    <row r="2495" spans="2:9" ht="12.75">
      <c r="B2495" s="392" t="s">
        <v>3567</v>
      </c>
      <c r="C2495" s="392" t="s">
        <v>3565</v>
      </c>
      <c r="D2495" s="393">
        <v>88264</v>
      </c>
      <c r="E2495" s="168" t="str">
        <f>IF($D2495&lt;&gt;"",VLOOKUP($D2495,'SINAPI JANEIRO-2022'!$A$1:G114864,2,FALSE),"")</f>
        <v>ELETRICISTA COM ENCARGOS COMPLEMENTARES</v>
      </c>
      <c r="F2495" s="169" t="str">
        <f>IF($D2495&lt;&gt;"",VLOOKUP($D2495,'SINAPI JANEIRO-2022'!$1:$1048576,3,FALSE),"")</f>
        <v>H</v>
      </c>
      <c r="G2495" s="415">
        <v>0.3</v>
      </c>
      <c r="H2495" s="171">
        <f>IF($D2495&lt;&gt;"",VLOOKUP($D2495,'SINAPI JANEIRO-2022'!$1:$1048576,4,FALSE),"")</f>
        <v>19.53</v>
      </c>
      <c r="I2495" s="369">
        <f t="shared" si="437"/>
        <v>5.85</v>
      </c>
    </row>
    <row r="2496" spans="2:9" ht="25.5">
      <c r="B2496" s="392" t="s">
        <v>3576</v>
      </c>
      <c r="C2496" s="392" t="s">
        <v>3565</v>
      </c>
      <c r="D2496" s="393">
        <v>3398</v>
      </c>
      <c r="E2496" s="168" t="str">
        <f>IF($D2496&lt;&gt;"",VLOOKUP($D2496,'SINAPI JANEIRO-2022'!$A$1:G114865,2,FALSE),"")</f>
        <v>ISOLADOR DE PORCELANA, TIPO ROLDANA, DIMENSOES DE *72* X *72* MM, PARA USO EM BAIXA TENSAO</v>
      </c>
      <c r="F2496" s="169" t="str">
        <f>IF($D2496&lt;&gt;"",VLOOKUP($D2496,'SINAPI JANEIRO-2022'!$1:$1048576,3,FALSE),"")</f>
        <v xml:space="preserve">UN    </v>
      </c>
      <c r="G2496" s="415">
        <v>1</v>
      </c>
      <c r="H2496" s="171">
        <f>IF($D2496&lt;&gt;"",VLOOKUP($D2496,'SINAPI JANEIRO-2022'!$1:$1048576,4,FALSE),"")</f>
        <v>6.21</v>
      </c>
      <c r="I2496" s="369">
        <f t="shared" si="437"/>
        <v>6.21</v>
      </c>
    </row>
    <row r="2497" spans="2:9" ht="12.75">
      <c r="B2497" s="383"/>
      <c r="C2497" s="383"/>
      <c r="D2497" s="395"/>
      <c r="E2497" s="372"/>
      <c r="F2497" s="373"/>
      <c r="G2497" s="426"/>
      <c r="H2497" s="375"/>
      <c r="I2497" s="382"/>
    </row>
    <row r="2498" spans="2:9" ht="12.75">
      <c r="B2498" s="59" t="s">
        <v>12009</v>
      </c>
      <c r="C2498" s="389"/>
      <c r="D2498" s="389"/>
      <c r="E2498" s="390" t="s">
        <v>12010</v>
      </c>
      <c r="F2498" s="47" t="s">
        <v>53</v>
      </c>
      <c r="G2498" s="414"/>
      <c r="H2498" s="362"/>
      <c r="I2498" s="397">
        <f>TRUNC(SUM(I2499:I2501),2)</f>
        <v>88.9</v>
      </c>
    </row>
    <row r="2499" spans="2:9" ht="12.75">
      <c r="B2499" s="392" t="s">
        <v>3567</v>
      </c>
      <c r="C2499" s="392" t="s">
        <v>3565</v>
      </c>
      <c r="D2499" s="393">
        <v>88247</v>
      </c>
      <c r="E2499" s="168" t="str">
        <f>IF($D2499&lt;&gt;"",VLOOKUP($D2499,'SINAPI JANEIRO-2022'!$A$1:G114868,2,FALSE),"")</f>
        <v>AUXILIAR DE ELETRICISTA COM ENCARGOS COMPLEMENTARES</v>
      </c>
      <c r="F2499" s="169" t="str">
        <f>IF($D2499&lt;&gt;"",VLOOKUP($D2499,'SINAPI JANEIRO-2022'!$1:$1048576,3,FALSE),"")</f>
        <v>H</v>
      </c>
      <c r="G2499" s="415">
        <v>1</v>
      </c>
      <c r="H2499" s="171">
        <f>IF($D2499&lt;&gt;"",VLOOKUP($D2499,'SINAPI JANEIRO-2022'!$1:$1048576,4,FALSE),"")</f>
        <v>15.19</v>
      </c>
      <c r="I2499" s="369">
        <f t="shared" ref="I2499:I2501" si="438">TRUNC(H2499*G2499,2)</f>
        <v>15.19</v>
      </c>
    </row>
    <row r="2500" spans="2:9" ht="12.75">
      <c r="B2500" s="392" t="s">
        <v>3567</v>
      </c>
      <c r="C2500" s="392" t="s">
        <v>3565</v>
      </c>
      <c r="D2500" s="393">
        <v>88264</v>
      </c>
      <c r="E2500" s="168" t="str">
        <f>IF($D2500&lt;&gt;"",VLOOKUP($D2500,'SINAPI JANEIRO-2022'!$A$1:G114869,2,FALSE),"")</f>
        <v>ELETRICISTA COM ENCARGOS COMPLEMENTARES</v>
      </c>
      <c r="F2500" s="169" t="str">
        <f>IF($D2500&lt;&gt;"",VLOOKUP($D2500,'SINAPI JANEIRO-2022'!$1:$1048576,3,FALSE),"")</f>
        <v>H</v>
      </c>
      <c r="G2500" s="415">
        <v>1</v>
      </c>
      <c r="H2500" s="171">
        <f>IF($D2500&lt;&gt;"",VLOOKUP($D2500,'SINAPI JANEIRO-2022'!$1:$1048576,4,FALSE),"")</f>
        <v>19.53</v>
      </c>
      <c r="I2500" s="369">
        <f t="shared" si="438"/>
        <v>19.53</v>
      </c>
    </row>
    <row r="2501" spans="2:9" ht="12.75">
      <c r="B2501" s="392" t="s">
        <v>3576</v>
      </c>
      <c r="C2501" s="392" t="s">
        <v>3577</v>
      </c>
      <c r="D2501" s="393"/>
      <c r="E2501" s="366" t="s">
        <v>12010</v>
      </c>
      <c r="F2501" s="367" t="s">
        <v>53</v>
      </c>
      <c r="G2501" s="415">
        <v>1</v>
      </c>
      <c r="H2501" s="214">
        <v>54.18</v>
      </c>
      <c r="I2501" s="369">
        <f t="shared" si="438"/>
        <v>54.18</v>
      </c>
    </row>
    <row r="2502" spans="2:9" ht="12.75">
      <c r="B2502" s="418"/>
      <c r="C2502" s="418"/>
      <c r="D2502" s="418"/>
      <c r="E2502" s="418"/>
      <c r="F2502" s="418"/>
      <c r="G2502" s="418"/>
      <c r="H2502" s="418"/>
      <c r="I2502" s="418"/>
    </row>
    <row r="2503" spans="2:9" ht="12.75">
      <c r="B2503" s="59" t="s">
        <v>12011</v>
      </c>
      <c r="C2503" s="389"/>
      <c r="D2503" s="389"/>
      <c r="E2503" s="390" t="s">
        <v>12012</v>
      </c>
      <c r="F2503" s="47" t="s">
        <v>53</v>
      </c>
      <c r="G2503" s="414"/>
      <c r="H2503" s="362"/>
      <c r="I2503" s="397">
        <f>TRUNC(SUM(I2504:I2506),2)</f>
        <v>32.450000000000003</v>
      </c>
    </row>
    <row r="2504" spans="2:9" ht="12.75">
      <c r="B2504" s="392" t="s">
        <v>3567</v>
      </c>
      <c r="C2504" s="392" t="s">
        <v>3565</v>
      </c>
      <c r="D2504" s="393">
        <v>88247</v>
      </c>
      <c r="E2504" s="168" t="str">
        <f>IF($D2504&lt;&gt;"",VLOOKUP($D2504,'SINAPI JANEIRO-2022'!$A$1:G114873,2,FALSE),"")</f>
        <v>AUXILIAR DE ELETRICISTA COM ENCARGOS COMPLEMENTARES</v>
      </c>
      <c r="F2504" s="169" t="str">
        <f>IF($D2504&lt;&gt;"",VLOOKUP($D2504,'SINAPI JANEIRO-2022'!$1:$1048576,3,FALSE),"")</f>
        <v>H</v>
      </c>
      <c r="G2504" s="415">
        <v>0.5</v>
      </c>
      <c r="H2504" s="171">
        <f>IF($D2504&lt;&gt;"",VLOOKUP($D2504,'SINAPI JANEIRO-2022'!$1:$1048576,4,FALSE),"")</f>
        <v>15.19</v>
      </c>
      <c r="I2504" s="369">
        <f t="shared" ref="I2504:I2506" si="439">TRUNC(H2504*G2504,2)</f>
        <v>7.59</v>
      </c>
    </row>
    <row r="2505" spans="2:9" ht="12.75">
      <c r="B2505" s="392" t="s">
        <v>3567</v>
      </c>
      <c r="C2505" s="392" t="s">
        <v>3565</v>
      </c>
      <c r="D2505" s="393">
        <v>88264</v>
      </c>
      <c r="E2505" s="168" t="str">
        <f>IF($D2505&lt;&gt;"",VLOOKUP($D2505,'SINAPI JANEIRO-2022'!$A$1:G114874,2,FALSE),"")</f>
        <v>ELETRICISTA COM ENCARGOS COMPLEMENTARES</v>
      </c>
      <c r="F2505" s="169" t="str">
        <f>IF($D2505&lt;&gt;"",VLOOKUP($D2505,'SINAPI JANEIRO-2022'!$1:$1048576,3,FALSE),"")</f>
        <v>H</v>
      </c>
      <c r="G2505" s="415">
        <v>0.5</v>
      </c>
      <c r="H2505" s="171">
        <f>IF($D2505&lt;&gt;"",VLOOKUP($D2505,'SINAPI JANEIRO-2022'!$1:$1048576,4,FALSE),"")</f>
        <v>19.53</v>
      </c>
      <c r="I2505" s="369">
        <f t="shared" si="439"/>
        <v>9.76</v>
      </c>
    </row>
    <row r="2506" spans="2:9" ht="12.75">
      <c r="B2506" s="392" t="s">
        <v>3576</v>
      </c>
      <c r="C2506" s="392" t="s">
        <v>3577</v>
      </c>
      <c r="D2506" s="393"/>
      <c r="E2506" s="366" t="s">
        <v>12012</v>
      </c>
      <c r="F2506" s="367" t="s">
        <v>53</v>
      </c>
      <c r="G2506" s="415">
        <v>1</v>
      </c>
      <c r="H2506" s="214">
        <v>15.1</v>
      </c>
      <c r="I2506" s="369">
        <f t="shared" si="439"/>
        <v>15.1</v>
      </c>
    </row>
    <row r="2507" spans="2:9" ht="12.75">
      <c r="B2507" s="383"/>
      <c r="C2507" s="383"/>
      <c r="D2507" s="395"/>
      <c r="E2507" s="372"/>
      <c r="F2507" s="373"/>
      <c r="G2507" s="426"/>
      <c r="H2507" s="375"/>
      <c r="I2507" s="382"/>
    </row>
    <row r="2508" spans="2:9" ht="25.5">
      <c r="B2508" s="59" t="s">
        <v>12013</v>
      </c>
      <c r="C2508" s="389"/>
      <c r="D2508" s="389"/>
      <c r="E2508" s="390" t="s">
        <v>12014</v>
      </c>
      <c r="F2508" s="47" t="s">
        <v>53</v>
      </c>
      <c r="G2508" s="414"/>
      <c r="H2508" s="362"/>
      <c r="I2508" s="397">
        <f>TRUNC(SUM(I2509:I2511),2)</f>
        <v>24.2</v>
      </c>
    </row>
    <row r="2509" spans="2:9" ht="12.75">
      <c r="B2509" s="392" t="s">
        <v>3567</v>
      </c>
      <c r="C2509" s="392" t="s">
        <v>3565</v>
      </c>
      <c r="D2509" s="393">
        <v>88247</v>
      </c>
      <c r="E2509" s="168" t="str">
        <f>IF($D2509&lt;&gt;"",VLOOKUP($D2509,'SINAPI JANEIRO-2022'!$A$1:G114878,2,FALSE),"")</f>
        <v>AUXILIAR DE ELETRICISTA COM ENCARGOS COMPLEMENTARES</v>
      </c>
      <c r="F2509" s="169" t="str">
        <f>IF($D2509&lt;&gt;"",VLOOKUP($D2509,'SINAPI JANEIRO-2022'!$1:$1048576,3,FALSE),"")</f>
        <v>H</v>
      </c>
      <c r="G2509" s="415">
        <v>0.5</v>
      </c>
      <c r="H2509" s="171">
        <f>IF($D2509&lt;&gt;"",VLOOKUP($D2509,'SINAPI JANEIRO-2022'!$1:$1048576,4,FALSE),"")</f>
        <v>15.19</v>
      </c>
      <c r="I2509" s="369">
        <f t="shared" ref="I2509:I2511" si="440">TRUNC(H2509*G2509,2)</f>
        <v>7.59</v>
      </c>
    </row>
    <row r="2510" spans="2:9" ht="12.75">
      <c r="B2510" s="392" t="s">
        <v>3567</v>
      </c>
      <c r="C2510" s="392" t="s">
        <v>3565</v>
      </c>
      <c r="D2510" s="393">
        <v>88264</v>
      </c>
      <c r="E2510" s="168" t="str">
        <f>IF($D2510&lt;&gt;"",VLOOKUP($D2510,'SINAPI JANEIRO-2022'!$A$1:G114879,2,FALSE),"")</f>
        <v>ELETRICISTA COM ENCARGOS COMPLEMENTARES</v>
      </c>
      <c r="F2510" s="169" t="str">
        <f>IF($D2510&lt;&gt;"",VLOOKUP($D2510,'SINAPI JANEIRO-2022'!$1:$1048576,3,FALSE),"")</f>
        <v>H</v>
      </c>
      <c r="G2510" s="415">
        <v>0.5</v>
      </c>
      <c r="H2510" s="171">
        <f>IF($D2510&lt;&gt;"",VLOOKUP($D2510,'SINAPI JANEIRO-2022'!$1:$1048576,4,FALSE),"")</f>
        <v>19.53</v>
      </c>
      <c r="I2510" s="369">
        <f t="shared" si="440"/>
        <v>9.76</v>
      </c>
    </row>
    <row r="2511" spans="2:9" ht="25.5">
      <c r="B2511" s="392" t="s">
        <v>3576</v>
      </c>
      <c r="C2511" s="392" t="s">
        <v>3565</v>
      </c>
      <c r="D2511" s="393">
        <v>436</v>
      </c>
      <c r="E2511" s="168" t="str">
        <f>IF($D2511&lt;&gt;"",VLOOKUP($D2511,'SINAPI JANEIRO-2022'!$A$1:G114880,2,FALSE),"")</f>
        <v>PARAFUSO FRANCES M16 EM ACO GALVANIZADO, COMPRIMENTO = 150 MM, DIAMETRO = 16 MM, CABECA ABAULADA</v>
      </c>
      <c r="F2511" s="169" t="str">
        <f>IF($D2511&lt;&gt;"",VLOOKUP($D2511,'SINAPI JANEIRO-2022'!$1:$1048576,3,FALSE),"")</f>
        <v xml:space="preserve">UN    </v>
      </c>
      <c r="G2511" s="415">
        <v>1</v>
      </c>
      <c r="H2511" s="171">
        <f>IF($D2511&lt;&gt;"",VLOOKUP($D2511,'SINAPI JANEIRO-2022'!$1:$1048576,4,FALSE),"")</f>
        <v>6.85</v>
      </c>
      <c r="I2511" s="369">
        <f t="shared" si="440"/>
        <v>6.85</v>
      </c>
    </row>
    <row r="2512" spans="2:9" ht="12.75">
      <c r="B2512" s="383"/>
      <c r="C2512" s="383"/>
      <c r="D2512" s="395"/>
      <c r="E2512" s="372"/>
      <c r="F2512" s="373"/>
      <c r="G2512" s="426"/>
      <c r="H2512" s="375"/>
      <c r="I2512" s="382"/>
    </row>
    <row r="2513" spans="2:9" ht="25.5">
      <c r="B2513" s="59" t="s">
        <v>12015</v>
      </c>
      <c r="C2513" s="389"/>
      <c r="D2513" s="389"/>
      <c r="E2513" s="390" t="s">
        <v>12016</v>
      </c>
      <c r="F2513" s="47" t="s">
        <v>53</v>
      </c>
      <c r="G2513" s="414"/>
      <c r="H2513" s="362"/>
      <c r="I2513" s="397">
        <f>TRUNC(SUM(I2514:I2516),2)</f>
        <v>20.77</v>
      </c>
    </row>
    <row r="2514" spans="2:9" ht="12.75">
      <c r="B2514" s="392" t="s">
        <v>3567</v>
      </c>
      <c r="C2514" s="392" t="s">
        <v>3565</v>
      </c>
      <c r="D2514" s="393">
        <v>88247</v>
      </c>
      <c r="E2514" s="168" t="str">
        <f>IF($D2514&lt;&gt;"",VLOOKUP($D2514,'SINAPI JANEIRO-2022'!$A$1:G114883,2,FALSE),"")</f>
        <v>AUXILIAR DE ELETRICISTA COM ENCARGOS COMPLEMENTARES</v>
      </c>
      <c r="F2514" s="169" t="str">
        <f>IF($D2514&lt;&gt;"",VLOOKUP($D2514,'SINAPI JANEIRO-2022'!$1:$1048576,3,FALSE),"")</f>
        <v>H</v>
      </c>
      <c r="G2514" s="415">
        <v>0.5</v>
      </c>
      <c r="H2514" s="171">
        <f>IF($D2514&lt;&gt;"",VLOOKUP($D2514,'SINAPI JANEIRO-2022'!$1:$1048576,4,FALSE),"")</f>
        <v>15.19</v>
      </c>
      <c r="I2514" s="369">
        <f t="shared" ref="I2514:I2516" si="441">TRUNC(H2514*G2514,2)</f>
        <v>7.59</v>
      </c>
    </row>
    <row r="2515" spans="2:9" ht="12.75">
      <c r="B2515" s="392" t="s">
        <v>3567</v>
      </c>
      <c r="C2515" s="392" t="s">
        <v>3565</v>
      </c>
      <c r="D2515" s="393">
        <v>88264</v>
      </c>
      <c r="E2515" s="168" t="str">
        <f>IF($D2515&lt;&gt;"",VLOOKUP($D2515,'SINAPI JANEIRO-2022'!$A$1:G114884,2,FALSE),"")</f>
        <v>ELETRICISTA COM ENCARGOS COMPLEMENTARES</v>
      </c>
      <c r="F2515" s="169" t="str">
        <f>IF($D2515&lt;&gt;"",VLOOKUP($D2515,'SINAPI JANEIRO-2022'!$1:$1048576,3,FALSE),"")</f>
        <v>H</v>
      </c>
      <c r="G2515" s="415">
        <v>0.5</v>
      </c>
      <c r="H2515" s="171">
        <f>IF($D2515&lt;&gt;"",VLOOKUP($D2515,'SINAPI JANEIRO-2022'!$1:$1048576,4,FALSE),"")</f>
        <v>19.53</v>
      </c>
      <c r="I2515" s="369">
        <f t="shared" si="441"/>
        <v>9.76</v>
      </c>
    </row>
    <row r="2516" spans="2:9" ht="25.5">
      <c r="B2516" s="392" t="s">
        <v>3576</v>
      </c>
      <c r="C2516" s="392" t="s">
        <v>3565</v>
      </c>
      <c r="D2516" s="393">
        <v>436</v>
      </c>
      <c r="E2516" s="168" t="str">
        <f>IF($D2516&lt;&gt;"",VLOOKUP($D2516,'SINAPI JANEIRO-2022'!$A$1:G114885,2,FALSE),"")</f>
        <v>PARAFUSO FRANCES M16 EM ACO GALVANIZADO, COMPRIMENTO = 150 MM, DIAMETRO = 16 MM, CABECA ABAULADA</v>
      </c>
      <c r="F2516" s="169" t="str">
        <f>IF($D2516&lt;&gt;"",VLOOKUP($D2516,'SINAPI JANEIRO-2022'!$1:$1048576,3,FALSE),"")</f>
        <v xml:space="preserve">UN    </v>
      </c>
      <c r="G2516" s="415">
        <v>0.5</v>
      </c>
      <c r="H2516" s="171">
        <f>IF($D2516&lt;&gt;"",VLOOKUP($D2516,'SINAPI JANEIRO-2022'!$1:$1048576,4,FALSE),"")</f>
        <v>6.85</v>
      </c>
      <c r="I2516" s="369">
        <f t="shared" si="441"/>
        <v>3.42</v>
      </c>
    </row>
    <row r="2517" spans="2:9" ht="15" thickBot="1"/>
    <row r="2518" spans="2:9" ht="25.5">
      <c r="B2518" s="437" t="s">
        <v>12113</v>
      </c>
      <c r="C2518" s="438"/>
      <c r="D2518" s="439"/>
      <c r="E2518" s="413" t="s">
        <v>12112</v>
      </c>
      <c r="F2518" s="47" t="s">
        <v>53</v>
      </c>
      <c r="G2518" s="440"/>
      <c r="H2518" s="386"/>
      <c r="I2518" s="363">
        <f>TRUNC(SUM(I2519:I2522),2)</f>
        <v>42.96</v>
      </c>
    </row>
    <row r="2519" spans="2:9" ht="12.75">
      <c r="B2519" s="441" t="s">
        <v>3564</v>
      </c>
      <c r="C2519" s="392" t="s">
        <v>3565</v>
      </c>
      <c r="D2519" s="392">
        <v>88247</v>
      </c>
      <c r="E2519" s="168" t="str">
        <f>IF($D2519&lt;&gt;"",VLOOKUP($D2519,'SINAPI JANEIRO-2022'!$A$1:G114888,2,FALSE),"")</f>
        <v>AUXILIAR DE ELETRICISTA COM ENCARGOS COMPLEMENTARES</v>
      </c>
      <c r="F2519" s="169" t="str">
        <f>IF($D2519&lt;&gt;"",VLOOKUP($D2519,'SINAPI JANEIRO-2022'!$1:$1048576,3,FALSE),"")</f>
        <v>H</v>
      </c>
      <c r="G2519" s="442">
        <v>0.18920000000000001</v>
      </c>
      <c r="H2519" s="171">
        <f>IF($D2519&lt;&gt;"",VLOOKUP($D2519,'SINAPI JANEIRO-2022'!$1:$1048576,4,FALSE),"")</f>
        <v>15.19</v>
      </c>
      <c r="I2519" s="369">
        <f t="shared" ref="I2519:I2522" si="442">TRUNC(H2519*G2519,2)</f>
        <v>2.87</v>
      </c>
    </row>
    <row r="2520" spans="2:9" ht="12.75">
      <c r="B2520" s="441" t="s">
        <v>3564</v>
      </c>
      <c r="C2520" s="392" t="s">
        <v>3565</v>
      </c>
      <c r="D2520" s="392">
        <v>88264</v>
      </c>
      <c r="E2520" s="168" t="str">
        <f>IF($D2520&lt;&gt;"",VLOOKUP($D2520,'SINAPI JANEIRO-2022'!$A$1:G114889,2,FALSE),"")</f>
        <v>ELETRICISTA COM ENCARGOS COMPLEMENTARES</v>
      </c>
      <c r="F2520" s="169" t="str">
        <f>IF($D2520&lt;&gt;"",VLOOKUP($D2520,'SINAPI JANEIRO-2022'!$1:$1048576,3,FALSE),"")</f>
        <v>H</v>
      </c>
      <c r="G2520" s="442">
        <v>0.18920000000000001</v>
      </c>
      <c r="H2520" s="171">
        <f>IF($D2520&lt;&gt;"",VLOOKUP($D2520,'SINAPI JANEIRO-2022'!$1:$1048576,4,FALSE),"")</f>
        <v>19.53</v>
      </c>
      <c r="I2520" s="369">
        <f t="shared" si="442"/>
        <v>3.69</v>
      </c>
    </row>
    <row r="2521" spans="2:9" ht="25.5">
      <c r="B2521" s="441" t="s">
        <v>3576</v>
      </c>
      <c r="C2521" s="392" t="s">
        <v>3565</v>
      </c>
      <c r="D2521" s="392">
        <v>1575</v>
      </c>
      <c r="E2521" s="168" t="str">
        <f>IF($D2521&lt;&gt;"",VLOOKUP($D2521,'SINAPI JANEIRO-2022'!$A$1:G114890,2,FALSE),"")</f>
        <v>TERMINAL A COMPRESSAO EM COBRE ESTANHADO PARA CABO 16 MM2, 1 FURO E 1 COMPRESSAO, PARA PARAFUSO DE FIXACAO M6</v>
      </c>
      <c r="F2521" s="169" t="str">
        <f>IF($D2521&lt;&gt;"",VLOOKUP($D2521,'SINAPI JANEIRO-2022'!$1:$1048576,3,FALSE),"")</f>
        <v xml:space="preserve">UN    </v>
      </c>
      <c r="G2521" s="443">
        <v>3</v>
      </c>
      <c r="H2521" s="171">
        <f>IF($D2521&lt;&gt;"",VLOOKUP($D2521,'SINAPI JANEIRO-2022'!$1:$1048576,4,FALSE),"")</f>
        <v>1.63</v>
      </c>
      <c r="I2521" s="369">
        <f t="shared" si="442"/>
        <v>4.8899999999999997</v>
      </c>
    </row>
    <row r="2522" spans="2:9" ht="25.5">
      <c r="B2522" s="441" t="s">
        <v>3576</v>
      </c>
      <c r="C2522" s="392" t="s">
        <v>3565</v>
      </c>
      <c r="D2522" s="392">
        <v>34689</v>
      </c>
      <c r="E2522" s="168" t="str">
        <f>IF($D2522&lt;&gt;"",VLOOKUP($D2522,'SINAPI JANEIRO-2022'!$A$1:G114891,2,FALSE),"")</f>
        <v>DISJUNTOR TIPO NEMA, MONOPOLAR DE 60 ATE 70A, TENSAO MAXIMA DE 240 V</v>
      </c>
      <c r="F2522" s="169" t="str">
        <f>IF($D2522&lt;&gt;"",VLOOKUP($D2522,'SINAPI JANEIRO-2022'!$1:$1048576,3,FALSE),"")</f>
        <v xml:space="preserve">UN    </v>
      </c>
      <c r="G2522" s="443">
        <v>1</v>
      </c>
      <c r="H2522" s="171">
        <f>IF($D2522&lt;&gt;"",VLOOKUP($D2522,'SINAPI JANEIRO-2022'!$1:$1048576,4,FALSE),"")</f>
        <v>31.51</v>
      </c>
      <c r="I2522" s="369">
        <f t="shared" si="442"/>
        <v>31.51</v>
      </c>
    </row>
    <row r="2523" spans="2:9" ht="15" thickBot="1"/>
    <row r="2524" spans="2:9" ht="25.5">
      <c r="B2524" s="437" t="s">
        <v>12119</v>
      </c>
      <c r="C2524" s="438"/>
      <c r="D2524" s="439"/>
      <c r="E2524" s="413" t="s">
        <v>12114</v>
      </c>
      <c r="F2524" s="47" t="s">
        <v>53</v>
      </c>
      <c r="G2524" s="440">
        <v>1</v>
      </c>
      <c r="H2524" s="386"/>
      <c r="I2524" s="363">
        <f>TRUNC(SUM(I2525:L2528),2)</f>
        <v>573.17999999999995</v>
      </c>
    </row>
    <row r="2525" spans="2:9" ht="12.75">
      <c r="B2525" s="441" t="s">
        <v>3573</v>
      </c>
      <c r="C2525" s="392" t="s">
        <v>3565</v>
      </c>
      <c r="D2525" s="422">
        <v>88247</v>
      </c>
      <c r="E2525" s="168" t="str">
        <f>IF($D2525&lt;&gt;"",VLOOKUP($D2525,'SINAPI JANEIRO-2022'!$A$1:G114894,2,FALSE),"")</f>
        <v>AUXILIAR DE ELETRICISTA COM ENCARGOS COMPLEMENTARES</v>
      </c>
      <c r="F2525" s="169" t="str">
        <f>IF($D2525&lt;&gt;"",VLOOKUP($D2525,'SINAPI JANEIRO-2022'!$1:$1048576,3,FALSE),"")</f>
        <v>H</v>
      </c>
      <c r="G2525" s="394">
        <v>1</v>
      </c>
      <c r="H2525" s="171">
        <f>IF($D2525&lt;&gt;"",VLOOKUP($D2525,'SINAPI JANEIRO-2022'!$1:$1048576,4,FALSE),"")</f>
        <v>15.19</v>
      </c>
      <c r="I2525" s="369">
        <f t="shared" ref="I2525:I2528" si="443">TRUNC(H2525*G2525,2)</f>
        <v>15.19</v>
      </c>
    </row>
    <row r="2526" spans="2:9" ht="12.75">
      <c r="B2526" s="441" t="s">
        <v>3573</v>
      </c>
      <c r="C2526" s="392" t="s">
        <v>3565</v>
      </c>
      <c r="D2526" s="422">
        <v>88264</v>
      </c>
      <c r="E2526" s="168" t="str">
        <f>IF($D2526&lt;&gt;"",VLOOKUP($D2526,'SINAPI JANEIRO-2022'!$A$1:G114895,2,FALSE),"")</f>
        <v>ELETRICISTA COM ENCARGOS COMPLEMENTARES</v>
      </c>
      <c r="F2526" s="169" t="str">
        <f>IF($D2526&lt;&gt;"",VLOOKUP($D2526,'SINAPI JANEIRO-2022'!$1:$1048576,3,FALSE),"")</f>
        <v>H</v>
      </c>
      <c r="G2526" s="394">
        <v>1</v>
      </c>
      <c r="H2526" s="171">
        <f>IF($D2526&lt;&gt;"",VLOOKUP($D2526,'SINAPI JANEIRO-2022'!$1:$1048576,4,FALSE),"")</f>
        <v>19.53</v>
      </c>
      <c r="I2526" s="369">
        <f t="shared" si="443"/>
        <v>19.53</v>
      </c>
    </row>
    <row r="2527" spans="2:9" ht="25.5">
      <c r="B2527" s="441" t="s">
        <v>3576</v>
      </c>
      <c r="C2527" s="392" t="s">
        <v>3565</v>
      </c>
      <c r="D2527" s="422">
        <v>39464</v>
      </c>
      <c r="E2527" s="168" t="str">
        <f>IF($D2527&lt;&gt;"",VLOOKUP($D2527,'SINAPI JANEIRO-2022'!$A$1:G114896,2,FALSE),"")</f>
        <v>DISPOSITIVO DR, 4 POLOS, SENSIBILIDADE DE 300 MA, CORRENTE DE 100 A, TIPO AC</v>
      </c>
      <c r="F2527" s="169" t="str">
        <f>IF($D2527&lt;&gt;"",VLOOKUP($D2527,'SINAPI JANEIRO-2022'!$1:$1048576,3,FALSE),"")</f>
        <v xml:space="preserve">UN    </v>
      </c>
      <c r="G2527" s="394">
        <v>1</v>
      </c>
      <c r="H2527" s="171">
        <f>IF($D2527&lt;&gt;"",VLOOKUP($D2527,'SINAPI JANEIRO-2022'!$1:$1048576,4,FALSE),"")</f>
        <v>531.67999999999995</v>
      </c>
      <c r="I2527" s="369">
        <f t="shared" si="443"/>
        <v>531.67999999999995</v>
      </c>
    </row>
    <row r="2528" spans="2:9" ht="25.5">
      <c r="B2528" s="441" t="s">
        <v>3576</v>
      </c>
      <c r="C2528" s="392" t="s">
        <v>3565</v>
      </c>
      <c r="D2528" s="392">
        <v>1576</v>
      </c>
      <c r="E2528" s="168" t="str">
        <f>IF($D2528&lt;&gt;"",VLOOKUP($D2528,'SINAPI JANEIRO-2022'!$A$1:G114897,2,FALSE),"")</f>
        <v>TERMINAL A COMPRESSAO EM COBRE ESTANHADO PARA CABO 25 MM2, 1 FURO E 1 COMPRESSAO, PARA PARAFUSO DE FIXACAO M8</v>
      </c>
      <c r="F2528" s="169" t="str">
        <f>IF($D2528&lt;&gt;"",VLOOKUP($D2528,'SINAPI JANEIRO-2022'!$1:$1048576,3,FALSE),"")</f>
        <v xml:space="preserve">UN    </v>
      </c>
      <c r="G2528" s="442">
        <v>3</v>
      </c>
      <c r="H2528" s="171">
        <f>IF($D2528&lt;&gt;"",VLOOKUP($D2528,'SINAPI JANEIRO-2022'!$1:$1048576,4,FALSE),"")</f>
        <v>2.2599999999999998</v>
      </c>
      <c r="I2528" s="369">
        <f t="shared" si="443"/>
        <v>6.78</v>
      </c>
    </row>
    <row r="2529" spans="2:9" ht="13.5" thickBot="1">
      <c r="B2529" s="383"/>
      <c r="C2529" s="383"/>
      <c r="D2529" s="383"/>
      <c r="E2529" s="372"/>
      <c r="F2529" s="373"/>
      <c r="G2529" s="384"/>
      <c r="H2529" s="375"/>
      <c r="I2529" s="385"/>
    </row>
    <row r="2530" spans="2:9" ht="25.5">
      <c r="B2530" s="437" t="s">
        <v>12120</v>
      </c>
      <c r="C2530" s="438"/>
      <c r="D2530" s="439"/>
      <c r="E2530" s="413" t="s">
        <v>12115</v>
      </c>
      <c r="F2530" s="47" t="s">
        <v>53</v>
      </c>
      <c r="G2530" s="440">
        <v>1</v>
      </c>
      <c r="H2530" s="386"/>
      <c r="I2530" s="363">
        <f>TRUNC(SUM(I2531:L2534),2)</f>
        <v>277.79000000000002</v>
      </c>
    </row>
    <row r="2531" spans="2:9" ht="25.5">
      <c r="B2531" s="441" t="s">
        <v>3573</v>
      </c>
      <c r="C2531" s="392" t="s">
        <v>3565</v>
      </c>
      <c r="D2531" s="422">
        <v>39461</v>
      </c>
      <c r="E2531" s="168" t="str">
        <f>IF($D2531&lt;&gt;"",VLOOKUP($D2531,'SINAPI JANEIRO-2022'!$A$1:G114900,2,FALSE),"")</f>
        <v>DISPOSITIVO DR, 4 POLOS, SENSIBILIDADE DE 300 MA, CORRENTE DE 40 A, TIPO AC</v>
      </c>
      <c r="F2531" s="169" t="str">
        <f>IF($D2531&lt;&gt;"",VLOOKUP($D2531,'SINAPI JANEIRO-2022'!$1:$1048576,3,FALSE),"")</f>
        <v xml:space="preserve">UN    </v>
      </c>
      <c r="G2531" s="443">
        <v>1</v>
      </c>
      <c r="H2531" s="171">
        <f>IF($D2531&lt;&gt;"",VLOOKUP($D2531,'SINAPI JANEIRO-2022'!$1:$1048576,4,FALSE),"")</f>
        <v>236.29</v>
      </c>
      <c r="I2531" s="369">
        <f t="shared" ref="I2531:I2534" si="444">TRUNC(H2531*G2531,2)</f>
        <v>236.29</v>
      </c>
    </row>
    <row r="2532" spans="2:9" ht="25.5">
      <c r="B2532" s="441" t="s">
        <v>3573</v>
      </c>
      <c r="C2532" s="392" t="s">
        <v>3565</v>
      </c>
      <c r="D2532" s="392">
        <v>1576</v>
      </c>
      <c r="E2532" s="168" t="str">
        <f>IF($D2532&lt;&gt;"",VLOOKUP($D2532,'SINAPI JANEIRO-2022'!$A$1:G114901,2,FALSE),"")</f>
        <v>TERMINAL A COMPRESSAO EM COBRE ESTANHADO PARA CABO 25 MM2, 1 FURO E 1 COMPRESSAO, PARA PARAFUSO DE FIXACAO M8</v>
      </c>
      <c r="F2532" s="169" t="str">
        <f>IF($D2532&lt;&gt;"",VLOOKUP($D2532,'SINAPI JANEIRO-2022'!$1:$1048576,3,FALSE),"")</f>
        <v xml:space="preserve">UN    </v>
      </c>
      <c r="G2532" s="443">
        <v>3</v>
      </c>
      <c r="H2532" s="171">
        <f>IF($D2532&lt;&gt;"",VLOOKUP($D2532,'SINAPI JANEIRO-2022'!$1:$1048576,4,FALSE),"")</f>
        <v>2.2599999999999998</v>
      </c>
      <c r="I2532" s="369">
        <f t="shared" si="444"/>
        <v>6.78</v>
      </c>
    </row>
    <row r="2533" spans="2:9" ht="12.75">
      <c r="B2533" s="441" t="s">
        <v>3573</v>
      </c>
      <c r="C2533" s="392" t="s">
        <v>3565</v>
      </c>
      <c r="D2533" s="422">
        <v>88247</v>
      </c>
      <c r="E2533" s="168" t="str">
        <f>IF($D2533&lt;&gt;"",VLOOKUP($D2533,'SINAPI JANEIRO-2022'!$A$1:G114902,2,FALSE),"")</f>
        <v>AUXILIAR DE ELETRICISTA COM ENCARGOS COMPLEMENTARES</v>
      </c>
      <c r="F2533" s="169" t="str">
        <f>IF($D2533&lt;&gt;"",VLOOKUP($D2533,'SINAPI JANEIRO-2022'!$1:$1048576,3,FALSE),"")</f>
        <v>H</v>
      </c>
      <c r="G2533" s="394">
        <v>1</v>
      </c>
      <c r="H2533" s="171">
        <f>IF($D2533&lt;&gt;"",VLOOKUP($D2533,'SINAPI JANEIRO-2022'!$1:$1048576,4,FALSE),"")</f>
        <v>15.19</v>
      </c>
      <c r="I2533" s="369">
        <f t="shared" si="444"/>
        <v>15.19</v>
      </c>
    </row>
    <row r="2534" spans="2:9" ht="12.75">
      <c r="B2534" s="441" t="s">
        <v>3573</v>
      </c>
      <c r="C2534" s="392" t="s">
        <v>3565</v>
      </c>
      <c r="D2534" s="422">
        <v>88264</v>
      </c>
      <c r="E2534" s="168" t="str">
        <f>IF($D2534&lt;&gt;"",VLOOKUP($D2534,'SINAPI JANEIRO-2022'!$A$1:G114903,2,FALSE),"")</f>
        <v>ELETRICISTA COM ENCARGOS COMPLEMENTARES</v>
      </c>
      <c r="F2534" s="169" t="str">
        <f>IF($D2534&lt;&gt;"",VLOOKUP($D2534,'SINAPI JANEIRO-2022'!$1:$1048576,3,FALSE),"")</f>
        <v>H</v>
      </c>
      <c r="G2534" s="394">
        <v>1</v>
      </c>
      <c r="H2534" s="171">
        <f>IF($D2534&lt;&gt;"",VLOOKUP($D2534,'SINAPI JANEIRO-2022'!$1:$1048576,4,FALSE),"")</f>
        <v>19.53</v>
      </c>
      <c r="I2534" s="369">
        <f t="shared" si="444"/>
        <v>19.53</v>
      </c>
    </row>
    <row r="2535" spans="2:9" ht="13.5" thickBot="1">
      <c r="B2535" s="444"/>
      <c r="C2535" s="383"/>
      <c r="D2535" s="383"/>
      <c r="E2535" s="372"/>
      <c r="F2535" s="373"/>
      <c r="G2535" s="384"/>
      <c r="H2535" s="375"/>
      <c r="I2535" s="445"/>
    </row>
    <row r="2536" spans="2:9" ht="25.5">
      <c r="B2536" s="437" t="s">
        <v>12117</v>
      </c>
      <c r="C2536" s="438"/>
      <c r="D2536" s="439"/>
      <c r="E2536" s="413" t="s">
        <v>12116</v>
      </c>
      <c r="F2536" s="47" t="s">
        <v>53</v>
      </c>
      <c r="G2536" s="440"/>
      <c r="H2536" s="386"/>
      <c r="I2536" s="363">
        <f>TRUNC(SUM(I2537:I2540),2)</f>
        <v>243.15</v>
      </c>
    </row>
    <row r="2537" spans="2:9" ht="12.75">
      <c r="B2537" s="441" t="s">
        <v>3564</v>
      </c>
      <c r="C2537" s="392" t="s">
        <v>3565</v>
      </c>
      <c r="D2537" s="392">
        <v>88247</v>
      </c>
      <c r="E2537" s="168" t="str">
        <f>IF($D2537&lt;&gt;"",VLOOKUP($D2537,'SINAPI JANEIRO-2022'!$A$1:G114906,2,FALSE),"")</f>
        <v>AUXILIAR DE ELETRICISTA COM ENCARGOS COMPLEMENTARES</v>
      </c>
      <c r="F2537" s="169" t="str">
        <f>IF($D2537&lt;&gt;"",VLOOKUP($D2537,'SINAPI JANEIRO-2022'!$1:$1048576,3,FALSE),"")</f>
        <v>H</v>
      </c>
      <c r="G2537" s="442">
        <v>1</v>
      </c>
      <c r="H2537" s="171">
        <f>IF($D2537&lt;&gt;"",VLOOKUP($D2537,'SINAPI JANEIRO-2022'!$1:$1048576,4,FALSE),"")</f>
        <v>15.19</v>
      </c>
      <c r="I2537" s="369">
        <f t="shared" ref="I2537:I2540" si="445">TRUNC(H2537*G2537,2)</f>
        <v>15.19</v>
      </c>
    </row>
    <row r="2538" spans="2:9" ht="12.75">
      <c r="B2538" s="441" t="s">
        <v>3564</v>
      </c>
      <c r="C2538" s="392" t="s">
        <v>3565</v>
      </c>
      <c r="D2538" s="392">
        <v>88264</v>
      </c>
      <c r="E2538" s="168" t="str">
        <f>IF($D2538&lt;&gt;"",VLOOKUP($D2538,'SINAPI JANEIRO-2022'!$A$1:G114907,2,FALSE),"")</f>
        <v>ELETRICISTA COM ENCARGOS COMPLEMENTARES</v>
      </c>
      <c r="F2538" s="169" t="str">
        <f>IF($D2538&lt;&gt;"",VLOOKUP($D2538,'SINAPI JANEIRO-2022'!$1:$1048576,3,FALSE),"")</f>
        <v>H</v>
      </c>
      <c r="G2538" s="443">
        <v>1</v>
      </c>
      <c r="H2538" s="171">
        <f>IF($D2538&lt;&gt;"",VLOOKUP($D2538,'SINAPI JANEIRO-2022'!$1:$1048576,4,FALSE),"")</f>
        <v>19.53</v>
      </c>
      <c r="I2538" s="369">
        <f t="shared" si="445"/>
        <v>19.53</v>
      </c>
    </row>
    <row r="2539" spans="2:9" ht="25.5">
      <c r="B2539" s="441" t="s">
        <v>3576</v>
      </c>
      <c r="C2539" s="392" t="s">
        <v>3565</v>
      </c>
      <c r="D2539" s="392">
        <v>39460</v>
      </c>
      <c r="E2539" s="168" t="str">
        <f>IF($D2539&lt;&gt;"",VLOOKUP($D2539,'SINAPI JANEIRO-2022'!$A$1:G114908,2,FALSE),"")</f>
        <v>DISPOSITIVO DR, 4 POLOS, SENSIBILIDADE DE 300 MA, CORRENTE DE 25 A, TIPO AC</v>
      </c>
      <c r="F2539" s="169" t="str">
        <f>IF($D2539&lt;&gt;"",VLOOKUP($D2539,'SINAPI JANEIRO-2022'!$1:$1048576,3,FALSE),"")</f>
        <v xml:space="preserve">UN    </v>
      </c>
      <c r="G2539" s="443">
        <v>1</v>
      </c>
      <c r="H2539" s="171">
        <f>IF($D2539&lt;&gt;"",VLOOKUP($D2539,'SINAPI JANEIRO-2022'!$1:$1048576,4,FALSE),"")</f>
        <v>201.65</v>
      </c>
      <c r="I2539" s="369">
        <f t="shared" si="445"/>
        <v>201.65</v>
      </c>
    </row>
    <row r="2540" spans="2:9" ht="25.5">
      <c r="B2540" s="441" t="s">
        <v>3576</v>
      </c>
      <c r="C2540" s="392" t="s">
        <v>3565</v>
      </c>
      <c r="D2540" s="392">
        <v>1576</v>
      </c>
      <c r="E2540" s="168" t="str">
        <f>IF($D2540&lt;&gt;"",VLOOKUP($D2540,'SINAPI JANEIRO-2022'!$A$1:G114909,2,FALSE),"")</f>
        <v>TERMINAL A COMPRESSAO EM COBRE ESTANHADO PARA CABO 25 MM2, 1 FURO E 1 COMPRESSAO, PARA PARAFUSO DE FIXACAO M8</v>
      </c>
      <c r="F2540" s="169" t="str">
        <f>IF($D2540&lt;&gt;"",VLOOKUP($D2540,'SINAPI JANEIRO-2022'!$1:$1048576,3,FALSE),"")</f>
        <v xml:space="preserve">UN    </v>
      </c>
      <c r="G2540" s="443">
        <v>3</v>
      </c>
      <c r="H2540" s="171">
        <f>IF($D2540&lt;&gt;"",VLOOKUP($D2540,'SINAPI JANEIRO-2022'!$1:$1048576,4,FALSE),"")</f>
        <v>2.2599999999999998</v>
      </c>
      <c r="I2540" s="369">
        <f t="shared" si="445"/>
        <v>6.78</v>
      </c>
    </row>
    <row r="2541" spans="2:9" ht="15" thickBot="1"/>
    <row r="2542" spans="2:9" ht="25.5">
      <c r="B2542" s="437" t="s">
        <v>12118</v>
      </c>
      <c r="C2542" s="438"/>
      <c r="D2542" s="439"/>
      <c r="E2542" s="413" t="s">
        <v>10555</v>
      </c>
      <c r="F2542" s="47" t="s">
        <v>53</v>
      </c>
      <c r="G2542" s="440"/>
      <c r="H2542" s="386"/>
      <c r="I2542" s="363">
        <f>TRUNC(SUM(I2543),2)</f>
        <v>59.77</v>
      </c>
    </row>
    <row r="2543" spans="2:9" ht="25.5">
      <c r="B2543" s="441" t="s">
        <v>3564</v>
      </c>
      <c r="C2543" s="392" t="s">
        <v>3565</v>
      </c>
      <c r="D2543" s="392">
        <v>93663</v>
      </c>
      <c r="E2543" s="168" t="str">
        <f>IF($D2543&lt;&gt;"",VLOOKUP($D2543,'SINAPI JANEIRO-2022'!$A$1:G114912,2,FALSE),"")</f>
        <v>DISJUNTOR BIPOLAR TIPO DIN, CORRENTE NOMINAL DE 25A - FORNECIMENTO E INSTALAÇÃO. AF_10/2020</v>
      </c>
      <c r="F2543" s="169" t="str">
        <f>IF($D2543&lt;&gt;"",VLOOKUP($D2543,'SINAPI JANEIRO-2022'!$1:$1048576,3,FALSE),"")</f>
        <v>UN</v>
      </c>
      <c r="G2543" s="442">
        <v>1</v>
      </c>
      <c r="H2543" s="171">
        <f>IF($D2543&lt;&gt;"",VLOOKUP($D2543,'SINAPI JANEIRO-2022'!$1:$1048576,4,FALSE),"")</f>
        <v>59.77</v>
      </c>
      <c r="I2543" s="369">
        <f t="shared" ref="I2543" si="446">TRUNC(H2543*G2543,2)</f>
        <v>59.77</v>
      </c>
    </row>
    <row r="2545" spans="2:9" ht="15">
      <c r="B2545" s="164" t="s">
        <v>3926</v>
      </c>
      <c r="C2545" s="59"/>
      <c r="D2545" s="59"/>
      <c r="E2545" s="46" t="s">
        <v>11208</v>
      </c>
      <c r="F2545" s="47" t="s">
        <v>149</v>
      </c>
      <c r="G2545" s="165">
        <v>1</v>
      </c>
      <c r="H2545" s="48"/>
      <c r="I2545" s="167">
        <f>SUM(I2546:I2548)</f>
        <v>34.159999999999997</v>
      </c>
    </row>
    <row r="2546" spans="2:9">
      <c r="B2546" s="49" t="s">
        <v>3564</v>
      </c>
      <c r="C2546" s="50" t="s">
        <v>3565</v>
      </c>
      <c r="D2546" s="54">
        <v>88310</v>
      </c>
      <c r="E2546" s="168" t="str">
        <f>IF($D2546&lt;&gt;"",VLOOKUP($D2546,'SINAPI JANEIRO-2022'!$A$1:G114546,2,FALSE),"")</f>
        <v>PINTOR COM ENCARGOS COMPLEMENTARES</v>
      </c>
      <c r="F2546" s="169" t="str">
        <f>IF($D2546&lt;&gt;"",VLOOKUP($D2546,'SINAPI JANEIRO-2022'!$1:$1048576,3,FALSE),"")</f>
        <v>H</v>
      </c>
      <c r="G2546" s="170">
        <v>1.05</v>
      </c>
      <c r="H2546" s="171">
        <f>IF($D2546&lt;&gt;"",VLOOKUP($D2546,'SINAPI JANEIRO-2022'!$1:$1048576,4,FALSE),"")</f>
        <v>19.940000000000001</v>
      </c>
      <c r="I2546" s="172">
        <f t="shared" ref="I2546" si="447">TRUNC(G2546*H2546,2)</f>
        <v>20.93</v>
      </c>
    </row>
    <row r="2547" spans="2:9">
      <c r="B2547" s="49" t="s">
        <v>3564</v>
      </c>
      <c r="C2547" s="50" t="s">
        <v>3565</v>
      </c>
      <c r="D2547" s="54">
        <v>5318</v>
      </c>
      <c r="E2547" s="168" t="str">
        <f>IF($D2547&lt;&gt;"",VLOOKUP($D2547,'SINAPI JANEIRO-2022'!$A$1:G114549,2,FALSE),"")</f>
        <v>DILUENTE AGUARRAS</v>
      </c>
      <c r="F2547" s="169" t="str">
        <f>IF($D2547&lt;&gt;"",VLOOKUP($D2547,'SINAPI JANEIRO-2022'!$1:$1048576,3,FALSE),"")</f>
        <v xml:space="preserve">L     </v>
      </c>
      <c r="G2547" s="170">
        <v>0.12</v>
      </c>
      <c r="H2547" s="171">
        <f>IF($D2547&lt;&gt;"",VLOOKUP($D2547,'SINAPI JANEIRO-2022'!$1:$1048576,4,FALSE),"")</f>
        <v>14</v>
      </c>
      <c r="I2547" s="172">
        <f t="shared" ref="I2547:I2548" si="448">TRUNC(G2547*H2547,2)</f>
        <v>1.68</v>
      </c>
    </row>
    <row r="2548" spans="2:9">
      <c r="B2548" s="49" t="s">
        <v>3564</v>
      </c>
      <c r="C2548" s="50" t="s">
        <v>3565</v>
      </c>
      <c r="D2548" s="54">
        <v>7292</v>
      </c>
      <c r="E2548" s="168" t="str">
        <f>IF($D2548&lt;&gt;"",VLOOKUP($D2548,'SINAPI JANEIRO-2022'!$A$1:G114550,2,FALSE),"")</f>
        <v>TINTA ESMALTE SINTETICO PREMIUM BRILHANTE</v>
      </c>
      <c r="F2548" s="169" t="str">
        <f>IF($D2548&lt;&gt;"",VLOOKUP($D2548,'SINAPI JANEIRO-2022'!$1:$1048576,3,FALSE),"")</f>
        <v xml:space="preserve">L     </v>
      </c>
      <c r="G2548" s="170">
        <v>0.42</v>
      </c>
      <c r="H2548" s="171">
        <f>IF($D2548&lt;&gt;"",VLOOKUP($D2548,'SINAPI JANEIRO-2022'!$1:$1048576,4,FALSE),"")</f>
        <v>27.5</v>
      </c>
      <c r="I2548" s="172">
        <f t="shared" si="448"/>
        <v>11.55</v>
      </c>
    </row>
    <row r="2550" spans="2:9" ht="15">
      <c r="B2550" s="164" t="s">
        <v>12121</v>
      </c>
      <c r="C2550" s="59"/>
      <c r="D2550" s="59"/>
      <c r="E2550" s="46" t="s">
        <v>12122</v>
      </c>
      <c r="F2550" s="47" t="s">
        <v>53</v>
      </c>
      <c r="G2550" s="165">
        <v>1</v>
      </c>
      <c r="H2550" s="48"/>
      <c r="I2550" s="167">
        <f>SUM(I2551:I2555)</f>
        <v>1524.8700000000001</v>
      </c>
    </row>
    <row r="2551" spans="2:9" ht="25.5">
      <c r="B2551" s="49" t="s">
        <v>3564</v>
      </c>
      <c r="C2551" s="50" t="s">
        <v>3565</v>
      </c>
      <c r="D2551" s="54">
        <v>98531</v>
      </c>
      <c r="E2551" s="168" t="str">
        <f>IF($D2551&lt;&gt;"",VLOOKUP($D2551,'SINAPI JANEIRO-2022'!$A$1:G114553,2,FALSE),"")</f>
        <v>CORTE RASO E RECORTE DE ÁRVORE COM DIÂMETRO DE TRONCO MAIOR OU IGUAL A 0,60 M.AF_05/2018</v>
      </c>
      <c r="F2551" s="169" t="str">
        <f>IF($D2551&lt;&gt;"",VLOOKUP($D2551,'SINAPI JANEIRO-2022'!$1:$1048576,3,FALSE),"")</f>
        <v>UN</v>
      </c>
      <c r="G2551" s="170">
        <v>1</v>
      </c>
      <c r="H2551" s="171">
        <f>IF($D2551&lt;&gt;"",VLOOKUP($D2551,'SINAPI JANEIRO-2022'!$1:$1048576,4,FALSE),"")</f>
        <v>206.1</v>
      </c>
      <c r="I2551" s="172">
        <f t="shared" ref="I2551:I2555" si="449">TRUNC(G2551*H2551,2)</f>
        <v>206.1</v>
      </c>
    </row>
    <row r="2552" spans="2:9" ht="25.5">
      <c r="B2552" s="49" t="s">
        <v>3564</v>
      </c>
      <c r="C2552" s="50" t="s">
        <v>3565</v>
      </c>
      <c r="D2552" s="54">
        <v>98535</v>
      </c>
      <c r="E2552" s="168" t="str">
        <f>IF($D2552&lt;&gt;"",VLOOKUP($D2552,'SINAPI JANEIRO-2022'!$A$1:G114554,2,FALSE),"")</f>
        <v>PODA EM ALTURA DE ÁRVORE COM DIÂMETRO DE TRONCO MAIOR OU IGUAL A 0,60 M.AF_05/2018</v>
      </c>
      <c r="F2552" s="169" t="str">
        <f>IF($D2552&lt;&gt;"",VLOOKUP($D2552,'SINAPI JANEIRO-2022'!$1:$1048576,3,FALSE),"")</f>
        <v>UN</v>
      </c>
      <c r="G2552" s="170">
        <v>1</v>
      </c>
      <c r="H2552" s="171">
        <f>IF($D2552&lt;&gt;"",VLOOKUP($D2552,'SINAPI JANEIRO-2022'!$1:$1048576,4,FALSE),"")</f>
        <v>949.41</v>
      </c>
      <c r="I2552" s="172">
        <f t="shared" si="449"/>
        <v>949.41</v>
      </c>
    </row>
    <row r="2553" spans="2:9" ht="25.5">
      <c r="B2553" s="49" t="s">
        <v>3564</v>
      </c>
      <c r="C2553" s="50" t="s">
        <v>3565</v>
      </c>
      <c r="D2553" s="54">
        <v>98528</v>
      </c>
      <c r="E2553" s="168" t="str">
        <f>IF($D2553&lt;&gt;"",VLOOKUP($D2553,'SINAPI JANEIRO-2022'!$A$1:G114555,2,FALSE),"")</f>
        <v>REMOÇÃO DE RAÍZES REMANESCENTES DE TRONCO DE ÁRVORE COM DIÂMETRO MAIOR OU IGUAL A 0,60 M.AF_05/2018</v>
      </c>
      <c r="F2553" s="169" t="str">
        <f>IF($D2553&lt;&gt;"",VLOOKUP($D2553,'SINAPI JANEIRO-2022'!$1:$1048576,3,FALSE),"")</f>
        <v>UN</v>
      </c>
      <c r="G2553" s="170">
        <v>1</v>
      </c>
      <c r="H2553" s="171">
        <f>IF($D2553&lt;&gt;"",VLOOKUP($D2553,'SINAPI JANEIRO-2022'!$1:$1048576,4,FALSE),"")</f>
        <v>184.44</v>
      </c>
      <c r="I2553" s="172">
        <f t="shared" si="449"/>
        <v>184.44</v>
      </c>
    </row>
    <row r="2554" spans="2:9" ht="51">
      <c r="B2554" s="49" t="s">
        <v>3564</v>
      </c>
      <c r="C2554" s="50" t="s">
        <v>3565</v>
      </c>
      <c r="D2554" s="54">
        <v>100981</v>
      </c>
      <c r="E2554" s="168" t="str">
        <f>IF($D2554&lt;&gt;"",VLOOKUP($D2554,'SINAPI JANEIRO-2022'!$A$1:G114556,2,FALSE),"")</f>
        <v>CARGA, MANOBRA E DESCARGA DE ENTULHO EM CAMINHÃO BASCULANTE 6 M³ - CARGA COM ESCAVADEIRA HIDRÁULICA  (CAÇAMBA DE 0,80 M³ / 111 HP) E DESCARGA LIVRE (UNIDADE: M3). AF_07/2020</v>
      </c>
      <c r="F2554" s="169" t="str">
        <f>IF($D2554&lt;&gt;"",VLOOKUP($D2554,'SINAPI JANEIRO-2022'!$1:$1048576,3,FALSE),"")</f>
        <v>M3</v>
      </c>
      <c r="G2554" s="170">
        <v>6</v>
      </c>
      <c r="H2554" s="171">
        <f>IF($D2554&lt;&gt;"",VLOOKUP($D2554,'SINAPI JANEIRO-2022'!$1:$1048576,4,FALSE),"")</f>
        <v>7.42</v>
      </c>
      <c r="I2554" s="172">
        <f t="shared" si="449"/>
        <v>44.52</v>
      </c>
    </row>
    <row r="2555" spans="2:9" ht="38.25">
      <c r="B2555" s="49" t="s">
        <v>3564</v>
      </c>
      <c r="C2555" s="50" t="s">
        <v>3565</v>
      </c>
      <c r="D2555" s="54">
        <v>97914</v>
      </c>
      <c r="E2555" s="168" t="str">
        <f>IF($D2555&lt;&gt;"",VLOOKUP($D2555,'SINAPI JANEIRO-2022'!$A$1:G114557,2,FALSE),"")</f>
        <v>TRANSPORTE COM CAMINHÃO BASCULANTE DE 6 M³, EM VIA URBANA PAVIMENTADA, DMT ATÉ 30 KM (UNIDADE: M3XKM). AF_07/2020</v>
      </c>
      <c r="F2555" s="169" t="str">
        <f>IF($D2555&lt;&gt;"",VLOOKUP($D2555,'SINAPI JANEIRO-2022'!$1:$1048576,3,FALSE),"")</f>
        <v>M3XKM</v>
      </c>
      <c r="G2555" s="170">
        <v>60</v>
      </c>
      <c r="H2555" s="171">
        <f>IF($D2555&lt;&gt;"",VLOOKUP($D2555,'SINAPI JANEIRO-2022'!$1:$1048576,4,FALSE),"")</f>
        <v>2.34</v>
      </c>
      <c r="I2555" s="172">
        <f t="shared" si="449"/>
        <v>140.4</v>
      </c>
    </row>
    <row r="2557" spans="2:9" ht="25.5">
      <c r="B2557" s="164" t="s">
        <v>12123</v>
      </c>
      <c r="C2557" s="59"/>
      <c r="D2557" s="59"/>
      <c r="E2557" s="46" t="s">
        <v>12751</v>
      </c>
      <c r="F2557" s="47" t="s">
        <v>53</v>
      </c>
      <c r="G2557" s="165">
        <v>1</v>
      </c>
      <c r="H2557" s="48"/>
      <c r="I2557" s="167">
        <f>SUM(I2558:I2564)</f>
        <v>8052.3700000000008</v>
      </c>
    </row>
    <row r="2558" spans="2:9" ht="38.25">
      <c r="B2558" s="49" t="s">
        <v>3564</v>
      </c>
      <c r="C2558" s="50" t="s">
        <v>3565</v>
      </c>
      <c r="D2558" s="54">
        <v>94991</v>
      </c>
      <c r="E2558" s="168" t="str">
        <f>IF($D2558&lt;&gt;"",VLOOKUP($D2558,'SINAPI JANEIRO-2022'!$A$1:G114560,2,FALSE),"")</f>
        <v>EXECUÇÃO DE PASSEIO (CALÇADA) OU PISO DE CONCRETO COM CONCRETO MOLDADO IN LOCO, USINADO, ACABAMENTO CONVENCIONAL, NÃO ARMADO. AF_07/2016</v>
      </c>
      <c r="F2558" s="169" t="str">
        <f>IF($D2558&lt;&gt;"",VLOOKUP($D2558,'SINAPI JANEIRO-2022'!$1:$1048576,3,FALSE),"")</f>
        <v>M3</v>
      </c>
      <c r="G2558" s="170">
        <v>3</v>
      </c>
      <c r="H2558" s="171">
        <f>IF($D2558&lt;&gt;"",VLOOKUP($D2558,'SINAPI JANEIRO-2022'!$1:$1048576,4,FALSE),"")</f>
        <v>710.16</v>
      </c>
      <c r="I2558" s="172">
        <f t="shared" ref="I2558:I2564" si="450">TRUNC(G2558*H2558,2)</f>
        <v>2130.48</v>
      </c>
    </row>
    <row r="2559" spans="2:9" ht="25.5">
      <c r="B2559" s="49" t="s">
        <v>3564</v>
      </c>
      <c r="C2559" s="50" t="s">
        <v>3565</v>
      </c>
      <c r="D2559" s="54">
        <v>95241</v>
      </c>
      <c r="E2559" s="168" t="str">
        <f>IF($D2559&lt;&gt;"",VLOOKUP($D2559,'SINAPI JANEIRO-2022'!$A$1:G114561,2,FALSE),"")</f>
        <v>LASTRO DE CONCRETO MAGRO, APLICADO EM PISOS, LAJES SOBRE SOLO OU RADIERS, ESPESSURA DE 5 CM. AF_07/2016</v>
      </c>
      <c r="F2559" s="169" t="str">
        <f>IF($D2559&lt;&gt;"",VLOOKUP($D2559,'SINAPI JANEIRO-2022'!$1:$1048576,3,FALSE),"")</f>
        <v>M2</v>
      </c>
      <c r="G2559" s="170">
        <v>3</v>
      </c>
      <c r="H2559" s="171">
        <f>IF($D2559&lt;&gt;"",VLOOKUP($D2559,'SINAPI JANEIRO-2022'!$1:$1048576,4,FALSE),"")</f>
        <v>24.28</v>
      </c>
      <c r="I2559" s="172">
        <f t="shared" ref="I2559" si="451">TRUNC(G2559*H2559,2)</f>
        <v>72.84</v>
      </c>
    </row>
    <row r="2560" spans="2:9" ht="38.25">
      <c r="B2560" s="49" t="s">
        <v>3564</v>
      </c>
      <c r="C2560" s="50" t="s">
        <v>3565</v>
      </c>
      <c r="D2560" s="54">
        <v>102073</v>
      </c>
      <c r="E2560" s="168" t="str">
        <f>IF($D2560&lt;&gt;"",VLOOKUP($D2560,'SINAPI JANEIRO-2022'!$A$1:G114561,2,FALSE),"")</f>
        <v>ESCADA EM CONCRETO ARMADO MOLDADO IN LOCO, FCK 20 MPA, COM 1 LANCE E LAJE PLANA, FÔRMA EM CHAPA DE MADEIRA COMPENSADA RESINADA. AF_11/2020</v>
      </c>
      <c r="F2560" s="169" t="str">
        <f>IF($D2560&lt;&gt;"",VLOOKUP($D2560,'SINAPI JANEIRO-2022'!$1:$1048576,3,FALSE),"")</f>
        <v>M3</v>
      </c>
      <c r="G2560" s="170">
        <v>0.3</v>
      </c>
      <c r="H2560" s="171">
        <f>IF($D2560&lt;&gt;"",VLOOKUP($D2560,'SINAPI JANEIRO-2022'!$1:$1048576,4,FALSE),"")</f>
        <v>3462.45</v>
      </c>
      <c r="I2560" s="172">
        <f t="shared" ref="I2560" si="452">TRUNC(G2560*H2560,2)</f>
        <v>1038.73</v>
      </c>
    </row>
    <row r="2561" spans="2:9" ht="63.75">
      <c r="B2561" s="49" t="s">
        <v>3564</v>
      </c>
      <c r="C2561" s="50" t="s">
        <v>3565</v>
      </c>
      <c r="D2561" s="54">
        <v>99837</v>
      </c>
      <c r="E2561" s="168" t="str">
        <f>IF($D2561&lt;&gt;"",VLOOKUP($D2561,'SINAPI JANEIRO-2022'!$A$1:G114561,2,FALSE),"")</f>
        <v>GUARDA-CORPO DE AÇO GALVANIZADO DE 1,10M, MONTANTES TUBULARES DE 1.1/4" ESPAÇADOS DE 1,20M, TRAVESSA SUPERIOR DE 1.1/2", GRADIL FORMADO POR TUBOS HORIZONTAIS DE 1" E VERTICAIS DE 3/4", FIXADO COM CHUMBADOR MECÂNICO. AF_04/2019_P</v>
      </c>
      <c r="F2561" s="169" t="str">
        <f>IF($D2561&lt;&gt;"",VLOOKUP($D2561,'SINAPI JANEIRO-2022'!$1:$1048576,3,FALSE),"")</f>
        <v>M</v>
      </c>
      <c r="G2561" s="170">
        <v>7.5</v>
      </c>
      <c r="H2561" s="171">
        <f>IF($D2561&lt;&gt;"",VLOOKUP($D2561,'SINAPI JANEIRO-2022'!$1:$1048576,4,FALSE),"")</f>
        <v>595.53</v>
      </c>
      <c r="I2561" s="172">
        <f t="shared" si="450"/>
        <v>4466.47</v>
      </c>
    </row>
    <row r="2562" spans="2:9" ht="38.25">
      <c r="B2562" s="49" t="s">
        <v>3564</v>
      </c>
      <c r="C2562" s="50" t="s">
        <v>3565</v>
      </c>
      <c r="D2562" s="54">
        <v>100341</v>
      </c>
      <c r="E2562" s="168" t="str">
        <f>IF($D2562&lt;&gt;"",VLOOKUP($D2562,'SINAPI JANEIRO-2022'!$A$1:G114562,2,FALSE),"")</f>
        <v>FABRICAÇÃO, MONTAGEM E DESMONTAGEM DE FÔRMA PARA CORTINA DE CONTENÇÃO, EM CHAPA DE MADEIRA COMPENSADA PLASTIFICADA, E = 18 MM, 10 UTILIZAÇÕES. AF_07/2019</v>
      </c>
      <c r="F2562" s="169" t="str">
        <f>IF($D2562&lt;&gt;"",VLOOKUP($D2562,'SINAPI JANEIRO-2022'!$1:$1048576,3,FALSE),"")</f>
        <v>M2</v>
      </c>
      <c r="G2562" s="170">
        <v>7.5</v>
      </c>
      <c r="H2562" s="171">
        <f>IF($D2562&lt;&gt;"",VLOOKUP($D2562,'SINAPI JANEIRO-2022'!$1:$1048576,4,FALSE),"")</f>
        <v>33.99</v>
      </c>
      <c r="I2562" s="172">
        <f t="shared" si="450"/>
        <v>254.92</v>
      </c>
    </row>
    <row r="2563" spans="2:9">
      <c r="B2563" s="49" t="s">
        <v>3564</v>
      </c>
      <c r="C2563" s="50" t="s">
        <v>3565</v>
      </c>
      <c r="D2563" s="54">
        <v>88316</v>
      </c>
      <c r="E2563" s="168" t="str">
        <f>IF($D2563&lt;&gt;"",VLOOKUP($D2563,'SINAPI JANEIRO-2022'!$A$1:G114563,2,FALSE),"")</f>
        <v>SERVENTE COM ENCARGOS COMPLEMENTARES</v>
      </c>
      <c r="F2563" s="169" t="str">
        <f>IF($D2563&lt;&gt;"",VLOOKUP($D2563,'SINAPI JANEIRO-2022'!$1:$1048576,3,FALSE),"")</f>
        <v>H</v>
      </c>
      <c r="G2563" s="170">
        <v>4</v>
      </c>
      <c r="H2563" s="171">
        <f>IF($D2563&lt;&gt;"",VLOOKUP($D2563,'SINAPI JANEIRO-2022'!$1:$1048576,4,FALSE),"")</f>
        <v>15.16</v>
      </c>
      <c r="I2563" s="172">
        <f t="shared" si="450"/>
        <v>60.64</v>
      </c>
    </row>
    <row r="2564" spans="2:9">
      <c r="B2564" s="49" t="s">
        <v>3564</v>
      </c>
      <c r="C2564" s="50" t="s">
        <v>3565</v>
      </c>
      <c r="D2564" s="54">
        <v>88309</v>
      </c>
      <c r="E2564" s="168" t="str">
        <f>IF($D2564&lt;&gt;"",VLOOKUP($D2564,'SINAPI JANEIRO-2022'!$A$1:G114564,2,FALSE),"")</f>
        <v>PEDREIRO COM ENCARGOS COMPLEMENTARES</v>
      </c>
      <c r="F2564" s="169" t="str">
        <f>IF($D2564&lt;&gt;"",VLOOKUP($D2564,'SINAPI JANEIRO-2022'!$1:$1048576,3,FALSE),"")</f>
        <v>H</v>
      </c>
      <c r="G2564" s="170">
        <v>1.5</v>
      </c>
      <c r="H2564" s="171">
        <f>IF($D2564&lt;&gt;"",VLOOKUP($D2564,'SINAPI JANEIRO-2022'!$1:$1048576,4,FALSE),"")</f>
        <v>18.86</v>
      </c>
      <c r="I2564" s="172">
        <f t="shared" si="450"/>
        <v>28.29</v>
      </c>
    </row>
    <row r="2565" spans="2:9" ht="38.25">
      <c r="B2565" s="49" t="s">
        <v>3564</v>
      </c>
      <c r="C2565" s="50" t="s">
        <v>3565</v>
      </c>
      <c r="D2565" s="54">
        <v>97083</v>
      </c>
      <c r="E2565" s="168" t="str">
        <f>IF($D2565&lt;&gt;"",VLOOKUP($D2565,'SINAPI JANEIRO-2022'!$A$1:G114565,2,FALSE),"")</f>
        <v>COMPACTAÇÃO MECÂNICA DE SOLO PARA EXECUÇÃO DE RADIER, PISO DE CONCRETO OU LAJE SOBRE SOLO, COM COMPACTADOR DE SOLOS A PERCUSSÃO. AF_09/2021</v>
      </c>
      <c r="F2565" s="169" t="str">
        <f>IF($D2565&lt;&gt;"",VLOOKUP($D2565,'SINAPI JANEIRO-2022'!$1:$1048576,3,FALSE),"")</f>
        <v>M2</v>
      </c>
      <c r="G2565" s="170">
        <v>5</v>
      </c>
      <c r="H2565" s="171">
        <f>IF($D2565&lt;&gt;"",VLOOKUP($D2565,'SINAPI JANEIRO-2022'!$1:$1048576,4,FALSE),"")</f>
        <v>2.39</v>
      </c>
      <c r="I2565" s="172">
        <f t="shared" ref="I2565" si="453">TRUNC(G2565*H2565,2)</f>
        <v>11.95</v>
      </c>
    </row>
    <row r="2568" spans="2:9" ht="25.5">
      <c r="B2568" s="164" t="s">
        <v>3927</v>
      </c>
      <c r="C2568" s="59"/>
      <c r="D2568" s="59"/>
      <c r="E2568" s="46" t="s">
        <v>3928</v>
      </c>
      <c r="F2568" s="47" t="s">
        <v>53</v>
      </c>
      <c r="G2568" s="165">
        <v>1</v>
      </c>
      <c r="H2568" s="48"/>
      <c r="I2568" s="167">
        <f>SUM(I2569:I2571)</f>
        <v>2734.02</v>
      </c>
    </row>
    <row r="2569" spans="2:9">
      <c r="B2569" s="49" t="s">
        <v>3564</v>
      </c>
      <c r="C2569" s="50" t="s">
        <v>3565</v>
      </c>
      <c r="D2569" s="54">
        <v>88316</v>
      </c>
      <c r="E2569" s="168" t="str">
        <f>IF($D2569&lt;&gt;"",VLOOKUP($D2569,'SINAPI JANEIRO-2022'!$A$1:G114521,2,FALSE),"")</f>
        <v>SERVENTE COM ENCARGOS COMPLEMENTARES</v>
      </c>
      <c r="F2569" s="169" t="str">
        <f>IF($D2569&lt;&gt;"",VLOOKUP($D2569,'SINAPI JANEIRO-2022'!$1:$1048576,3,FALSE),"")</f>
        <v>H</v>
      </c>
      <c r="G2569" s="170">
        <v>1</v>
      </c>
      <c r="H2569" s="171">
        <f>IF($D2569&lt;&gt;"",VLOOKUP($D2569,'SINAPI JANEIRO-2022'!$1:$1048576,4,FALSE),"")</f>
        <v>15.16</v>
      </c>
      <c r="I2569" s="172">
        <f t="shared" ref="I2569:I2570" si="454">TRUNC(G2569*H2569,2)</f>
        <v>15.16</v>
      </c>
    </row>
    <row r="2570" spans="2:9">
      <c r="B2570" s="49" t="s">
        <v>3564</v>
      </c>
      <c r="C2570" s="50" t="s">
        <v>3565</v>
      </c>
      <c r="D2570" s="54">
        <v>88309</v>
      </c>
      <c r="E2570" s="168" t="str">
        <f>IF($D2570&lt;&gt;"",VLOOKUP($D2570,'SINAPI JANEIRO-2022'!$A$1:G114522,2,FALSE),"")</f>
        <v>PEDREIRO COM ENCARGOS COMPLEMENTARES</v>
      </c>
      <c r="F2570" s="169" t="str">
        <f>IF($D2570&lt;&gt;"",VLOOKUP($D2570,'SINAPI JANEIRO-2022'!$1:$1048576,3,FALSE),"")</f>
        <v>H</v>
      </c>
      <c r="G2570" s="170">
        <v>1</v>
      </c>
      <c r="H2570" s="171">
        <f>IF($D2570&lt;&gt;"",VLOOKUP($D2570,'SINAPI JANEIRO-2022'!$1:$1048576,4,FALSE),"")</f>
        <v>18.86</v>
      </c>
      <c r="I2570" s="172">
        <f t="shared" si="454"/>
        <v>18.86</v>
      </c>
    </row>
    <row r="2571" spans="2:9" ht="38.25">
      <c r="B2571" s="49" t="s">
        <v>3576</v>
      </c>
      <c r="C2571" s="50" t="s">
        <v>3923</v>
      </c>
      <c r="D2571" s="54"/>
      <c r="E2571" s="168" t="s">
        <v>3929</v>
      </c>
      <c r="F2571" s="169" t="s">
        <v>3519</v>
      </c>
      <c r="G2571" s="170">
        <v>1</v>
      </c>
      <c r="H2571" s="171">
        <v>2700</v>
      </c>
      <c r="I2571" s="172">
        <f>TRUNC(H2571*G2571,2)</f>
        <v>2700</v>
      </c>
    </row>
    <row r="2572" spans="2:9" ht="12.75">
      <c r="B2572" s="18"/>
      <c r="C2572" s="18"/>
      <c r="D2572" s="19"/>
      <c r="E2572" s="20"/>
      <c r="F2572" s="18"/>
      <c r="G2572" s="17"/>
      <c r="H2572" s="21"/>
      <c r="I2572" s="22"/>
    </row>
    <row r="2573" spans="2:9" ht="25.5">
      <c r="B2573" s="164" t="s">
        <v>3930</v>
      </c>
      <c r="C2573" s="59"/>
      <c r="D2573" s="59"/>
      <c r="E2573" s="46" t="s">
        <v>3931</v>
      </c>
      <c r="F2573" s="47" t="s">
        <v>53</v>
      </c>
      <c r="G2573" s="165">
        <v>1</v>
      </c>
      <c r="H2573" s="48"/>
      <c r="I2573" s="167">
        <f>SUM(I2574:I2576)</f>
        <v>1652.88</v>
      </c>
    </row>
    <row r="2574" spans="2:9">
      <c r="B2574" s="49" t="s">
        <v>3564</v>
      </c>
      <c r="C2574" s="50" t="s">
        <v>3565</v>
      </c>
      <c r="D2574" s="54">
        <v>88316</v>
      </c>
      <c r="E2574" s="168" t="str">
        <f>IF($D2574&lt;&gt;"",VLOOKUP($D2574,'SINAPI JANEIRO-2022'!$A$1:G114526,2,FALSE),"")</f>
        <v>SERVENTE COM ENCARGOS COMPLEMENTARES</v>
      </c>
      <c r="F2574" s="169" t="str">
        <f>IF($D2574&lt;&gt;"",VLOOKUP($D2574,'SINAPI JANEIRO-2022'!$1:$1048576,3,FALSE),"")</f>
        <v>H</v>
      </c>
      <c r="G2574" s="170">
        <v>1</v>
      </c>
      <c r="H2574" s="171">
        <f>IF($D2574&lt;&gt;"",VLOOKUP($D2574,'SINAPI JANEIRO-2022'!$1:$1048576,4,FALSE),"")</f>
        <v>15.16</v>
      </c>
      <c r="I2574" s="172">
        <f t="shared" ref="I2574:I2575" si="455">TRUNC(G2574*H2574,2)</f>
        <v>15.16</v>
      </c>
    </row>
    <row r="2575" spans="2:9">
      <c r="B2575" s="49" t="s">
        <v>3564</v>
      </c>
      <c r="C2575" s="50" t="s">
        <v>3565</v>
      </c>
      <c r="D2575" s="54">
        <v>88309</v>
      </c>
      <c r="E2575" s="168" t="str">
        <f>IF($D2575&lt;&gt;"",VLOOKUP($D2575,'SINAPI JANEIRO-2022'!$A$1:G114527,2,FALSE),"")</f>
        <v>PEDREIRO COM ENCARGOS COMPLEMENTARES</v>
      </c>
      <c r="F2575" s="169" t="str">
        <f>IF($D2575&lt;&gt;"",VLOOKUP($D2575,'SINAPI JANEIRO-2022'!$1:$1048576,3,FALSE),"")</f>
        <v>H</v>
      </c>
      <c r="G2575" s="170">
        <v>2</v>
      </c>
      <c r="H2575" s="171">
        <f>IF($D2575&lt;&gt;"",VLOOKUP($D2575,'SINAPI JANEIRO-2022'!$1:$1048576,4,FALSE),"")</f>
        <v>18.86</v>
      </c>
      <c r="I2575" s="172">
        <f t="shared" si="455"/>
        <v>37.72</v>
      </c>
    </row>
    <row r="2576" spans="2:9" ht="38.25">
      <c r="B2576" s="49" t="s">
        <v>3576</v>
      </c>
      <c r="C2576" s="50" t="s">
        <v>3923</v>
      </c>
      <c r="D2576" s="54"/>
      <c r="E2576" s="168" t="s">
        <v>3932</v>
      </c>
      <c r="F2576" s="169" t="s">
        <v>3519</v>
      </c>
      <c r="G2576" s="170">
        <v>1</v>
      </c>
      <c r="H2576" s="171">
        <v>1600</v>
      </c>
      <c r="I2576" s="172">
        <f>TRUNC(G2576*H2576,2)</f>
        <v>1600</v>
      </c>
    </row>
    <row r="2577" spans="2:9" ht="12.75">
      <c r="B2577" s="18"/>
      <c r="C2577" s="18"/>
      <c r="D2577" s="19"/>
      <c r="E2577" s="20"/>
      <c r="F2577" s="18"/>
      <c r="G2577" s="17"/>
      <c r="H2577" s="21"/>
      <c r="I2577" s="22"/>
    </row>
    <row r="2578" spans="2:9" ht="15">
      <c r="B2578" s="164" t="s">
        <v>3933</v>
      </c>
      <c r="C2578" s="59"/>
      <c r="D2578" s="59"/>
      <c r="E2578" s="46" t="s">
        <v>3934</v>
      </c>
      <c r="F2578" s="47" t="s">
        <v>53</v>
      </c>
      <c r="G2578" s="165">
        <v>1</v>
      </c>
      <c r="H2578" s="48"/>
      <c r="I2578" s="167">
        <f>SUM(I2579:I2581)</f>
        <v>689.73</v>
      </c>
    </row>
    <row r="2579" spans="2:9">
      <c r="B2579" s="49" t="s">
        <v>3564</v>
      </c>
      <c r="C2579" s="50" t="s">
        <v>3565</v>
      </c>
      <c r="D2579" s="54">
        <v>88316</v>
      </c>
      <c r="E2579" s="168" t="str">
        <f>IF($D2579&lt;&gt;"",VLOOKUP($D2579,'SINAPI JANEIRO-2022'!$A$1:G114531,2,FALSE),"")</f>
        <v>SERVENTE COM ENCARGOS COMPLEMENTARES</v>
      </c>
      <c r="F2579" s="169" t="str">
        <f>IF($D2579&lt;&gt;"",VLOOKUP($D2579,'SINAPI JANEIRO-2022'!$1:$1048576,3,FALSE),"")</f>
        <v>H</v>
      </c>
      <c r="G2579" s="170">
        <v>0.5</v>
      </c>
      <c r="H2579" s="171">
        <f>IF($D2579&lt;&gt;"",VLOOKUP($D2579,'SINAPI JANEIRO-2022'!$1:$1048576,4,FALSE),"")</f>
        <v>15.16</v>
      </c>
      <c r="I2579" s="172">
        <f t="shared" ref="I2579:I2581" si="456">TRUNC(G2579*H2579,2)</f>
        <v>7.58</v>
      </c>
    </row>
    <row r="2580" spans="2:9">
      <c r="B2580" s="49" t="s">
        <v>3564</v>
      </c>
      <c r="C2580" s="50" t="s">
        <v>3565</v>
      </c>
      <c r="D2580" s="54">
        <v>88309</v>
      </c>
      <c r="E2580" s="168" t="str">
        <f>IF($D2580&lt;&gt;"",VLOOKUP($D2580,'SINAPI JANEIRO-2022'!$A$1:G114532,2,FALSE),"")</f>
        <v>PEDREIRO COM ENCARGOS COMPLEMENTARES</v>
      </c>
      <c r="F2580" s="169" t="str">
        <f>IF($D2580&lt;&gt;"",VLOOKUP($D2580,'SINAPI JANEIRO-2022'!$1:$1048576,3,FALSE),"")</f>
        <v>H</v>
      </c>
      <c r="G2580" s="170">
        <v>0.2</v>
      </c>
      <c r="H2580" s="171">
        <f>IF($D2580&lt;&gt;"",VLOOKUP($D2580,'SINAPI JANEIRO-2022'!$1:$1048576,4,FALSE),"")</f>
        <v>18.86</v>
      </c>
      <c r="I2580" s="172">
        <f t="shared" si="456"/>
        <v>3.77</v>
      </c>
    </row>
    <row r="2581" spans="2:9">
      <c r="B2581" s="49" t="s">
        <v>3576</v>
      </c>
      <c r="C2581" s="50" t="s">
        <v>3565</v>
      </c>
      <c r="D2581" s="54">
        <v>10848</v>
      </c>
      <c r="E2581" s="168" t="str">
        <f>IF($D2581&lt;&gt;"",VLOOKUP($D2581,'SINAPI JANEIRO-2022'!$A$1:G114533,2,FALSE),"")</f>
        <v>PLACA DE INAUGURACAO METALICA, *40* CM X *60* CM</v>
      </c>
      <c r="F2581" s="169" t="str">
        <f>IF($D2581&lt;&gt;"",VLOOKUP($D2581,'SINAPI JANEIRO-2022'!$1:$1048576,3,FALSE),"")</f>
        <v xml:space="preserve">UN    </v>
      </c>
      <c r="G2581" s="170">
        <v>1</v>
      </c>
      <c r="H2581" s="171">
        <f>IF($D2581&lt;&gt;"",VLOOKUP($D2581,'SINAPI JANEIRO-2022'!$1:$1048576,4,FALSE),"")</f>
        <v>678.38</v>
      </c>
      <c r="I2581" s="172">
        <f t="shared" si="456"/>
        <v>678.38</v>
      </c>
    </row>
    <row r="2583" spans="2:9" ht="40.5" customHeight="1">
      <c r="B2583" s="164" t="s">
        <v>12124</v>
      </c>
      <c r="C2583" s="59"/>
      <c r="D2583" s="59"/>
      <c r="E2583" s="46" t="s">
        <v>12126</v>
      </c>
      <c r="F2583" s="47" t="s">
        <v>53</v>
      </c>
      <c r="G2583" s="165">
        <v>1</v>
      </c>
      <c r="H2583" s="48"/>
      <c r="I2583" s="167">
        <f>SUM(I2584:K2587)</f>
        <v>15.779999999999998</v>
      </c>
    </row>
    <row r="2584" spans="2:9">
      <c r="B2584" s="49" t="s">
        <v>3564</v>
      </c>
      <c r="C2584" s="50" t="s">
        <v>3565</v>
      </c>
      <c r="D2584" s="54">
        <v>88316</v>
      </c>
      <c r="E2584" s="168" t="str">
        <f>IF($D2584&lt;&gt;"",VLOOKUP($D2584,'SINAPI JANEIRO-2022'!$A$1:G114536,2,FALSE),"")</f>
        <v>SERVENTE COM ENCARGOS COMPLEMENTARES</v>
      </c>
      <c r="F2584" s="169" t="str">
        <f>IF($D2584&lt;&gt;"",VLOOKUP($D2584,'SINAPI JANEIRO-2022'!$1:$1048576,3,FALSE),"")</f>
        <v>H</v>
      </c>
      <c r="G2584" s="170">
        <v>0.1</v>
      </c>
      <c r="H2584" s="171">
        <f>IF($D2584&lt;&gt;"",VLOOKUP($D2584,'SINAPI JANEIRO-2022'!$1:$1048576,4,FALSE),"")</f>
        <v>15.16</v>
      </c>
      <c r="I2584" s="172">
        <f t="shared" ref="I2584:I2586" si="457">TRUNC(G2584*H2584,2)</f>
        <v>1.51</v>
      </c>
    </row>
    <row r="2585" spans="2:9">
      <c r="B2585" s="49" t="s">
        <v>3564</v>
      </c>
      <c r="C2585" s="50" t="s">
        <v>3565</v>
      </c>
      <c r="D2585" s="54">
        <v>88309</v>
      </c>
      <c r="E2585" s="168" t="str">
        <f>IF($D2585&lt;&gt;"",VLOOKUP($D2585,'SINAPI JANEIRO-2022'!$A$1:G114537,2,FALSE),"")</f>
        <v>PEDREIRO COM ENCARGOS COMPLEMENTARES</v>
      </c>
      <c r="F2585" s="169" t="str">
        <f>IF($D2585&lt;&gt;"",VLOOKUP($D2585,'SINAPI JANEIRO-2022'!$1:$1048576,3,FALSE),"")</f>
        <v>H</v>
      </c>
      <c r="G2585" s="170">
        <v>0.1</v>
      </c>
      <c r="H2585" s="171">
        <f>IF($D2585&lt;&gt;"",VLOOKUP($D2585,'SINAPI JANEIRO-2022'!$1:$1048576,4,FALSE),"")</f>
        <v>18.86</v>
      </c>
      <c r="I2585" s="172">
        <f t="shared" si="457"/>
        <v>1.88</v>
      </c>
    </row>
    <row r="2586" spans="2:9" ht="31.5" customHeight="1">
      <c r="B2586" s="49"/>
      <c r="C2586" s="50" t="s">
        <v>3577</v>
      </c>
      <c r="D2586" s="54"/>
      <c r="E2586" s="168" t="s">
        <v>12125</v>
      </c>
      <c r="F2586" s="169" t="s">
        <v>3519</v>
      </c>
      <c r="G2586" s="170">
        <v>1</v>
      </c>
      <c r="H2586" s="171">
        <v>6.76</v>
      </c>
      <c r="I2586" s="172">
        <f t="shared" si="457"/>
        <v>6.76</v>
      </c>
    </row>
    <row r="2587" spans="2:9" ht="38.25">
      <c r="B2587" s="49" t="s">
        <v>3564</v>
      </c>
      <c r="C2587" s="50" t="s">
        <v>3565</v>
      </c>
      <c r="D2587" s="54">
        <v>87298</v>
      </c>
      <c r="E2587" s="168" t="str">
        <f>IF($D2587&lt;&gt;"",VLOOKUP($D2587,'SINAPI JANEIRO-2022'!$A$1:G114539,2,FALSE),"")</f>
        <v>ARGAMASSA TRAÇO 1:3 (EM VOLUME DE CIMENTO E AREIA MÉDIA ÚMIDA) PARA CONTRAPISO, PREPARO MECÂNICO COM BETONEIRA 400 L. AF_08/2019</v>
      </c>
      <c r="F2587" s="169" t="str">
        <f>IF($D2587&lt;&gt;"",VLOOKUP($D2587,'SINAPI JANEIRO-2022'!$1:$1048576,3,FALSE),"")</f>
        <v>M3</v>
      </c>
      <c r="G2587" s="170">
        <v>0.01</v>
      </c>
      <c r="H2587" s="171">
        <f>IF($D2587&lt;&gt;"",VLOOKUP($D2587,'SINAPI JANEIRO-2022'!$1:$1048576,4,FALSE),"")</f>
        <v>563.64</v>
      </c>
      <c r="I2587" s="172">
        <f t="shared" ref="I2587" si="458">TRUNC(G2587*H2587,2)</f>
        <v>5.63</v>
      </c>
    </row>
    <row r="2589" spans="2:9" ht="15">
      <c r="B2589" s="164" t="s">
        <v>12127</v>
      </c>
      <c r="C2589" s="59"/>
      <c r="D2589" s="59"/>
      <c r="E2589" s="46" t="s">
        <v>12128</v>
      </c>
      <c r="F2589" s="47" t="s">
        <v>149</v>
      </c>
      <c r="G2589" s="165">
        <v>1</v>
      </c>
      <c r="H2589" s="48"/>
      <c r="I2589" s="167">
        <f>SUM(I2590:I2591)</f>
        <v>67.099999999999994</v>
      </c>
    </row>
    <row r="2590" spans="2:9">
      <c r="B2590" s="49" t="s">
        <v>3564</v>
      </c>
      <c r="C2590" s="50" t="s">
        <v>3565</v>
      </c>
      <c r="D2590" s="54">
        <v>88311</v>
      </c>
      <c r="E2590" s="168" t="str">
        <f>IF($D2590&lt;&gt;"",VLOOKUP($D2590,'SINAPI JANEIRO-2022'!$A$1:G114542,2,FALSE),"")</f>
        <v>PINTOR DE LETREIROS COM ENCARGOS COMPLEMENTARES</v>
      </c>
      <c r="F2590" s="169" t="str">
        <f>IF($D2590&lt;&gt;"",VLOOKUP($D2590,'SINAPI JANEIRO-2022'!$1:$1048576,3,FALSE),"")</f>
        <v>H</v>
      </c>
      <c r="G2590" s="170">
        <v>2.5</v>
      </c>
      <c r="H2590" s="171">
        <f>IF($D2590&lt;&gt;"",VLOOKUP($D2590,'SINAPI JANEIRO-2022'!$1:$1048576,4,FALSE),"")</f>
        <v>22.04</v>
      </c>
      <c r="I2590" s="172">
        <f t="shared" ref="I2590:I2591" si="459">TRUNC(G2590*H2590,2)</f>
        <v>55.1</v>
      </c>
    </row>
    <row r="2591" spans="2:9" ht="25.5">
      <c r="B2591" s="49" t="s">
        <v>3564</v>
      </c>
      <c r="C2591" s="50" t="s">
        <v>3565</v>
      </c>
      <c r="D2591" s="54">
        <v>88489</v>
      </c>
      <c r="E2591" s="168" t="str">
        <f>IF($D2591&lt;&gt;"",VLOOKUP($D2591,'SINAPI JANEIRO-2022'!$A$1:G114543,2,FALSE),"")</f>
        <v>APLICAÇÃO MANUAL DE PINTURA COM TINTA LÁTEX ACRÍLICA EM PAREDES, DUAS DEMÃOS. AF_06/2014</v>
      </c>
      <c r="F2591" s="169" t="str">
        <f>IF($D2591&lt;&gt;"",VLOOKUP($D2591,'SINAPI JANEIRO-2022'!$1:$1048576,3,FALSE),"")</f>
        <v>M2</v>
      </c>
      <c r="G2591" s="170">
        <v>1</v>
      </c>
      <c r="H2591" s="171">
        <f>IF($D2591&lt;&gt;"",VLOOKUP($D2591,'SINAPI JANEIRO-2022'!$1:$1048576,4,FALSE),"")</f>
        <v>12</v>
      </c>
      <c r="I2591" s="172">
        <f t="shared" si="459"/>
        <v>12</v>
      </c>
    </row>
    <row r="2594" spans="5:5" ht="15.75" thickBot="1">
      <c r="E2594" s="291"/>
    </row>
    <row r="2595" spans="5:5" ht="15.75">
      <c r="E2595" s="500" t="str">
        <f>'2-PLANILHA ORÇAMENTARIA'!E666</f>
        <v>ANA PAULA SILVA BOTELHO</v>
      </c>
    </row>
    <row r="2596" spans="5:5" ht="15.75">
      <c r="E2596" s="454" t="str">
        <f>'2-PLANILHA ORÇAMENTARIA'!E667</f>
        <v>ENGENHEIRA CIVIL</v>
      </c>
    </row>
    <row r="2597" spans="5:5" ht="15.75">
      <c r="E2597" s="454" t="str">
        <f>'2-PLANILHA ORÇAMENTARIA'!E668</f>
        <v>CREA-MT 50821</v>
      </c>
    </row>
  </sheetData>
  <protectedRanges>
    <protectedRange password="C715" sqref="D2285 D2288 D2298" name="Intervalo3_4_1_1_1_1_1_1" securityDescriptor="O:WDG:WDD:(A;;CC;;;S-1-5-21-331323738-3957049979-2397494211-500)"/>
    <protectedRange password="C715" sqref="D2284" name="Intervalo3_5_1_2_1_1_1_1" securityDescriptor="O:WDG:WDD:(A;;CC;;;S-1-5-21-331323738-3957049979-2397494211-500)"/>
  </protectedRanges>
  <mergeCells count="17">
    <mergeCell ref="B2:I2"/>
    <mergeCell ref="B3:I3"/>
    <mergeCell ref="B4:I4"/>
    <mergeCell ref="B5:I5"/>
    <mergeCell ref="B6:I6"/>
    <mergeCell ref="B2391:I2391"/>
    <mergeCell ref="B2397:I2397"/>
    <mergeCell ref="B2401:I2401"/>
    <mergeCell ref="B2403:I2403"/>
    <mergeCell ref="B7:I7"/>
    <mergeCell ref="B11:I11"/>
    <mergeCell ref="B8:D8"/>
    <mergeCell ref="E8:E9"/>
    <mergeCell ref="F8:F9"/>
    <mergeCell ref="G8:G9"/>
    <mergeCell ref="H8:H9"/>
    <mergeCell ref="I8:I9"/>
  </mergeCells>
  <phoneticPr fontId="32" type="noConversion"/>
  <printOptions horizontalCentered="1"/>
  <pageMargins left="0.59055118110236227" right="0" top="0.39370078740157483" bottom="0.39370078740157483" header="0.31496062992125984" footer="0.31496062992125984"/>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41"/>
  <sheetViews>
    <sheetView workbookViewId="0">
      <selection activeCell="M8" sqref="M8"/>
    </sheetView>
  </sheetViews>
  <sheetFormatPr defaultRowHeight="14.25"/>
  <cols>
    <col min="1" max="1" width="10" bestFit="1" customWidth="1"/>
    <col min="2" max="2" width="12" bestFit="1" customWidth="1"/>
    <col min="3" max="3" width="10" bestFit="1" customWidth="1"/>
    <col min="4" max="4" width="60" bestFit="1" customWidth="1"/>
    <col min="5" max="5" width="15" bestFit="1" customWidth="1"/>
    <col min="6" max="9" width="12" bestFit="1" customWidth="1"/>
    <col min="10" max="11" width="14" bestFit="1" customWidth="1"/>
  </cols>
  <sheetData>
    <row r="1" spans="1:10" ht="15">
      <c r="A1" s="469"/>
      <c r="B1" s="469"/>
      <c r="C1" s="636" t="s">
        <v>14144</v>
      </c>
      <c r="D1" s="636"/>
      <c r="E1" s="636" t="s">
        <v>14145</v>
      </c>
      <c r="F1" s="636"/>
      <c r="G1" s="636" t="s">
        <v>14146</v>
      </c>
      <c r="H1" s="636"/>
      <c r="I1" s="636" t="s">
        <v>14147</v>
      </c>
      <c r="J1" s="636"/>
    </row>
    <row r="2" spans="1:10" ht="80.099999999999994" customHeight="1">
      <c r="A2" s="470"/>
      <c r="B2" s="470"/>
      <c r="C2" s="637"/>
      <c r="D2" s="637"/>
      <c r="E2" s="637" t="s">
        <v>14148</v>
      </c>
      <c r="F2" s="637"/>
      <c r="G2" s="637" t="s">
        <v>14149</v>
      </c>
      <c r="H2" s="637"/>
      <c r="I2" s="637" t="s">
        <v>14150</v>
      </c>
      <c r="J2" s="637"/>
    </row>
    <row r="3" spans="1:10" ht="15">
      <c r="A3" s="643" t="s">
        <v>14144</v>
      </c>
      <c r="B3" s="644"/>
      <c r="C3" s="644"/>
      <c r="D3" s="644"/>
      <c r="E3" s="644"/>
      <c r="F3" s="644"/>
      <c r="G3" s="644"/>
      <c r="H3" s="644"/>
      <c r="I3" s="644"/>
      <c r="J3" s="644"/>
    </row>
    <row r="4" spans="1:10" ht="30" customHeight="1">
      <c r="A4" s="643" t="s">
        <v>14151</v>
      </c>
      <c r="B4" s="644"/>
      <c r="C4" s="644"/>
      <c r="D4" s="644"/>
      <c r="E4" s="644"/>
      <c r="F4" s="644"/>
      <c r="G4" s="644"/>
      <c r="H4" s="644"/>
      <c r="I4" s="644"/>
      <c r="J4" s="644"/>
    </row>
    <row r="5" spans="1:10" ht="18" customHeight="1">
      <c r="A5" s="471" t="s">
        <v>14152</v>
      </c>
      <c r="B5" s="472" t="s">
        <v>14153</v>
      </c>
      <c r="C5" s="471" t="s">
        <v>14154</v>
      </c>
      <c r="D5" s="471" t="s">
        <v>14155</v>
      </c>
      <c r="E5" s="640" t="s">
        <v>14156</v>
      </c>
      <c r="F5" s="640"/>
      <c r="G5" s="473" t="s">
        <v>14157</v>
      </c>
      <c r="H5" s="472" t="s">
        <v>14158</v>
      </c>
      <c r="I5" s="472" t="s">
        <v>14159</v>
      </c>
      <c r="J5" s="472" t="s">
        <v>14160</v>
      </c>
    </row>
    <row r="6" spans="1:10" ht="36" customHeight="1">
      <c r="A6" s="474" t="s">
        <v>14161</v>
      </c>
      <c r="B6" s="475" t="s">
        <v>14162</v>
      </c>
      <c r="C6" s="474" t="s">
        <v>3565</v>
      </c>
      <c r="D6" s="474" t="s">
        <v>2991</v>
      </c>
      <c r="E6" s="642" t="s">
        <v>14163</v>
      </c>
      <c r="F6" s="642"/>
      <c r="G6" s="476" t="s">
        <v>14164</v>
      </c>
      <c r="H6" s="477">
        <v>1</v>
      </c>
      <c r="I6" s="478">
        <v>3.67</v>
      </c>
      <c r="J6" s="478">
        <v>3.67</v>
      </c>
    </row>
    <row r="7" spans="1:10" ht="36" customHeight="1">
      <c r="A7" s="479" t="s">
        <v>14165</v>
      </c>
      <c r="B7" s="480" t="s">
        <v>14166</v>
      </c>
      <c r="C7" s="479" t="s">
        <v>3565</v>
      </c>
      <c r="D7" s="479" t="s">
        <v>9465</v>
      </c>
      <c r="E7" s="641" t="s">
        <v>14167</v>
      </c>
      <c r="F7" s="641"/>
      <c r="G7" s="481" t="s">
        <v>14168</v>
      </c>
      <c r="H7" s="482">
        <v>4.1999999999999997E-3</v>
      </c>
      <c r="I7" s="483">
        <v>536.75</v>
      </c>
      <c r="J7" s="483">
        <v>2.25</v>
      </c>
    </row>
    <row r="8" spans="1:10" ht="24" customHeight="1">
      <c r="A8" s="479" t="s">
        <v>14165</v>
      </c>
      <c r="B8" s="480" t="s">
        <v>14169</v>
      </c>
      <c r="C8" s="479" t="s">
        <v>3565</v>
      </c>
      <c r="D8" s="479" t="s">
        <v>3371</v>
      </c>
      <c r="E8" s="641" t="s">
        <v>14167</v>
      </c>
      <c r="F8" s="641"/>
      <c r="G8" s="481" t="s">
        <v>463</v>
      </c>
      <c r="H8" s="482">
        <v>7.0000000000000001E-3</v>
      </c>
      <c r="I8" s="483">
        <v>15.16</v>
      </c>
      <c r="J8" s="483">
        <v>0.1</v>
      </c>
    </row>
    <row r="9" spans="1:10" ht="24" customHeight="1">
      <c r="A9" s="479" t="s">
        <v>14165</v>
      </c>
      <c r="B9" s="480" t="s">
        <v>14170</v>
      </c>
      <c r="C9" s="479" t="s">
        <v>3565</v>
      </c>
      <c r="D9" s="479" t="s">
        <v>3364</v>
      </c>
      <c r="E9" s="641" t="s">
        <v>14167</v>
      </c>
      <c r="F9" s="641"/>
      <c r="G9" s="481" t="s">
        <v>463</v>
      </c>
      <c r="H9" s="482">
        <v>7.0000000000000007E-2</v>
      </c>
      <c r="I9" s="483">
        <v>18.86</v>
      </c>
      <c r="J9" s="483">
        <v>1.32</v>
      </c>
    </row>
    <row r="10" spans="1:10" ht="25.5">
      <c r="A10" s="484"/>
      <c r="B10" s="484"/>
      <c r="C10" s="484"/>
      <c r="D10" s="484"/>
      <c r="E10" s="484" t="s">
        <v>14171</v>
      </c>
      <c r="F10" s="485">
        <v>0.82251082251082253</v>
      </c>
      <c r="G10" s="484" t="s">
        <v>14172</v>
      </c>
      <c r="H10" s="485">
        <v>0.7</v>
      </c>
      <c r="I10" s="484" t="s">
        <v>14173</v>
      </c>
      <c r="J10" s="485">
        <v>1.52</v>
      </c>
    </row>
    <row r="11" spans="1:10" ht="15" thickBot="1">
      <c r="A11" s="484"/>
      <c r="B11" s="484"/>
      <c r="C11" s="484"/>
      <c r="D11" s="484"/>
      <c r="E11" s="484" t="s">
        <v>14174</v>
      </c>
      <c r="F11" s="485">
        <v>1.01</v>
      </c>
      <c r="G11" s="484"/>
      <c r="H11" s="639" t="s">
        <v>14175</v>
      </c>
      <c r="I11" s="639"/>
      <c r="J11" s="485">
        <v>4.68</v>
      </c>
    </row>
    <row r="12" spans="1:10" ht="0.95" customHeight="1" thickTop="1">
      <c r="A12" s="486"/>
      <c r="B12" s="486"/>
      <c r="C12" s="486"/>
      <c r="D12" s="486"/>
      <c r="E12" s="486"/>
      <c r="F12" s="486"/>
      <c r="G12" s="486"/>
      <c r="H12" s="486"/>
      <c r="I12" s="486"/>
      <c r="J12" s="486"/>
    </row>
    <row r="13" spans="1:10" ht="18" customHeight="1">
      <c r="A13" s="471" t="s">
        <v>14176</v>
      </c>
      <c r="B13" s="472" t="s">
        <v>14153</v>
      </c>
      <c r="C13" s="471" t="s">
        <v>14154</v>
      </c>
      <c r="D13" s="471" t="s">
        <v>14155</v>
      </c>
      <c r="E13" s="640" t="s">
        <v>14156</v>
      </c>
      <c r="F13" s="640"/>
      <c r="G13" s="473" t="s">
        <v>14157</v>
      </c>
      <c r="H13" s="472" t="s">
        <v>14158</v>
      </c>
      <c r="I13" s="472" t="s">
        <v>14159</v>
      </c>
      <c r="J13" s="472" t="s">
        <v>14160</v>
      </c>
    </row>
    <row r="14" spans="1:10" ht="24" customHeight="1">
      <c r="A14" s="474" t="s">
        <v>14161</v>
      </c>
      <c r="B14" s="475" t="s">
        <v>14177</v>
      </c>
      <c r="C14" s="474" t="s">
        <v>3565</v>
      </c>
      <c r="D14" s="474" t="s">
        <v>13601</v>
      </c>
      <c r="E14" s="642" t="s">
        <v>14178</v>
      </c>
      <c r="F14" s="642"/>
      <c r="G14" s="476" t="s">
        <v>14164</v>
      </c>
      <c r="H14" s="477">
        <v>1</v>
      </c>
      <c r="I14" s="478">
        <v>44.83</v>
      </c>
      <c r="J14" s="478">
        <v>44.83</v>
      </c>
    </row>
    <row r="15" spans="1:10" ht="24" customHeight="1">
      <c r="A15" s="479" t="s">
        <v>14165</v>
      </c>
      <c r="B15" s="480" t="s">
        <v>14169</v>
      </c>
      <c r="C15" s="479" t="s">
        <v>3565</v>
      </c>
      <c r="D15" s="479" t="s">
        <v>3371</v>
      </c>
      <c r="E15" s="641" t="s">
        <v>14167</v>
      </c>
      <c r="F15" s="641"/>
      <c r="G15" s="481" t="s">
        <v>463</v>
      </c>
      <c r="H15" s="482">
        <v>0.115</v>
      </c>
      <c r="I15" s="483">
        <v>15.16</v>
      </c>
      <c r="J15" s="483">
        <v>1.74</v>
      </c>
    </row>
    <row r="16" spans="1:10" ht="24" customHeight="1">
      <c r="A16" s="479" t="s">
        <v>14165</v>
      </c>
      <c r="B16" s="480" t="s">
        <v>14179</v>
      </c>
      <c r="C16" s="479" t="s">
        <v>3565</v>
      </c>
      <c r="D16" s="479" t="s">
        <v>3365</v>
      </c>
      <c r="E16" s="641" t="s">
        <v>14167</v>
      </c>
      <c r="F16" s="641"/>
      <c r="G16" s="481" t="s">
        <v>463</v>
      </c>
      <c r="H16" s="482">
        <v>0.27500000000000002</v>
      </c>
      <c r="I16" s="483">
        <v>19.940000000000001</v>
      </c>
      <c r="J16" s="483">
        <v>5.48</v>
      </c>
    </row>
    <row r="17" spans="1:10" ht="24" customHeight="1">
      <c r="A17" s="487" t="s">
        <v>14180</v>
      </c>
      <c r="B17" s="488" t="s">
        <v>14181</v>
      </c>
      <c r="C17" s="487" t="s">
        <v>3565</v>
      </c>
      <c r="D17" s="487" t="s">
        <v>5712</v>
      </c>
      <c r="E17" s="638" t="s">
        <v>14182</v>
      </c>
      <c r="F17" s="638"/>
      <c r="G17" s="489" t="s">
        <v>3202</v>
      </c>
      <c r="H17" s="490">
        <v>6.4000000000000001E-2</v>
      </c>
      <c r="I17" s="491">
        <v>31.91</v>
      </c>
      <c r="J17" s="491">
        <v>2.04</v>
      </c>
    </row>
    <row r="18" spans="1:10" ht="24" customHeight="1">
      <c r="A18" s="487" t="s">
        <v>14180</v>
      </c>
      <c r="B18" s="488" t="s">
        <v>14183</v>
      </c>
      <c r="C18" s="487" t="s">
        <v>3565</v>
      </c>
      <c r="D18" s="487" t="s">
        <v>6013</v>
      </c>
      <c r="E18" s="638" t="s">
        <v>14182</v>
      </c>
      <c r="F18" s="638"/>
      <c r="G18" s="489" t="s">
        <v>53</v>
      </c>
      <c r="H18" s="490">
        <v>0.01</v>
      </c>
      <c r="I18" s="491">
        <v>9</v>
      </c>
      <c r="J18" s="491">
        <v>0.09</v>
      </c>
    </row>
    <row r="19" spans="1:10" ht="24" customHeight="1">
      <c r="A19" s="487" t="s">
        <v>14180</v>
      </c>
      <c r="B19" s="488" t="s">
        <v>14184</v>
      </c>
      <c r="C19" s="487" t="s">
        <v>3565</v>
      </c>
      <c r="D19" s="487" t="s">
        <v>14050</v>
      </c>
      <c r="E19" s="638" t="s">
        <v>14182</v>
      </c>
      <c r="F19" s="638"/>
      <c r="G19" s="489" t="s">
        <v>3202</v>
      </c>
      <c r="H19" s="490">
        <v>0.2016</v>
      </c>
      <c r="I19" s="491">
        <v>85.42</v>
      </c>
      <c r="J19" s="491">
        <v>17.22</v>
      </c>
    </row>
    <row r="20" spans="1:10" ht="24" customHeight="1">
      <c r="A20" s="487" t="s">
        <v>14180</v>
      </c>
      <c r="B20" s="488" t="s">
        <v>14185</v>
      </c>
      <c r="C20" s="487" t="s">
        <v>3565</v>
      </c>
      <c r="D20" s="487" t="s">
        <v>8406</v>
      </c>
      <c r="E20" s="638" t="s">
        <v>14182</v>
      </c>
      <c r="F20" s="638"/>
      <c r="G20" s="489" t="s">
        <v>3202</v>
      </c>
      <c r="H20" s="490">
        <v>0.32200000000000001</v>
      </c>
      <c r="I20" s="491">
        <v>56.73</v>
      </c>
      <c r="J20" s="491">
        <v>18.260000000000002</v>
      </c>
    </row>
    <row r="21" spans="1:10" ht="25.5">
      <c r="A21" s="484"/>
      <c r="B21" s="484"/>
      <c r="C21" s="484"/>
      <c r="D21" s="484"/>
      <c r="E21" s="484" t="s">
        <v>14171</v>
      </c>
      <c r="F21" s="485">
        <v>2.7056277056277058</v>
      </c>
      <c r="G21" s="484" t="s">
        <v>14172</v>
      </c>
      <c r="H21" s="485">
        <v>2.29</v>
      </c>
      <c r="I21" s="484" t="s">
        <v>14173</v>
      </c>
      <c r="J21" s="485">
        <v>5</v>
      </c>
    </row>
    <row r="22" spans="1:10" ht="15" thickBot="1">
      <c r="A22" s="484"/>
      <c r="B22" s="484"/>
      <c r="C22" s="484"/>
      <c r="D22" s="484"/>
      <c r="E22" s="484" t="s">
        <v>14174</v>
      </c>
      <c r="F22" s="485">
        <v>12.41</v>
      </c>
      <c r="G22" s="484"/>
      <c r="H22" s="639" t="s">
        <v>14175</v>
      </c>
      <c r="I22" s="639"/>
      <c r="J22" s="485">
        <v>57.24</v>
      </c>
    </row>
    <row r="23" spans="1:10" ht="0.95" customHeight="1" thickTop="1">
      <c r="A23" s="486"/>
      <c r="B23" s="486"/>
      <c r="C23" s="486"/>
      <c r="D23" s="486"/>
      <c r="E23" s="486"/>
      <c r="F23" s="486"/>
      <c r="G23" s="486"/>
      <c r="H23" s="486"/>
      <c r="I23" s="486"/>
      <c r="J23" s="486"/>
    </row>
    <row r="24" spans="1:10" ht="18" customHeight="1">
      <c r="A24" s="471" t="s">
        <v>14186</v>
      </c>
      <c r="B24" s="472" t="s">
        <v>14153</v>
      </c>
      <c r="C24" s="471" t="s">
        <v>14154</v>
      </c>
      <c r="D24" s="471" t="s">
        <v>14155</v>
      </c>
      <c r="E24" s="640" t="s">
        <v>14156</v>
      </c>
      <c r="F24" s="640"/>
      <c r="G24" s="473" t="s">
        <v>14157</v>
      </c>
      <c r="H24" s="472" t="s">
        <v>14158</v>
      </c>
      <c r="I24" s="472" t="s">
        <v>14159</v>
      </c>
      <c r="J24" s="472" t="s">
        <v>14160</v>
      </c>
    </row>
    <row r="25" spans="1:10" ht="36" customHeight="1">
      <c r="A25" s="474" t="s">
        <v>14161</v>
      </c>
      <c r="B25" s="475" t="s">
        <v>14187</v>
      </c>
      <c r="C25" s="474" t="s">
        <v>3565</v>
      </c>
      <c r="D25" s="474" t="s">
        <v>2956</v>
      </c>
      <c r="E25" s="642" t="s">
        <v>14188</v>
      </c>
      <c r="F25" s="642"/>
      <c r="G25" s="476" t="s">
        <v>14164</v>
      </c>
      <c r="H25" s="477">
        <v>1</v>
      </c>
      <c r="I25" s="478">
        <v>45.31</v>
      </c>
      <c r="J25" s="478">
        <v>45.31</v>
      </c>
    </row>
    <row r="26" spans="1:10" ht="24" customHeight="1">
      <c r="A26" s="479" t="s">
        <v>14165</v>
      </c>
      <c r="B26" s="480" t="s">
        <v>14169</v>
      </c>
      <c r="C26" s="479" t="s">
        <v>3565</v>
      </c>
      <c r="D26" s="479" t="s">
        <v>3371</v>
      </c>
      <c r="E26" s="641" t="s">
        <v>14167</v>
      </c>
      <c r="F26" s="641"/>
      <c r="G26" s="481" t="s">
        <v>463</v>
      </c>
      <c r="H26" s="482">
        <v>0.15</v>
      </c>
      <c r="I26" s="483">
        <v>15.16</v>
      </c>
      <c r="J26" s="483">
        <v>2.27</v>
      </c>
    </row>
    <row r="27" spans="1:10" ht="24" customHeight="1">
      <c r="A27" s="479" t="s">
        <v>14165</v>
      </c>
      <c r="B27" s="480" t="s">
        <v>14189</v>
      </c>
      <c r="C27" s="479" t="s">
        <v>3565</v>
      </c>
      <c r="D27" s="479" t="s">
        <v>3320</v>
      </c>
      <c r="E27" s="641" t="s">
        <v>14167</v>
      </c>
      <c r="F27" s="641"/>
      <c r="G27" s="481" t="s">
        <v>463</v>
      </c>
      <c r="H27" s="482">
        <v>0.26</v>
      </c>
      <c r="I27" s="483">
        <v>18.79</v>
      </c>
      <c r="J27" s="483">
        <v>4.88</v>
      </c>
    </row>
    <row r="28" spans="1:10" ht="24" customHeight="1">
      <c r="A28" s="487" t="s">
        <v>14180</v>
      </c>
      <c r="B28" s="488" t="s">
        <v>14190</v>
      </c>
      <c r="C28" s="487" t="s">
        <v>3565</v>
      </c>
      <c r="D28" s="487" t="s">
        <v>4498</v>
      </c>
      <c r="E28" s="638" t="s">
        <v>14182</v>
      </c>
      <c r="F28" s="638"/>
      <c r="G28" s="489" t="s">
        <v>134</v>
      </c>
      <c r="H28" s="490">
        <v>6.14</v>
      </c>
      <c r="I28" s="491">
        <v>0.82</v>
      </c>
      <c r="J28" s="491">
        <v>5.03</v>
      </c>
    </row>
    <row r="29" spans="1:10" ht="24" customHeight="1">
      <c r="A29" s="487" t="s">
        <v>14180</v>
      </c>
      <c r="B29" s="488" t="s">
        <v>14191</v>
      </c>
      <c r="C29" s="487" t="s">
        <v>3565</v>
      </c>
      <c r="D29" s="487" t="s">
        <v>7128</v>
      </c>
      <c r="E29" s="638" t="s">
        <v>14182</v>
      </c>
      <c r="F29" s="638"/>
      <c r="G29" s="489" t="s">
        <v>14164</v>
      </c>
      <c r="H29" s="490">
        <v>1.06</v>
      </c>
      <c r="I29" s="491">
        <v>30.4</v>
      </c>
      <c r="J29" s="491">
        <v>32.22</v>
      </c>
    </row>
    <row r="30" spans="1:10" ht="24" customHeight="1">
      <c r="A30" s="487" t="s">
        <v>14180</v>
      </c>
      <c r="B30" s="488" t="s">
        <v>14192</v>
      </c>
      <c r="C30" s="487" t="s">
        <v>3565</v>
      </c>
      <c r="D30" s="487" t="s">
        <v>8473</v>
      </c>
      <c r="E30" s="638" t="s">
        <v>14182</v>
      </c>
      <c r="F30" s="638"/>
      <c r="G30" s="489" t="s">
        <v>134</v>
      </c>
      <c r="H30" s="490">
        <v>0.19</v>
      </c>
      <c r="I30" s="491">
        <v>4.8099999999999996</v>
      </c>
      <c r="J30" s="491">
        <v>0.91</v>
      </c>
    </row>
    <row r="31" spans="1:10" ht="25.5">
      <c r="A31" s="484"/>
      <c r="B31" s="484"/>
      <c r="C31" s="484"/>
      <c r="D31" s="484"/>
      <c r="E31" s="484" t="s">
        <v>14171</v>
      </c>
      <c r="F31" s="485">
        <v>2.7922077922077921</v>
      </c>
      <c r="G31" s="484" t="s">
        <v>14172</v>
      </c>
      <c r="H31" s="485">
        <v>2.37</v>
      </c>
      <c r="I31" s="484" t="s">
        <v>14173</v>
      </c>
      <c r="J31" s="485">
        <v>5.16</v>
      </c>
    </row>
    <row r="32" spans="1:10" ht="15" thickBot="1">
      <c r="A32" s="484"/>
      <c r="B32" s="484"/>
      <c r="C32" s="484"/>
      <c r="D32" s="484"/>
      <c r="E32" s="484" t="s">
        <v>14174</v>
      </c>
      <c r="F32" s="485">
        <v>12.55</v>
      </c>
      <c r="G32" s="484"/>
      <c r="H32" s="639" t="s">
        <v>14175</v>
      </c>
      <c r="I32" s="639"/>
      <c r="J32" s="485">
        <v>57.86</v>
      </c>
    </row>
    <row r="33" spans="1:10" ht="0.95" customHeight="1" thickTop="1">
      <c r="A33" s="486"/>
      <c r="B33" s="486"/>
      <c r="C33" s="486"/>
      <c r="D33" s="486"/>
      <c r="E33" s="486"/>
      <c r="F33" s="486"/>
      <c r="G33" s="486"/>
      <c r="H33" s="486"/>
      <c r="I33" s="486"/>
      <c r="J33" s="486"/>
    </row>
    <row r="34" spans="1:10" ht="18" customHeight="1">
      <c r="A34" s="471" t="s">
        <v>14193</v>
      </c>
      <c r="B34" s="472" t="s">
        <v>14153</v>
      </c>
      <c r="C34" s="471" t="s">
        <v>14154</v>
      </c>
      <c r="D34" s="471" t="s">
        <v>14155</v>
      </c>
      <c r="E34" s="640" t="s">
        <v>14156</v>
      </c>
      <c r="F34" s="640"/>
      <c r="G34" s="473" t="s">
        <v>14157</v>
      </c>
      <c r="H34" s="472" t="s">
        <v>14158</v>
      </c>
      <c r="I34" s="472" t="s">
        <v>14159</v>
      </c>
      <c r="J34" s="472" t="s">
        <v>14160</v>
      </c>
    </row>
    <row r="35" spans="1:10" ht="36" customHeight="1">
      <c r="A35" s="474" t="s">
        <v>14161</v>
      </c>
      <c r="B35" s="475" t="s">
        <v>14194</v>
      </c>
      <c r="C35" s="474" t="s">
        <v>3565</v>
      </c>
      <c r="D35" s="474" t="s">
        <v>2959</v>
      </c>
      <c r="E35" s="642" t="s">
        <v>14188</v>
      </c>
      <c r="F35" s="642"/>
      <c r="G35" s="476" t="s">
        <v>14164</v>
      </c>
      <c r="H35" s="477">
        <v>1</v>
      </c>
      <c r="I35" s="478">
        <v>82.42</v>
      </c>
      <c r="J35" s="478">
        <v>82.42</v>
      </c>
    </row>
    <row r="36" spans="1:10" ht="24" customHeight="1">
      <c r="A36" s="479" t="s">
        <v>14165</v>
      </c>
      <c r="B36" s="480" t="s">
        <v>14169</v>
      </c>
      <c r="C36" s="479" t="s">
        <v>3565</v>
      </c>
      <c r="D36" s="479" t="s">
        <v>3371</v>
      </c>
      <c r="E36" s="641" t="s">
        <v>14167</v>
      </c>
      <c r="F36" s="641"/>
      <c r="G36" s="481" t="s">
        <v>463</v>
      </c>
      <c r="H36" s="482">
        <v>0.17</v>
      </c>
      <c r="I36" s="483">
        <v>15.16</v>
      </c>
      <c r="J36" s="483">
        <v>2.57</v>
      </c>
    </row>
    <row r="37" spans="1:10" ht="24" customHeight="1">
      <c r="A37" s="479" t="s">
        <v>14165</v>
      </c>
      <c r="B37" s="480" t="s">
        <v>14189</v>
      </c>
      <c r="C37" s="479" t="s">
        <v>3565</v>
      </c>
      <c r="D37" s="479" t="s">
        <v>3320</v>
      </c>
      <c r="E37" s="641" t="s">
        <v>14167</v>
      </c>
      <c r="F37" s="641"/>
      <c r="G37" s="481" t="s">
        <v>463</v>
      </c>
      <c r="H37" s="482">
        <v>0.31</v>
      </c>
      <c r="I37" s="483">
        <v>18.79</v>
      </c>
      <c r="J37" s="483">
        <v>5.82</v>
      </c>
    </row>
    <row r="38" spans="1:10" ht="24" customHeight="1">
      <c r="A38" s="487" t="s">
        <v>14180</v>
      </c>
      <c r="B38" s="488" t="s">
        <v>14190</v>
      </c>
      <c r="C38" s="487" t="s">
        <v>3565</v>
      </c>
      <c r="D38" s="487" t="s">
        <v>4498</v>
      </c>
      <c r="E38" s="638" t="s">
        <v>14182</v>
      </c>
      <c r="F38" s="638"/>
      <c r="G38" s="489" t="s">
        <v>134</v>
      </c>
      <c r="H38" s="490">
        <v>8.6199999999999992</v>
      </c>
      <c r="I38" s="491">
        <v>0.82</v>
      </c>
      <c r="J38" s="491">
        <v>7.06</v>
      </c>
    </row>
    <row r="39" spans="1:10" ht="24" customHeight="1">
      <c r="A39" s="487" t="s">
        <v>14180</v>
      </c>
      <c r="B39" s="488" t="s">
        <v>14195</v>
      </c>
      <c r="C39" s="487" t="s">
        <v>3565</v>
      </c>
      <c r="D39" s="487" t="s">
        <v>7127</v>
      </c>
      <c r="E39" s="638" t="s">
        <v>14182</v>
      </c>
      <c r="F39" s="638"/>
      <c r="G39" s="489" t="s">
        <v>14164</v>
      </c>
      <c r="H39" s="490">
        <v>1.07</v>
      </c>
      <c r="I39" s="491">
        <v>61.97</v>
      </c>
      <c r="J39" s="491">
        <v>66.3</v>
      </c>
    </row>
    <row r="40" spans="1:10" ht="24" customHeight="1">
      <c r="A40" s="487" t="s">
        <v>14180</v>
      </c>
      <c r="B40" s="488" t="s">
        <v>14192</v>
      </c>
      <c r="C40" s="487" t="s">
        <v>3565</v>
      </c>
      <c r="D40" s="487" t="s">
        <v>8473</v>
      </c>
      <c r="E40" s="638" t="s">
        <v>14182</v>
      </c>
      <c r="F40" s="638"/>
      <c r="G40" s="489" t="s">
        <v>134</v>
      </c>
      <c r="H40" s="490">
        <v>0.14000000000000001</v>
      </c>
      <c r="I40" s="491">
        <v>4.8099999999999996</v>
      </c>
      <c r="J40" s="491">
        <v>0.67</v>
      </c>
    </row>
    <row r="41" spans="1:10" ht="25.5">
      <c r="A41" s="484"/>
      <c r="B41" s="484"/>
      <c r="C41" s="484"/>
      <c r="D41" s="484"/>
      <c r="E41" s="484" t="s">
        <v>14171</v>
      </c>
      <c r="F41" s="485">
        <v>3.279220779220779</v>
      </c>
      <c r="G41" s="484" t="s">
        <v>14172</v>
      </c>
      <c r="H41" s="485">
        <v>2.78</v>
      </c>
      <c r="I41" s="484" t="s">
        <v>14173</v>
      </c>
      <c r="J41" s="485">
        <v>6.06</v>
      </c>
    </row>
    <row r="42" spans="1:10" ht="15" thickBot="1">
      <c r="A42" s="484"/>
      <c r="B42" s="484"/>
      <c r="C42" s="484"/>
      <c r="D42" s="484"/>
      <c r="E42" s="484" t="s">
        <v>14174</v>
      </c>
      <c r="F42" s="485">
        <v>22.83</v>
      </c>
      <c r="G42" s="484"/>
      <c r="H42" s="639" t="s">
        <v>14175</v>
      </c>
      <c r="I42" s="639"/>
      <c r="J42" s="485">
        <v>105.25</v>
      </c>
    </row>
    <row r="43" spans="1:10" ht="0.95" customHeight="1" thickTop="1">
      <c r="A43" s="486"/>
      <c r="B43" s="486"/>
      <c r="C43" s="486"/>
      <c r="D43" s="486"/>
      <c r="E43" s="486"/>
      <c r="F43" s="486"/>
      <c r="G43" s="486"/>
      <c r="H43" s="486"/>
      <c r="I43" s="486"/>
      <c r="J43" s="486"/>
    </row>
    <row r="44" spans="1:10" ht="18" customHeight="1">
      <c r="A44" s="471" t="s">
        <v>14196</v>
      </c>
      <c r="B44" s="472" t="s">
        <v>14153</v>
      </c>
      <c r="C44" s="471" t="s">
        <v>14154</v>
      </c>
      <c r="D44" s="471" t="s">
        <v>14155</v>
      </c>
      <c r="E44" s="640" t="s">
        <v>14156</v>
      </c>
      <c r="F44" s="640"/>
      <c r="G44" s="473" t="s">
        <v>14157</v>
      </c>
      <c r="H44" s="472" t="s">
        <v>14158</v>
      </c>
      <c r="I44" s="472" t="s">
        <v>14159</v>
      </c>
      <c r="J44" s="472" t="s">
        <v>14160</v>
      </c>
    </row>
    <row r="45" spans="1:10" ht="24" customHeight="1">
      <c r="A45" s="474" t="s">
        <v>14161</v>
      </c>
      <c r="B45" s="475" t="s">
        <v>14197</v>
      </c>
      <c r="C45" s="474" t="s">
        <v>3565</v>
      </c>
      <c r="D45" s="474" t="s">
        <v>2929</v>
      </c>
      <c r="E45" s="642" t="s">
        <v>14178</v>
      </c>
      <c r="F45" s="642"/>
      <c r="G45" s="476" t="s">
        <v>14164</v>
      </c>
      <c r="H45" s="477">
        <v>1</v>
      </c>
      <c r="I45" s="478">
        <v>12</v>
      </c>
      <c r="J45" s="478">
        <v>12</v>
      </c>
    </row>
    <row r="46" spans="1:10" ht="24" customHeight="1">
      <c r="A46" s="479" t="s">
        <v>14165</v>
      </c>
      <c r="B46" s="480" t="s">
        <v>14169</v>
      </c>
      <c r="C46" s="479" t="s">
        <v>3565</v>
      </c>
      <c r="D46" s="479" t="s">
        <v>3371</v>
      </c>
      <c r="E46" s="641" t="s">
        <v>14167</v>
      </c>
      <c r="F46" s="641"/>
      <c r="G46" s="481" t="s">
        <v>463</v>
      </c>
      <c r="H46" s="482">
        <v>6.9000000000000006E-2</v>
      </c>
      <c r="I46" s="483">
        <v>15.16</v>
      </c>
      <c r="J46" s="483">
        <v>1.04</v>
      </c>
    </row>
    <row r="47" spans="1:10" ht="24" customHeight="1">
      <c r="A47" s="479" t="s">
        <v>14165</v>
      </c>
      <c r="B47" s="480" t="s">
        <v>14179</v>
      </c>
      <c r="C47" s="479" t="s">
        <v>3565</v>
      </c>
      <c r="D47" s="479" t="s">
        <v>3365</v>
      </c>
      <c r="E47" s="641" t="s">
        <v>14167</v>
      </c>
      <c r="F47" s="641"/>
      <c r="G47" s="481" t="s">
        <v>463</v>
      </c>
      <c r="H47" s="482">
        <v>0.187</v>
      </c>
      <c r="I47" s="483">
        <v>19.940000000000001</v>
      </c>
      <c r="J47" s="483">
        <v>3.72</v>
      </c>
    </row>
    <row r="48" spans="1:10" ht="24" customHeight="1">
      <c r="A48" s="487" t="s">
        <v>14180</v>
      </c>
      <c r="B48" s="488" t="s">
        <v>14198</v>
      </c>
      <c r="C48" s="487" t="s">
        <v>3565</v>
      </c>
      <c r="D48" s="487" t="s">
        <v>14077</v>
      </c>
      <c r="E48" s="638" t="s">
        <v>14182</v>
      </c>
      <c r="F48" s="638"/>
      <c r="G48" s="489" t="s">
        <v>3202</v>
      </c>
      <c r="H48" s="490">
        <v>0.33</v>
      </c>
      <c r="I48" s="491">
        <v>21.95</v>
      </c>
      <c r="J48" s="491">
        <v>7.24</v>
      </c>
    </row>
    <row r="49" spans="1:10" ht="25.5">
      <c r="A49" s="484"/>
      <c r="B49" s="484"/>
      <c r="C49" s="484"/>
      <c r="D49" s="484"/>
      <c r="E49" s="484" t="s">
        <v>14171</v>
      </c>
      <c r="F49" s="485">
        <v>1.7857142857142858</v>
      </c>
      <c r="G49" s="484" t="s">
        <v>14172</v>
      </c>
      <c r="H49" s="485">
        <v>1.51</v>
      </c>
      <c r="I49" s="484" t="s">
        <v>14173</v>
      </c>
      <c r="J49" s="485">
        <v>3.3</v>
      </c>
    </row>
    <row r="50" spans="1:10" ht="15" thickBot="1">
      <c r="A50" s="484"/>
      <c r="B50" s="484"/>
      <c r="C50" s="484"/>
      <c r="D50" s="484"/>
      <c r="E50" s="484" t="s">
        <v>14174</v>
      </c>
      <c r="F50" s="485">
        <v>3.32</v>
      </c>
      <c r="G50" s="484"/>
      <c r="H50" s="639" t="s">
        <v>14175</v>
      </c>
      <c r="I50" s="639"/>
      <c r="J50" s="485">
        <v>15.32</v>
      </c>
    </row>
    <row r="51" spans="1:10" ht="0.95" customHeight="1" thickTop="1">
      <c r="A51" s="486"/>
      <c r="B51" s="486"/>
      <c r="C51" s="486"/>
      <c r="D51" s="486"/>
      <c r="E51" s="486"/>
      <c r="F51" s="486"/>
      <c r="G51" s="486"/>
      <c r="H51" s="486"/>
      <c r="I51" s="486"/>
      <c r="J51" s="486"/>
    </row>
    <row r="52" spans="1:10" ht="18" customHeight="1">
      <c r="A52" s="471" t="s">
        <v>14199</v>
      </c>
      <c r="B52" s="472" t="s">
        <v>14153</v>
      </c>
      <c r="C52" s="471" t="s">
        <v>14154</v>
      </c>
      <c r="D52" s="471" t="s">
        <v>14155</v>
      </c>
      <c r="E52" s="640" t="s">
        <v>14156</v>
      </c>
      <c r="F52" s="640"/>
      <c r="G52" s="473" t="s">
        <v>14157</v>
      </c>
      <c r="H52" s="472" t="s">
        <v>14158</v>
      </c>
      <c r="I52" s="472" t="s">
        <v>14159</v>
      </c>
      <c r="J52" s="472" t="s">
        <v>14160</v>
      </c>
    </row>
    <row r="53" spans="1:10" ht="24" customHeight="1">
      <c r="A53" s="474" t="s">
        <v>14161</v>
      </c>
      <c r="B53" s="475" t="s">
        <v>14200</v>
      </c>
      <c r="C53" s="474" t="s">
        <v>3565</v>
      </c>
      <c r="D53" s="474" t="s">
        <v>2928</v>
      </c>
      <c r="E53" s="642" t="s">
        <v>14178</v>
      </c>
      <c r="F53" s="642"/>
      <c r="G53" s="476" t="s">
        <v>14164</v>
      </c>
      <c r="H53" s="477">
        <v>1</v>
      </c>
      <c r="I53" s="478">
        <v>13.44</v>
      </c>
      <c r="J53" s="478">
        <v>13.44</v>
      </c>
    </row>
    <row r="54" spans="1:10" ht="24" customHeight="1">
      <c r="A54" s="479" t="s">
        <v>14165</v>
      </c>
      <c r="B54" s="480" t="s">
        <v>14169</v>
      </c>
      <c r="C54" s="479" t="s">
        <v>3565</v>
      </c>
      <c r="D54" s="479" t="s">
        <v>3371</v>
      </c>
      <c r="E54" s="641" t="s">
        <v>14167</v>
      </c>
      <c r="F54" s="641"/>
      <c r="G54" s="481" t="s">
        <v>463</v>
      </c>
      <c r="H54" s="482">
        <v>8.8999999999999996E-2</v>
      </c>
      <c r="I54" s="483">
        <v>15.16</v>
      </c>
      <c r="J54" s="483">
        <v>1.34</v>
      </c>
    </row>
    <row r="55" spans="1:10" ht="24" customHeight="1">
      <c r="A55" s="479" t="s">
        <v>14165</v>
      </c>
      <c r="B55" s="480" t="s">
        <v>14179</v>
      </c>
      <c r="C55" s="479" t="s">
        <v>3565</v>
      </c>
      <c r="D55" s="479" t="s">
        <v>3365</v>
      </c>
      <c r="E55" s="641" t="s">
        <v>14167</v>
      </c>
      <c r="F55" s="641"/>
      <c r="G55" s="481" t="s">
        <v>463</v>
      </c>
      <c r="H55" s="482">
        <v>0.24399999999999999</v>
      </c>
      <c r="I55" s="483">
        <v>19.940000000000001</v>
      </c>
      <c r="J55" s="483">
        <v>4.8600000000000003</v>
      </c>
    </row>
    <row r="56" spans="1:10" ht="24" customHeight="1">
      <c r="A56" s="487" t="s">
        <v>14180</v>
      </c>
      <c r="B56" s="488" t="s">
        <v>14198</v>
      </c>
      <c r="C56" s="487" t="s">
        <v>3565</v>
      </c>
      <c r="D56" s="487" t="s">
        <v>14077</v>
      </c>
      <c r="E56" s="638" t="s">
        <v>14182</v>
      </c>
      <c r="F56" s="638"/>
      <c r="G56" s="489" t="s">
        <v>3202</v>
      </c>
      <c r="H56" s="490">
        <v>0.33</v>
      </c>
      <c r="I56" s="491">
        <v>21.95</v>
      </c>
      <c r="J56" s="491">
        <v>7.24</v>
      </c>
    </row>
    <row r="57" spans="1:10" ht="25.5">
      <c r="A57" s="484"/>
      <c r="B57" s="484"/>
      <c r="C57" s="484"/>
      <c r="D57" s="484"/>
      <c r="E57" s="484" t="s">
        <v>14171</v>
      </c>
      <c r="F57" s="485">
        <v>2.3268398268398269</v>
      </c>
      <c r="G57" s="484" t="s">
        <v>14172</v>
      </c>
      <c r="H57" s="485">
        <v>1.97</v>
      </c>
      <c r="I57" s="484" t="s">
        <v>14173</v>
      </c>
      <c r="J57" s="485">
        <v>4.3</v>
      </c>
    </row>
    <row r="58" spans="1:10" ht="15" thickBot="1">
      <c r="A58" s="484"/>
      <c r="B58" s="484"/>
      <c r="C58" s="484"/>
      <c r="D58" s="484"/>
      <c r="E58" s="484" t="s">
        <v>14174</v>
      </c>
      <c r="F58" s="485">
        <v>3.72</v>
      </c>
      <c r="G58" s="484"/>
      <c r="H58" s="639" t="s">
        <v>14175</v>
      </c>
      <c r="I58" s="639"/>
      <c r="J58" s="485">
        <v>17.16</v>
      </c>
    </row>
    <row r="59" spans="1:10" ht="0.95" customHeight="1" thickTop="1">
      <c r="A59" s="486"/>
      <c r="B59" s="486"/>
      <c r="C59" s="486"/>
      <c r="D59" s="486"/>
      <c r="E59" s="486"/>
      <c r="F59" s="486"/>
      <c r="G59" s="486"/>
      <c r="H59" s="486"/>
      <c r="I59" s="486"/>
      <c r="J59" s="486"/>
    </row>
    <row r="60" spans="1:10" ht="18" customHeight="1">
      <c r="A60" s="471" t="s">
        <v>14201</v>
      </c>
      <c r="B60" s="472" t="s">
        <v>14153</v>
      </c>
      <c r="C60" s="471" t="s">
        <v>14154</v>
      </c>
      <c r="D60" s="471" t="s">
        <v>14155</v>
      </c>
      <c r="E60" s="640" t="s">
        <v>14156</v>
      </c>
      <c r="F60" s="640"/>
      <c r="G60" s="473" t="s">
        <v>14157</v>
      </c>
      <c r="H60" s="472" t="s">
        <v>14158</v>
      </c>
      <c r="I60" s="472" t="s">
        <v>14159</v>
      </c>
      <c r="J60" s="472" t="s">
        <v>14160</v>
      </c>
    </row>
    <row r="61" spans="1:10" ht="36" customHeight="1">
      <c r="A61" s="474" t="s">
        <v>14161</v>
      </c>
      <c r="B61" s="475" t="s">
        <v>14202</v>
      </c>
      <c r="C61" s="474" t="s">
        <v>3565</v>
      </c>
      <c r="D61" s="474" t="s">
        <v>1641</v>
      </c>
      <c r="E61" s="642" t="s">
        <v>14203</v>
      </c>
      <c r="F61" s="642"/>
      <c r="G61" s="476" t="s">
        <v>1</v>
      </c>
      <c r="H61" s="477">
        <v>1</v>
      </c>
      <c r="I61" s="478">
        <v>6.59</v>
      </c>
      <c r="J61" s="478">
        <v>6.59</v>
      </c>
    </row>
    <row r="62" spans="1:10" ht="24" customHeight="1">
      <c r="A62" s="479" t="s">
        <v>14165</v>
      </c>
      <c r="B62" s="480" t="s">
        <v>14204</v>
      </c>
      <c r="C62" s="479" t="s">
        <v>3565</v>
      </c>
      <c r="D62" s="479" t="s">
        <v>3330</v>
      </c>
      <c r="E62" s="641" t="s">
        <v>14167</v>
      </c>
      <c r="F62" s="641"/>
      <c r="G62" s="481" t="s">
        <v>463</v>
      </c>
      <c r="H62" s="482">
        <v>9.7000000000000003E-2</v>
      </c>
      <c r="I62" s="483">
        <v>18.72</v>
      </c>
      <c r="J62" s="483">
        <v>1.81</v>
      </c>
    </row>
    <row r="63" spans="1:10" ht="24" customHeight="1">
      <c r="A63" s="479" t="s">
        <v>14165</v>
      </c>
      <c r="B63" s="480" t="s">
        <v>14205</v>
      </c>
      <c r="C63" s="479" t="s">
        <v>3565</v>
      </c>
      <c r="D63" s="479" t="s">
        <v>3313</v>
      </c>
      <c r="E63" s="641" t="s">
        <v>14167</v>
      </c>
      <c r="F63" s="641"/>
      <c r="G63" s="481" t="s">
        <v>463</v>
      </c>
      <c r="H63" s="482">
        <v>9.7000000000000003E-2</v>
      </c>
      <c r="I63" s="483">
        <v>14.52</v>
      </c>
      <c r="J63" s="483">
        <v>1.4</v>
      </c>
    </row>
    <row r="64" spans="1:10" ht="24" customHeight="1">
      <c r="A64" s="487" t="s">
        <v>14180</v>
      </c>
      <c r="B64" s="488" t="s">
        <v>14206</v>
      </c>
      <c r="C64" s="487" t="s">
        <v>3565</v>
      </c>
      <c r="D64" s="487" t="s">
        <v>6474</v>
      </c>
      <c r="E64" s="638" t="s">
        <v>14182</v>
      </c>
      <c r="F64" s="638"/>
      <c r="G64" s="489" t="s">
        <v>53</v>
      </c>
      <c r="H64" s="490">
        <v>3.2000000000000001E-2</v>
      </c>
      <c r="I64" s="491">
        <v>2.19</v>
      </c>
      <c r="J64" s="491">
        <v>7.0000000000000007E-2</v>
      </c>
    </row>
    <row r="65" spans="1:10" ht="24" customHeight="1">
      <c r="A65" s="487" t="s">
        <v>14180</v>
      </c>
      <c r="B65" s="488" t="s">
        <v>14207</v>
      </c>
      <c r="C65" s="487" t="s">
        <v>3565</v>
      </c>
      <c r="D65" s="487" t="s">
        <v>8123</v>
      </c>
      <c r="E65" s="638" t="s">
        <v>14182</v>
      </c>
      <c r="F65" s="638"/>
      <c r="G65" s="489" t="s">
        <v>1</v>
      </c>
      <c r="H65" s="490">
        <v>1.0609999999999999</v>
      </c>
      <c r="I65" s="491">
        <v>3.12</v>
      </c>
      <c r="J65" s="491">
        <v>3.31</v>
      </c>
    </row>
    <row r="66" spans="1:10" ht="25.5">
      <c r="A66" s="484"/>
      <c r="B66" s="484"/>
      <c r="C66" s="484"/>
      <c r="D66" s="484"/>
      <c r="E66" s="484" t="s">
        <v>14171</v>
      </c>
      <c r="F66" s="485">
        <v>1.2824675324675325</v>
      </c>
      <c r="G66" s="484" t="s">
        <v>14172</v>
      </c>
      <c r="H66" s="485">
        <v>1.0900000000000001</v>
      </c>
      <c r="I66" s="484" t="s">
        <v>14173</v>
      </c>
      <c r="J66" s="485">
        <v>2.37</v>
      </c>
    </row>
    <row r="67" spans="1:10" ht="15" thickBot="1">
      <c r="A67" s="484"/>
      <c r="B67" s="484"/>
      <c r="C67" s="484"/>
      <c r="D67" s="484"/>
      <c r="E67" s="484" t="s">
        <v>14174</v>
      </c>
      <c r="F67" s="485">
        <v>1.82</v>
      </c>
      <c r="G67" s="484"/>
      <c r="H67" s="639" t="s">
        <v>14175</v>
      </c>
      <c r="I67" s="639"/>
      <c r="J67" s="485">
        <v>8.41</v>
      </c>
    </row>
    <row r="68" spans="1:10" ht="0.95" customHeight="1" thickTop="1">
      <c r="A68" s="486"/>
      <c r="B68" s="486"/>
      <c r="C68" s="486"/>
      <c r="D68" s="486"/>
      <c r="E68" s="486"/>
      <c r="F68" s="486"/>
      <c r="G68" s="486"/>
      <c r="H68" s="486"/>
      <c r="I68" s="486"/>
      <c r="J68" s="486"/>
    </row>
    <row r="69" spans="1:10" ht="18" customHeight="1">
      <c r="A69" s="471" t="s">
        <v>14208</v>
      </c>
      <c r="B69" s="472" t="s">
        <v>14153</v>
      </c>
      <c r="C69" s="471" t="s">
        <v>14154</v>
      </c>
      <c r="D69" s="471" t="s">
        <v>14155</v>
      </c>
      <c r="E69" s="640" t="s">
        <v>14156</v>
      </c>
      <c r="F69" s="640"/>
      <c r="G69" s="473" t="s">
        <v>14157</v>
      </c>
      <c r="H69" s="472" t="s">
        <v>14158</v>
      </c>
      <c r="I69" s="472" t="s">
        <v>14159</v>
      </c>
      <c r="J69" s="472" t="s">
        <v>14160</v>
      </c>
    </row>
    <row r="70" spans="1:10" ht="24" customHeight="1">
      <c r="A70" s="474" t="s">
        <v>14161</v>
      </c>
      <c r="B70" s="475" t="s">
        <v>14209</v>
      </c>
      <c r="C70" s="474" t="s">
        <v>3565</v>
      </c>
      <c r="D70" s="474" t="s">
        <v>1644</v>
      </c>
      <c r="E70" s="642" t="s">
        <v>14203</v>
      </c>
      <c r="F70" s="642"/>
      <c r="G70" s="476" t="s">
        <v>1</v>
      </c>
      <c r="H70" s="477">
        <v>1</v>
      </c>
      <c r="I70" s="478">
        <v>4.76</v>
      </c>
      <c r="J70" s="478">
        <v>4.76</v>
      </c>
    </row>
    <row r="71" spans="1:10" ht="24" customHeight="1">
      <c r="A71" s="479" t="s">
        <v>14165</v>
      </c>
      <c r="B71" s="480" t="s">
        <v>14204</v>
      </c>
      <c r="C71" s="479" t="s">
        <v>3565</v>
      </c>
      <c r="D71" s="479" t="s">
        <v>3330</v>
      </c>
      <c r="E71" s="641" t="s">
        <v>14167</v>
      </c>
      <c r="F71" s="641"/>
      <c r="G71" s="481" t="s">
        <v>463</v>
      </c>
      <c r="H71" s="482">
        <v>1.6E-2</v>
      </c>
      <c r="I71" s="483">
        <v>18.72</v>
      </c>
      <c r="J71" s="483">
        <v>0.28999999999999998</v>
      </c>
    </row>
    <row r="72" spans="1:10" ht="24" customHeight="1">
      <c r="A72" s="479" t="s">
        <v>14165</v>
      </c>
      <c r="B72" s="480" t="s">
        <v>14205</v>
      </c>
      <c r="C72" s="479" t="s">
        <v>3565</v>
      </c>
      <c r="D72" s="479" t="s">
        <v>3313</v>
      </c>
      <c r="E72" s="641" t="s">
        <v>14167</v>
      </c>
      <c r="F72" s="641"/>
      <c r="G72" s="481" t="s">
        <v>463</v>
      </c>
      <c r="H72" s="482">
        <v>1.6E-2</v>
      </c>
      <c r="I72" s="483">
        <v>14.52</v>
      </c>
      <c r="J72" s="483">
        <v>0.23</v>
      </c>
    </row>
    <row r="73" spans="1:10" ht="24" customHeight="1">
      <c r="A73" s="487" t="s">
        <v>14180</v>
      </c>
      <c r="B73" s="488" t="s">
        <v>14210</v>
      </c>
      <c r="C73" s="487" t="s">
        <v>3565</v>
      </c>
      <c r="D73" s="487" t="s">
        <v>8124</v>
      </c>
      <c r="E73" s="638" t="s">
        <v>14182</v>
      </c>
      <c r="F73" s="638"/>
      <c r="G73" s="489" t="s">
        <v>1</v>
      </c>
      <c r="H73" s="490">
        <v>1.0609999999999999</v>
      </c>
      <c r="I73" s="491">
        <v>4</v>
      </c>
      <c r="J73" s="491">
        <v>4.24</v>
      </c>
    </row>
    <row r="74" spans="1:10" ht="25.5">
      <c r="A74" s="484"/>
      <c r="B74" s="484"/>
      <c r="C74" s="484"/>
      <c r="D74" s="484"/>
      <c r="E74" s="484" t="s">
        <v>14171</v>
      </c>
      <c r="F74" s="485">
        <v>0.21103896103896103</v>
      </c>
      <c r="G74" s="484" t="s">
        <v>14172</v>
      </c>
      <c r="H74" s="485">
        <v>0.18</v>
      </c>
      <c r="I74" s="484" t="s">
        <v>14173</v>
      </c>
      <c r="J74" s="485">
        <v>0.39</v>
      </c>
    </row>
    <row r="75" spans="1:10" ht="15" thickBot="1">
      <c r="A75" s="484"/>
      <c r="B75" s="484"/>
      <c r="C75" s="484"/>
      <c r="D75" s="484"/>
      <c r="E75" s="484" t="s">
        <v>14174</v>
      </c>
      <c r="F75" s="485">
        <v>1.31</v>
      </c>
      <c r="G75" s="484"/>
      <c r="H75" s="639" t="s">
        <v>14175</v>
      </c>
      <c r="I75" s="639"/>
      <c r="J75" s="485">
        <v>6.07</v>
      </c>
    </row>
    <row r="76" spans="1:10" ht="0.95" customHeight="1" thickTop="1">
      <c r="A76" s="486"/>
      <c r="B76" s="486"/>
      <c r="C76" s="486"/>
      <c r="D76" s="486"/>
      <c r="E76" s="486"/>
      <c r="F76" s="486"/>
      <c r="G76" s="486"/>
      <c r="H76" s="486"/>
      <c r="I76" s="486"/>
      <c r="J76" s="486"/>
    </row>
    <row r="77" spans="1:10" ht="18" customHeight="1">
      <c r="A77" s="471" t="s">
        <v>14211</v>
      </c>
      <c r="B77" s="472" t="s">
        <v>14153</v>
      </c>
      <c r="C77" s="471" t="s">
        <v>14154</v>
      </c>
      <c r="D77" s="471" t="s">
        <v>14155</v>
      </c>
      <c r="E77" s="640" t="s">
        <v>14156</v>
      </c>
      <c r="F77" s="640"/>
      <c r="G77" s="473" t="s">
        <v>14157</v>
      </c>
      <c r="H77" s="472" t="s">
        <v>14158</v>
      </c>
      <c r="I77" s="472" t="s">
        <v>14159</v>
      </c>
      <c r="J77" s="472" t="s">
        <v>14160</v>
      </c>
    </row>
    <row r="78" spans="1:10" ht="24" customHeight="1">
      <c r="A78" s="474" t="s">
        <v>14161</v>
      </c>
      <c r="B78" s="475" t="s">
        <v>14212</v>
      </c>
      <c r="C78" s="474" t="s">
        <v>3565</v>
      </c>
      <c r="D78" s="474" t="s">
        <v>1645</v>
      </c>
      <c r="E78" s="642" t="s">
        <v>14203</v>
      </c>
      <c r="F78" s="642"/>
      <c r="G78" s="476" t="s">
        <v>1</v>
      </c>
      <c r="H78" s="477">
        <v>1</v>
      </c>
      <c r="I78" s="478">
        <v>10.18</v>
      </c>
      <c r="J78" s="478">
        <v>10.18</v>
      </c>
    </row>
    <row r="79" spans="1:10" ht="24" customHeight="1">
      <c r="A79" s="479" t="s">
        <v>14165</v>
      </c>
      <c r="B79" s="480" t="s">
        <v>14204</v>
      </c>
      <c r="C79" s="479" t="s">
        <v>3565</v>
      </c>
      <c r="D79" s="479" t="s">
        <v>3330</v>
      </c>
      <c r="E79" s="641" t="s">
        <v>14167</v>
      </c>
      <c r="F79" s="641"/>
      <c r="G79" s="481" t="s">
        <v>463</v>
      </c>
      <c r="H79" s="482">
        <v>0.02</v>
      </c>
      <c r="I79" s="483">
        <v>18.72</v>
      </c>
      <c r="J79" s="483">
        <v>0.37</v>
      </c>
    </row>
    <row r="80" spans="1:10" ht="24" customHeight="1">
      <c r="A80" s="479" t="s">
        <v>14165</v>
      </c>
      <c r="B80" s="480" t="s">
        <v>14205</v>
      </c>
      <c r="C80" s="479" t="s">
        <v>3565</v>
      </c>
      <c r="D80" s="479" t="s">
        <v>3313</v>
      </c>
      <c r="E80" s="641" t="s">
        <v>14167</v>
      </c>
      <c r="F80" s="641"/>
      <c r="G80" s="481" t="s">
        <v>463</v>
      </c>
      <c r="H80" s="482">
        <v>0.02</v>
      </c>
      <c r="I80" s="483">
        <v>14.52</v>
      </c>
      <c r="J80" s="483">
        <v>0.28999999999999998</v>
      </c>
    </row>
    <row r="81" spans="1:10" ht="24" customHeight="1">
      <c r="A81" s="487" t="s">
        <v>14180</v>
      </c>
      <c r="B81" s="488" t="s">
        <v>14213</v>
      </c>
      <c r="C81" s="487" t="s">
        <v>3565</v>
      </c>
      <c r="D81" s="487" t="s">
        <v>8125</v>
      </c>
      <c r="E81" s="638" t="s">
        <v>14182</v>
      </c>
      <c r="F81" s="638"/>
      <c r="G81" s="489" t="s">
        <v>1</v>
      </c>
      <c r="H81" s="490">
        <v>1.0609999999999999</v>
      </c>
      <c r="I81" s="491">
        <v>8.98</v>
      </c>
      <c r="J81" s="491">
        <v>9.52</v>
      </c>
    </row>
    <row r="82" spans="1:10" ht="25.5">
      <c r="A82" s="484"/>
      <c r="B82" s="484"/>
      <c r="C82" s="484"/>
      <c r="D82" s="484"/>
      <c r="E82" s="484" t="s">
        <v>14171</v>
      </c>
      <c r="F82" s="485">
        <v>0.25974025974025972</v>
      </c>
      <c r="G82" s="484" t="s">
        <v>14172</v>
      </c>
      <c r="H82" s="485">
        <v>0.22</v>
      </c>
      <c r="I82" s="484" t="s">
        <v>14173</v>
      </c>
      <c r="J82" s="485">
        <v>0.48</v>
      </c>
    </row>
    <row r="83" spans="1:10" ht="15" thickBot="1">
      <c r="A83" s="484"/>
      <c r="B83" s="484"/>
      <c r="C83" s="484"/>
      <c r="D83" s="484"/>
      <c r="E83" s="484" t="s">
        <v>14174</v>
      </c>
      <c r="F83" s="485">
        <v>2.81</v>
      </c>
      <c r="G83" s="484"/>
      <c r="H83" s="639" t="s">
        <v>14175</v>
      </c>
      <c r="I83" s="639"/>
      <c r="J83" s="485">
        <v>12.99</v>
      </c>
    </row>
    <row r="84" spans="1:10" ht="0.95" customHeight="1" thickTop="1">
      <c r="A84" s="486"/>
      <c r="B84" s="486"/>
      <c r="C84" s="486"/>
      <c r="D84" s="486"/>
      <c r="E84" s="486"/>
      <c r="F84" s="486"/>
      <c r="G84" s="486"/>
      <c r="H84" s="486"/>
      <c r="I84" s="486"/>
      <c r="J84" s="486"/>
    </row>
    <row r="85" spans="1:10" ht="18" customHeight="1">
      <c r="A85" s="471" t="s">
        <v>14214</v>
      </c>
      <c r="B85" s="472" t="s">
        <v>14153</v>
      </c>
      <c r="C85" s="471" t="s">
        <v>14154</v>
      </c>
      <c r="D85" s="471" t="s">
        <v>14155</v>
      </c>
      <c r="E85" s="640" t="s">
        <v>14156</v>
      </c>
      <c r="F85" s="640"/>
      <c r="G85" s="473" t="s">
        <v>14157</v>
      </c>
      <c r="H85" s="472" t="s">
        <v>14158</v>
      </c>
      <c r="I85" s="472" t="s">
        <v>14159</v>
      </c>
      <c r="J85" s="472" t="s">
        <v>14160</v>
      </c>
    </row>
    <row r="86" spans="1:10" ht="24" customHeight="1">
      <c r="A86" s="474" t="s">
        <v>14161</v>
      </c>
      <c r="B86" s="475" t="s">
        <v>14215</v>
      </c>
      <c r="C86" s="474" t="s">
        <v>3565</v>
      </c>
      <c r="D86" s="474" t="s">
        <v>1647</v>
      </c>
      <c r="E86" s="642" t="s">
        <v>14203</v>
      </c>
      <c r="F86" s="642"/>
      <c r="G86" s="476" t="s">
        <v>1</v>
      </c>
      <c r="H86" s="477">
        <v>1</v>
      </c>
      <c r="I86" s="478">
        <v>16.87</v>
      </c>
      <c r="J86" s="478">
        <v>16.87</v>
      </c>
    </row>
    <row r="87" spans="1:10" ht="24" customHeight="1">
      <c r="A87" s="479" t="s">
        <v>14165</v>
      </c>
      <c r="B87" s="480" t="s">
        <v>14204</v>
      </c>
      <c r="C87" s="479" t="s">
        <v>3565</v>
      </c>
      <c r="D87" s="479" t="s">
        <v>3330</v>
      </c>
      <c r="E87" s="641" t="s">
        <v>14167</v>
      </c>
      <c r="F87" s="641"/>
      <c r="G87" s="481" t="s">
        <v>463</v>
      </c>
      <c r="H87" s="482">
        <v>2.9000000000000001E-2</v>
      </c>
      <c r="I87" s="483">
        <v>18.72</v>
      </c>
      <c r="J87" s="483">
        <v>0.54</v>
      </c>
    </row>
    <row r="88" spans="1:10" ht="24" customHeight="1">
      <c r="A88" s="479" t="s">
        <v>14165</v>
      </c>
      <c r="B88" s="480" t="s">
        <v>14205</v>
      </c>
      <c r="C88" s="479" t="s">
        <v>3565</v>
      </c>
      <c r="D88" s="479" t="s">
        <v>3313</v>
      </c>
      <c r="E88" s="641" t="s">
        <v>14167</v>
      </c>
      <c r="F88" s="641"/>
      <c r="G88" s="481" t="s">
        <v>463</v>
      </c>
      <c r="H88" s="482">
        <v>2.9000000000000001E-2</v>
      </c>
      <c r="I88" s="483">
        <v>14.52</v>
      </c>
      <c r="J88" s="483">
        <v>0.42</v>
      </c>
    </row>
    <row r="89" spans="1:10" ht="24" customHeight="1">
      <c r="A89" s="487" t="s">
        <v>14180</v>
      </c>
      <c r="B89" s="488" t="s">
        <v>14206</v>
      </c>
      <c r="C89" s="487" t="s">
        <v>3565</v>
      </c>
      <c r="D89" s="487" t="s">
        <v>6474</v>
      </c>
      <c r="E89" s="638" t="s">
        <v>14182</v>
      </c>
      <c r="F89" s="638"/>
      <c r="G89" s="489" t="s">
        <v>53</v>
      </c>
      <c r="H89" s="490">
        <v>0.01</v>
      </c>
      <c r="I89" s="491">
        <v>2.19</v>
      </c>
      <c r="J89" s="491">
        <v>0.02</v>
      </c>
    </row>
    <row r="90" spans="1:10" ht="24" customHeight="1">
      <c r="A90" s="487" t="s">
        <v>14180</v>
      </c>
      <c r="B90" s="488" t="s">
        <v>14216</v>
      </c>
      <c r="C90" s="487" t="s">
        <v>3565</v>
      </c>
      <c r="D90" s="487" t="s">
        <v>8127</v>
      </c>
      <c r="E90" s="638" t="s">
        <v>14182</v>
      </c>
      <c r="F90" s="638"/>
      <c r="G90" s="489" t="s">
        <v>1</v>
      </c>
      <c r="H90" s="490">
        <v>1.0609999999999999</v>
      </c>
      <c r="I90" s="491">
        <v>14.98</v>
      </c>
      <c r="J90" s="491">
        <v>15.89</v>
      </c>
    </row>
    <row r="91" spans="1:10" ht="25.5">
      <c r="A91" s="484"/>
      <c r="B91" s="484"/>
      <c r="C91" s="484"/>
      <c r="D91" s="484"/>
      <c r="E91" s="484" t="s">
        <v>14171</v>
      </c>
      <c r="F91" s="485">
        <v>0.37878787878787878</v>
      </c>
      <c r="G91" s="484" t="s">
        <v>14172</v>
      </c>
      <c r="H91" s="485">
        <v>0.32</v>
      </c>
      <c r="I91" s="484" t="s">
        <v>14173</v>
      </c>
      <c r="J91" s="485">
        <v>0.7</v>
      </c>
    </row>
    <row r="92" spans="1:10" ht="15" thickBot="1">
      <c r="A92" s="484"/>
      <c r="B92" s="484"/>
      <c r="C92" s="484"/>
      <c r="D92" s="484"/>
      <c r="E92" s="484" t="s">
        <v>14174</v>
      </c>
      <c r="F92" s="485">
        <v>4.67</v>
      </c>
      <c r="G92" s="484"/>
      <c r="H92" s="639" t="s">
        <v>14175</v>
      </c>
      <c r="I92" s="639"/>
      <c r="J92" s="485">
        <v>21.54</v>
      </c>
    </row>
    <row r="93" spans="1:10" ht="0.95" customHeight="1" thickTop="1">
      <c r="A93" s="486"/>
      <c r="B93" s="486"/>
      <c r="C93" s="486"/>
      <c r="D93" s="486"/>
      <c r="E93" s="486"/>
      <c r="F93" s="486"/>
      <c r="G93" s="486"/>
      <c r="H93" s="486"/>
      <c r="I93" s="486"/>
      <c r="J93" s="486"/>
    </row>
    <row r="94" spans="1:10" ht="18" customHeight="1">
      <c r="A94" s="471" t="s">
        <v>14217</v>
      </c>
      <c r="B94" s="472" t="s">
        <v>14153</v>
      </c>
      <c r="C94" s="471" t="s">
        <v>14154</v>
      </c>
      <c r="D94" s="471" t="s">
        <v>14155</v>
      </c>
      <c r="E94" s="640" t="s">
        <v>14156</v>
      </c>
      <c r="F94" s="640"/>
      <c r="G94" s="473" t="s">
        <v>14157</v>
      </c>
      <c r="H94" s="472" t="s">
        <v>14158</v>
      </c>
      <c r="I94" s="472" t="s">
        <v>14159</v>
      </c>
      <c r="J94" s="472" t="s">
        <v>14160</v>
      </c>
    </row>
    <row r="95" spans="1:10" ht="24" customHeight="1">
      <c r="A95" s="474" t="s">
        <v>14161</v>
      </c>
      <c r="B95" s="475" t="s">
        <v>14218</v>
      </c>
      <c r="C95" s="474" t="s">
        <v>3565</v>
      </c>
      <c r="D95" s="474" t="s">
        <v>1648</v>
      </c>
      <c r="E95" s="642" t="s">
        <v>14203</v>
      </c>
      <c r="F95" s="642"/>
      <c r="G95" s="476" t="s">
        <v>1</v>
      </c>
      <c r="H95" s="477">
        <v>1</v>
      </c>
      <c r="I95" s="478">
        <v>27.95</v>
      </c>
      <c r="J95" s="478">
        <v>27.95</v>
      </c>
    </row>
    <row r="96" spans="1:10" ht="24" customHeight="1">
      <c r="A96" s="479" t="s">
        <v>14165</v>
      </c>
      <c r="B96" s="480" t="s">
        <v>14204</v>
      </c>
      <c r="C96" s="479" t="s">
        <v>3565</v>
      </c>
      <c r="D96" s="479" t="s">
        <v>3330</v>
      </c>
      <c r="E96" s="641" t="s">
        <v>14167</v>
      </c>
      <c r="F96" s="641"/>
      <c r="G96" s="481" t="s">
        <v>463</v>
      </c>
      <c r="H96" s="482">
        <v>3.4000000000000002E-2</v>
      </c>
      <c r="I96" s="483">
        <v>18.72</v>
      </c>
      <c r="J96" s="483">
        <v>0.63</v>
      </c>
    </row>
    <row r="97" spans="1:10" ht="24" customHeight="1">
      <c r="A97" s="479" t="s">
        <v>14165</v>
      </c>
      <c r="B97" s="480" t="s">
        <v>14205</v>
      </c>
      <c r="C97" s="479" t="s">
        <v>3565</v>
      </c>
      <c r="D97" s="479" t="s">
        <v>3313</v>
      </c>
      <c r="E97" s="641" t="s">
        <v>14167</v>
      </c>
      <c r="F97" s="641"/>
      <c r="G97" s="481" t="s">
        <v>463</v>
      </c>
      <c r="H97" s="482">
        <v>3.4000000000000002E-2</v>
      </c>
      <c r="I97" s="483">
        <v>14.52</v>
      </c>
      <c r="J97" s="483">
        <v>0.49</v>
      </c>
    </row>
    <row r="98" spans="1:10" ht="24" customHeight="1">
      <c r="A98" s="487" t="s">
        <v>14180</v>
      </c>
      <c r="B98" s="488" t="s">
        <v>14206</v>
      </c>
      <c r="C98" s="487" t="s">
        <v>3565</v>
      </c>
      <c r="D98" s="487" t="s">
        <v>6474</v>
      </c>
      <c r="E98" s="638" t="s">
        <v>14182</v>
      </c>
      <c r="F98" s="638"/>
      <c r="G98" s="489" t="s">
        <v>53</v>
      </c>
      <c r="H98" s="490">
        <v>1.0999999999999999E-2</v>
      </c>
      <c r="I98" s="491">
        <v>2.19</v>
      </c>
      <c r="J98" s="491">
        <v>0.02</v>
      </c>
    </row>
    <row r="99" spans="1:10" ht="24" customHeight="1">
      <c r="A99" s="487" t="s">
        <v>14180</v>
      </c>
      <c r="B99" s="488" t="s">
        <v>14219</v>
      </c>
      <c r="C99" s="487" t="s">
        <v>3565</v>
      </c>
      <c r="D99" s="487" t="s">
        <v>8128</v>
      </c>
      <c r="E99" s="638" t="s">
        <v>14182</v>
      </c>
      <c r="F99" s="638"/>
      <c r="G99" s="489" t="s">
        <v>1</v>
      </c>
      <c r="H99" s="490">
        <v>1.0609999999999999</v>
      </c>
      <c r="I99" s="491">
        <v>25.27</v>
      </c>
      <c r="J99" s="491">
        <v>26.81</v>
      </c>
    </row>
    <row r="100" spans="1:10" ht="25.5">
      <c r="A100" s="484"/>
      <c r="B100" s="484"/>
      <c r="C100" s="484"/>
      <c r="D100" s="484"/>
      <c r="E100" s="484" t="s">
        <v>14171</v>
      </c>
      <c r="F100" s="485">
        <v>0.44372294372294374</v>
      </c>
      <c r="G100" s="484" t="s">
        <v>14172</v>
      </c>
      <c r="H100" s="485">
        <v>0.38</v>
      </c>
      <c r="I100" s="484" t="s">
        <v>14173</v>
      </c>
      <c r="J100" s="485">
        <v>0.82</v>
      </c>
    </row>
    <row r="101" spans="1:10" ht="15" thickBot="1">
      <c r="A101" s="484"/>
      <c r="B101" s="484"/>
      <c r="C101" s="484"/>
      <c r="D101" s="484"/>
      <c r="E101" s="484" t="s">
        <v>14174</v>
      </c>
      <c r="F101" s="485">
        <v>7.74</v>
      </c>
      <c r="G101" s="484"/>
      <c r="H101" s="639" t="s">
        <v>14175</v>
      </c>
      <c r="I101" s="639"/>
      <c r="J101" s="485">
        <v>35.69</v>
      </c>
    </row>
    <row r="102" spans="1:10" ht="0.95" customHeight="1" thickTop="1">
      <c r="A102" s="486"/>
      <c r="B102" s="486"/>
      <c r="C102" s="486"/>
      <c r="D102" s="486"/>
      <c r="E102" s="486"/>
      <c r="F102" s="486"/>
      <c r="G102" s="486"/>
      <c r="H102" s="486"/>
      <c r="I102" s="486"/>
      <c r="J102" s="486"/>
    </row>
    <row r="103" spans="1:10" ht="18" customHeight="1">
      <c r="A103" s="471" t="s">
        <v>14220</v>
      </c>
      <c r="B103" s="472" t="s">
        <v>14153</v>
      </c>
      <c r="C103" s="471" t="s">
        <v>14154</v>
      </c>
      <c r="D103" s="471" t="s">
        <v>14155</v>
      </c>
      <c r="E103" s="640" t="s">
        <v>14156</v>
      </c>
      <c r="F103" s="640"/>
      <c r="G103" s="473" t="s">
        <v>14157</v>
      </c>
      <c r="H103" s="472" t="s">
        <v>14158</v>
      </c>
      <c r="I103" s="472" t="s">
        <v>14159</v>
      </c>
      <c r="J103" s="472" t="s">
        <v>14160</v>
      </c>
    </row>
    <row r="104" spans="1:10" ht="24" customHeight="1">
      <c r="A104" s="474" t="s">
        <v>14161</v>
      </c>
      <c r="B104" s="475" t="s">
        <v>14221</v>
      </c>
      <c r="C104" s="474" t="s">
        <v>3565</v>
      </c>
      <c r="D104" s="474" t="s">
        <v>1649</v>
      </c>
      <c r="E104" s="642" t="s">
        <v>14203</v>
      </c>
      <c r="F104" s="642"/>
      <c r="G104" s="476" t="s">
        <v>1</v>
      </c>
      <c r="H104" s="477">
        <v>1</v>
      </c>
      <c r="I104" s="478">
        <v>46.32</v>
      </c>
      <c r="J104" s="478">
        <v>46.32</v>
      </c>
    </row>
    <row r="105" spans="1:10" ht="24" customHeight="1">
      <c r="A105" s="479" t="s">
        <v>14165</v>
      </c>
      <c r="B105" s="480" t="s">
        <v>14204</v>
      </c>
      <c r="C105" s="479" t="s">
        <v>3565</v>
      </c>
      <c r="D105" s="479" t="s">
        <v>3330</v>
      </c>
      <c r="E105" s="641" t="s">
        <v>14167</v>
      </c>
      <c r="F105" s="641"/>
      <c r="G105" s="481" t="s">
        <v>463</v>
      </c>
      <c r="H105" s="482">
        <v>4.2000000000000003E-2</v>
      </c>
      <c r="I105" s="483">
        <v>18.72</v>
      </c>
      <c r="J105" s="483">
        <v>0.78</v>
      </c>
    </row>
    <row r="106" spans="1:10" ht="24" customHeight="1">
      <c r="A106" s="479" t="s">
        <v>14165</v>
      </c>
      <c r="B106" s="480" t="s">
        <v>14205</v>
      </c>
      <c r="C106" s="479" t="s">
        <v>3565</v>
      </c>
      <c r="D106" s="479" t="s">
        <v>3313</v>
      </c>
      <c r="E106" s="641" t="s">
        <v>14167</v>
      </c>
      <c r="F106" s="641"/>
      <c r="G106" s="481" t="s">
        <v>463</v>
      </c>
      <c r="H106" s="482">
        <v>4.2000000000000003E-2</v>
      </c>
      <c r="I106" s="483">
        <v>14.52</v>
      </c>
      <c r="J106" s="483">
        <v>0.6</v>
      </c>
    </row>
    <row r="107" spans="1:10" ht="24" customHeight="1">
      <c r="A107" s="487" t="s">
        <v>14180</v>
      </c>
      <c r="B107" s="488" t="s">
        <v>14206</v>
      </c>
      <c r="C107" s="487" t="s">
        <v>3565</v>
      </c>
      <c r="D107" s="487" t="s">
        <v>6474</v>
      </c>
      <c r="E107" s="638" t="s">
        <v>14182</v>
      </c>
      <c r="F107" s="638"/>
      <c r="G107" s="489" t="s">
        <v>53</v>
      </c>
      <c r="H107" s="490">
        <v>1.4E-2</v>
      </c>
      <c r="I107" s="491">
        <v>2.19</v>
      </c>
      <c r="J107" s="491">
        <v>0.03</v>
      </c>
    </row>
    <row r="108" spans="1:10" ht="24" customHeight="1">
      <c r="A108" s="487" t="s">
        <v>14180</v>
      </c>
      <c r="B108" s="488" t="s">
        <v>14222</v>
      </c>
      <c r="C108" s="487" t="s">
        <v>3565</v>
      </c>
      <c r="D108" s="487" t="s">
        <v>8129</v>
      </c>
      <c r="E108" s="638" t="s">
        <v>14182</v>
      </c>
      <c r="F108" s="638"/>
      <c r="G108" s="489" t="s">
        <v>1</v>
      </c>
      <c r="H108" s="490">
        <v>1.0609999999999999</v>
      </c>
      <c r="I108" s="491">
        <v>42.33</v>
      </c>
      <c r="J108" s="491">
        <v>44.91</v>
      </c>
    </row>
    <row r="109" spans="1:10" ht="25.5">
      <c r="A109" s="484"/>
      <c r="B109" s="484"/>
      <c r="C109" s="484"/>
      <c r="D109" s="484"/>
      <c r="E109" s="484" t="s">
        <v>14171</v>
      </c>
      <c r="F109" s="485">
        <v>0.55194805194805197</v>
      </c>
      <c r="G109" s="484" t="s">
        <v>14172</v>
      </c>
      <c r="H109" s="485">
        <v>0.47</v>
      </c>
      <c r="I109" s="484" t="s">
        <v>14173</v>
      </c>
      <c r="J109" s="485">
        <v>1.02</v>
      </c>
    </row>
    <row r="110" spans="1:10" ht="15" thickBot="1">
      <c r="A110" s="484"/>
      <c r="B110" s="484"/>
      <c r="C110" s="484"/>
      <c r="D110" s="484"/>
      <c r="E110" s="484" t="s">
        <v>14174</v>
      </c>
      <c r="F110" s="485">
        <v>12.83</v>
      </c>
      <c r="G110" s="484"/>
      <c r="H110" s="639" t="s">
        <v>14175</v>
      </c>
      <c r="I110" s="639"/>
      <c r="J110" s="485">
        <v>59.15</v>
      </c>
    </row>
    <row r="111" spans="1:10" ht="0.95" customHeight="1" thickTop="1">
      <c r="A111" s="486"/>
      <c r="B111" s="486"/>
      <c r="C111" s="486"/>
      <c r="D111" s="486"/>
      <c r="E111" s="486"/>
      <c r="F111" s="486"/>
      <c r="G111" s="486"/>
      <c r="H111" s="486"/>
      <c r="I111" s="486"/>
      <c r="J111" s="486"/>
    </row>
    <row r="112" spans="1:10" ht="18" customHeight="1">
      <c r="A112" s="471" t="s">
        <v>14223</v>
      </c>
      <c r="B112" s="472" t="s">
        <v>14153</v>
      </c>
      <c r="C112" s="471" t="s">
        <v>14154</v>
      </c>
      <c r="D112" s="471" t="s">
        <v>14155</v>
      </c>
      <c r="E112" s="640" t="s">
        <v>14156</v>
      </c>
      <c r="F112" s="640"/>
      <c r="G112" s="473" t="s">
        <v>14157</v>
      </c>
      <c r="H112" s="472" t="s">
        <v>14158</v>
      </c>
      <c r="I112" s="472" t="s">
        <v>14159</v>
      </c>
      <c r="J112" s="472" t="s">
        <v>14160</v>
      </c>
    </row>
    <row r="113" spans="1:10" ht="24" customHeight="1">
      <c r="A113" s="474" t="s">
        <v>14161</v>
      </c>
      <c r="B113" s="475" t="s">
        <v>14224</v>
      </c>
      <c r="C113" s="474" t="s">
        <v>3565</v>
      </c>
      <c r="D113" s="474" t="s">
        <v>1650</v>
      </c>
      <c r="E113" s="642" t="s">
        <v>14203</v>
      </c>
      <c r="F113" s="642"/>
      <c r="G113" s="476" t="s">
        <v>1</v>
      </c>
      <c r="H113" s="477">
        <v>1</v>
      </c>
      <c r="I113" s="478">
        <v>57.69</v>
      </c>
      <c r="J113" s="478">
        <v>57.69</v>
      </c>
    </row>
    <row r="114" spans="1:10" ht="24" customHeight="1">
      <c r="A114" s="479" t="s">
        <v>14165</v>
      </c>
      <c r="B114" s="480" t="s">
        <v>14204</v>
      </c>
      <c r="C114" s="479" t="s">
        <v>3565</v>
      </c>
      <c r="D114" s="479" t="s">
        <v>3330</v>
      </c>
      <c r="E114" s="641" t="s">
        <v>14167</v>
      </c>
      <c r="F114" s="641"/>
      <c r="G114" s="481" t="s">
        <v>463</v>
      </c>
      <c r="H114" s="482">
        <v>4.7E-2</v>
      </c>
      <c r="I114" s="483">
        <v>18.72</v>
      </c>
      <c r="J114" s="483">
        <v>0.87</v>
      </c>
    </row>
    <row r="115" spans="1:10" ht="24" customHeight="1">
      <c r="A115" s="479" t="s">
        <v>14165</v>
      </c>
      <c r="B115" s="480" t="s">
        <v>14205</v>
      </c>
      <c r="C115" s="479" t="s">
        <v>3565</v>
      </c>
      <c r="D115" s="479" t="s">
        <v>3313</v>
      </c>
      <c r="E115" s="641" t="s">
        <v>14167</v>
      </c>
      <c r="F115" s="641"/>
      <c r="G115" s="481" t="s">
        <v>463</v>
      </c>
      <c r="H115" s="482">
        <v>4.7E-2</v>
      </c>
      <c r="I115" s="483">
        <v>14.52</v>
      </c>
      <c r="J115" s="483">
        <v>0.68</v>
      </c>
    </row>
    <row r="116" spans="1:10" ht="24" customHeight="1">
      <c r="A116" s="487" t="s">
        <v>14180</v>
      </c>
      <c r="B116" s="488" t="s">
        <v>14206</v>
      </c>
      <c r="C116" s="487" t="s">
        <v>3565</v>
      </c>
      <c r="D116" s="487" t="s">
        <v>6474</v>
      </c>
      <c r="E116" s="638" t="s">
        <v>14182</v>
      </c>
      <c r="F116" s="638"/>
      <c r="G116" s="489" t="s">
        <v>53</v>
      </c>
      <c r="H116" s="490">
        <v>1.6E-2</v>
      </c>
      <c r="I116" s="491">
        <v>2.19</v>
      </c>
      <c r="J116" s="491">
        <v>0.03</v>
      </c>
    </row>
    <row r="117" spans="1:10" ht="24" customHeight="1">
      <c r="A117" s="487" t="s">
        <v>14180</v>
      </c>
      <c r="B117" s="488" t="s">
        <v>14225</v>
      </c>
      <c r="C117" s="487" t="s">
        <v>3565</v>
      </c>
      <c r="D117" s="487" t="s">
        <v>8130</v>
      </c>
      <c r="E117" s="638" t="s">
        <v>14182</v>
      </c>
      <c r="F117" s="638"/>
      <c r="G117" s="489" t="s">
        <v>1</v>
      </c>
      <c r="H117" s="490">
        <v>1.0609999999999999</v>
      </c>
      <c r="I117" s="491">
        <v>52.89</v>
      </c>
      <c r="J117" s="491">
        <v>56.11</v>
      </c>
    </row>
    <row r="118" spans="1:10" ht="25.5">
      <c r="A118" s="484"/>
      <c r="B118" s="484"/>
      <c r="C118" s="484"/>
      <c r="D118" s="484"/>
      <c r="E118" s="484" t="s">
        <v>14171</v>
      </c>
      <c r="F118" s="485">
        <v>0.61688311688311692</v>
      </c>
      <c r="G118" s="484" t="s">
        <v>14172</v>
      </c>
      <c r="H118" s="485">
        <v>0.52</v>
      </c>
      <c r="I118" s="484" t="s">
        <v>14173</v>
      </c>
      <c r="J118" s="485">
        <v>1.1399999999999999</v>
      </c>
    </row>
    <row r="119" spans="1:10" ht="15" thickBot="1">
      <c r="A119" s="484"/>
      <c r="B119" s="484"/>
      <c r="C119" s="484"/>
      <c r="D119" s="484"/>
      <c r="E119" s="484" t="s">
        <v>14174</v>
      </c>
      <c r="F119" s="485">
        <v>15.98</v>
      </c>
      <c r="G119" s="484"/>
      <c r="H119" s="639" t="s">
        <v>14175</v>
      </c>
      <c r="I119" s="639"/>
      <c r="J119" s="485">
        <v>73.67</v>
      </c>
    </row>
    <row r="120" spans="1:10" ht="0.95" customHeight="1" thickTop="1">
      <c r="A120" s="486"/>
      <c r="B120" s="486"/>
      <c r="C120" s="486"/>
      <c r="D120" s="486"/>
      <c r="E120" s="486"/>
      <c r="F120" s="486"/>
      <c r="G120" s="486"/>
      <c r="H120" s="486"/>
      <c r="I120" s="486"/>
      <c r="J120" s="486"/>
    </row>
    <row r="121" spans="1:10" ht="18" customHeight="1">
      <c r="A121" s="471" t="s">
        <v>14226</v>
      </c>
      <c r="B121" s="472" t="s">
        <v>14153</v>
      </c>
      <c r="C121" s="471" t="s">
        <v>14154</v>
      </c>
      <c r="D121" s="471" t="s">
        <v>14155</v>
      </c>
      <c r="E121" s="640" t="s">
        <v>14156</v>
      </c>
      <c r="F121" s="640"/>
      <c r="G121" s="473" t="s">
        <v>14157</v>
      </c>
      <c r="H121" s="472" t="s">
        <v>14158</v>
      </c>
      <c r="I121" s="472" t="s">
        <v>14159</v>
      </c>
      <c r="J121" s="472" t="s">
        <v>14160</v>
      </c>
    </row>
    <row r="122" spans="1:10" ht="36" customHeight="1">
      <c r="A122" s="474" t="s">
        <v>14161</v>
      </c>
      <c r="B122" s="475" t="s">
        <v>14227</v>
      </c>
      <c r="C122" s="474" t="s">
        <v>3565</v>
      </c>
      <c r="D122" s="474" t="s">
        <v>1665</v>
      </c>
      <c r="E122" s="642" t="s">
        <v>14203</v>
      </c>
      <c r="F122" s="642"/>
      <c r="G122" s="476" t="s">
        <v>1</v>
      </c>
      <c r="H122" s="477">
        <v>1</v>
      </c>
      <c r="I122" s="478">
        <v>51.35</v>
      </c>
      <c r="J122" s="478">
        <v>51.35</v>
      </c>
    </row>
    <row r="123" spans="1:10" ht="24" customHeight="1">
      <c r="A123" s="479" t="s">
        <v>14165</v>
      </c>
      <c r="B123" s="480" t="s">
        <v>14204</v>
      </c>
      <c r="C123" s="479" t="s">
        <v>3565</v>
      </c>
      <c r="D123" s="479" t="s">
        <v>3330</v>
      </c>
      <c r="E123" s="641" t="s">
        <v>14167</v>
      </c>
      <c r="F123" s="641"/>
      <c r="G123" s="481" t="s">
        <v>463</v>
      </c>
      <c r="H123" s="482">
        <v>0.74</v>
      </c>
      <c r="I123" s="483">
        <v>18.72</v>
      </c>
      <c r="J123" s="483">
        <v>13.85</v>
      </c>
    </row>
    <row r="124" spans="1:10" ht="24" customHeight="1">
      <c r="A124" s="479" t="s">
        <v>14165</v>
      </c>
      <c r="B124" s="480" t="s">
        <v>14205</v>
      </c>
      <c r="C124" s="479" t="s">
        <v>3565</v>
      </c>
      <c r="D124" s="479" t="s">
        <v>3313</v>
      </c>
      <c r="E124" s="641" t="s">
        <v>14167</v>
      </c>
      <c r="F124" s="641"/>
      <c r="G124" s="481" t="s">
        <v>463</v>
      </c>
      <c r="H124" s="482">
        <v>0.74</v>
      </c>
      <c r="I124" s="483">
        <v>14.52</v>
      </c>
      <c r="J124" s="483">
        <v>10.74</v>
      </c>
    </row>
    <row r="125" spans="1:10" ht="24" customHeight="1">
      <c r="A125" s="487" t="s">
        <v>14180</v>
      </c>
      <c r="B125" s="488" t="s">
        <v>14228</v>
      </c>
      <c r="C125" s="487" t="s">
        <v>3565</v>
      </c>
      <c r="D125" s="487" t="s">
        <v>13721</v>
      </c>
      <c r="E125" s="638" t="s">
        <v>14182</v>
      </c>
      <c r="F125" s="638"/>
      <c r="G125" s="489" t="s">
        <v>53</v>
      </c>
      <c r="H125" s="490">
        <v>3.6299999999999999E-2</v>
      </c>
      <c r="I125" s="491">
        <v>69.17</v>
      </c>
      <c r="J125" s="491">
        <v>2.5099999999999998</v>
      </c>
    </row>
    <row r="126" spans="1:10" ht="24" customHeight="1">
      <c r="A126" s="487" t="s">
        <v>14180</v>
      </c>
      <c r="B126" s="488" t="s">
        <v>14206</v>
      </c>
      <c r="C126" s="487" t="s">
        <v>3565</v>
      </c>
      <c r="D126" s="487" t="s">
        <v>6474</v>
      </c>
      <c r="E126" s="638" t="s">
        <v>14182</v>
      </c>
      <c r="F126" s="638"/>
      <c r="G126" s="489" t="s">
        <v>53</v>
      </c>
      <c r="H126" s="490">
        <v>0.247</v>
      </c>
      <c r="I126" s="491">
        <v>2.19</v>
      </c>
      <c r="J126" s="491">
        <v>0.54</v>
      </c>
    </row>
    <row r="127" spans="1:10" ht="24" customHeight="1">
      <c r="A127" s="487" t="s">
        <v>14180</v>
      </c>
      <c r="B127" s="488" t="s">
        <v>14229</v>
      </c>
      <c r="C127" s="487" t="s">
        <v>3565</v>
      </c>
      <c r="D127" s="487" t="s">
        <v>14067</v>
      </c>
      <c r="E127" s="638" t="s">
        <v>14182</v>
      </c>
      <c r="F127" s="638"/>
      <c r="G127" s="489" t="s">
        <v>53</v>
      </c>
      <c r="H127" s="490">
        <v>5.9299999999999999E-2</v>
      </c>
      <c r="I127" s="491">
        <v>78.37</v>
      </c>
      <c r="J127" s="491">
        <v>4.6399999999999997</v>
      </c>
    </row>
    <row r="128" spans="1:10" ht="24" customHeight="1">
      <c r="A128" s="487" t="s">
        <v>14180</v>
      </c>
      <c r="B128" s="488" t="s">
        <v>14230</v>
      </c>
      <c r="C128" s="487" t="s">
        <v>3565</v>
      </c>
      <c r="D128" s="487" t="s">
        <v>8079</v>
      </c>
      <c r="E128" s="638" t="s">
        <v>14182</v>
      </c>
      <c r="F128" s="638"/>
      <c r="G128" s="489" t="s">
        <v>1</v>
      </c>
      <c r="H128" s="490">
        <v>1.05</v>
      </c>
      <c r="I128" s="491">
        <v>18.170000000000002</v>
      </c>
      <c r="J128" s="491">
        <v>19.07</v>
      </c>
    </row>
    <row r="129" spans="1:10" ht="25.5">
      <c r="A129" s="484"/>
      <c r="B129" s="484"/>
      <c r="C129" s="484"/>
      <c r="D129" s="484"/>
      <c r="E129" s="484" t="s">
        <v>14171</v>
      </c>
      <c r="F129" s="485">
        <v>9.8376623376623371</v>
      </c>
      <c r="G129" s="484" t="s">
        <v>14172</v>
      </c>
      <c r="H129" s="485">
        <v>8.34</v>
      </c>
      <c r="I129" s="484" t="s">
        <v>14173</v>
      </c>
      <c r="J129" s="485">
        <v>18.18</v>
      </c>
    </row>
    <row r="130" spans="1:10" ht="15" thickBot="1">
      <c r="A130" s="484"/>
      <c r="B130" s="484"/>
      <c r="C130" s="484"/>
      <c r="D130" s="484"/>
      <c r="E130" s="484" t="s">
        <v>14174</v>
      </c>
      <c r="F130" s="485">
        <v>14.22</v>
      </c>
      <c r="G130" s="484"/>
      <c r="H130" s="639" t="s">
        <v>14175</v>
      </c>
      <c r="I130" s="639"/>
      <c r="J130" s="485">
        <v>65.569999999999993</v>
      </c>
    </row>
    <row r="131" spans="1:10" ht="0.95" customHeight="1" thickTop="1">
      <c r="A131" s="486"/>
      <c r="B131" s="486"/>
      <c r="C131" s="486"/>
      <c r="D131" s="486"/>
      <c r="E131" s="486"/>
      <c r="F131" s="486"/>
      <c r="G131" s="486"/>
      <c r="H131" s="486"/>
      <c r="I131" s="486"/>
      <c r="J131" s="486"/>
    </row>
    <row r="132" spans="1:10" ht="18" customHeight="1">
      <c r="A132" s="471" t="s">
        <v>14231</v>
      </c>
      <c r="B132" s="472" t="s">
        <v>14153</v>
      </c>
      <c r="C132" s="471" t="s">
        <v>14154</v>
      </c>
      <c r="D132" s="471" t="s">
        <v>14155</v>
      </c>
      <c r="E132" s="640" t="s">
        <v>14156</v>
      </c>
      <c r="F132" s="640"/>
      <c r="G132" s="473" t="s">
        <v>14157</v>
      </c>
      <c r="H132" s="472" t="s">
        <v>14158</v>
      </c>
      <c r="I132" s="472" t="s">
        <v>14159</v>
      </c>
      <c r="J132" s="472" t="s">
        <v>14160</v>
      </c>
    </row>
    <row r="133" spans="1:10" ht="36" customHeight="1">
      <c r="A133" s="474" t="s">
        <v>14161</v>
      </c>
      <c r="B133" s="475" t="s">
        <v>14232</v>
      </c>
      <c r="C133" s="474" t="s">
        <v>3565</v>
      </c>
      <c r="D133" s="474" t="s">
        <v>1948</v>
      </c>
      <c r="E133" s="642" t="s">
        <v>14203</v>
      </c>
      <c r="F133" s="642"/>
      <c r="G133" s="476" t="s">
        <v>53</v>
      </c>
      <c r="H133" s="477">
        <v>1</v>
      </c>
      <c r="I133" s="478">
        <v>3.39</v>
      </c>
      <c r="J133" s="478">
        <v>3.39</v>
      </c>
    </row>
    <row r="134" spans="1:10" ht="24" customHeight="1">
      <c r="A134" s="479" t="s">
        <v>14165</v>
      </c>
      <c r="B134" s="480" t="s">
        <v>14204</v>
      </c>
      <c r="C134" s="479" t="s">
        <v>3565</v>
      </c>
      <c r="D134" s="479" t="s">
        <v>3330</v>
      </c>
      <c r="E134" s="641" t="s">
        <v>14167</v>
      </c>
      <c r="F134" s="641"/>
      <c r="G134" s="481" t="s">
        <v>463</v>
      </c>
      <c r="H134" s="482">
        <v>0.04</v>
      </c>
      <c r="I134" s="483">
        <v>18.72</v>
      </c>
      <c r="J134" s="483">
        <v>0.74</v>
      </c>
    </row>
    <row r="135" spans="1:10" ht="24" customHeight="1">
      <c r="A135" s="479" t="s">
        <v>14165</v>
      </c>
      <c r="B135" s="480" t="s">
        <v>14205</v>
      </c>
      <c r="C135" s="479" t="s">
        <v>3565</v>
      </c>
      <c r="D135" s="479" t="s">
        <v>3313</v>
      </c>
      <c r="E135" s="641" t="s">
        <v>14167</v>
      </c>
      <c r="F135" s="641"/>
      <c r="G135" s="481" t="s">
        <v>463</v>
      </c>
      <c r="H135" s="482">
        <v>0.04</v>
      </c>
      <c r="I135" s="483">
        <v>14.52</v>
      </c>
      <c r="J135" s="483">
        <v>0.57999999999999996</v>
      </c>
    </row>
    <row r="136" spans="1:10" ht="24" customHeight="1">
      <c r="A136" s="487" t="s">
        <v>14180</v>
      </c>
      <c r="B136" s="488" t="s">
        <v>14233</v>
      </c>
      <c r="C136" s="487" t="s">
        <v>3565</v>
      </c>
      <c r="D136" s="487" t="s">
        <v>4365</v>
      </c>
      <c r="E136" s="638" t="s">
        <v>14182</v>
      </c>
      <c r="F136" s="638"/>
      <c r="G136" s="489" t="s">
        <v>53</v>
      </c>
      <c r="H136" s="490">
        <v>1</v>
      </c>
      <c r="I136" s="491">
        <v>0.95</v>
      </c>
      <c r="J136" s="491">
        <v>0.95</v>
      </c>
    </row>
    <row r="137" spans="1:10" ht="24" customHeight="1">
      <c r="A137" s="487" t="s">
        <v>14180</v>
      </c>
      <c r="B137" s="488" t="s">
        <v>14228</v>
      </c>
      <c r="C137" s="487" t="s">
        <v>3565</v>
      </c>
      <c r="D137" s="487" t="s">
        <v>13721</v>
      </c>
      <c r="E137" s="638" t="s">
        <v>14182</v>
      </c>
      <c r="F137" s="638"/>
      <c r="G137" s="489" t="s">
        <v>53</v>
      </c>
      <c r="H137" s="490">
        <v>7.0000000000000001E-3</v>
      </c>
      <c r="I137" s="491">
        <v>69.17</v>
      </c>
      <c r="J137" s="491">
        <v>0.48</v>
      </c>
    </row>
    <row r="138" spans="1:10" ht="24" customHeight="1">
      <c r="A138" s="487" t="s">
        <v>14180</v>
      </c>
      <c r="B138" s="488" t="s">
        <v>14206</v>
      </c>
      <c r="C138" s="487" t="s">
        <v>3565</v>
      </c>
      <c r="D138" s="487" t="s">
        <v>6474</v>
      </c>
      <c r="E138" s="638" t="s">
        <v>14182</v>
      </c>
      <c r="F138" s="638"/>
      <c r="G138" s="489" t="s">
        <v>53</v>
      </c>
      <c r="H138" s="490">
        <v>1.2999999999999999E-2</v>
      </c>
      <c r="I138" s="491">
        <v>2.19</v>
      </c>
      <c r="J138" s="491">
        <v>0.02</v>
      </c>
    </row>
    <row r="139" spans="1:10" ht="24" customHeight="1">
      <c r="A139" s="487" t="s">
        <v>14180</v>
      </c>
      <c r="B139" s="488" t="s">
        <v>14229</v>
      </c>
      <c r="C139" s="487" t="s">
        <v>3565</v>
      </c>
      <c r="D139" s="487" t="s">
        <v>14067</v>
      </c>
      <c r="E139" s="638" t="s">
        <v>14182</v>
      </c>
      <c r="F139" s="638"/>
      <c r="G139" s="489" t="s">
        <v>53</v>
      </c>
      <c r="H139" s="490">
        <v>8.0000000000000002E-3</v>
      </c>
      <c r="I139" s="491">
        <v>78.37</v>
      </c>
      <c r="J139" s="491">
        <v>0.62</v>
      </c>
    </row>
    <row r="140" spans="1:10" ht="25.5">
      <c r="A140" s="484"/>
      <c r="B140" s="484"/>
      <c r="C140" s="484"/>
      <c r="D140" s="484"/>
      <c r="E140" s="484" t="s">
        <v>14171</v>
      </c>
      <c r="F140" s="485">
        <v>0.52489177489177485</v>
      </c>
      <c r="G140" s="484" t="s">
        <v>14172</v>
      </c>
      <c r="H140" s="485">
        <v>0.45</v>
      </c>
      <c r="I140" s="484" t="s">
        <v>14173</v>
      </c>
      <c r="J140" s="485">
        <v>0.97</v>
      </c>
    </row>
    <row r="141" spans="1:10" ht="15" thickBot="1">
      <c r="A141" s="484"/>
      <c r="B141" s="484"/>
      <c r="C141" s="484"/>
      <c r="D141" s="484"/>
      <c r="E141" s="484" t="s">
        <v>14174</v>
      </c>
      <c r="F141" s="485">
        <v>0.93</v>
      </c>
      <c r="G141" s="484"/>
      <c r="H141" s="639" t="s">
        <v>14175</v>
      </c>
      <c r="I141" s="639"/>
      <c r="J141" s="485">
        <v>4.32</v>
      </c>
    </row>
    <row r="142" spans="1:10" ht="0.95" customHeight="1" thickTop="1">
      <c r="A142" s="486"/>
      <c r="B142" s="486"/>
      <c r="C142" s="486"/>
      <c r="D142" s="486"/>
      <c r="E142" s="486"/>
      <c r="F142" s="486"/>
      <c r="G142" s="486"/>
      <c r="H142" s="486"/>
      <c r="I142" s="486"/>
      <c r="J142" s="486"/>
    </row>
    <row r="143" spans="1:10" ht="18" customHeight="1">
      <c r="A143" s="471" t="s">
        <v>14234</v>
      </c>
      <c r="B143" s="472" t="s">
        <v>14153</v>
      </c>
      <c r="C143" s="471" t="s">
        <v>14154</v>
      </c>
      <c r="D143" s="471" t="s">
        <v>14155</v>
      </c>
      <c r="E143" s="640" t="s">
        <v>14156</v>
      </c>
      <c r="F143" s="640"/>
      <c r="G143" s="473" t="s">
        <v>14157</v>
      </c>
      <c r="H143" s="472" t="s">
        <v>14158</v>
      </c>
      <c r="I143" s="472" t="s">
        <v>14159</v>
      </c>
      <c r="J143" s="472" t="s">
        <v>14160</v>
      </c>
    </row>
    <row r="144" spans="1:10" ht="36" customHeight="1">
      <c r="A144" s="474" t="s">
        <v>14161</v>
      </c>
      <c r="B144" s="475" t="s">
        <v>14235</v>
      </c>
      <c r="C144" s="474" t="s">
        <v>3565</v>
      </c>
      <c r="D144" s="474" t="s">
        <v>1961</v>
      </c>
      <c r="E144" s="642" t="s">
        <v>14203</v>
      </c>
      <c r="F144" s="642"/>
      <c r="G144" s="476" t="s">
        <v>53</v>
      </c>
      <c r="H144" s="477">
        <v>1</v>
      </c>
      <c r="I144" s="478">
        <v>5.09</v>
      </c>
      <c r="J144" s="478">
        <v>5.09</v>
      </c>
    </row>
    <row r="145" spans="1:10" ht="24" customHeight="1">
      <c r="A145" s="479" t="s">
        <v>14165</v>
      </c>
      <c r="B145" s="480" t="s">
        <v>14204</v>
      </c>
      <c r="C145" s="479" t="s">
        <v>3565</v>
      </c>
      <c r="D145" s="479" t="s">
        <v>3330</v>
      </c>
      <c r="E145" s="641" t="s">
        <v>14167</v>
      </c>
      <c r="F145" s="641"/>
      <c r="G145" s="481" t="s">
        <v>463</v>
      </c>
      <c r="H145" s="482">
        <v>4.9000000000000002E-2</v>
      </c>
      <c r="I145" s="483">
        <v>18.72</v>
      </c>
      <c r="J145" s="483">
        <v>0.91</v>
      </c>
    </row>
    <row r="146" spans="1:10" ht="24" customHeight="1">
      <c r="A146" s="479" t="s">
        <v>14165</v>
      </c>
      <c r="B146" s="480" t="s">
        <v>14205</v>
      </c>
      <c r="C146" s="479" t="s">
        <v>3565</v>
      </c>
      <c r="D146" s="479" t="s">
        <v>3313</v>
      </c>
      <c r="E146" s="641" t="s">
        <v>14167</v>
      </c>
      <c r="F146" s="641"/>
      <c r="G146" s="481" t="s">
        <v>463</v>
      </c>
      <c r="H146" s="482">
        <v>4.9000000000000002E-2</v>
      </c>
      <c r="I146" s="483">
        <v>14.52</v>
      </c>
      <c r="J146" s="483">
        <v>0.71</v>
      </c>
    </row>
    <row r="147" spans="1:10" ht="24" customHeight="1">
      <c r="A147" s="487" t="s">
        <v>14180</v>
      </c>
      <c r="B147" s="488" t="s">
        <v>14236</v>
      </c>
      <c r="C147" s="487" t="s">
        <v>3565</v>
      </c>
      <c r="D147" s="487" t="s">
        <v>4366</v>
      </c>
      <c r="E147" s="638" t="s">
        <v>14182</v>
      </c>
      <c r="F147" s="638"/>
      <c r="G147" s="489" t="s">
        <v>53</v>
      </c>
      <c r="H147" s="490">
        <v>1</v>
      </c>
      <c r="I147" s="491">
        <v>1.96</v>
      </c>
      <c r="J147" s="491">
        <v>1.96</v>
      </c>
    </row>
    <row r="148" spans="1:10" ht="24" customHeight="1">
      <c r="A148" s="487" t="s">
        <v>14180</v>
      </c>
      <c r="B148" s="488" t="s">
        <v>14228</v>
      </c>
      <c r="C148" s="487" t="s">
        <v>3565</v>
      </c>
      <c r="D148" s="487" t="s">
        <v>13721</v>
      </c>
      <c r="E148" s="638" t="s">
        <v>14182</v>
      </c>
      <c r="F148" s="638"/>
      <c r="G148" s="489" t="s">
        <v>53</v>
      </c>
      <c r="H148" s="490">
        <v>8.9999999999999993E-3</v>
      </c>
      <c r="I148" s="491">
        <v>69.17</v>
      </c>
      <c r="J148" s="491">
        <v>0.62</v>
      </c>
    </row>
    <row r="149" spans="1:10" ht="24" customHeight="1">
      <c r="A149" s="487" t="s">
        <v>14180</v>
      </c>
      <c r="B149" s="488" t="s">
        <v>14206</v>
      </c>
      <c r="C149" s="487" t="s">
        <v>3565</v>
      </c>
      <c r="D149" s="487" t="s">
        <v>6474</v>
      </c>
      <c r="E149" s="638" t="s">
        <v>14182</v>
      </c>
      <c r="F149" s="638"/>
      <c r="G149" s="489" t="s">
        <v>53</v>
      </c>
      <c r="H149" s="490">
        <v>1.7000000000000001E-2</v>
      </c>
      <c r="I149" s="491">
        <v>2.19</v>
      </c>
      <c r="J149" s="491">
        <v>0.03</v>
      </c>
    </row>
    <row r="150" spans="1:10" ht="24" customHeight="1">
      <c r="A150" s="487" t="s">
        <v>14180</v>
      </c>
      <c r="B150" s="488" t="s">
        <v>14229</v>
      </c>
      <c r="C150" s="487" t="s">
        <v>3565</v>
      </c>
      <c r="D150" s="487" t="s">
        <v>14067</v>
      </c>
      <c r="E150" s="638" t="s">
        <v>14182</v>
      </c>
      <c r="F150" s="638"/>
      <c r="G150" s="489" t="s">
        <v>53</v>
      </c>
      <c r="H150" s="490">
        <v>1.0999999999999999E-2</v>
      </c>
      <c r="I150" s="491">
        <v>78.37</v>
      </c>
      <c r="J150" s="491">
        <v>0.86</v>
      </c>
    </row>
    <row r="151" spans="1:10" ht="25.5">
      <c r="A151" s="484"/>
      <c r="B151" s="484"/>
      <c r="C151" s="484"/>
      <c r="D151" s="484"/>
      <c r="E151" s="484" t="s">
        <v>14171</v>
      </c>
      <c r="F151" s="485">
        <v>0.64393939393939392</v>
      </c>
      <c r="G151" s="484" t="s">
        <v>14172</v>
      </c>
      <c r="H151" s="485">
        <v>0.55000000000000004</v>
      </c>
      <c r="I151" s="484" t="s">
        <v>14173</v>
      </c>
      <c r="J151" s="485">
        <v>1.19</v>
      </c>
    </row>
    <row r="152" spans="1:10" ht="15" thickBot="1">
      <c r="A152" s="484"/>
      <c r="B152" s="484"/>
      <c r="C152" s="484"/>
      <c r="D152" s="484"/>
      <c r="E152" s="484" t="s">
        <v>14174</v>
      </c>
      <c r="F152" s="485">
        <v>1.4</v>
      </c>
      <c r="G152" s="484"/>
      <c r="H152" s="639" t="s">
        <v>14175</v>
      </c>
      <c r="I152" s="639"/>
      <c r="J152" s="485">
        <v>6.49</v>
      </c>
    </row>
    <row r="153" spans="1:10" ht="0.95" customHeight="1" thickTop="1">
      <c r="A153" s="486"/>
      <c r="B153" s="486"/>
      <c r="C153" s="486"/>
      <c r="D153" s="486"/>
      <c r="E153" s="486"/>
      <c r="F153" s="486"/>
      <c r="G153" s="486"/>
      <c r="H153" s="486"/>
      <c r="I153" s="486"/>
      <c r="J153" s="486"/>
    </row>
    <row r="154" spans="1:10" ht="18" customHeight="1">
      <c r="A154" s="471" t="s">
        <v>14237</v>
      </c>
      <c r="B154" s="472" t="s">
        <v>14153</v>
      </c>
      <c r="C154" s="471" t="s">
        <v>14154</v>
      </c>
      <c r="D154" s="471" t="s">
        <v>14155</v>
      </c>
      <c r="E154" s="640" t="s">
        <v>14156</v>
      </c>
      <c r="F154" s="640"/>
      <c r="G154" s="473" t="s">
        <v>14157</v>
      </c>
      <c r="H154" s="472" t="s">
        <v>14158</v>
      </c>
      <c r="I154" s="472" t="s">
        <v>14159</v>
      </c>
      <c r="J154" s="472" t="s">
        <v>14160</v>
      </c>
    </row>
    <row r="155" spans="1:10" ht="48" customHeight="1">
      <c r="A155" s="474" t="s">
        <v>14161</v>
      </c>
      <c r="B155" s="475" t="s">
        <v>14238</v>
      </c>
      <c r="C155" s="474" t="s">
        <v>3565</v>
      </c>
      <c r="D155" s="474" t="s">
        <v>1998</v>
      </c>
      <c r="E155" s="642" t="s">
        <v>14203</v>
      </c>
      <c r="F155" s="642"/>
      <c r="G155" s="476" t="s">
        <v>53</v>
      </c>
      <c r="H155" s="477">
        <v>1</v>
      </c>
      <c r="I155" s="478">
        <v>10.15</v>
      </c>
      <c r="J155" s="478">
        <v>10.15</v>
      </c>
    </row>
    <row r="156" spans="1:10" ht="24" customHeight="1">
      <c r="A156" s="479" t="s">
        <v>14165</v>
      </c>
      <c r="B156" s="480" t="s">
        <v>14204</v>
      </c>
      <c r="C156" s="479" t="s">
        <v>3565</v>
      </c>
      <c r="D156" s="479" t="s">
        <v>3330</v>
      </c>
      <c r="E156" s="641" t="s">
        <v>14167</v>
      </c>
      <c r="F156" s="641"/>
      <c r="G156" s="481" t="s">
        <v>463</v>
      </c>
      <c r="H156" s="482">
        <v>7.1999999999999995E-2</v>
      </c>
      <c r="I156" s="483">
        <v>18.72</v>
      </c>
      <c r="J156" s="483">
        <v>1.34</v>
      </c>
    </row>
    <row r="157" spans="1:10" ht="24" customHeight="1">
      <c r="A157" s="479" t="s">
        <v>14165</v>
      </c>
      <c r="B157" s="480" t="s">
        <v>14205</v>
      </c>
      <c r="C157" s="479" t="s">
        <v>3565</v>
      </c>
      <c r="D157" s="479" t="s">
        <v>3313</v>
      </c>
      <c r="E157" s="641" t="s">
        <v>14167</v>
      </c>
      <c r="F157" s="641"/>
      <c r="G157" s="481" t="s">
        <v>463</v>
      </c>
      <c r="H157" s="482">
        <v>7.1999999999999995E-2</v>
      </c>
      <c r="I157" s="483">
        <v>14.52</v>
      </c>
      <c r="J157" s="483">
        <v>1.04</v>
      </c>
    </row>
    <row r="158" spans="1:10" ht="24" customHeight="1">
      <c r="A158" s="487" t="s">
        <v>14180</v>
      </c>
      <c r="B158" s="488" t="s">
        <v>14239</v>
      </c>
      <c r="C158" s="487" t="s">
        <v>3565</v>
      </c>
      <c r="D158" s="487" t="s">
        <v>4370</v>
      </c>
      <c r="E158" s="638" t="s">
        <v>14182</v>
      </c>
      <c r="F158" s="638"/>
      <c r="G158" s="489" t="s">
        <v>53</v>
      </c>
      <c r="H158" s="490">
        <v>1</v>
      </c>
      <c r="I158" s="491">
        <v>4.76</v>
      </c>
      <c r="J158" s="491">
        <v>4.76</v>
      </c>
    </row>
    <row r="159" spans="1:10" ht="24" customHeight="1">
      <c r="A159" s="487" t="s">
        <v>14180</v>
      </c>
      <c r="B159" s="488" t="s">
        <v>14228</v>
      </c>
      <c r="C159" s="487" t="s">
        <v>3565</v>
      </c>
      <c r="D159" s="487" t="s">
        <v>13721</v>
      </c>
      <c r="E159" s="638" t="s">
        <v>14182</v>
      </c>
      <c r="F159" s="638"/>
      <c r="G159" s="489" t="s">
        <v>53</v>
      </c>
      <c r="H159" s="490">
        <v>1.7999999999999999E-2</v>
      </c>
      <c r="I159" s="491">
        <v>69.17</v>
      </c>
      <c r="J159" s="491">
        <v>1.24</v>
      </c>
    </row>
    <row r="160" spans="1:10" ht="24" customHeight="1">
      <c r="A160" s="487" t="s">
        <v>14180</v>
      </c>
      <c r="B160" s="488" t="s">
        <v>14206</v>
      </c>
      <c r="C160" s="487" t="s">
        <v>3565</v>
      </c>
      <c r="D160" s="487" t="s">
        <v>6474</v>
      </c>
      <c r="E160" s="638" t="s">
        <v>14182</v>
      </c>
      <c r="F160" s="638"/>
      <c r="G160" s="489" t="s">
        <v>53</v>
      </c>
      <c r="H160" s="490">
        <v>2.4E-2</v>
      </c>
      <c r="I160" s="491">
        <v>2.19</v>
      </c>
      <c r="J160" s="491">
        <v>0.05</v>
      </c>
    </row>
    <row r="161" spans="1:10" ht="24" customHeight="1">
      <c r="A161" s="487" t="s">
        <v>14180</v>
      </c>
      <c r="B161" s="488" t="s">
        <v>14229</v>
      </c>
      <c r="C161" s="487" t="s">
        <v>3565</v>
      </c>
      <c r="D161" s="487" t="s">
        <v>14067</v>
      </c>
      <c r="E161" s="638" t="s">
        <v>14182</v>
      </c>
      <c r="F161" s="638"/>
      <c r="G161" s="489" t="s">
        <v>53</v>
      </c>
      <c r="H161" s="490">
        <v>2.1999999999999999E-2</v>
      </c>
      <c r="I161" s="491">
        <v>78.37</v>
      </c>
      <c r="J161" s="491">
        <v>1.72</v>
      </c>
    </row>
    <row r="162" spans="1:10" ht="25.5">
      <c r="A162" s="484"/>
      <c r="B162" s="484"/>
      <c r="C162" s="484"/>
      <c r="D162" s="484"/>
      <c r="E162" s="484" t="s">
        <v>14171</v>
      </c>
      <c r="F162" s="485">
        <v>0.95238095238095233</v>
      </c>
      <c r="G162" s="484" t="s">
        <v>14172</v>
      </c>
      <c r="H162" s="485">
        <v>0.81</v>
      </c>
      <c r="I162" s="484" t="s">
        <v>14173</v>
      </c>
      <c r="J162" s="485">
        <v>1.76</v>
      </c>
    </row>
    <row r="163" spans="1:10" ht="15" thickBot="1">
      <c r="A163" s="484"/>
      <c r="B163" s="484"/>
      <c r="C163" s="484"/>
      <c r="D163" s="484"/>
      <c r="E163" s="484" t="s">
        <v>14174</v>
      </c>
      <c r="F163" s="485">
        <v>2.81</v>
      </c>
      <c r="G163" s="484"/>
      <c r="H163" s="639" t="s">
        <v>14175</v>
      </c>
      <c r="I163" s="639"/>
      <c r="J163" s="485">
        <v>12.96</v>
      </c>
    </row>
    <row r="164" spans="1:10" ht="0.95" customHeight="1" thickTop="1">
      <c r="A164" s="486"/>
      <c r="B164" s="486"/>
      <c r="C164" s="486"/>
      <c r="D164" s="486"/>
      <c r="E164" s="486"/>
      <c r="F164" s="486"/>
      <c r="G164" s="486"/>
      <c r="H164" s="486"/>
      <c r="I164" s="486"/>
      <c r="J164" s="486"/>
    </row>
    <row r="165" spans="1:10" ht="18" customHeight="1">
      <c r="A165" s="471" t="s">
        <v>14240</v>
      </c>
      <c r="B165" s="472" t="s">
        <v>14153</v>
      </c>
      <c r="C165" s="471" t="s">
        <v>14154</v>
      </c>
      <c r="D165" s="471" t="s">
        <v>14155</v>
      </c>
      <c r="E165" s="640" t="s">
        <v>14156</v>
      </c>
      <c r="F165" s="640"/>
      <c r="G165" s="473" t="s">
        <v>14157</v>
      </c>
      <c r="H165" s="472" t="s">
        <v>14158</v>
      </c>
      <c r="I165" s="472" t="s">
        <v>14159</v>
      </c>
      <c r="J165" s="472" t="s">
        <v>14160</v>
      </c>
    </row>
    <row r="166" spans="1:10" ht="36" customHeight="1">
      <c r="A166" s="474" t="s">
        <v>14161</v>
      </c>
      <c r="B166" s="475" t="s">
        <v>14241</v>
      </c>
      <c r="C166" s="474" t="s">
        <v>3565</v>
      </c>
      <c r="D166" s="474" t="s">
        <v>2005</v>
      </c>
      <c r="E166" s="642" t="s">
        <v>14203</v>
      </c>
      <c r="F166" s="642"/>
      <c r="G166" s="476" t="s">
        <v>53</v>
      </c>
      <c r="H166" s="477">
        <v>1</v>
      </c>
      <c r="I166" s="478">
        <v>19.809999999999999</v>
      </c>
      <c r="J166" s="478">
        <v>19.809999999999999</v>
      </c>
    </row>
    <row r="167" spans="1:10" ht="24" customHeight="1">
      <c r="A167" s="479" t="s">
        <v>14165</v>
      </c>
      <c r="B167" s="480" t="s">
        <v>14204</v>
      </c>
      <c r="C167" s="479" t="s">
        <v>3565</v>
      </c>
      <c r="D167" s="479" t="s">
        <v>3330</v>
      </c>
      <c r="E167" s="641" t="s">
        <v>14167</v>
      </c>
      <c r="F167" s="641"/>
      <c r="G167" s="481" t="s">
        <v>463</v>
      </c>
      <c r="H167" s="482">
        <v>8.5000000000000006E-2</v>
      </c>
      <c r="I167" s="483">
        <v>18.72</v>
      </c>
      <c r="J167" s="483">
        <v>1.59</v>
      </c>
    </row>
    <row r="168" spans="1:10" ht="24" customHeight="1">
      <c r="A168" s="479" t="s">
        <v>14165</v>
      </c>
      <c r="B168" s="480" t="s">
        <v>14205</v>
      </c>
      <c r="C168" s="479" t="s">
        <v>3565</v>
      </c>
      <c r="D168" s="479" t="s">
        <v>3313</v>
      </c>
      <c r="E168" s="641" t="s">
        <v>14167</v>
      </c>
      <c r="F168" s="641"/>
      <c r="G168" s="481" t="s">
        <v>463</v>
      </c>
      <c r="H168" s="482">
        <v>8.5000000000000006E-2</v>
      </c>
      <c r="I168" s="483">
        <v>14.52</v>
      </c>
      <c r="J168" s="483">
        <v>1.23</v>
      </c>
    </row>
    <row r="169" spans="1:10" ht="24" customHeight="1">
      <c r="A169" s="487" t="s">
        <v>14180</v>
      </c>
      <c r="B169" s="488" t="s">
        <v>14242</v>
      </c>
      <c r="C169" s="487" t="s">
        <v>3565</v>
      </c>
      <c r="D169" s="487" t="s">
        <v>4371</v>
      </c>
      <c r="E169" s="638" t="s">
        <v>14182</v>
      </c>
      <c r="F169" s="638"/>
      <c r="G169" s="489" t="s">
        <v>53</v>
      </c>
      <c r="H169" s="490">
        <v>1</v>
      </c>
      <c r="I169" s="491">
        <v>12.92</v>
      </c>
      <c r="J169" s="491">
        <v>12.92</v>
      </c>
    </row>
    <row r="170" spans="1:10" ht="24" customHeight="1">
      <c r="A170" s="487" t="s">
        <v>14180</v>
      </c>
      <c r="B170" s="488" t="s">
        <v>14228</v>
      </c>
      <c r="C170" s="487" t="s">
        <v>3565</v>
      </c>
      <c r="D170" s="487" t="s">
        <v>13721</v>
      </c>
      <c r="E170" s="638" t="s">
        <v>14182</v>
      </c>
      <c r="F170" s="638"/>
      <c r="G170" s="489" t="s">
        <v>53</v>
      </c>
      <c r="H170" s="490">
        <v>2.4E-2</v>
      </c>
      <c r="I170" s="491">
        <v>69.17</v>
      </c>
      <c r="J170" s="491">
        <v>1.66</v>
      </c>
    </row>
    <row r="171" spans="1:10" ht="24" customHeight="1">
      <c r="A171" s="487" t="s">
        <v>14180</v>
      </c>
      <c r="B171" s="488" t="s">
        <v>14206</v>
      </c>
      <c r="C171" s="487" t="s">
        <v>3565</v>
      </c>
      <c r="D171" s="487" t="s">
        <v>6474</v>
      </c>
      <c r="E171" s="638" t="s">
        <v>14182</v>
      </c>
      <c r="F171" s="638"/>
      <c r="G171" s="489" t="s">
        <v>53</v>
      </c>
      <c r="H171" s="490">
        <v>2.8000000000000001E-2</v>
      </c>
      <c r="I171" s="491">
        <v>2.19</v>
      </c>
      <c r="J171" s="491">
        <v>0.06</v>
      </c>
    </row>
    <row r="172" spans="1:10" ht="24" customHeight="1">
      <c r="A172" s="487" t="s">
        <v>14180</v>
      </c>
      <c r="B172" s="488" t="s">
        <v>14229</v>
      </c>
      <c r="C172" s="487" t="s">
        <v>3565</v>
      </c>
      <c r="D172" s="487" t="s">
        <v>14067</v>
      </c>
      <c r="E172" s="638" t="s">
        <v>14182</v>
      </c>
      <c r="F172" s="638"/>
      <c r="G172" s="489" t="s">
        <v>53</v>
      </c>
      <c r="H172" s="490">
        <v>0.03</v>
      </c>
      <c r="I172" s="491">
        <v>78.37</v>
      </c>
      <c r="J172" s="491">
        <v>2.35</v>
      </c>
    </row>
    <row r="173" spans="1:10" ht="25.5">
      <c r="A173" s="484"/>
      <c r="B173" s="484"/>
      <c r="C173" s="484"/>
      <c r="D173" s="484"/>
      <c r="E173" s="484" t="s">
        <v>14171</v>
      </c>
      <c r="F173" s="485">
        <v>1.1255411255411256</v>
      </c>
      <c r="G173" s="484" t="s">
        <v>14172</v>
      </c>
      <c r="H173" s="485">
        <v>0.95</v>
      </c>
      <c r="I173" s="484" t="s">
        <v>14173</v>
      </c>
      <c r="J173" s="485">
        <v>2.08</v>
      </c>
    </row>
    <row r="174" spans="1:10" ht="15" thickBot="1">
      <c r="A174" s="484"/>
      <c r="B174" s="484"/>
      <c r="C174" s="484"/>
      <c r="D174" s="484"/>
      <c r="E174" s="484" t="s">
        <v>14174</v>
      </c>
      <c r="F174" s="485">
        <v>5.48</v>
      </c>
      <c r="G174" s="484"/>
      <c r="H174" s="639" t="s">
        <v>14175</v>
      </c>
      <c r="I174" s="639"/>
      <c r="J174" s="485">
        <v>25.29</v>
      </c>
    </row>
    <row r="175" spans="1:10" ht="0.95" customHeight="1" thickTop="1">
      <c r="A175" s="486"/>
      <c r="B175" s="486"/>
      <c r="C175" s="486"/>
      <c r="D175" s="486"/>
      <c r="E175" s="486"/>
      <c r="F175" s="486"/>
      <c r="G175" s="486"/>
      <c r="H175" s="486"/>
      <c r="I175" s="486"/>
      <c r="J175" s="486"/>
    </row>
    <row r="176" spans="1:10" ht="18" customHeight="1">
      <c r="A176" s="471" t="s">
        <v>14243</v>
      </c>
      <c r="B176" s="472" t="s">
        <v>14153</v>
      </c>
      <c r="C176" s="471" t="s">
        <v>14154</v>
      </c>
      <c r="D176" s="471" t="s">
        <v>14155</v>
      </c>
      <c r="E176" s="640" t="s">
        <v>14156</v>
      </c>
      <c r="F176" s="640"/>
      <c r="G176" s="473" t="s">
        <v>14157</v>
      </c>
      <c r="H176" s="472" t="s">
        <v>14158</v>
      </c>
      <c r="I176" s="472" t="s">
        <v>14159</v>
      </c>
      <c r="J176" s="472" t="s">
        <v>14160</v>
      </c>
    </row>
    <row r="177" spans="1:10" ht="48" customHeight="1">
      <c r="A177" s="474" t="s">
        <v>14161</v>
      </c>
      <c r="B177" s="475" t="s">
        <v>14244</v>
      </c>
      <c r="C177" s="474" t="s">
        <v>3565</v>
      </c>
      <c r="D177" s="474" t="s">
        <v>2008</v>
      </c>
      <c r="E177" s="642" t="s">
        <v>14203</v>
      </c>
      <c r="F177" s="642"/>
      <c r="G177" s="476" t="s">
        <v>53</v>
      </c>
      <c r="H177" s="477">
        <v>1</v>
      </c>
      <c r="I177" s="478">
        <v>29.14</v>
      </c>
      <c r="J177" s="478">
        <v>29.14</v>
      </c>
    </row>
    <row r="178" spans="1:10" ht="24" customHeight="1">
      <c r="A178" s="479" t="s">
        <v>14165</v>
      </c>
      <c r="B178" s="480" t="s">
        <v>14204</v>
      </c>
      <c r="C178" s="479" t="s">
        <v>3565</v>
      </c>
      <c r="D178" s="479" t="s">
        <v>3330</v>
      </c>
      <c r="E178" s="641" t="s">
        <v>14167</v>
      </c>
      <c r="F178" s="641"/>
      <c r="G178" s="481" t="s">
        <v>463</v>
      </c>
      <c r="H178" s="482">
        <v>0.104</v>
      </c>
      <c r="I178" s="483">
        <v>18.72</v>
      </c>
      <c r="J178" s="483">
        <v>1.94</v>
      </c>
    </row>
    <row r="179" spans="1:10" ht="24" customHeight="1">
      <c r="A179" s="479" t="s">
        <v>14165</v>
      </c>
      <c r="B179" s="480" t="s">
        <v>14205</v>
      </c>
      <c r="C179" s="479" t="s">
        <v>3565</v>
      </c>
      <c r="D179" s="479" t="s">
        <v>3313</v>
      </c>
      <c r="E179" s="641" t="s">
        <v>14167</v>
      </c>
      <c r="F179" s="641"/>
      <c r="G179" s="481" t="s">
        <v>463</v>
      </c>
      <c r="H179" s="482">
        <v>0.104</v>
      </c>
      <c r="I179" s="483">
        <v>14.52</v>
      </c>
      <c r="J179" s="483">
        <v>1.51</v>
      </c>
    </row>
    <row r="180" spans="1:10" ht="24" customHeight="1">
      <c r="A180" s="487" t="s">
        <v>14180</v>
      </c>
      <c r="B180" s="488" t="s">
        <v>14245</v>
      </c>
      <c r="C180" s="487" t="s">
        <v>3565</v>
      </c>
      <c r="D180" s="487" t="s">
        <v>4372</v>
      </c>
      <c r="E180" s="638" t="s">
        <v>14182</v>
      </c>
      <c r="F180" s="638"/>
      <c r="G180" s="489" t="s">
        <v>53</v>
      </c>
      <c r="H180" s="490">
        <v>1</v>
      </c>
      <c r="I180" s="491">
        <v>18.79</v>
      </c>
      <c r="J180" s="491">
        <v>18.79</v>
      </c>
    </row>
    <row r="181" spans="1:10" ht="24" customHeight="1">
      <c r="A181" s="487" t="s">
        <v>14180</v>
      </c>
      <c r="B181" s="488" t="s">
        <v>14228</v>
      </c>
      <c r="C181" s="487" t="s">
        <v>3565</v>
      </c>
      <c r="D181" s="487" t="s">
        <v>13721</v>
      </c>
      <c r="E181" s="638" t="s">
        <v>14182</v>
      </c>
      <c r="F181" s="638"/>
      <c r="G181" s="489" t="s">
        <v>53</v>
      </c>
      <c r="H181" s="490">
        <v>0.04</v>
      </c>
      <c r="I181" s="491">
        <v>69.17</v>
      </c>
      <c r="J181" s="491">
        <v>2.76</v>
      </c>
    </row>
    <row r="182" spans="1:10" ht="24" customHeight="1">
      <c r="A182" s="487" t="s">
        <v>14180</v>
      </c>
      <c r="B182" s="488" t="s">
        <v>14206</v>
      </c>
      <c r="C182" s="487" t="s">
        <v>3565</v>
      </c>
      <c r="D182" s="487" t="s">
        <v>6474</v>
      </c>
      <c r="E182" s="638" t="s">
        <v>14182</v>
      </c>
      <c r="F182" s="638"/>
      <c r="G182" s="489" t="s">
        <v>53</v>
      </c>
      <c r="H182" s="490">
        <v>3.5000000000000003E-2</v>
      </c>
      <c r="I182" s="491">
        <v>2.19</v>
      </c>
      <c r="J182" s="491">
        <v>7.0000000000000007E-2</v>
      </c>
    </row>
    <row r="183" spans="1:10" ht="24" customHeight="1">
      <c r="A183" s="487" t="s">
        <v>14180</v>
      </c>
      <c r="B183" s="488" t="s">
        <v>14229</v>
      </c>
      <c r="C183" s="487" t="s">
        <v>3565</v>
      </c>
      <c r="D183" s="487" t="s">
        <v>14067</v>
      </c>
      <c r="E183" s="638" t="s">
        <v>14182</v>
      </c>
      <c r="F183" s="638"/>
      <c r="G183" s="489" t="s">
        <v>53</v>
      </c>
      <c r="H183" s="490">
        <v>5.1999999999999998E-2</v>
      </c>
      <c r="I183" s="491">
        <v>78.37</v>
      </c>
      <c r="J183" s="491">
        <v>4.07</v>
      </c>
    </row>
    <row r="184" spans="1:10" ht="25.5">
      <c r="A184" s="484"/>
      <c r="B184" s="484"/>
      <c r="C184" s="484"/>
      <c r="D184" s="484"/>
      <c r="E184" s="484" t="s">
        <v>14171</v>
      </c>
      <c r="F184" s="485">
        <v>1.3744588744588744</v>
      </c>
      <c r="G184" s="484" t="s">
        <v>14172</v>
      </c>
      <c r="H184" s="485">
        <v>1.17</v>
      </c>
      <c r="I184" s="484" t="s">
        <v>14173</v>
      </c>
      <c r="J184" s="485">
        <v>2.54</v>
      </c>
    </row>
    <row r="185" spans="1:10" ht="15" thickBot="1">
      <c r="A185" s="484"/>
      <c r="B185" s="484"/>
      <c r="C185" s="484"/>
      <c r="D185" s="484"/>
      <c r="E185" s="484" t="s">
        <v>14174</v>
      </c>
      <c r="F185" s="485">
        <v>8.07</v>
      </c>
      <c r="G185" s="484"/>
      <c r="H185" s="639" t="s">
        <v>14175</v>
      </c>
      <c r="I185" s="639"/>
      <c r="J185" s="485">
        <v>37.21</v>
      </c>
    </row>
    <row r="186" spans="1:10" ht="0.95" customHeight="1" thickTop="1">
      <c r="A186" s="486"/>
      <c r="B186" s="486"/>
      <c r="C186" s="486"/>
      <c r="D186" s="486"/>
      <c r="E186" s="486"/>
      <c r="F186" s="486"/>
      <c r="G186" s="486"/>
      <c r="H186" s="486"/>
      <c r="I186" s="486"/>
      <c r="J186" s="486"/>
    </row>
    <row r="187" spans="1:10" ht="18" customHeight="1">
      <c r="A187" s="471" t="s">
        <v>14246</v>
      </c>
      <c r="B187" s="472" t="s">
        <v>14153</v>
      </c>
      <c r="C187" s="471" t="s">
        <v>14154</v>
      </c>
      <c r="D187" s="471" t="s">
        <v>14155</v>
      </c>
      <c r="E187" s="640" t="s">
        <v>14156</v>
      </c>
      <c r="F187" s="640"/>
      <c r="G187" s="473" t="s">
        <v>14157</v>
      </c>
      <c r="H187" s="472" t="s">
        <v>14158</v>
      </c>
      <c r="I187" s="472" t="s">
        <v>14159</v>
      </c>
      <c r="J187" s="472" t="s">
        <v>14160</v>
      </c>
    </row>
    <row r="188" spans="1:10" ht="36" customHeight="1">
      <c r="A188" s="474" t="s">
        <v>14161</v>
      </c>
      <c r="B188" s="475" t="s">
        <v>14247</v>
      </c>
      <c r="C188" s="474" t="s">
        <v>3565</v>
      </c>
      <c r="D188" s="474" t="s">
        <v>2011</v>
      </c>
      <c r="E188" s="642" t="s">
        <v>14203</v>
      </c>
      <c r="F188" s="642"/>
      <c r="G188" s="476" t="s">
        <v>53</v>
      </c>
      <c r="H188" s="477">
        <v>1</v>
      </c>
      <c r="I188" s="478">
        <v>42.75</v>
      </c>
      <c r="J188" s="478">
        <v>42.75</v>
      </c>
    </row>
    <row r="189" spans="1:10" ht="24" customHeight="1">
      <c r="A189" s="479" t="s">
        <v>14165</v>
      </c>
      <c r="B189" s="480" t="s">
        <v>14204</v>
      </c>
      <c r="C189" s="479" t="s">
        <v>3565</v>
      </c>
      <c r="D189" s="479" t="s">
        <v>3330</v>
      </c>
      <c r="E189" s="641" t="s">
        <v>14167</v>
      </c>
      <c r="F189" s="641"/>
      <c r="G189" s="481" t="s">
        <v>463</v>
      </c>
      <c r="H189" s="482">
        <v>0.11700000000000001</v>
      </c>
      <c r="I189" s="483">
        <v>18.72</v>
      </c>
      <c r="J189" s="483">
        <v>2.19</v>
      </c>
    </row>
    <row r="190" spans="1:10" ht="24" customHeight="1">
      <c r="A190" s="479" t="s">
        <v>14165</v>
      </c>
      <c r="B190" s="480" t="s">
        <v>14205</v>
      </c>
      <c r="C190" s="479" t="s">
        <v>3565</v>
      </c>
      <c r="D190" s="479" t="s">
        <v>3313</v>
      </c>
      <c r="E190" s="641" t="s">
        <v>14167</v>
      </c>
      <c r="F190" s="641"/>
      <c r="G190" s="481" t="s">
        <v>463</v>
      </c>
      <c r="H190" s="482">
        <v>0.11700000000000001</v>
      </c>
      <c r="I190" s="483">
        <v>14.52</v>
      </c>
      <c r="J190" s="483">
        <v>1.69</v>
      </c>
    </row>
    <row r="191" spans="1:10" ht="24" customHeight="1">
      <c r="A191" s="487" t="s">
        <v>14180</v>
      </c>
      <c r="B191" s="488" t="s">
        <v>14248</v>
      </c>
      <c r="C191" s="487" t="s">
        <v>3565</v>
      </c>
      <c r="D191" s="487" t="s">
        <v>4373</v>
      </c>
      <c r="E191" s="638" t="s">
        <v>14182</v>
      </c>
      <c r="F191" s="638"/>
      <c r="G191" s="489" t="s">
        <v>53</v>
      </c>
      <c r="H191" s="490">
        <v>1</v>
      </c>
      <c r="I191" s="491">
        <v>30.84</v>
      </c>
      <c r="J191" s="491">
        <v>30.84</v>
      </c>
    </row>
    <row r="192" spans="1:10" ht="24" customHeight="1">
      <c r="A192" s="487" t="s">
        <v>14180</v>
      </c>
      <c r="B192" s="488" t="s">
        <v>14228</v>
      </c>
      <c r="C192" s="487" t="s">
        <v>3565</v>
      </c>
      <c r="D192" s="487" t="s">
        <v>13721</v>
      </c>
      <c r="E192" s="638" t="s">
        <v>14182</v>
      </c>
      <c r="F192" s="638"/>
      <c r="G192" s="489" t="s">
        <v>53</v>
      </c>
      <c r="H192" s="490">
        <v>4.7E-2</v>
      </c>
      <c r="I192" s="491">
        <v>69.17</v>
      </c>
      <c r="J192" s="491">
        <v>3.25</v>
      </c>
    </row>
    <row r="193" spans="1:10" ht="24" customHeight="1">
      <c r="A193" s="487" t="s">
        <v>14180</v>
      </c>
      <c r="B193" s="488" t="s">
        <v>14206</v>
      </c>
      <c r="C193" s="487" t="s">
        <v>3565</v>
      </c>
      <c r="D193" s="487" t="s">
        <v>6474</v>
      </c>
      <c r="E193" s="638" t="s">
        <v>14182</v>
      </c>
      <c r="F193" s="638"/>
      <c r="G193" s="489" t="s">
        <v>53</v>
      </c>
      <c r="H193" s="490">
        <v>3.9E-2</v>
      </c>
      <c r="I193" s="491">
        <v>2.19</v>
      </c>
      <c r="J193" s="491">
        <v>0.08</v>
      </c>
    </row>
    <row r="194" spans="1:10" ht="24" customHeight="1">
      <c r="A194" s="487" t="s">
        <v>14180</v>
      </c>
      <c r="B194" s="488" t="s">
        <v>14229</v>
      </c>
      <c r="C194" s="487" t="s">
        <v>3565</v>
      </c>
      <c r="D194" s="487" t="s">
        <v>14067</v>
      </c>
      <c r="E194" s="638" t="s">
        <v>14182</v>
      </c>
      <c r="F194" s="638"/>
      <c r="G194" s="489" t="s">
        <v>53</v>
      </c>
      <c r="H194" s="490">
        <v>0.06</v>
      </c>
      <c r="I194" s="491">
        <v>78.37</v>
      </c>
      <c r="J194" s="491">
        <v>4.7</v>
      </c>
    </row>
    <row r="195" spans="1:10" ht="25.5">
      <c r="A195" s="484"/>
      <c r="B195" s="484"/>
      <c r="C195" s="484"/>
      <c r="D195" s="484"/>
      <c r="E195" s="484" t="s">
        <v>14171</v>
      </c>
      <c r="F195" s="485">
        <v>1.553030303030303</v>
      </c>
      <c r="G195" s="484" t="s">
        <v>14172</v>
      </c>
      <c r="H195" s="485">
        <v>1.32</v>
      </c>
      <c r="I195" s="484" t="s">
        <v>14173</v>
      </c>
      <c r="J195" s="485">
        <v>2.87</v>
      </c>
    </row>
    <row r="196" spans="1:10" ht="15" thickBot="1">
      <c r="A196" s="484"/>
      <c r="B196" s="484"/>
      <c r="C196" s="484"/>
      <c r="D196" s="484"/>
      <c r="E196" s="484" t="s">
        <v>14174</v>
      </c>
      <c r="F196" s="485">
        <v>11.84</v>
      </c>
      <c r="G196" s="484"/>
      <c r="H196" s="639" t="s">
        <v>14175</v>
      </c>
      <c r="I196" s="639"/>
      <c r="J196" s="485">
        <v>54.59</v>
      </c>
    </row>
    <row r="197" spans="1:10" ht="0.95" customHeight="1" thickTop="1">
      <c r="A197" s="486"/>
      <c r="B197" s="486"/>
      <c r="C197" s="486"/>
      <c r="D197" s="486"/>
      <c r="E197" s="486"/>
      <c r="F197" s="486"/>
      <c r="G197" s="486"/>
      <c r="H197" s="486"/>
      <c r="I197" s="486"/>
      <c r="J197" s="486"/>
    </row>
    <row r="198" spans="1:10" ht="18" customHeight="1">
      <c r="A198" s="471" t="s">
        <v>14249</v>
      </c>
      <c r="B198" s="472" t="s">
        <v>14153</v>
      </c>
      <c r="C198" s="471" t="s">
        <v>14154</v>
      </c>
      <c r="D198" s="471" t="s">
        <v>14155</v>
      </c>
      <c r="E198" s="640" t="s">
        <v>14156</v>
      </c>
      <c r="F198" s="640"/>
      <c r="G198" s="473" t="s">
        <v>14157</v>
      </c>
      <c r="H198" s="472" t="s">
        <v>14158</v>
      </c>
      <c r="I198" s="472" t="s">
        <v>14159</v>
      </c>
      <c r="J198" s="472" t="s">
        <v>14160</v>
      </c>
    </row>
    <row r="199" spans="1:10" ht="36" customHeight="1">
      <c r="A199" s="474" t="s">
        <v>14161</v>
      </c>
      <c r="B199" s="475" t="s">
        <v>14250</v>
      </c>
      <c r="C199" s="474" t="s">
        <v>3565</v>
      </c>
      <c r="D199" s="474" t="s">
        <v>1905</v>
      </c>
      <c r="E199" s="642" t="s">
        <v>14203</v>
      </c>
      <c r="F199" s="642"/>
      <c r="G199" s="476" t="s">
        <v>53</v>
      </c>
      <c r="H199" s="477">
        <v>1</v>
      </c>
      <c r="I199" s="478">
        <v>4.72</v>
      </c>
      <c r="J199" s="478">
        <v>4.72</v>
      </c>
    </row>
    <row r="200" spans="1:10" ht="24" customHeight="1">
      <c r="A200" s="479" t="s">
        <v>14165</v>
      </c>
      <c r="B200" s="480" t="s">
        <v>14204</v>
      </c>
      <c r="C200" s="479" t="s">
        <v>3565</v>
      </c>
      <c r="D200" s="479" t="s">
        <v>3330</v>
      </c>
      <c r="E200" s="641" t="s">
        <v>14167</v>
      </c>
      <c r="F200" s="641"/>
      <c r="G200" s="481" t="s">
        <v>463</v>
      </c>
      <c r="H200" s="482">
        <v>0.06</v>
      </c>
      <c r="I200" s="483">
        <v>18.72</v>
      </c>
      <c r="J200" s="483">
        <v>1.1200000000000001</v>
      </c>
    </row>
    <row r="201" spans="1:10" ht="24" customHeight="1">
      <c r="A201" s="479" t="s">
        <v>14165</v>
      </c>
      <c r="B201" s="480" t="s">
        <v>14205</v>
      </c>
      <c r="C201" s="479" t="s">
        <v>3565</v>
      </c>
      <c r="D201" s="479" t="s">
        <v>3313</v>
      </c>
      <c r="E201" s="641" t="s">
        <v>14167</v>
      </c>
      <c r="F201" s="641"/>
      <c r="G201" s="481" t="s">
        <v>463</v>
      </c>
      <c r="H201" s="482">
        <v>0.06</v>
      </c>
      <c r="I201" s="483">
        <v>14.52</v>
      </c>
      <c r="J201" s="483">
        <v>0.87</v>
      </c>
    </row>
    <row r="202" spans="1:10" ht="24" customHeight="1">
      <c r="A202" s="487" t="s">
        <v>14180</v>
      </c>
      <c r="B202" s="488" t="s">
        <v>14228</v>
      </c>
      <c r="C202" s="487" t="s">
        <v>3565</v>
      </c>
      <c r="D202" s="487" t="s">
        <v>13721</v>
      </c>
      <c r="E202" s="638" t="s">
        <v>14182</v>
      </c>
      <c r="F202" s="638"/>
      <c r="G202" s="489" t="s">
        <v>53</v>
      </c>
      <c r="H202" s="490">
        <v>7.0000000000000001E-3</v>
      </c>
      <c r="I202" s="491">
        <v>69.17</v>
      </c>
      <c r="J202" s="491">
        <v>0.48</v>
      </c>
    </row>
    <row r="203" spans="1:10" ht="24" customHeight="1">
      <c r="A203" s="487" t="s">
        <v>14180</v>
      </c>
      <c r="B203" s="488" t="s">
        <v>14251</v>
      </c>
      <c r="C203" s="487" t="s">
        <v>3565</v>
      </c>
      <c r="D203" s="487" t="s">
        <v>6355</v>
      </c>
      <c r="E203" s="638" t="s">
        <v>14182</v>
      </c>
      <c r="F203" s="638"/>
      <c r="G203" s="489" t="s">
        <v>53</v>
      </c>
      <c r="H203" s="490">
        <v>1</v>
      </c>
      <c r="I203" s="491">
        <v>1.61</v>
      </c>
      <c r="J203" s="491">
        <v>1.61</v>
      </c>
    </row>
    <row r="204" spans="1:10" ht="24" customHeight="1">
      <c r="A204" s="487" t="s">
        <v>14180</v>
      </c>
      <c r="B204" s="488" t="s">
        <v>14206</v>
      </c>
      <c r="C204" s="487" t="s">
        <v>3565</v>
      </c>
      <c r="D204" s="487" t="s">
        <v>6474</v>
      </c>
      <c r="E204" s="638" t="s">
        <v>14182</v>
      </c>
      <c r="F204" s="638"/>
      <c r="G204" s="489" t="s">
        <v>53</v>
      </c>
      <c r="H204" s="490">
        <v>1.2999999999999999E-2</v>
      </c>
      <c r="I204" s="491">
        <v>2.19</v>
      </c>
      <c r="J204" s="491">
        <v>0.02</v>
      </c>
    </row>
    <row r="205" spans="1:10" ht="24" customHeight="1">
      <c r="A205" s="487" t="s">
        <v>14180</v>
      </c>
      <c r="B205" s="488" t="s">
        <v>14229</v>
      </c>
      <c r="C205" s="487" t="s">
        <v>3565</v>
      </c>
      <c r="D205" s="487" t="s">
        <v>14067</v>
      </c>
      <c r="E205" s="638" t="s">
        <v>14182</v>
      </c>
      <c r="F205" s="638"/>
      <c r="G205" s="489" t="s">
        <v>53</v>
      </c>
      <c r="H205" s="490">
        <v>8.0000000000000002E-3</v>
      </c>
      <c r="I205" s="491">
        <v>78.37</v>
      </c>
      <c r="J205" s="491">
        <v>0.62</v>
      </c>
    </row>
    <row r="206" spans="1:10" ht="25.5">
      <c r="A206" s="484"/>
      <c r="B206" s="484"/>
      <c r="C206" s="484"/>
      <c r="D206" s="484"/>
      <c r="E206" s="484" t="s">
        <v>14171</v>
      </c>
      <c r="F206" s="485">
        <v>0.79545454545454541</v>
      </c>
      <c r="G206" s="484" t="s">
        <v>14172</v>
      </c>
      <c r="H206" s="485">
        <v>0.67</v>
      </c>
      <c r="I206" s="484" t="s">
        <v>14173</v>
      </c>
      <c r="J206" s="485">
        <v>1.47</v>
      </c>
    </row>
    <row r="207" spans="1:10" ht="15" thickBot="1">
      <c r="A207" s="484"/>
      <c r="B207" s="484"/>
      <c r="C207" s="484"/>
      <c r="D207" s="484"/>
      <c r="E207" s="484" t="s">
        <v>14174</v>
      </c>
      <c r="F207" s="485">
        <v>1.3</v>
      </c>
      <c r="G207" s="484"/>
      <c r="H207" s="639" t="s">
        <v>14175</v>
      </c>
      <c r="I207" s="639"/>
      <c r="J207" s="485">
        <v>6.02</v>
      </c>
    </row>
    <row r="208" spans="1:10" ht="0.95" customHeight="1" thickTop="1">
      <c r="A208" s="486"/>
      <c r="B208" s="486"/>
      <c r="C208" s="486"/>
      <c r="D208" s="486"/>
      <c r="E208" s="486"/>
      <c r="F208" s="486"/>
      <c r="G208" s="486"/>
      <c r="H208" s="486"/>
      <c r="I208" s="486"/>
      <c r="J208" s="486"/>
    </row>
    <row r="209" spans="1:10" ht="18" customHeight="1">
      <c r="A209" s="471" t="s">
        <v>14252</v>
      </c>
      <c r="B209" s="472" t="s">
        <v>14153</v>
      </c>
      <c r="C209" s="471" t="s">
        <v>14154</v>
      </c>
      <c r="D209" s="471" t="s">
        <v>14155</v>
      </c>
      <c r="E209" s="640" t="s">
        <v>14156</v>
      </c>
      <c r="F209" s="640"/>
      <c r="G209" s="473" t="s">
        <v>14157</v>
      </c>
      <c r="H209" s="472" t="s">
        <v>14158</v>
      </c>
      <c r="I209" s="472" t="s">
        <v>14159</v>
      </c>
      <c r="J209" s="472" t="s">
        <v>14160</v>
      </c>
    </row>
    <row r="210" spans="1:10" ht="36" customHeight="1">
      <c r="A210" s="474" t="s">
        <v>14161</v>
      </c>
      <c r="B210" s="475" t="s">
        <v>14253</v>
      </c>
      <c r="C210" s="474" t="s">
        <v>3565</v>
      </c>
      <c r="D210" s="474" t="s">
        <v>1926</v>
      </c>
      <c r="E210" s="642" t="s">
        <v>14203</v>
      </c>
      <c r="F210" s="642"/>
      <c r="G210" s="476" t="s">
        <v>53</v>
      </c>
      <c r="H210" s="477">
        <v>1</v>
      </c>
      <c r="I210" s="478">
        <v>82.84</v>
      </c>
      <c r="J210" s="478">
        <v>82.84</v>
      </c>
    </row>
    <row r="211" spans="1:10" ht="24" customHeight="1">
      <c r="A211" s="479" t="s">
        <v>14165</v>
      </c>
      <c r="B211" s="480" t="s">
        <v>14204</v>
      </c>
      <c r="C211" s="479" t="s">
        <v>3565</v>
      </c>
      <c r="D211" s="479" t="s">
        <v>3330</v>
      </c>
      <c r="E211" s="641" t="s">
        <v>14167</v>
      </c>
      <c r="F211" s="641"/>
      <c r="G211" s="481" t="s">
        <v>463</v>
      </c>
      <c r="H211" s="482">
        <v>0.157</v>
      </c>
      <c r="I211" s="483">
        <v>18.72</v>
      </c>
      <c r="J211" s="483">
        <v>2.93</v>
      </c>
    </row>
    <row r="212" spans="1:10" ht="24" customHeight="1">
      <c r="A212" s="479" t="s">
        <v>14165</v>
      </c>
      <c r="B212" s="480" t="s">
        <v>14205</v>
      </c>
      <c r="C212" s="479" t="s">
        <v>3565</v>
      </c>
      <c r="D212" s="479" t="s">
        <v>3313</v>
      </c>
      <c r="E212" s="641" t="s">
        <v>14167</v>
      </c>
      <c r="F212" s="641"/>
      <c r="G212" s="481" t="s">
        <v>463</v>
      </c>
      <c r="H212" s="482">
        <v>0.157</v>
      </c>
      <c r="I212" s="483">
        <v>14.52</v>
      </c>
      <c r="J212" s="483">
        <v>2.27</v>
      </c>
    </row>
    <row r="213" spans="1:10" ht="24" customHeight="1">
      <c r="A213" s="487" t="s">
        <v>14180</v>
      </c>
      <c r="B213" s="488" t="s">
        <v>14228</v>
      </c>
      <c r="C213" s="487" t="s">
        <v>3565</v>
      </c>
      <c r="D213" s="487" t="s">
        <v>13721</v>
      </c>
      <c r="E213" s="638" t="s">
        <v>14182</v>
      </c>
      <c r="F213" s="638"/>
      <c r="G213" s="489" t="s">
        <v>53</v>
      </c>
      <c r="H213" s="490">
        <v>0.04</v>
      </c>
      <c r="I213" s="491">
        <v>69.17</v>
      </c>
      <c r="J213" s="491">
        <v>2.76</v>
      </c>
    </row>
    <row r="214" spans="1:10" ht="24" customHeight="1">
      <c r="A214" s="487" t="s">
        <v>14180</v>
      </c>
      <c r="B214" s="488" t="s">
        <v>14254</v>
      </c>
      <c r="C214" s="487" t="s">
        <v>3565</v>
      </c>
      <c r="D214" s="487" t="s">
        <v>6360</v>
      </c>
      <c r="E214" s="638" t="s">
        <v>14182</v>
      </c>
      <c r="F214" s="638"/>
      <c r="G214" s="489" t="s">
        <v>53</v>
      </c>
      <c r="H214" s="490">
        <v>1</v>
      </c>
      <c r="I214" s="491">
        <v>70.739999999999995</v>
      </c>
      <c r="J214" s="491">
        <v>70.739999999999995</v>
      </c>
    </row>
    <row r="215" spans="1:10" ht="24" customHeight="1">
      <c r="A215" s="487" t="s">
        <v>14180</v>
      </c>
      <c r="B215" s="488" t="s">
        <v>14206</v>
      </c>
      <c r="C215" s="487" t="s">
        <v>3565</v>
      </c>
      <c r="D215" s="487" t="s">
        <v>6474</v>
      </c>
      <c r="E215" s="638" t="s">
        <v>14182</v>
      </c>
      <c r="F215" s="638"/>
      <c r="G215" s="489" t="s">
        <v>53</v>
      </c>
      <c r="H215" s="490">
        <v>3.5000000000000003E-2</v>
      </c>
      <c r="I215" s="491">
        <v>2.19</v>
      </c>
      <c r="J215" s="491">
        <v>7.0000000000000007E-2</v>
      </c>
    </row>
    <row r="216" spans="1:10" ht="24" customHeight="1">
      <c r="A216" s="487" t="s">
        <v>14180</v>
      </c>
      <c r="B216" s="488" t="s">
        <v>14229</v>
      </c>
      <c r="C216" s="487" t="s">
        <v>3565</v>
      </c>
      <c r="D216" s="487" t="s">
        <v>14067</v>
      </c>
      <c r="E216" s="638" t="s">
        <v>14182</v>
      </c>
      <c r="F216" s="638"/>
      <c r="G216" s="489" t="s">
        <v>53</v>
      </c>
      <c r="H216" s="490">
        <v>5.1999999999999998E-2</v>
      </c>
      <c r="I216" s="491">
        <v>78.37</v>
      </c>
      <c r="J216" s="491">
        <v>4.07</v>
      </c>
    </row>
    <row r="217" spans="1:10" ht="25.5">
      <c r="A217" s="484"/>
      <c r="B217" s="484"/>
      <c r="C217" s="484"/>
      <c r="D217" s="484"/>
      <c r="E217" s="484" t="s">
        <v>14171</v>
      </c>
      <c r="F217" s="485">
        <v>2.0779220779220777</v>
      </c>
      <c r="G217" s="484" t="s">
        <v>14172</v>
      </c>
      <c r="H217" s="485">
        <v>1.76</v>
      </c>
      <c r="I217" s="484" t="s">
        <v>14173</v>
      </c>
      <c r="J217" s="485">
        <v>3.84</v>
      </c>
    </row>
    <row r="218" spans="1:10" ht="15" thickBot="1">
      <c r="A218" s="484"/>
      <c r="B218" s="484"/>
      <c r="C218" s="484"/>
      <c r="D218" s="484"/>
      <c r="E218" s="484" t="s">
        <v>14174</v>
      </c>
      <c r="F218" s="485">
        <v>22.94</v>
      </c>
      <c r="G218" s="484"/>
      <c r="H218" s="639" t="s">
        <v>14175</v>
      </c>
      <c r="I218" s="639"/>
      <c r="J218" s="485">
        <v>105.78</v>
      </c>
    </row>
    <row r="219" spans="1:10" ht="0.95" customHeight="1" thickTop="1">
      <c r="A219" s="486"/>
      <c r="B219" s="486"/>
      <c r="C219" s="486"/>
      <c r="D219" s="486"/>
      <c r="E219" s="486"/>
      <c r="F219" s="486"/>
      <c r="G219" s="486"/>
      <c r="H219" s="486"/>
      <c r="I219" s="486"/>
      <c r="J219" s="486"/>
    </row>
    <row r="220" spans="1:10" ht="18" customHeight="1">
      <c r="A220" s="471" t="s">
        <v>14255</v>
      </c>
      <c r="B220" s="472" t="s">
        <v>14153</v>
      </c>
      <c r="C220" s="471" t="s">
        <v>14154</v>
      </c>
      <c r="D220" s="471" t="s">
        <v>14155</v>
      </c>
      <c r="E220" s="640" t="s">
        <v>14156</v>
      </c>
      <c r="F220" s="640"/>
      <c r="G220" s="473" t="s">
        <v>14157</v>
      </c>
      <c r="H220" s="472" t="s">
        <v>14158</v>
      </c>
      <c r="I220" s="472" t="s">
        <v>14159</v>
      </c>
      <c r="J220" s="472" t="s">
        <v>14160</v>
      </c>
    </row>
    <row r="221" spans="1:10" ht="36" customHeight="1">
      <c r="A221" s="474" t="s">
        <v>14161</v>
      </c>
      <c r="B221" s="475" t="s">
        <v>14256</v>
      </c>
      <c r="C221" s="474" t="s">
        <v>3565</v>
      </c>
      <c r="D221" s="474" t="s">
        <v>1934</v>
      </c>
      <c r="E221" s="642" t="s">
        <v>14203</v>
      </c>
      <c r="F221" s="642"/>
      <c r="G221" s="476" t="s">
        <v>53</v>
      </c>
      <c r="H221" s="477">
        <v>1</v>
      </c>
      <c r="I221" s="478">
        <v>97.8</v>
      </c>
      <c r="J221" s="478">
        <v>97.8</v>
      </c>
    </row>
    <row r="222" spans="1:10" ht="24" customHeight="1">
      <c r="A222" s="479" t="s">
        <v>14165</v>
      </c>
      <c r="B222" s="480" t="s">
        <v>14204</v>
      </c>
      <c r="C222" s="479" t="s">
        <v>3565</v>
      </c>
      <c r="D222" s="479" t="s">
        <v>3330</v>
      </c>
      <c r="E222" s="641" t="s">
        <v>14167</v>
      </c>
      <c r="F222" s="641"/>
      <c r="G222" s="481" t="s">
        <v>463</v>
      </c>
      <c r="H222" s="482">
        <v>0.17599999999999999</v>
      </c>
      <c r="I222" s="483">
        <v>18.72</v>
      </c>
      <c r="J222" s="483">
        <v>3.29</v>
      </c>
    </row>
    <row r="223" spans="1:10" ht="24" customHeight="1">
      <c r="A223" s="479" t="s">
        <v>14165</v>
      </c>
      <c r="B223" s="480" t="s">
        <v>14205</v>
      </c>
      <c r="C223" s="479" t="s">
        <v>3565</v>
      </c>
      <c r="D223" s="479" t="s">
        <v>3313</v>
      </c>
      <c r="E223" s="641" t="s">
        <v>14167</v>
      </c>
      <c r="F223" s="641"/>
      <c r="G223" s="481" t="s">
        <v>463</v>
      </c>
      <c r="H223" s="482">
        <v>0.17599999999999999</v>
      </c>
      <c r="I223" s="483">
        <v>14.52</v>
      </c>
      <c r="J223" s="483">
        <v>2.5499999999999998</v>
      </c>
    </row>
    <row r="224" spans="1:10" ht="24" customHeight="1">
      <c r="A224" s="487" t="s">
        <v>14180</v>
      </c>
      <c r="B224" s="488" t="s">
        <v>14228</v>
      </c>
      <c r="C224" s="487" t="s">
        <v>3565</v>
      </c>
      <c r="D224" s="487" t="s">
        <v>13721</v>
      </c>
      <c r="E224" s="638" t="s">
        <v>14182</v>
      </c>
      <c r="F224" s="638"/>
      <c r="G224" s="489" t="s">
        <v>53</v>
      </c>
      <c r="H224" s="490">
        <v>4.7E-2</v>
      </c>
      <c r="I224" s="491">
        <v>69.17</v>
      </c>
      <c r="J224" s="491">
        <v>3.25</v>
      </c>
    </row>
    <row r="225" spans="1:10" ht="24" customHeight="1">
      <c r="A225" s="487" t="s">
        <v>14180</v>
      </c>
      <c r="B225" s="488" t="s">
        <v>14257</v>
      </c>
      <c r="C225" s="487" t="s">
        <v>3565</v>
      </c>
      <c r="D225" s="487" t="s">
        <v>6361</v>
      </c>
      <c r="E225" s="638" t="s">
        <v>14182</v>
      </c>
      <c r="F225" s="638"/>
      <c r="G225" s="489" t="s">
        <v>53</v>
      </c>
      <c r="H225" s="490">
        <v>1</v>
      </c>
      <c r="I225" s="491">
        <v>83.93</v>
      </c>
      <c r="J225" s="491">
        <v>83.93</v>
      </c>
    </row>
    <row r="226" spans="1:10" ht="24" customHeight="1">
      <c r="A226" s="487" t="s">
        <v>14180</v>
      </c>
      <c r="B226" s="488" t="s">
        <v>14206</v>
      </c>
      <c r="C226" s="487" t="s">
        <v>3565</v>
      </c>
      <c r="D226" s="487" t="s">
        <v>6474</v>
      </c>
      <c r="E226" s="638" t="s">
        <v>14182</v>
      </c>
      <c r="F226" s="638"/>
      <c r="G226" s="489" t="s">
        <v>53</v>
      </c>
      <c r="H226" s="490">
        <v>3.9E-2</v>
      </c>
      <c r="I226" s="491">
        <v>2.19</v>
      </c>
      <c r="J226" s="491">
        <v>0.08</v>
      </c>
    </row>
    <row r="227" spans="1:10" ht="24" customHeight="1">
      <c r="A227" s="487" t="s">
        <v>14180</v>
      </c>
      <c r="B227" s="488" t="s">
        <v>14229</v>
      </c>
      <c r="C227" s="487" t="s">
        <v>3565</v>
      </c>
      <c r="D227" s="487" t="s">
        <v>14067</v>
      </c>
      <c r="E227" s="638" t="s">
        <v>14182</v>
      </c>
      <c r="F227" s="638"/>
      <c r="G227" s="489" t="s">
        <v>53</v>
      </c>
      <c r="H227" s="490">
        <v>0.06</v>
      </c>
      <c r="I227" s="491">
        <v>78.37</v>
      </c>
      <c r="J227" s="491">
        <v>4.7</v>
      </c>
    </row>
    <row r="228" spans="1:10" ht="25.5">
      <c r="A228" s="484"/>
      <c r="B228" s="484"/>
      <c r="C228" s="484"/>
      <c r="D228" s="484"/>
      <c r="E228" s="484" t="s">
        <v>14171</v>
      </c>
      <c r="F228" s="485">
        <v>2.3376623376623376</v>
      </c>
      <c r="G228" s="484" t="s">
        <v>14172</v>
      </c>
      <c r="H228" s="485">
        <v>1.98</v>
      </c>
      <c r="I228" s="484" t="s">
        <v>14173</v>
      </c>
      <c r="J228" s="485">
        <v>4.32</v>
      </c>
    </row>
    <row r="229" spans="1:10" ht="15" thickBot="1">
      <c r="A229" s="484"/>
      <c r="B229" s="484"/>
      <c r="C229" s="484"/>
      <c r="D229" s="484"/>
      <c r="E229" s="484" t="s">
        <v>14174</v>
      </c>
      <c r="F229" s="485">
        <v>27.09</v>
      </c>
      <c r="G229" s="484"/>
      <c r="H229" s="639" t="s">
        <v>14175</v>
      </c>
      <c r="I229" s="639"/>
      <c r="J229" s="485">
        <v>124.89</v>
      </c>
    </row>
    <row r="230" spans="1:10" ht="0.95" customHeight="1" thickTop="1">
      <c r="A230" s="486"/>
      <c r="B230" s="486"/>
      <c r="C230" s="486"/>
      <c r="D230" s="486"/>
      <c r="E230" s="486"/>
      <c r="F230" s="486"/>
      <c r="G230" s="486"/>
      <c r="H230" s="486"/>
      <c r="I230" s="486"/>
      <c r="J230" s="486"/>
    </row>
    <row r="231" spans="1:10" ht="18" customHeight="1">
      <c r="A231" s="471" t="s">
        <v>14258</v>
      </c>
      <c r="B231" s="472" t="s">
        <v>14153</v>
      </c>
      <c r="C231" s="471" t="s">
        <v>14154</v>
      </c>
      <c r="D231" s="471" t="s">
        <v>14155</v>
      </c>
      <c r="E231" s="640" t="s">
        <v>14156</v>
      </c>
      <c r="F231" s="640"/>
      <c r="G231" s="473" t="s">
        <v>14157</v>
      </c>
      <c r="H231" s="472" t="s">
        <v>14158</v>
      </c>
      <c r="I231" s="472" t="s">
        <v>14159</v>
      </c>
      <c r="J231" s="472" t="s">
        <v>14160</v>
      </c>
    </row>
    <row r="232" spans="1:10" ht="36" customHeight="1">
      <c r="A232" s="474" t="s">
        <v>14161</v>
      </c>
      <c r="B232" s="475" t="s">
        <v>14259</v>
      </c>
      <c r="C232" s="474" t="s">
        <v>3565</v>
      </c>
      <c r="D232" s="474" t="s">
        <v>1819</v>
      </c>
      <c r="E232" s="642" t="s">
        <v>14203</v>
      </c>
      <c r="F232" s="642"/>
      <c r="G232" s="476" t="s">
        <v>53</v>
      </c>
      <c r="H232" s="477">
        <v>1</v>
      </c>
      <c r="I232" s="478">
        <v>5.82</v>
      </c>
      <c r="J232" s="478">
        <v>5.82</v>
      </c>
    </row>
    <row r="233" spans="1:10" ht="24" customHeight="1">
      <c r="A233" s="479" t="s">
        <v>14165</v>
      </c>
      <c r="B233" s="480" t="s">
        <v>14204</v>
      </c>
      <c r="C233" s="479" t="s">
        <v>3565</v>
      </c>
      <c r="D233" s="479" t="s">
        <v>3330</v>
      </c>
      <c r="E233" s="641" t="s">
        <v>14167</v>
      </c>
      <c r="F233" s="641"/>
      <c r="G233" s="481" t="s">
        <v>463</v>
      </c>
      <c r="H233" s="482">
        <v>0.129</v>
      </c>
      <c r="I233" s="483">
        <v>18.72</v>
      </c>
      <c r="J233" s="483">
        <v>2.41</v>
      </c>
    </row>
    <row r="234" spans="1:10" ht="24" customHeight="1">
      <c r="A234" s="479" t="s">
        <v>14165</v>
      </c>
      <c r="B234" s="480" t="s">
        <v>14205</v>
      </c>
      <c r="C234" s="479" t="s">
        <v>3565</v>
      </c>
      <c r="D234" s="479" t="s">
        <v>3313</v>
      </c>
      <c r="E234" s="641" t="s">
        <v>14167</v>
      </c>
      <c r="F234" s="641"/>
      <c r="G234" s="481" t="s">
        <v>463</v>
      </c>
      <c r="H234" s="482">
        <v>0.129</v>
      </c>
      <c r="I234" s="483">
        <v>14.52</v>
      </c>
      <c r="J234" s="483">
        <v>1.87</v>
      </c>
    </row>
    <row r="235" spans="1:10" ht="24" customHeight="1">
      <c r="A235" s="487" t="s">
        <v>14180</v>
      </c>
      <c r="B235" s="488" t="s">
        <v>14228</v>
      </c>
      <c r="C235" s="487" t="s">
        <v>3565</v>
      </c>
      <c r="D235" s="487" t="s">
        <v>13721</v>
      </c>
      <c r="E235" s="638" t="s">
        <v>14182</v>
      </c>
      <c r="F235" s="638"/>
      <c r="G235" s="489" t="s">
        <v>53</v>
      </c>
      <c r="H235" s="490">
        <v>6.0000000000000001E-3</v>
      </c>
      <c r="I235" s="491">
        <v>69.17</v>
      </c>
      <c r="J235" s="491">
        <v>0.41</v>
      </c>
    </row>
    <row r="236" spans="1:10" ht="24" customHeight="1">
      <c r="A236" s="487" t="s">
        <v>14180</v>
      </c>
      <c r="B236" s="488" t="s">
        <v>14260</v>
      </c>
      <c r="C236" s="487" t="s">
        <v>3565</v>
      </c>
      <c r="D236" s="487" t="s">
        <v>6301</v>
      </c>
      <c r="E236" s="638" t="s">
        <v>14182</v>
      </c>
      <c r="F236" s="638"/>
      <c r="G236" s="489" t="s">
        <v>53</v>
      </c>
      <c r="H236" s="490">
        <v>1</v>
      </c>
      <c r="I236" s="491">
        <v>0.56999999999999995</v>
      </c>
      <c r="J236" s="491">
        <v>0.56999999999999995</v>
      </c>
    </row>
    <row r="237" spans="1:10" ht="24" customHeight="1">
      <c r="A237" s="487" t="s">
        <v>14180</v>
      </c>
      <c r="B237" s="488" t="s">
        <v>14206</v>
      </c>
      <c r="C237" s="487" t="s">
        <v>3565</v>
      </c>
      <c r="D237" s="487" t="s">
        <v>6474</v>
      </c>
      <c r="E237" s="638" t="s">
        <v>14182</v>
      </c>
      <c r="F237" s="638"/>
      <c r="G237" s="489" t="s">
        <v>53</v>
      </c>
      <c r="H237" s="490">
        <v>4.2999999999999997E-2</v>
      </c>
      <c r="I237" s="491">
        <v>2.19</v>
      </c>
      <c r="J237" s="491">
        <v>0.09</v>
      </c>
    </row>
    <row r="238" spans="1:10" ht="24" customHeight="1">
      <c r="A238" s="487" t="s">
        <v>14180</v>
      </c>
      <c r="B238" s="488" t="s">
        <v>14229</v>
      </c>
      <c r="C238" s="487" t="s">
        <v>3565</v>
      </c>
      <c r="D238" s="487" t="s">
        <v>14067</v>
      </c>
      <c r="E238" s="638" t="s">
        <v>14182</v>
      </c>
      <c r="F238" s="638"/>
      <c r="G238" s="489" t="s">
        <v>53</v>
      </c>
      <c r="H238" s="490">
        <v>6.0000000000000001E-3</v>
      </c>
      <c r="I238" s="491">
        <v>78.37</v>
      </c>
      <c r="J238" s="491">
        <v>0.47</v>
      </c>
    </row>
    <row r="239" spans="1:10" ht="25.5">
      <c r="A239" s="484"/>
      <c r="B239" s="484"/>
      <c r="C239" s="484"/>
      <c r="D239" s="484"/>
      <c r="E239" s="484" t="s">
        <v>14171</v>
      </c>
      <c r="F239" s="485">
        <v>1.7099567099567099</v>
      </c>
      <c r="G239" s="484" t="s">
        <v>14172</v>
      </c>
      <c r="H239" s="485">
        <v>1.45</v>
      </c>
      <c r="I239" s="484" t="s">
        <v>14173</v>
      </c>
      <c r="J239" s="485">
        <v>3.16</v>
      </c>
    </row>
    <row r="240" spans="1:10" ht="15" thickBot="1">
      <c r="A240" s="484"/>
      <c r="B240" s="484"/>
      <c r="C240" s="484"/>
      <c r="D240" s="484"/>
      <c r="E240" s="484" t="s">
        <v>14174</v>
      </c>
      <c r="F240" s="485">
        <v>1.61</v>
      </c>
      <c r="G240" s="484"/>
      <c r="H240" s="639" t="s">
        <v>14175</v>
      </c>
      <c r="I240" s="639"/>
      <c r="J240" s="485">
        <v>7.43</v>
      </c>
    </row>
    <row r="241" spans="1:10" ht="0.95" customHeight="1" thickTop="1">
      <c r="A241" s="486"/>
      <c r="B241" s="486"/>
      <c r="C241" s="486"/>
      <c r="D241" s="486"/>
      <c r="E241" s="486"/>
      <c r="F241" s="486"/>
      <c r="G241" s="486"/>
      <c r="H241" s="486"/>
      <c r="I241" s="486"/>
      <c r="J241" s="486"/>
    </row>
    <row r="242" spans="1:10" ht="18" customHeight="1">
      <c r="A242" s="471" t="s">
        <v>14261</v>
      </c>
      <c r="B242" s="472" t="s">
        <v>14153</v>
      </c>
      <c r="C242" s="471" t="s">
        <v>14154</v>
      </c>
      <c r="D242" s="471" t="s">
        <v>14155</v>
      </c>
      <c r="E242" s="640" t="s">
        <v>14156</v>
      </c>
      <c r="F242" s="640"/>
      <c r="G242" s="473" t="s">
        <v>14157</v>
      </c>
      <c r="H242" s="472" t="s">
        <v>14158</v>
      </c>
      <c r="I242" s="472" t="s">
        <v>14159</v>
      </c>
      <c r="J242" s="472" t="s">
        <v>14160</v>
      </c>
    </row>
    <row r="243" spans="1:10" ht="36" customHeight="1">
      <c r="A243" s="474" t="s">
        <v>14161</v>
      </c>
      <c r="B243" s="475" t="s">
        <v>14262</v>
      </c>
      <c r="C243" s="474" t="s">
        <v>3565</v>
      </c>
      <c r="D243" s="474" t="s">
        <v>1823</v>
      </c>
      <c r="E243" s="642" t="s">
        <v>14203</v>
      </c>
      <c r="F243" s="642"/>
      <c r="G243" s="476" t="s">
        <v>53</v>
      </c>
      <c r="H243" s="477">
        <v>1</v>
      </c>
      <c r="I243" s="478">
        <v>6.96</v>
      </c>
      <c r="J243" s="478">
        <v>6.96</v>
      </c>
    </row>
    <row r="244" spans="1:10" ht="24" customHeight="1">
      <c r="A244" s="479" t="s">
        <v>14165</v>
      </c>
      <c r="B244" s="480" t="s">
        <v>14204</v>
      </c>
      <c r="C244" s="479" t="s">
        <v>3565</v>
      </c>
      <c r="D244" s="479" t="s">
        <v>3330</v>
      </c>
      <c r="E244" s="641" t="s">
        <v>14167</v>
      </c>
      <c r="F244" s="641"/>
      <c r="G244" s="481" t="s">
        <v>463</v>
      </c>
      <c r="H244" s="482">
        <v>0.15</v>
      </c>
      <c r="I244" s="483">
        <v>18.72</v>
      </c>
      <c r="J244" s="483">
        <v>2.8</v>
      </c>
    </row>
    <row r="245" spans="1:10" ht="24" customHeight="1">
      <c r="A245" s="479" t="s">
        <v>14165</v>
      </c>
      <c r="B245" s="480" t="s">
        <v>14205</v>
      </c>
      <c r="C245" s="479" t="s">
        <v>3565</v>
      </c>
      <c r="D245" s="479" t="s">
        <v>3313</v>
      </c>
      <c r="E245" s="641" t="s">
        <v>14167</v>
      </c>
      <c r="F245" s="641"/>
      <c r="G245" s="481" t="s">
        <v>463</v>
      </c>
      <c r="H245" s="482">
        <v>0.15</v>
      </c>
      <c r="I245" s="483">
        <v>14.52</v>
      </c>
      <c r="J245" s="483">
        <v>2.17</v>
      </c>
    </row>
    <row r="246" spans="1:10" ht="24" customHeight="1">
      <c r="A246" s="487" t="s">
        <v>14180</v>
      </c>
      <c r="B246" s="488" t="s">
        <v>14228</v>
      </c>
      <c r="C246" s="487" t="s">
        <v>3565</v>
      </c>
      <c r="D246" s="487" t="s">
        <v>13721</v>
      </c>
      <c r="E246" s="638" t="s">
        <v>14182</v>
      </c>
      <c r="F246" s="638"/>
      <c r="G246" s="489" t="s">
        <v>53</v>
      </c>
      <c r="H246" s="490">
        <v>7.0000000000000001E-3</v>
      </c>
      <c r="I246" s="491">
        <v>69.17</v>
      </c>
      <c r="J246" s="491">
        <v>0.48</v>
      </c>
    </row>
    <row r="247" spans="1:10" ht="24" customHeight="1">
      <c r="A247" s="487" t="s">
        <v>14180</v>
      </c>
      <c r="B247" s="488" t="s">
        <v>14263</v>
      </c>
      <c r="C247" s="487" t="s">
        <v>3565</v>
      </c>
      <c r="D247" s="487" t="s">
        <v>6302</v>
      </c>
      <c r="E247" s="638" t="s">
        <v>14182</v>
      </c>
      <c r="F247" s="638"/>
      <c r="G247" s="489" t="s">
        <v>53</v>
      </c>
      <c r="H247" s="490">
        <v>1</v>
      </c>
      <c r="I247" s="491">
        <v>0.79</v>
      </c>
      <c r="J247" s="491">
        <v>0.79</v>
      </c>
    </row>
    <row r="248" spans="1:10" ht="24" customHeight="1">
      <c r="A248" s="487" t="s">
        <v>14180</v>
      </c>
      <c r="B248" s="488" t="s">
        <v>14206</v>
      </c>
      <c r="C248" s="487" t="s">
        <v>3565</v>
      </c>
      <c r="D248" s="487" t="s">
        <v>6474</v>
      </c>
      <c r="E248" s="638" t="s">
        <v>14182</v>
      </c>
      <c r="F248" s="638"/>
      <c r="G248" s="489" t="s">
        <v>53</v>
      </c>
      <c r="H248" s="490">
        <v>0.05</v>
      </c>
      <c r="I248" s="491">
        <v>2.19</v>
      </c>
      <c r="J248" s="491">
        <v>0.1</v>
      </c>
    </row>
    <row r="249" spans="1:10" ht="24" customHeight="1">
      <c r="A249" s="487" t="s">
        <v>14180</v>
      </c>
      <c r="B249" s="488" t="s">
        <v>14229</v>
      </c>
      <c r="C249" s="487" t="s">
        <v>3565</v>
      </c>
      <c r="D249" s="487" t="s">
        <v>14067</v>
      </c>
      <c r="E249" s="638" t="s">
        <v>14182</v>
      </c>
      <c r="F249" s="638"/>
      <c r="G249" s="489" t="s">
        <v>53</v>
      </c>
      <c r="H249" s="490">
        <v>8.0000000000000002E-3</v>
      </c>
      <c r="I249" s="491">
        <v>78.37</v>
      </c>
      <c r="J249" s="491">
        <v>0.62</v>
      </c>
    </row>
    <row r="250" spans="1:10" ht="25.5">
      <c r="A250" s="484"/>
      <c r="B250" s="484"/>
      <c r="C250" s="484"/>
      <c r="D250" s="484"/>
      <c r="E250" s="484" t="s">
        <v>14171</v>
      </c>
      <c r="F250" s="485">
        <v>1.9859307359307359</v>
      </c>
      <c r="G250" s="484" t="s">
        <v>14172</v>
      </c>
      <c r="H250" s="485">
        <v>1.68</v>
      </c>
      <c r="I250" s="484" t="s">
        <v>14173</v>
      </c>
      <c r="J250" s="485">
        <v>3.67</v>
      </c>
    </row>
    <row r="251" spans="1:10" ht="15" thickBot="1">
      <c r="A251" s="484"/>
      <c r="B251" s="484"/>
      <c r="C251" s="484"/>
      <c r="D251" s="484"/>
      <c r="E251" s="484" t="s">
        <v>14174</v>
      </c>
      <c r="F251" s="485">
        <v>1.92</v>
      </c>
      <c r="G251" s="484"/>
      <c r="H251" s="639" t="s">
        <v>14175</v>
      </c>
      <c r="I251" s="639"/>
      <c r="J251" s="485">
        <v>8.8800000000000008</v>
      </c>
    </row>
    <row r="252" spans="1:10" ht="0.95" customHeight="1" thickTop="1">
      <c r="A252" s="486"/>
      <c r="B252" s="486"/>
      <c r="C252" s="486"/>
      <c r="D252" s="486"/>
      <c r="E252" s="486"/>
      <c r="F252" s="486"/>
      <c r="G252" s="486"/>
      <c r="H252" s="486"/>
      <c r="I252" s="486"/>
      <c r="J252" s="486"/>
    </row>
    <row r="253" spans="1:10" ht="18" customHeight="1">
      <c r="A253" s="471" t="s">
        <v>14264</v>
      </c>
      <c r="B253" s="472" t="s">
        <v>14153</v>
      </c>
      <c r="C253" s="471" t="s">
        <v>14154</v>
      </c>
      <c r="D253" s="471" t="s">
        <v>14155</v>
      </c>
      <c r="E253" s="640" t="s">
        <v>14156</v>
      </c>
      <c r="F253" s="640"/>
      <c r="G253" s="473" t="s">
        <v>14157</v>
      </c>
      <c r="H253" s="472" t="s">
        <v>14158</v>
      </c>
      <c r="I253" s="472" t="s">
        <v>14159</v>
      </c>
      <c r="J253" s="472" t="s">
        <v>14160</v>
      </c>
    </row>
    <row r="254" spans="1:10" ht="36" customHeight="1">
      <c r="A254" s="474" t="s">
        <v>14161</v>
      </c>
      <c r="B254" s="475" t="s">
        <v>14265</v>
      </c>
      <c r="C254" s="474" t="s">
        <v>3565</v>
      </c>
      <c r="D254" s="474" t="s">
        <v>1828</v>
      </c>
      <c r="E254" s="642" t="s">
        <v>14203</v>
      </c>
      <c r="F254" s="642"/>
      <c r="G254" s="476" t="s">
        <v>53</v>
      </c>
      <c r="H254" s="477">
        <v>1</v>
      </c>
      <c r="I254" s="478">
        <v>9.9</v>
      </c>
      <c r="J254" s="478">
        <v>9.9</v>
      </c>
    </row>
    <row r="255" spans="1:10" ht="24" customHeight="1">
      <c r="A255" s="479" t="s">
        <v>14165</v>
      </c>
      <c r="B255" s="480" t="s">
        <v>14204</v>
      </c>
      <c r="C255" s="479" t="s">
        <v>3565</v>
      </c>
      <c r="D255" s="479" t="s">
        <v>3330</v>
      </c>
      <c r="E255" s="641" t="s">
        <v>14167</v>
      </c>
      <c r="F255" s="641"/>
      <c r="G255" s="481" t="s">
        <v>463</v>
      </c>
      <c r="H255" s="482">
        <v>0.17899999999999999</v>
      </c>
      <c r="I255" s="483">
        <v>18.72</v>
      </c>
      <c r="J255" s="483">
        <v>3.35</v>
      </c>
    </row>
    <row r="256" spans="1:10" ht="24" customHeight="1">
      <c r="A256" s="479" t="s">
        <v>14165</v>
      </c>
      <c r="B256" s="480" t="s">
        <v>14205</v>
      </c>
      <c r="C256" s="479" t="s">
        <v>3565</v>
      </c>
      <c r="D256" s="479" t="s">
        <v>3313</v>
      </c>
      <c r="E256" s="641" t="s">
        <v>14167</v>
      </c>
      <c r="F256" s="641"/>
      <c r="G256" s="481" t="s">
        <v>463</v>
      </c>
      <c r="H256" s="482">
        <v>0.17899999999999999</v>
      </c>
      <c r="I256" s="483">
        <v>14.52</v>
      </c>
      <c r="J256" s="483">
        <v>2.59</v>
      </c>
    </row>
    <row r="257" spans="1:10" ht="24" customHeight="1">
      <c r="A257" s="487" t="s">
        <v>14180</v>
      </c>
      <c r="B257" s="488" t="s">
        <v>14228</v>
      </c>
      <c r="C257" s="487" t="s">
        <v>3565</v>
      </c>
      <c r="D257" s="487" t="s">
        <v>13721</v>
      </c>
      <c r="E257" s="638" t="s">
        <v>14182</v>
      </c>
      <c r="F257" s="638"/>
      <c r="G257" s="489" t="s">
        <v>53</v>
      </c>
      <c r="H257" s="490">
        <v>8.9999999999999993E-3</v>
      </c>
      <c r="I257" s="491">
        <v>69.17</v>
      </c>
      <c r="J257" s="491">
        <v>0.62</v>
      </c>
    </row>
    <row r="258" spans="1:10" ht="24" customHeight="1">
      <c r="A258" s="487" t="s">
        <v>14180</v>
      </c>
      <c r="B258" s="488" t="s">
        <v>14266</v>
      </c>
      <c r="C258" s="487" t="s">
        <v>3565</v>
      </c>
      <c r="D258" s="487" t="s">
        <v>6303</v>
      </c>
      <c r="E258" s="638" t="s">
        <v>14182</v>
      </c>
      <c r="F258" s="638"/>
      <c r="G258" s="489" t="s">
        <v>53</v>
      </c>
      <c r="H258" s="490">
        <v>1</v>
      </c>
      <c r="I258" s="491">
        <v>2.35</v>
      </c>
      <c r="J258" s="491">
        <v>2.35</v>
      </c>
    </row>
    <row r="259" spans="1:10" ht="24" customHeight="1">
      <c r="A259" s="487" t="s">
        <v>14180</v>
      </c>
      <c r="B259" s="488" t="s">
        <v>14206</v>
      </c>
      <c r="C259" s="487" t="s">
        <v>3565</v>
      </c>
      <c r="D259" s="487" t="s">
        <v>6474</v>
      </c>
      <c r="E259" s="638" t="s">
        <v>14182</v>
      </c>
      <c r="F259" s="638"/>
      <c r="G259" s="489" t="s">
        <v>53</v>
      </c>
      <c r="H259" s="490">
        <v>0.06</v>
      </c>
      <c r="I259" s="491">
        <v>2.19</v>
      </c>
      <c r="J259" s="491">
        <v>0.13</v>
      </c>
    </row>
    <row r="260" spans="1:10" ht="24" customHeight="1">
      <c r="A260" s="487" t="s">
        <v>14180</v>
      </c>
      <c r="B260" s="488" t="s">
        <v>14229</v>
      </c>
      <c r="C260" s="487" t="s">
        <v>3565</v>
      </c>
      <c r="D260" s="487" t="s">
        <v>14067</v>
      </c>
      <c r="E260" s="638" t="s">
        <v>14182</v>
      </c>
      <c r="F260" s="638"/>
      <c r="G260" s="489" t="s">
        <v>53</v>
      </c>
      <c r="H260" s="490">
        <v>1.0999999999999999E-2</v>
      </c>
      <c r="I260" s="491">
        <v>78.37</v>
      </c>
      <c r="J260" s="491">
        <v>0.86</v>
      </c>
    </row>
    <row r="261" spans="1:10" ht="25.5">
      <c r="A261" s="484"/>
      <c r="B261" s="484"/>
      <c r="C261" s="484"/>
      <c r="D261" s="484"/>
      <c r="E261" s="484" t="s">
        <v>14171</v>
      </c>
      <c r="F261" s="485">
        <v>2.3755411255411256</v>
      </c>
      <c r="G261" s="484" t="s">
        <v>14172</v>
      </c>
      <c r="H261" s="485">
        <v>2.0099999999999998</v>
      </c>
      <c r="I261" s="484" t="s">
        <v>14173</v>
      </c>
      <c r="J261" s="485">
        <v>4.3899999999999997</v>
      </c>
    </row>
    <row r="262" spans="1:10" ht="15" thickBot="1">
      <c r="A262" s="484"/>
      <c r="B262" s="484"/>
      <c r="C262" s="484"/>
      <c r="D262" s="484"/>
      <c r="E262" s="484" t="s">
        <v>14174</v>
      </c>
      <c r="F262" s="485">
        <v>2.74</v>
      </c>
      <c r="G262" s="484"/>
      <c r="H262" s="639" t="s">
        <v>14175</v>
      </c>
      <c r="I262" s="639"/>
      <c r="J262" s="485">
        <v>12.64</v>
      </c>
    </row>
    <row r="263" spans="1:10" ht="0.95" customHeight="1" thickTop="1">
      <c r="A263" s="486"/>
      <c r="B263" s="486"/>
      <c r="C263" s="486"/>
      <c r="D263" s="486"/>
      <c r="E263" s="486"/>
      <c r="F263" s="486"/>
      <c r="G263" s="486"/>
      <c r="H263" s="486"/>
      <c r="I263" s="486"/>
      <c r="J263" s="486"/>
    </row>
    <row r="264" spans="1:10" ht="18" customHeight="1">
      <c r="A264" s="471" t="s">
        <v>14267</v>
      </c>
      <c r="B264" s="472" t="s">
        <v>14153</v>
      </c>
      <c r="C264" s="471" t="s">
        <v>14154</v>
      </c>
      <c r="D264" s="471" t="s">
        <v>14155</v>
      </c>
      <c r="E264" s="640" t="s">
        <v>14156</v>
      </c>
      <c r="F264" s="640"/>
      <c r="G264" s="473" t="s">
        <v>14157</v>
      </c>
      <c r="H264" s="472" t="s">
        <v>14158</v>
      </c>
      <c r="I264" s="472" t="s">
        <v>14159</v>
      </c>
      <c r="J264" s="472" t="s">
        <v>14160</v>
      </c>
    </row>
    <row r="265" spans="1:10" ht="36" customHeight="1">
      <c r="A265" s="474" t="s">
        <v>14161</v>
      </c>
      <c r="B265" s="475" t="s">
        <v>14268</v>
      </c>
      <c r="C265" s="474" t="s">
        <v>3565</v>
      </c>
      <c r="D265" s="474" t="s">
        <v>1916</v>
      </c>
      <c r="E265" s="642" t="s">
        <v>14203</v>
      </c>
      <c r="F265" s="642"/>
      <c r="G265" s="476" t="s">
        <v>53</v>
      </c>
      <c r="H265" s="477">
        <v>1</v>
      </c>
      <c r="I265" s="478">
        <v>12.63</v>
      </c>
      <c r="J265" s="478">
        <v>12.63</v>
      </c>
    </row>
    <row r="266" spans="1:10" ht="24" customHeight="1">
      <c r="A266" s="479" t="s">
        <v>14165</v>
      </c>
      <c r="B266" s="480" t="s">
        <v>14204</v>
      </c>
      <c r="C266" s="479" t="s">
        <v>3565</v>
      </c>
      <c r="D266" s="479" t="s">
        <v>3330</v>
      </c>
      <c r="E266" s="641" t="s">
        <v>14167</v>
      </c>
      <c r="F266" s="641"/>
      <c r="G266" s="481" t="s">
        <v>463</v>
      </c>
      <c r="H266" s="482">
        <v>0.108</v>
      </c>
      <c r="I266" s="483">
        <v>18.72</v>
      </c>
      <c r="J266" s="483">
        <v>2.02</v>
      </c>
    </row>
    <row r="267" spans="1:10" ht="24" customHeight="1">
      <c r="A267" s="479" t="s">
        <v>14165</v>
      </c>
      <c r="B267" s="480" t="s">
        <v>14205</v>
      </c>
      <c r="C267" s="479" t="s">
        <v>3565</v>
      </c>
      <c r="D267" s="479" t="s">
        <v>3313</v>
      </c>
      <c r="E267" s="641" t="s">
        <v>14167</v>
      </c>
      <c r="F267" s="641"/>
      <c r="G267" s="481" t="s">
        <v>463</v>
      </c>
      <c r="H267" s="482">
        <v>0.108</v>
      </c>
      <c r="I267" s="483">
        <v>14.52</v>
      </c>
      <c r="J267" s="483">
        <v>1.56</v>
      </c>
    </row>
    <row r="268" spans="1:10" ht="24" customHeight="1">
      <c r="A268" s="487" t="s">
        <v>14180</v>
      </c>
      <c r="B268" s="488" t="s">
        <v>14228</v>
      </c>
      <c r="C268" s="487" t="s">
        <v>3565</v>
      </c>
      <c r="D268" s="487" t="s">
        <v>13721</v>
      </c>
      <c r="E268" s="638" t="s">
        <v>14182</v>
      </c>
      <c r="F268" s="638"/>
      <c r="G268" s="489" t="s">
        <v>53</v>
      </c>
      <c r="H268" s="490">
        <v>1.7999999999999999E-2</v>
      </c>
      <c r="I268" s="491">
        <v>69.17</v>
      </c>
      <c r="J268" s="491">
        <v>1.24</v>
      </c>
    </row>
    <row r="269" spans="1:10" ht="24" customHeight="1">
      <c r="A269" s="487" t="s">
        <v>14180</v>
      </c>
      <c r="B269" s="488" t="s">
        <v>14269</v>
      </c>
      <c r="C269" s="487" t="s">
        <v>3565</v>
      </c>
      <c r="D269" s="487" t="s">
        <v>6305</v>
      </c>
      <c r="E269" s="638" t="s">
        <v>14182</v>
      </c>
      <c r="F269" s="638"/>
      <c r="G269" s="489" t="s">
        <v>53</v>
      </c>
      <c r="H269" s="490">
        <v>1</v>
      </c>
      <c r="I269" s="491">
        <v>6.04</v>
      </c>
      <c r="J269" s="491">
        <v>6.04</v>
      </c>
    </row>
    <row r="270" spans="1:10" ht="24" customHeight="1">
      <c r="A270" s="487" t="s">
        <v>14180</v>
      </c>
      <c r="B270" s="488" t="s">
        <v>14206</v>
      </c>
      <c r="C270" s="487" t="s">
        <v>3565</v>
      </c>
      <c r="D270" s="487" t="s">
        <v>6474</v>
      </c>
      <c r="E270" s="638" t="s">
        <v>14182</v>
      </c>
      <c r="F270" s="638"/>
      <c r="G270" s="489" t="s">
        <v>53</v>
      </c>
      <c r="H270" s="490">
        <v>2.4E-2</v>
      </c>
      <c r="I270" s="491">
        <v>2.19</v>
      </c>
      <c r="J270" s="491">
        <v>0.05</v>
      </c>
    </row>
    <row r="271" spans="1:10" ht="24" customHeight="1">
      <c r="A271" s="487" t="s">
        <v>14180</v>
      </c>
      <c r="B271" s="488" t="s">
        <v>14229</v>
      </c>
      <c r="C271" s="487" t="s">
        <v>3565</v>
      </c>
      <c r="D271" s="487" t="s">
        <v>14067</v>
      </c>
      <c r="E271" s="638" t="s">
        <v>14182</v>
      </c>
      <c r="F271" s="638"/>
      <c r="G271" s="489" t="s">
        <v>53</v>
      </c>
      <c r="H271" s="490">
        <v>2.1999999999999999E-2</v>
      </c>
      <c r="I271" s="491">
        <v>78.37</v>
      </c>
      <c r="J271" s="491">
        <v>1.72</v>
      </c>
    </row>
    <row r="272" spans="1:10" ht="25.5">
      <c r="A272" s="484"/>
      <c r="B272" s="484"/>
      <c r="C272" s="484"/>
      <c r="D272" s="484"/>
      <c r="E272" s="484" t="s">
        <v>14171</v>
      </c>
      <c r="F272" s="485">
        <v>1.4339826839826839</v>
      </c>
      <c r="G272" s="484" t="s">
        <v>14172</v>
      </c>
      <c r="H272" s="485">
        <v>1.22</v>
      </c>
      <c r="I272" s="484" t="s">
        <v>14173</v>
      </c>
      <c r="J272" s="485">
        <v>2.65</v>
      </c>
    </row>
    <row r="273" spans="1:10" ht="15" thickBot="1">
      <c r="A273" s="484"/>
      <c r="B273" s="484"/>
      <c r="C273" s="484"/>
      <c r="D273" s="484"/>
      <c r="E273" s="484" t="s">
        <v>14174</v>
      </c>
      <c r="F273" s="485">
        <v>3.49</v>
      </c>
      <c r="G273" s="484"/>
      <c r="H273" s="639" t="s">
        <v>14175</v>
      </c>
      <c r="I273" s="639"/>
      <c r="J273" s="485">
        <v>16.12</v>
      </c>
    </row>
    <row r="274" spans="1:10" ht="0.95" customHeight="1" thickTop="1">
      <c r="A274" s="486"/>
      <c r="B274" s="486"/>
      <c r="C274" s="486"/>
      <c r="D274" s="486"/>
      <c r="E274" s="486"/>
      <c r="F274" s="486"/>
      <c r="G274" s="486"/>
      <c r="H274" s="486"/>
      <c r="I274" s="486"/>
      <c r="J274" s="486"/>
    </row>
    <row r="275" spans="1:10" ht="18" customHeight="1">
      <c r="A275" s="471" t="s">
        <v>14270</v>
      </c>
      <c r="B275" s="472" t="s">
        <v>14153</v>
      </c>
      <c r="C275" s="471" t="s">
        <v>14154</v>
      </c>
      <c r="D275" s="471" t="s">
        <v>14155</v>
      </c>
      <c r="E275" s="640" t="s">
        <v>14156</v>
      </c>
      <c r="F275" s="640"/>
      <c r="G275" s="473" t="s">
        <v>14157</v>
      </c>
      <c r="H275" s="472" t="s">
        <v>14158</v>
      </c>
      <c r="I275" s="472" t="s">
        <v>14159</v>
      </c>
      <c r="J275" s="472" t="s">
        <v>14160</v>
      </c>
    </row>
    <row r="276" spans="1:10" ht="36" customHeight="1">
      <c r="A276" s="474" t="s">
        <v>14161</v>
      </c>
      <c r="B276" s="475" t="s">
        <v>14271</v>
      </c>
      <c r="C276" s="474" t="s">
        <v>3565</v>
      </c>
      <c r="D276" s="474" t="s">
        <v>1920</v>
      </c>
      <c r="E276" s="642" t="s">
        <v>14203</v>
      </c>
      <c r="F276" s="642"/>
      <c r="G276" s="476" t="s">
        <v>53</v>
      </c>
      <c r="H276" s="477">
        <v>1</v>
      </c>
      <c r="I276" s="478">
        <v>34.54</v>
      </c>
      <c r="J276" s="478">
        <v>34.54</v>
      </c>
    </row>
    <row r="277" spans="1:10" ht="24" customHeight="1">
      <c r="A277" s="479" t="s">
        <v>14165</v>
      </c>
      <c r="B277" s="480" t="s">
        <v>14204</v>
      </c>
      <c r="C277" s="479" t="s">
        <v>3565</v>
      </c>
      <c r="D277" s="479" t="s">
        <v>3330</v>
      </c>
      <c r="E277" s="641" t="s">
        <v>14167</v>
      </c>
      <c r="F277" s="641"/>
      <c r="G277" s="481" t="s">
        <v>463</v>
      </c>
      <c r="H277" s="482">
        <v>0.128</v>
      </c>
      <c r="I277" s="483">
        <v>18.72</v>
      </c>
      <c r="J277" s="483">
        <v>2.39</v>
      </c>
    </row>
    <row r="278" spans="1:10" ht="24" customHeight="1">
      <c r="A278" s="479" t="s">
        <v>14165</v>
      </c>
      <c r="B278" s="480" t="s">
        <v>14205</v>
      </c>
      <c r="C278" s="479" t="s">
        <v>3565</v>
      </c>
      <c r="D278" s="479" t="s">
        <v>3313</v>
      </c>
      <c r="E278" s="641" t="s">
        <v>14167</v>
      </c>
      <c r="F278" s="641"/>
      <c r="G278" s="481" t="s">
        <v>463</v>
      </c>
      <c r="H278" s="482">
        <v>0.128</v>
      </c>
      <c r="I278" s="483">
        <v>14.52</v>
      </c>
      <c r="J278" s="483">
        <v>1.85</v>
      </c>
    </row>
    <row r="279" spans="1:10" ht="24" customHeight="1">
      <c r="A279" s="487" t="s">
        <v>14180</v>
      </c>
      <c r="B279" s="488" t="s">
        <v>14228</v>
      </c>
      <c r="C279" s="487" t="s">
        <v>3565</v>
      </c>
      <c r="D279" s="487" t="s">
        <v>13721</v>
      </c>
      <c r="E279" s="638" t="s">
        <v>14182</v>
      </c>
      <c r="F279" s="638"/>
      <c r="G279" s="489" t="s">
        <v>53</v>
      </c>
      <c r="H279" s="490">
        <v>2.4E-2</v>
      </c>
      <c r="I279" s="491">
        <v>69.17</v>
      </c>
      <c r="J279" s="491">
        <v>1.66</v>
      </c>
    </row>
    <row r="280" spans="1:10" ht="24" customHeight="1">
      <c r="A280" s="487" t="s">
        <v>14180</v>
      </c>
      <c r="B280" s="488" t="s">
        <v>14272</v>
      </c>
      <c r="C280" s="487" t="s">
        <v>3565</v>
      </c>
      <c r="D280" s="487" t="s">
        <v>6306</v>
      </c>
      <c r="E280" s="638" t="s">
        <v>14182</v>
      </c>
      <c r="F280" s="638"/>
      <c r="G280" s="489" t="s">
        <v>53</v>
      </c>
      <c r="H280" s="490">
        <v>1</v>
      </c>
      <c r="I280" s="491">
        <v>26.23</v>
      </c>
      <c r="J280" s="491">
        <v>26.23</v>
      </c>
    </row>
    <row r="281" spans="1:10" ht="24" customHeight="1">
      <c r="A281" s="487" t="s">
        <v>14180</v>
      </c>
      <c r="B281" s="488" t="s">
        <v>14206</v>
      </c>
      <c r="C281" s="487" t="s">
        <v>3565</v>
      </c>
      <c r="D281" s="487" t="s">
        <v>6474</v>
      </c>
      <c r="E281" s="638" t="s">
        <v>14182</v>
      </c>
      <c r="F281" s="638"/>
      <c r="G281" s="489" t="s">
        <v>53</v>
      </c>
      <c r="H281" s="490">
        <v>2.8000000000000001E-2</v>
      </c>
      <c r="I281" s="491">
        <v>2.19</v>
      </c>
      <c r="J281" s="491">
        <v>0.06</v>
      </c>
    </row>
    <row r="282" spans="1:10" ht="24" customHeight="1">
      <c r="A282" s="487" t="s">
        <v>14180</v>
      </c>
      <c r="B282" s="488" t="s">
        <v>14229</v>
      </c>
      <c r="C282" s="487" t="s">
        <v>3565</v>
      </c>
      <c r="D282" s="487" t="s">
        <v>14067</v>
      </c>
      <c r="E282" s="638" t="s">
        <v>14182</v>
      </c>
      <c r="F282" s="638"/>
      <c r="G282" s="489" t="s">
        <v>53</v>
      </c>
      <c r="H282" s="490">
        <v>0.03</v>
      </c>
      <c r="I282" s="491">
        <v>78.37</v>
      </c>
      <c r="J282" s="491">
        <v>2.35</v>
      </c>
    </row>
    <row r="283" spans="1:10" ht="25.5">
      <c r="A283" s="484"/>
      <c r="B283" s="484"/>
      <c r="C283" s="484"/>
      <c r="D283" s="484"/>
      <c r="E283" s="484" t="s">
        <v>14171</v>
      </c>
      <c r="F283" s="485">
        <v>1.6991341991341991</v>
      </c>
      <c r="G283" s="484" t="s">
        <v>14172</v>
      </c>
      <c r="H283" s="485">
        <v>1.44</v>
      </c>
      <c r="I283" s="484" t="s">
        <v>14173</v>
      </c>
      <c r="J283" s="485">
        <v>3.14</v>
      </c>
    </row>
    <row r="284" spans="1:10" ht="15" thickBot="1">
      <c r="A284" s="484"/>
      <c r="B284" s="484"/>
      <c r="C284" s="484"/>
      <c r="D284" s="484"/>
      <c r="E284" s="484" t="s">
        <v>14174</v>
      </c>
      <c r="F284" s="485">
        <v>9.56</v>
      </c>
      <c r="G284" s="484"/>
      <c r="H284" s="639" t="s">
        <v>14175</v>
      </c>
      <c r="I284" s="639"/>
      <c r="J284" s="485">
        <v>44.1</v>
      </c>
    </row>
    <row r="285" spans="1:10" ht="0.95" customHeight="1" thickTop="1">
      <c r="A285" s="486"/>
      <c r="B285" s="486"/>
      <c r="C285" s="486"/>
      <c r="D285" s="486"/>
      <c r="E285" s="486"/>
      <c r="F285" s="486"/>
      <c r="G285" s="486"/>
      <c r="H285" s="486"/>
      <c r="I285" s="486"/>
      <c r="J285" s="486"/>
    </row>
    <row r="286" spans="1:10" ht="18" customHeight="1">
      <c r="A286" s="471" t="s">
        <v>14273</v>
      </c>
      <c r="B286" s="472" t="s">
        <v>14153</v>
      </c>
      <c r="C286" s="471" t="s">
        <v>14154</v>
      </c>
      <c r="D286" s="471" t="s">
        <v>14155</v>
      </c>
      <c r="E286" s="640" t="s">
        <v>14156</v>
      </c>
      <c r="F286" s="640"/>
      <c r="G286" s="473" t="s">
        <v>14157</v>
      </c>
      <c r="H286" s="472" t="s">
        <v>14158</v>
      </c>
      <c r="I286" s="472" t="s">
        <v>14159</v>
      </c>
      <c r="J286" s="472" t="s">
        <v>14160</v>
      </c>
    </row>
    <row r="287" spans="1:10" ht="36" customHeight="1">
      <c r="A287" s="474" t="s">
        <v>14161</v>
      </c>
      <c r="B287" s="475" t="s">
        <v>14274</v>
      </c>
      <c r="C287" s="474" t="s">
        <v>3565</v>
      </c>
      <c r="D287" s="474" t="s">
        <v>1932</v>
      </c>
      <c r="E287" s="642" t="s">
        <v>14203</v>
      </c>
      <c r="F287" s="642"/>
      <c r="G287" s="476" t="s">
        <v>53</v>
      </c>
      <c r="H287" s="477">
        <v>1</v>
      </c>
      <c r="I287" s="478">
        <v>130.46</v>
      </c>
      <c r="J287" s="478">
        <v>130.46</v>
      </c>
    </row>
    <row r="288" spans="1:10" ht="24" customHeight="1">
      <c r="A288" s="479" t="s">
        <v>14165</v>
      </c>
      <c r="B288" s="480" t="s">
        <v>14204</v>
      </c>
      <c r="C288" s="479" t="s">
        <v>3565</v>
      </c>
      <c r="D288" s="479" t="s">
        <v>3330</v>
      </c>
      <c r="E288" s="641" t="s">
        <v>14167</v>
      </c>
      <c r="F288" s="641"/>
      <c r="G288" s="481" t="s">
        <v>463</v>
      </c>
      <c r="H288" s="482">
        <v>0.17599999999999999</v>
      </c>
      <c r="I288" s="483">
        <v>18.72</v>
      </c>
      <c r="J288" s="483">
        <v>3.29</v>
      </c>
    </row>
    <row r="289" spans="1:10" ht="24" customHeight="1">
      <c r="A289" s="479" t="s">
        <v>14165</v>
      </c>
      <c r="B289" s="480" t="s">
        <v>14205</v>
      </c>
      <c r="C289" s="479" t="s">
        <v>3565</v>
      </c>
      <c r="D289" s="479" t="s">
        <v>3313</v>
      </c>
      <c r="E289" s="641" t="s">
        <v>14167</v>
      </c>
      <c r="F289" s="641"/>
      <c r="G289" s="481" t="s">
        <v>463</v>
      </c>
      <c r="H289" s="482">
        <v>0.17599999999999999</v>
      </c>
      <c r="I289" s="483">
        <v>14.52</v>
      </c>
      <c r="J289" s="483">
        <v>2.5499999999999998</v>
      </c>
    </row>
    <row r="290" spans="1:10" ht="24" customHeight="1">
      <c r="A290" s="487" t="s">
        <v>14180</v>
      </c>
      <c r="B290" s="488" t="s">
        <v>14228</v>
      </c>
      <c r="C290" s="487" t="s">
        <v>3565</v>
      </c>
      <c r="D290" s="487" t="s">
        <v>13721</v>
      </c>
      <c r="E290" s="638" t="s">
        <v>14182</v>
      </c>
      <c r="F290" s="638"/>
      <c r="G290" s="489" t="s">
        <v>53</v>
      </c>
      <c r="H290" s="490">
        <v>4.7E-2</v>
      </c>
      <c r="I290" s="491">
        <v>69.17</v>
      </c>
      <c r="J290" s="491">
        <v>3.25</v>
      </c>
    </row>
    <row r="291" spans="1:10" ht="24" customHeight="1">
      <c r="A291" s="487" t="s">
        <v>14180</v>
      </c>
      <c r="B291" s="488" t="s">
        <v>14275</v>
      </c>
      <c r="C291" s="487" t="s">
        <v>3565</v>
      </c>
      <c r="D291" s="487" t="s">
        <v>6307</v>
      </c>
      <c r="E291" s="638" t="s">
        <v>14182</v>
      </c>
      <c r="F291" s="638"/>
      <c r="G291" s="489" t="s">
        <v>53</v>
      </c>
      <c r="H291" s="490">
        <v>1</v>
      </c>
      <c r="I291" s="491">
        <v>116.59</v>
      </c>
      <c r="J291" s="491">
        <v>116.59</v>
      </c>
    </row>
    <row r="292" spans="1:10" ht="24" customHeight="1">
      <c r="A292" s="487" t="s">
        <v>14180</v>
      </c>
      <c r="B292" s="488" t="s">
        <v>14206</v>
      </c>
      <c r="C292" s="487" t="s">
        <v>3565</v>
      </c>
      <c r="D292" s="487" t="s">
        <v>6474</v>
      </c>
      <c r="E292" s="638" t="s">
        <v>14182</v>
      </c>
      <c r="F292" s="638"/>
      <c r="G292" s="489" t="s">
        <v>53</v>
      </c>
      <c r="H292" s="490">
        <v>3.9E-2</v>
      </c>
      <c r="I292" s="491">
        <v>2.19</v>
      </c>
      <c r="J292" s="491">
        <v>0.08</v>
      </c>
    </row>
    <row r="293" spans="1:10" ht="24" customHeight="1">
      <c r="A293" s="487" t="s">
        <v>14180</v>
      </c>
      <c r="B293" s="488" t="s">
        <v>14229</v>
      </c>
      <c r="C293" s="487" t="s">
        <v>3565</v>
      </c>
      <c r="D293" s="487" t="s">
        <v>14067</v>
      </c>
      <c r="E293" s="638" t="s">
        <v>14182</v>
      </c>
      <c r="F293" s="638"/>
      <c r="G293" s="489" t="s">
        <v>53</v>
      </c>
      <c r="H293" s="490">
        <v>0.06</v>
      </c>
      <c r="I293" s="491">
        <v>78.37</v>
      </c>
      <c r="J293" s="491">
        <v>4.7</v>
      </c>
    </row>
    <row r="294" spans="1:10" ht="25.5">
      <c r="A294" s="484"/>
      <c r="B294" s="484"/>
      <c r="C294" s="484"/>
      <c r="D294" s="484"/>
      <c r="E294" s="484" t="s">
        <v>14171</v>
      </c>
      <c r="F294" s="485">
        <v>2.3376623376623376</v>
      </c>
      <c r="G294" s="484" t="s">
        <v>14172</v>
      </c>
      <c r="H294" s="485">
        <v>1.98</v>
      </c>
      <c r="I294" s="484" t="s">
        <v>14173</v>
      </c>
      <c r="J294" s="485">
        <v>4.32</v>
      </c>
    </row>
    <row r="295" spans="1:10" ht="15" thickBot="1">
      <c r="A295" s="484"/>
      <c r="B295" s="484"/>
      <c r="C295" s="484"/>
      <c r="D295" s="484"/>
      <c r="E295" s="484" t="s">
        <v>14174</v>
      </c>
      <c r="F295" s="485">
        <v>36.130000000000003</v>
      </c>
      <c r="G295" s="484"/>
      <c r="H295" s="639" t="s">
        <v>14175</v>
      </c>
      <c r="I295" s="639"/>
      <c r="J295" s="485">
        <v>166.59</v>
      </c>
    </row>
    <row r="296" spans="1:10" ht="0.95" customHeight="1" thickTop="1">
      <c r="A296" s="486"/>
      <c r="B296" s="486"/>
      <c r="C296" s="486"/>
      <c r="D296" s="486"/>
      <c r="E296" s="486"/>
      <c r="F296" s="486"/>
      <c r="G296" s="486"/>
      <c r="H296" s="486"/>
      <c r="I296" s="486"/>
      <c r="J296" s="486"/>
    </row>
    <row r="297" spans="1:10" ht="18" customHeight="1">
      <c r="A297" s="471" t="s">
        <v>14276</v>
      </c>
      <c r="B297" s="472" t="s">
        <v>14153</v>
      </c>
      <c r="C297" s="471" t="s">
        <v>14154</v>
      </c>
      <c r="D297" s="471" t="s">
        <v>14155</v>
      </c>
      <c r="E297" s="640" t="s">
        <v>14156</v>
      </c>
      <c r="F297" s="640"/>
      <c r="G297" s="473" t="s">
        <v>14157</v>
      </c>
      <c r="H297" s="472" t="s">
        <v>14158</v>
      </c>
      <c r="I297" s="472" t="s">
        <v>14159</v>
      </c>
      <c r="J297" s="472" t="s">
        <v>14160</v>
      </c>
    </row>
    <row r="298" spans="1:10" ht="36" customHeight="1">
      <c r="A298" s="474" t="s">
        <v>14161</v>
      </c>
      <c r="B298" s="475" t="s">
        <v>14277</v>
      </c>
      <c r="C298" s="474" t="s">
        <v>3565</v>
      </c>
      <c r="D298" s="474" t="s">
        <v>1940</v>
      </c>
      <c r="E298" s="642" t="s">
        <v>14203</v>
      </c>
      <c r="F298" s="642"/>
      <c r="G298" s="476" t="s">
        <v>53</v>
      </c>
      <c r="H298" s="477">
        <v>1</v>
      </c>
      <c r="I298" s="478">
        <v>50.08</v>
      </c>
      <c r="J298" s="478">
        <v>50.08</v>
      </c>
    </row>
    <row r="299" spans="1:10" ht="24" customHeight="1">
      <c r="A299" s="479" t="s">
        <v>14165</v>
      </c>
      <c r="B299" s="480" t="s">
        <v>14204</v>
      </c>
      <c r="C299" s="479" t="s">
        <v>3565</v>
      </c>
      <c r="D299" s="479" t="s">
        <v>3330</v>
      </c>
      <c r="E299" s="641" t="s">
        <v>14167</v>
      </c>
      <c r="F299" s="641"/>
      <c r="G299" s="481" t="s">
        <v>463</v>
      </c>
      <c r="H299" s="482">
        <v>0.14000000000000001</v>
      </c>
      <c r="I299" s="483">
        <v>18.72</v>
      </c>
      <c r="J299" s="483">
        <v>2.62</v>
      </c>
    </row>
    <row r="300" spans="1:10" ht="24" customHeight="1">
      <c r="A300" s="479" t="s">
        <v>14165</v>
      </c>
      <c r="B300" s="480" t="s">
        <v>14205</v>
      </c>
      <c r="C300" s="479" t="s">
        <v>3565</v>
      </c>
      <c r="D300" s="479" t="s">
        <v>3313</v>
      </c>
      <c r="E300" s="641" t="s">
        <v>14167</v>
      </c>
      <c r="F300" s="641"/>
      <c r="G300" s="481" t="s">
        <v>463</v>
      </c>
      <c r="H300" s="482">
        <v>0.14000000000000001</v>
      </c>
      <c r="I300" s="483">
        <v>14.52</v>
      </c>
      <c r="J300" s="483">
        <v>2.0299999999999998</v>
      </c>
    </row>
    <row r="301" spans="1:10" ht="24" customHeight="1">
      <c r="A301" s="487" t="s">
        <v>14180</v>
      </c>
      <c r="B301" s="488" t="s">
        <v>14278</v>
      </c>
      <c r="C301" s="487" t="s">
        <v>3565</v>
      </c>
      <c r="D301" s="487" t="s">
        <v>4451</v>
      </c>
      <c r="E301" s="638" t="s">
        <v>14182</v>
      </c>
      <c r="F301" s="638"/>
      <c r="G301" s="489" t="s">
        <v>53</v>
      </c>
      <c r="H301" s="490">
        <v>1</v>
      </c>
      <c r="I301" s="491">
        <v>5.45</v>
      </c>
      <c r="J301" s="491">
        <v>5.45</v>
      </c>
    </row>
    <row r="302" spans="1:10" ht="24" customHeight="1">
      <c r="A302" s="487" t="s">
        <v>14180</v>
      </c>
      <c r="B302" s="488" t="s">
        <v>14279</v>
      </c>
      <c r="C302" s="487" t="s">
        <v>3565</v>
      </c>
      <c r="D302" s="487" t="s">
        <v>11553</v>
      </c>
      <c r="E302" s="638" t="s">
        <v>14182</v>
      </c>
      <c r="F302" s="638"/>
      <c r="G302" s="489" t="s">
        <v>53</v>
      </c>
      <c r="H302" s="490">
        <v>1</v>
      </c>
      <c r="I302" s="491">
        <v>38.67</v>
      </c>
      <c r="J302" s="491">
        <v>38.67</v>
      </c>
    </row>
    <row r="303" spans="1:10" ht="36" customHeight="1">
      <c r="A303" s="487" t="s">
        <v>14180</v>
      </c>
      <c r="B303" s="488" t="s">
        <v>14280</v>
      </c>
      <c r="C303" s="487" t="s">
        <v>3565</v>
      </c>
      <c r="D303" s="487" t="s">
        <v>13961</v>
      </c>
      <c r="E303" s="638" t="s">
        <v>14182</v>
      </c>
      <c r="F303" s="638"/>
      <c r="G303" s="489" t="s">
        <v>53</v>
      </c>
      <c r="H303" s="490">
        <v>4.5999999999999999E-2</v>
      </c>
      <c r="I303" s="491">
        <v>28.55</v>
      </c>
      <c r="J303" s="491">
        <v>1.31</v>
      </c>
    </row>
    <row r="304" spans="1:10" ht="25.5">
      <c r="A304" s="484"/>
      <c r="B304" s="484"/>
      <c r="C304" s="484"/>
      <c r="D304" s="484"/>
      <c r="E304" s="484" t="s">
        <v>14171</v>
      </c>
      <c r="F304" s="485">
        <v>1.856060606060606</v>
      </c>
      <c r="G304" s="484" t="s">
        <v>14172</v>
      </c>
      <c r="H304" s="485">
        <v>1.57</v>
      </c>
      <c r="I304" s="484" t="s">
        <v>14173</v>
      </c>
      <c r="J304" s="485">
        <v>3.43</v>
      </c>
    </row>
    <row r="305" spans="1:10" ht="15" thickBot="1">
      <c r="A305" s="484"/>
      <c r="B305" s="484"/>
      <c r="C305" s="484"/>
      <c r="D305" s="484"/>
      <c r="E305" s="484" t="s">
        <v>14174</v>
      </c>
      <c r="F305" s="485">
        <v>13.87</v>
      </c>
      <c r="G305" s="484"/>
      <c r="H305" s="639" t="s">
        <v>14175</v>
      </c>
      <c r="I305" s="639"/>
      <c r="J305" s="485">
        <v>63.95</v>
      </c>
    </row>
    <row r="306" spans="1:10" ht="0.95" customHeight="1" thickTop="1">
      <c r="A306" s="486"/>
      <c r="B306" s="486"/>
      <c r="C306" s="486"/>
      <c r="D306" s="486"/>
      <c r="E306" s="486"/>
      <c r="F306" s="486"/>
      <c r="G306" s="486"/>
      <c r="H306" s="486"/>
      <c r="I306" s="486"/>
      <c r="J306" s="486"/>
    </row>
    <row r="307" spans="1:10" ht="18" customHeight="1">
      <c r="A307" s="471" t="s">
        <v>14281</v>
      </c>
      <c r="B307" s="472" t="s">
        <v>14153</v>
      </c>
      <c r="C307" s="471" t="s">
        <v>14154</v>
      </c>
      <c r="D307" s="471" t="s">
        <v>14155</v>
      </c>
      <c r="E307" s="640" t="s">
        <v>14156</v>
      </c>
      <c r="F307" s="640"/>
      <c r="G307" s="473" t="s">
        <v>14157</v>
      </c>
      <c r="H307" s="472" t="s">
        <v>14158</v>
      </c>
      <c r="I307" s="472" t="s">
        <v>14159</v>
      </c>
      <c r="J307" s="472" t="s">
        <v>14160</v>
      </c>
    </row>
    <row r="308" spans="1:10" ht="36" customHeight="1">
      <c r="A308" s="474" t="s">
        <v>14161</v>
      </c>
      <c r="B308" s="475" t="s">
        <v>14282</v>
      </c>
      <c r="C308" s="474" t="s">
        <v>3565</v>
      </c>
      <c r="D308" s="474" t="s">
        <v>1882</v>
      </c>
      <c r="E308" s="642" t="s">
        <v>14203</v>
      </c>
      <c r="F308" s="642"/>
      <c r="G308" s="476" t="s">
        <v>53</v>
      </c>
      <c r="H308" s="477">
        <v>1</v>
      </c>
      <c r="I308" s="478">
        <v>3.99</v>
      </c>
      <c r="J308" s="478">
        <v>3.99</v>
      </c>
    </row>
    <row r="309" spans="1:10" ht="24" customHeight="1">
      <c r="A309" s="479" t="s">
        <v>14165</v>
      </c>
      <c r="B309" s="480" t="s">
        <v>14204</v>
      </c>
      <c r="C309" s="479" t="s">
        <v>3565</v>
      </c>
      <c r="D309" s="479" t="s">
        <v>3330</v>
      </c>
      <c r="E309" s="641" t="s">
        <v>14167</v>
      </c>
      <c r="F309" s="641"/>
      <c r="G309" s="481" t="s">
        <v>463</v>
      </c>
      <c r="H309" s="482">
        <v>0.06</v>
      </c>
      <c r="I309" s="483">
        <v>18.72</v>
      </c>
      <c r="J309" s="483">
        <v>1.1200000000000001</v>
      </c>
    </row>
    <row r="310" spans="1:10" ht="24" customHeight="1">
      <c r="A310" s="479" t="s">
        <v>14165</v>
      </c>
      <c r="B310" s="480" t="s">
        <v>14205</v>
      </c>
      <c r="C310" s="479" t="s">
        <v>3565</v>
      </c>
      <c r="D310" s="479" t="s">
        <v>3313</v>
      </c>
      <c r="E310" s="641" t="s">
        <v>14167</v>
      </c>
      <c r="F310" s="641"/>
      <c r="G310" s="481" t="s">
        <v>463</v>
      </c>
      <c r="H310" s="482">
        <v>0.06</v>
      </c>
      <c r="I310" s="483">
        <v>14.52</v>
      </c>
      <c r="J310" s="483">
        <v>0.87</v>
      </c>
    </row>
    <row r="311" spans="1:10" ht="24" customHeight="1">
      <c r="A311" s="487" t="s">
        <v>14180</v>
      </c>
      <c r="B311" s="488" t="s">
        <v>14228</v>
      </c>
      <c r="C311" s="487" t="s">
        <v>3565</v>
      </c>
      <c r="D311" s="487" t="s">
        <v>13721</v>
      </c>
      <c r="E311" s="638" t="s">
        <v>14182</v>
      </c>
      <c r="F311" s="638"/>
      <c r="G311" s="489" t="s">
        <v>53</v>
      </c>
      <c r="H311" s="490">
        <v>7.0000000000000001E-3</v>
      </c>
      <c r="I311" s="491">
        <v>69.17</v>
      </c>
      <c r="J311" s="491">
        <v>0.48</v>
      </c>
    </row>
    <row r="312" spans="1:10" ht="24" customHeight="1">
      <c r="A312" s="487" t="s">
        <v>14180</v>
      </c>
      <c r="B312" s="488" t="s">
        <v>14206</v>
      </c>
      <c r="C312" s="487" t="s">
        <v>3565</v>
      </c>
      <c r="D312" s="487" t="s">
        <v>6474</v>
      </c>
      <c r="E312" s="638" t="s">
        <v>14182</v>
      </c>
      <c r="F312" s="638"/>
      <c r="G312" s="489" t="s">
        <v>53</v>
      </c>
      <c r="H312" s="490">
        <v>0.03</v>
      </c>
      <c r="I312" s="491">
        <v>2.19</v>
      </c>
      <c r="J312" s="491">
        <v>0.06</v>
      </c>
    </row>
    <row r="313" spans="1:10" ht="24" customHeight="1">
      <c r="A313" s="487" t="s">
        <v>14180</v>
      </c>
      <c r="B313" s="488" t="s">
        <v>14283</v>
      </c>
      <c r="C313" s="487" t="s">
        <v>3565</v>
      </c>
      <c r="D313" s="487" t="s">
        <v>6691</v>
      </c>
      <c r="E313" s="638" t="s">
        <v>14182</v>
      </c>
      <c r="F313" s="638"/>
      <c r="G313" s="489" t="s">
        <v>53</v>
      </c>
      <c r="H313" s="490">
        <v>1</v>
      </c>
      <c r="I313" s="491">
        <v>0.84</v>
      </c>
      <c r="J313" s="491">
        <v>0.84</v>
      </c>
    </row>
    <row r="314" spans="1:10" ht="24" customHeight="1">
      <c r="A314" s="487" t="s">
        <v>14180</v>
      </c>
      <c r="B314" s="488" t="s">
        <v>14229</v>
      </c>
      <c r="C314" s="487" t="s">
        <v>3565</v>
      </c>
      <c r="D314" s="487" t="s">
        <v>14067</v>
      </c>
      <c r="E314" s="638" t="s">
        <v>14182</v>
      </c>
      <c r="F314" s="638"/>
      <c r="G314" s="489" t="s">
        <v>53</v>
      </c>
      <c r="H314" s="490">
        <v>8.0000000000000002E-3</v>
      </c>
      <c r="I314" s="491">
        <v>78.37</v>
      </c>
      <c r="J314" s="491">
        <v>0.62</v>
      </c>
    </row>
    <row r="315" spans="1:10" ht="25.5">
      <c r="A315" s="484"/>
      <c r="B315" s="484"/>
      <c r="C315" s="484"/>
      <c r="D315" s="484"/>
      <c r="E315" s="484" t="s">
        <v>14171</v>
      </c>
      <c r="F315" s="485">
        <v>0.79545454545454541</v>
      </c>
      <c r="G315" s="484" t="s">
        <v>14172</v>
      </c>
      <c r="H315" s="485">
        <v>0.67</v>
      </c>
      <c r="I315" s="484" t="s">
        <v>14173</v>
      </c>
      <c r="J315" s="485">
        <v>1.47</v>
      </c>
    </row>
    <row r="316" spans="1:10" ht="15" thickBot="1">
      <c r="A316" s="484"/>
      <c r="B316" s="484"/>
      <c r="C316" s="484"/>
      <c r="D316" s="484"/>
      <c r="E316" s="484" t="s">
        <v>14174</v>
      </c>
      <c r="F316" s="485">
        <v>1.1000000000000001</v>
      </c>
      <c r="G316" s="484"/>
      <c r="H316" s="639" t="s">
        <v>14175</v>
      </c>
      <c r="I316" s="639"/>
      <c r="J316" s="485">
        <v>5.09</v>
      </c>
    </row>
    <row r="317" spans="1:10" ht="0.95" customHeight="1" thickTop="1">
      <c r="A317" s="486"/>
      <c r="B317" s="486"/>
      <c r="C317" s="486"/>
      <c r="D317" s="486"/>
      <c r="E317" s="486"/>
      <c r="F317" s="486"/>
      <c r="G317" s="486"/>
      <c r="H317" s="486"/>
      <c r="I317" s="486"/>
      <c r="J317" s="486"/>
    </row>
    <row r="318" spans="1:10" ht="18" customHeight="1">
      <c r="A318" s="471" t="s">
        <v>14284</v>
      </c>
      <c r="B318" s="472" t="s">
        <v>14153</v>
      </c>
      <c r="C318" s="471" t="s">
        <v>14154</v>
      </c>
      <c r="D318" s="471" t="s">
        <v>14155</v>
      </c>
      <c r="E318" s="640" t="s">
        <v>14156</v>
      </c>
      <c r="F318" s="640"/>
      <c r="G318" s="473" t="s">
        <v>14157</v>
      </c>
      <c r="H318" s="472" t="s">
        <v>14158</v>
      </c>
      <c r="I318" s="472" t="s">
        <v>14159</v>
      </c>
      <c r="J318" s="472" t="s">
        <v>14160</v>
      </c>
    </row>
    <row r="319" spans="1:10" ht="36" customHeight="1">
      <c r="A319" s="474" t="s">
        <v>14161</v>
      </c>
      <c r="B319" s="475" t="s">
        <v>14285</v>
      </c>
      <c r="C319" s="474" t="s">
        <v>3565</v>
      </c>
      <c r="D319" s="474" t="s">
        <v>1856</v>
      </c>
      <c r="E319" s="642" t="s">
        <v>14203</v>
      </c>
      <c r="F319" s="642"/>
      <c r="G319" s="476" t="s">
        <v>53</v>
      </c>
      <c r="H319" s="477">
        <v>1</v>
      </c>
      <c r="I319" s="478">
        <v>9.84</v>
      </c>
      <c r="J319" s="478">
        <v>9.84</v>
      </c>
    </row>
    <row r="320" spans="1:10" ht="24" customHeight="1">
      <c r="A320" s="479" t="s">
        <v>14165</v>
      </c>
      <c r="B320" s="480" t="s">
        <v>14204</v>
      </c>
      <c r="C320" s="479" t="s">
        <v>3565</v>
      </c>
      <c r="D320" s="479" t="s">
        <v>3330</v>
      </c>
      <c r="E320" s="641" t="s">
        <v>14167</v>
      </c>
      <c r="F320" s="641"/>
      <c r="G320" s="481" t="s">
        <v>463</v>
      </c>
      <c r="H320" s="482">
        <v>0.2</v>
      </c>
      <c r="I320" s="483">
        <v>18.72</v>
      </c>
      <c r="J320" s="483">
        <v>3.74</v>
      </c>
    </row>
    <row r="321" spans="1:10" ht="24" customHeight="1">
      <c r="A321" s="479" t="s">
        <v>14165</v>
      </c>
      <c r="B321" s="480" t="s">
        <v>14205</v>
      </c>
      <c r="C321" s="479" t="s">
        <v>3565</v>
      </c>
      <c r="D321" s="479" t="s">
        <v>3313</v>
      </c>
      <c r="E321" s="641" t="s">
        <v>14167</v>
      </c>
      <c r="F321" s="641"/>
      <c r="G321" s="481" t="s">
        <v>463</v>
      </c>
      <c r="H321" s="482">
        <v>0.2</v>
      </c>
      <c r="I321" s="483">
        <v>14.52</v>
      </c>
      <c r="J321" s="483">
        <v>2.9</v>
      </c>
    </row>
    <row r="322" spans="1:10" ht="24" customHeight="1">
      <c r="A322" s="487" t="s">
        <v>14180</v>
      </c>
      <c r="B322" s="488" t="s">
        <v>14228</v>
      </c>
      <c r="C322" s="487" t="s">
        <v>3565</v>
      </c>
      <c r="D322" s="487" t="s">
        <v>13721</v>
      </c>
      <c r="E322" s="638" t="s">
        <v>14182</v>
      </c>
      <c r="F322" s="638"/>
      <c r="G322" s="489" t="s">
        <v>53</v>
      </c>
      <c r="H322" s="490">
        <v>1.0999999999999999E-2</v>
      </c>
      <c r="I322" s="491">
        <v>69.17</v>
      </c>
      <c r="J322" s="491">
        <v>0.76</v>
      </c>
    </row>
    <row r="323" spans="1:10" ht="24" customHeight="1">
      <c r="A323" s="487" t="s">
        <v>14180</v>
      </c>
      <c r="B323" s="488" t="s">
        <v>14206</v>
      </c>
      <c r="C323" s="487" t="s">
        <v>3565</v>
      </c>
      <c r="D323" s="487" t="s">
        <v>6474</v>
      </c>
      <c r="E323" s="638" t="s">
        <v>14182</v>
      </c>
      <c r="F323" s="638"/>
      <c r="G323" s="489" t="s">
        <v>53</v>
      </c>
      <c r="H323" s="490">
        <v>7.4999999999999997E-2</v>
      </c>
      <c r="I323" s="491">
        <v>2.19</v>
      </c>
      <c r="J323" s="491">
        <v>0.16</v>
      </c>
    </row>
    <row r="324" spans="1:10" ht="24" customHeight="1">
      <c r="A324" s="487" t="s">
        <v>14180</v>
      </c>
      <c r="B324" s="488" t="s">
        <v>14229</v>
      </c>
      <c r="C324" s="487" t="s">
        <v>3565</v>
      </c>
      <c r="D324" s="487" t="s">
        <v>14067</v>
      </c>
      <c r="E324" s="638" t="s">
        <v>14182</v>
      </c>
      <c r="F324" s="638"/>
      <c r="G324" s="489" t="s">
        <v>53</v>
      </c>
      <c r="H324" s="490">
        <v>1.2E-2</v>
      </c>
      <c r="I324" s="491">
        <v>78.37</v>
      </c>
      <c r="J324" s="491">
        <v>0.94</v>
      </c>
    </row>
    <row r="325" spans="1:10" ht="24" customHeight="1">
      <c r="A325" s="487" t="s">
        <v>14180</v>
      </c>
      <c r="B325" s="488" t="s">
        <v>14286</v>
      </c>
      <c r="C325" s="487" t="s">
        <v>3565</v>
      </c>
      <c r="D325" s="487" t="s">
        <v>7722</v>
      </c>
      <c r="E325" s="638" t="s">
        <v>14182</v>
      </c>
      <c r="F325" s="638"/>
      <c r="G325" s="489" t="s">
        <v>53</v>
      </c>
      <c r="H325" s="490">
        <v>1</v>
      </c>
      <c r="I325" s="491">
        <v>1.34</v>
      </c>
      <c r="J325" s="491">
        <v>1.34</v>
      </c>
    </row>
    <row r="326" spans="1:10" ht="25.5">
      <c r="A326" s="484"/>
      <c r="B326" s="484"/>
      <c r="C326" s="484"/>
      <c r="D326" s="484"/>
      <c r="E326" s="484" t="s">
        <v>14171</v>
      </c>
      <c r="F326" s="485">
        <v>2.6515151515151514</v>
      </c>
      <c r="G326" s="484" t="s">
        <v>14172</v>
      </c>
      <c r="H326" s="485">
        <v>2.25</v>
      </c>
      <c r="I326" s="484" t="s">
        <v>14173</v>
      </c>
      <c r="J326" s="485">
        <v>4.9000000000000004</v>
      </c>
    </row>
    <row r="327" spans="1:10" ht="15" thickBot="1">
      <c r="A327" s="484"/>
      <c r="B327" s="484"/>
      <c r="C327" s="484"/>
      <c r="D327" s="484"/>
      <c r="E327" s="484" t="s">
        <v>14174</v>
      </c>
      <c r="F327" s="485">
        <v>2.72</v>
      </c>
      <c r="G327" s="484"/>
      <c r="H327" s="639" t="s">
        <v>14175</v>
      </c>
      <c r="I327" s="639"/>
      <c r="J327" s="485">
        <v>12.56</v>
      </c>
    </row>
    <row r="328" spans="1:10" ht="0.95" customHeight="1" thickTop="1">
      <c r="A328" s="486"/>
      <c r="B328" s="486"/>
      <c r="C328" s="486"/>
      <c r="D328" s="486"/>
      <c r="E328" s="486"/>
      <c r="F328" s="486"/>
      <c r="G328" s="486"/>
      <c r="H328" s="486"/>
      <c r="I328" s="486"/>
      <c r="J328" s="486"/>
    </row>
    <row r="329" spans="1:10" ht="18" customHeight="1">
      <c r="A329" s="471" t="s">
        <v>14287</v>
      </c>
      <c r="B329" s="472" t="s">
        <v>14153</v>
      </c>
      <c r="C329" s="471" t="s">
        <v>14154</v>
      </c>
      <c r="D329" s="471" t="s">
        <v>14155</v>
      </c>
      <c r="E329" s="640" t="s">
        <v>14156</v>
      </c>
      <c r="F329" s="640"/>
      <c r="G329" s="473" t="s">
        <v>14157</v>
      </c>
      <c r="H329" s="472" t="s">
        <v>14158</v>
      </c>
      <c r="I329" s="472" t="s">
        <v>14159</v>
      </c>
      <c r="J329" s="472" t="s">
        <v>14160</v>
      </c>
    </row>
    <row r="330" spans="1:10" ht="24" customHeight="1">
      <c r="A330" s="474" t="s">
        <v>14161</v>
      </c>
      <c r="B330" s="475" t="s">
        <v>14288</v>
      </c>
      <c r="C330" s="474" t="s">
        <v>3565</v>
      </c>
      <c r="D330" s="474" t="s">
        <v>2020</v>
      </c>
      <c r="E330" s="642" t="s">
        <v>14203</v>
      </c>
      <c r="F330" s="642"/>
      <c r="G330" s="476" t="s">
        <v>53</v>
      </c>
      <c r="H330" s="477">
        <v>1</v>
      </c>
      <c r="I330" s="478">
        <v>20.100000000000001</v>
      </c>
      <c r="J330" s="478">
        <v>20.100000000000001</v>
      </c>
    </row>
    <row r="331" spans="1:10" ht="24" customHeight="1">
      <c r="A331" s="479" t="s">
        <v>14165</v>
      </c>
      <c r="B331" s="480" t="s">
        <v>14204</v>
      </c>
      <c r="C331" s="479" t="s">
        <v>3565</v>
      </c>
      <c r="D331" s="479" t="s">
        <v>3330</v>
      </c>
      <c r="E331" s="641" t="s">
        <v>14167</v>
      </c>
      <c r="F331" s="641"/>
      <c r="G331" s="481" t="s">
        <v>463</v>
      </c>
      <c r="H331" s="482">
        <v>0.14399999999999999</v>
      </c>
      <c r="I331" s="483">
        <v>18.72</v>
      </c>
      <c r="J331" s="483">
        <v>2.69</v>
      </c>
    </row>
    <row r="332" spans="1:10" ht="24" customHeight="1">
      <c r="A332" s="479" t="s">
        <v>14165</v>
      </c>
      <c r="B332" s="480" t="s">
        <v>14205</v>
      </c>
      <c r="C332" s="479" t="s">
        <v>3565</v>
      </c>
      <c r="D332" s="479" t="s">
        <v>3313</v>
      </c>
      <c r="E332" s="641" t="s">
        <v>14167</v>
      </c>
      <c r="F332" s="641"/>
      <c r="G332" s="481" t="s">
        <v>463</v>
      </c>
      <c r="H332" s="482">
        <v>0.14399999999999999</v>
      </c>
      <c r="I332" s="483">
        <v>14.52</v>
      </c>
      <c r="J332" s="483">
        <v>2.09</v>
      </c>
    </row>
    <row r="333" spans="1:10" ht="24" customHeight="1">
      <c r="A333" s="487" t="s">
        <v>14180</v>
      </c>
      <c r="B333" s="488" t="s">
        <v>14228</v>
      </c>
      <c r="C333" s="487" t="s">
        <v>3565</v>
      </c>
      <c r="D333" s="487" t="s">
        <v>13721</v>
      </c>
      <c r="E333" s="638" t="s">
        <v>14182</v>
      </c>
      <c r="F333" s="638"/>
      <c r="G333" s="489" t="s">
        <v>53</v>
      </c>
      <c r="H333" s="490">
        <v>2.5999999999999999E-2</v>
      </c>
      <c r="I333" s="491">
        <v>69.17</v>
      </c>
      <c r="J333" s="491">
        <v>1.79</v>
      </c>
    </row>
    <row r="334" spans="1:10" ht="24" customHeight="1">
      <c r="A334" s="487" t="s">
        <v>14180</v>
      </c>
      <c r="B334" s="488" t="s">
        <v>14206</v>
      </c>
      <c r="C334" s="487" t="s">
        <v>3565</v>
      </c>
      <c r="D334" s="487" t="s">
        <v>6474</v>
      </c>
      <c r="E334" s="638" t="s">
        <v>14182</v>
      </c>
      <c r="F334" s="638"/>
      <c r="G334" s="489" t="s">
        <v>53</v>
      </c>
      <c r="H334" s="490">
        <v>3.5999999999999997E-2</v>
      </c>
      <c r="I334" s="491">
        <v>2.19</v>
      </c>
      <c r="J334" s="491">
        <v>7.0000000000000007E-2</v>
      </c>
    </row>
    <row r="335" spans="1:10" ht="24" customHeight="1">
      <c r="A335" s="487" t="s">
        <v>14180</v>
      </c>
      <c r="B335" s="488" t="s">
        <v>14229</v>
      </c>
      <c r="C335" s="487" t="s">
        <v>3565</v>
      </c>
      <c r="D335" s="487" t="s">
        <v>14067</v>
      </c>
      <c r="E335" s="638" t="s">
        <v>14182</v>
      </c>
      <c r="F335" s="638"/>
      <c r="G335" s="489" t="s">
        <v>53</v>
      </c>
      <c r="H335" s="490">
        <v>3.3000000000000002E-2</v>
      </c>
      <c r="I335" s="491">
        <v>78.37</v>
      </c>
      <c r="J335" s="491">
        <v>2.58</v>
      </c>
    </row>
    <row r="336" spans="1:10" ht="24" customHeight="1">
      <c r="A336" s="487" t="s">
        <v>14180</v>
      </c>
      <c r="B336" s="488" t="s">
        <v>14289</v>
      </c>
      <c r="C336" s="487" t="s">
        <v>3565</v>
      </c>
      <c r="D336" s="487" t="s">
        <v>7728</v>
      </c>
      <c r="E336" s="638" t="s">
        <v>14182</v>
      </c>
      <c r="F336" s="638"/>
      <c r="G336" s="489" t="s">
        <v>53</v>
      </c>
      <c r="H336" s="490">
        <v>1</v>
      </c>
      <c r="I336" s="491">
        <v>10.88</v>
      </c>
      <c r="J336" s="491">
        <v>10.88</v>
      </c>
    </row>
    <row r="337" spans="1:10" ht="25.5">
      <c r="A337" s="484"/>
      <c r="B337" s="484"/>
      <c r="C337" s="484"/>
      <c r="D337" s="484"/>
      <c r="E337" s="484" t="s">
        <v>14171</v>
      </c>
      <c r="F337" s="485">
        <v>1.9101731601731602</v>
      </c>
      <c r="G337" s="484" t="s">
        <v>14172</v>
      </c>
      <c r="H337" s="485">
        <v>1.62</v>
      </c>
      <c r="I337" s="484" t="s">
        <v>14173</v>
      </c>
      <c r="J337" s="485">
        <v>3.53</v>
      </c>
    </row>
    <row r="338" spans="1:10" ht="15" thickBot="1">
      <c r="A338" s="484"/>
      <c r="B338" s="484"/>
      <c r="C338" s="484"/>
      <c r="D338" s="484"/>
      <c r="E338" s="484" t="s">
        <v>14174</v>
      </c>
      <c r="F338" s="485">
        <v>5.56</v>
      </c>
      <c r="G338" s="484"/>
      <c r="H338" s="639" t="s">
        <v>14175</v>
      </c>
      <c r="I338" s="639"/>
      <c r="J338" s="485">
        <v>25.66</v>
      </c>
    </row>
    <row r="339" spans="1:10" ht="0.95" customHeight="1" thickTop="1">
      <c r="A339" s="486"/>
      <c r="B339" s="486"/>
      <c r="C339" s="486"/>
      <c r="D339" s="486"/>
      <c r="E339" s="486"/>
      <c r="F339" s="486"/>
      <c r="G339" s="486"/>
      <c r="H339" s="486"/>
      <c r="I339" s="486"/>
      <c r="J339" s="486"/>
    </row>
    <row r="340" spans="1:10" ht="18" customHeight="1">
      <c r="A340" s="471" t="s">
        <v>14290</v>
      </c>
      <c r="B340" s="472" t="s">
        <v>14153</v>
      </c>
      <c r="C340" s="471" t="s">
        <v>14154</v>
      </c>
      <c r="D340" s="471" t="s">
        <v>14155</v>
      </c>
      <c r="E340" s="640" t="s">
        <v>14156</v>
      </c>
      <c r="F340" s="640"/>
      <c r="G340" s="473" t="s">
        <v>14157</v>
      </c>
      <c r="H340" s="472" t="s">
        <v>14158</v>
      </c>
      <c r="I340" s="472" t="s">
        <v>14159</v>
      </c>
      <c r="J340" s="472" t="s">
        <v>14160</v>
      </c>
    </row>
    <row r="341" spans="1:10" ht="24" customHeight="1">
      <c r="A341" s="474" t="s">
        <v>14161</v>
      </c>
      <c r="B341" s="475" t="s">
        <v>14291</v>
      </c>
      <c r="C341" s="474" t="s">
        <v>3565</v>
      </c>
      <c r="D341" s="474" t="s">
        <v>2023</v>
      </c>
      <c r="E341" s="642" t="s">
        <v>14203</v>
      </c>
      <c r="F341" s="642"/>
      <c r="G341" s="476" t="s">
        <v>53</v>
      </c>
      <c r="H341" s="477">
        <v>1</v>
      </c>
      <c r="I341" s="478">
        <v>44.1</v>
      </c>
      <c r="J341" s="478">
        <v>44.1</v>
      </c>
    </row>
    <row r="342" spans="1:10" ht="24" customHeight="1">
      <c r="A342" s="479" t="s">
        <v>14165</v>
      </c>
      <c r="B342" s="480" t="s">
        <v>14204</v>
      </c>
      <c r="C342" s="479" t="s">
        <v>3565</v>
      </c>
      <c r="D342" s="479" t="s">
        <v>3330</v>
      </c>
      <c r="E342" s="641" t="s">
        <v>14167</v>
      </c>
      <c r="F342" s="641"/>
      <c r="G342" s="481" t="s">
        <v>463</v>
      </c>
      <c r="H342" s="482">
        <v>0.17</v>
      </c>
      <c r="I342" s="483">
        <v>18.72</v>
      </c>
      <c r="J342" s="483">
        <v>3.18</v>
      </c>
    </row>
    <row r="343" spans="1:10" ht="24" customHeight="1">
      <c r="A343" s="479" t="s">
        <v>14165</v>
      </c>
      <c r="B343" s="480" t="s">
        <v>14205</v>
      </c>
      <c r="C343" s="479" t="s">
        <v>3565</v>
      </c>
      <c r="D343" s="479" t="s">
        <v>3313</v>
      </c>
      <c r="E343" s="641" t="s">
        <v>14167</v>
      </c>
      <c r="F343" s="641"/>
      <c r="G343" s="481" t="s">
        <v>463</v>
      </c>
      <c r="H343" s="482">
        <v>0.17</v>
      </c>
      <c r="I343" s="483">
        <v>14.52</v>
      </c>
      <c r="J343" s="483">
        <v>2.46</v>
      </c>
    </row>
    <row r="344" spans="1:10" ht="24" customHeight="1">
      <c r="A344" s="487" t="s">
        <v>14180</v>
      </c>
      <c r="B344" s="488" t="s">
        <v>14228</v>
      </c>
      <c r="C344" s="487" t="s">
        <v>3565</v>
      </c>
      <c r="D344" s="487" t="s">
        <v>13721</v>
      </c>
      <c r="E344" s="638" t="s">
        <v>14182</v>
      </c>
      <c r="F344" s="638"/>
      <c r="G344" s="489" t="s">
        <v>53</v>
      </c>
      <c r="H344" s="490">
        <v>3.5000000000000003E-2</v>
      </c>
      <c r="I344" s="491">
        <v>69.17</v>
      </c>
      <c r="J344" s="491">
        <v>2.42</v>
      </c>
    </row>
    <row r="345" spans="1:10" ht="24" customHeight="1">
      <c r="A345" s="487" t="s">
        <v>14180</v>
      </c>
      <c r="B345" s="488" t="s">
        <v>14206</v>
      </c>
      <c r="C345" s="487" t="s">
        <v>3565</v>
      </c>
      <c r="D345" s="487" t="s">
        <v>6474</v>
      </c>
      <c r="E345" s="638" t="s">
        <v>14182</v>
      </c>
      <c r="F345" s="638"/>
      <c r="G345" s="489" t="s">
        <v>53</v>
      </c>
      <c r="H345" s="490">
        <v>4.2999999999999997E-2</v>
      </c>
      <c r="I345" s="491">
        <v>2.19</v>
      </c>
      <c r="J345" s="491">
        <v>0.09</v>
      </c>
    </row>
    <row r="346" spans="1:10" ht="24" customHeight="1">
      <c r="A346" s="487" t="s">
        <v>14180</v>
      </c>
      <c r="B346" s="488" t="s">
        <v>14229</v>
      </c>
      <c r="C346" s="487" t="s">
        <v>3565</v>
      </c>
      <c r="D346" s="487" t="s">
        <v>14067</v>
      </c>
      <c r="E346" s="638" t="s">
        <v>14182</v>
      </c>
      <c r="F346" s="638"/>
      <c r="G346" s="489" t="s">
        <v>53</v>
      </c>
      <c r="H346" s="490">
        <v>4.4999999999999998E-2</v>
      </c>
      <c r="I346" s="491">
        <v>78.37</v>
      </c>
      <c r="J346" s="491">
        <v>3.52</v>
      </c>
    </row>
    <row r="347" spans="1:10" ht="24" customHeight="1">
      <c r="A347" s="487" t="s">
        <v>14180</v>
      </c>
      <c r="B347" s="488" t="s">
        <v>14292</v>
      </c>
      <c r="C347" s="487" t="s">
        <v>3565</v>
      </c>
      <c r="D347" s="487" t="s">
        <v>7725</v>
      </c>
      <c r="E347" s="638" t="s">
        <v>14182</v>
      </c>
      <c r="F347" s="638"/>
      <c r="G347" s="489" t="s">
        <v>53</v>
      </c>
      <c r="H347" s="490">
        <v>1</v>
      </c>
      <c r="I347" s="491">
        <v>32.43</v>
      </c>
      <c r="J347" s="491">
        <v>32.43</v>
      </c>
    </row>
    <row r="348" spans="1:10" ht="25.5">
      <c r="A348" s="484"/>
      <c r="B348" s="484"/>
      <c r="C348" s="484"/>
      <c r="D348" s="484"/>
      <c r="E348" s="484" t="s">
        <v>14171</v>
      </c>
      <c r="F348" s="485">
        <v>2.2564935064935066</v>
      </c>
      <c r="G348" s="484" t="s">
        <v>14172</v>
      </c>
      <c r="H348" s="485">
        <v>1.91</v>
      </c>
      <c r="I348" s="484" t="s">
        <v>14173</v>
      </c>
      <c r="J348" s="485">
        <v>4.17</v>
      </c>
    </row>
    <row r="349" spans="1:10" ht="15" thickBot="1">
      <c r="A349" s="484"/>
      <c r="B349" s="484"/>
      <c r="C349" s="484"/>
      <c r="D349" s="484"/>
      <c r="E349" s="484" t="s">
        <v>14174</v>
      </c>
      <c r="F349" s="485">
        <v>12.21</v>
      </c>
      <c r="G349" s="484"/>
      <c r="H349" s="639" t="s">
        <v>14175</v>
      </c>
      <c r="I349" s="639"/>
      <c r="J349" s="485">
        <v>56.31</v>
      </c>
    </row>
    <row r="350" spans="1:10" ht="0.95" customHeight="1" thickTop="1">
      <c r="A350" s="486"/>
      <c r="B350" s="486"/>
      <c r="C350" s="486"/>
      <c r="D350" s="486"/>
      <c r="E350" s="486"/>
      <c r="F350" s="486"/>
      <c r="G350" s="486"/>
      <c r="H350" s="486"/>
      <c r="I350" s="486"/>
      <c r="J350" s="486"/>
    </row>
    <row r="351" spans="1:10" ht="18" customHeight="1">
      <c r="A351" s="471" t="s">
        <v>14293</v>
      </c>
      <c r="B351" s="472" t="s">
        <v>14153</v>
      </c>
      <c r="C351" s="471" t="s">
        <v>14154</v>
      </c>
      <c r="D351" s="471" t="s">
        <v>14155</v>
      </c>
      <c r="E351" s="640" t="s">
        <v>14156</v>
      </c>
      <c r="F351" s="640"/>
      <c r="G351" s="473" t="s">
        <v>14157</v>
      </c>
      <c r="H351" s="472" t="s">
        <v>14158</v>
      </c>
      <c r="I351" s="472" t="s">
        <v>14159</v>
      </c>
      <c r="J351" s="472" t="s">
        <v>14160</v>
      </c>
    </row>
    <row r="352" spans="1:10" ht="36" customHeight="1">
      <c r="A352" s="474" t="s">
        <v>14161</v>
      </c>
      <c r="B352" s="475" t="s">
        <v>14294</v>
      </c>
      <c r="C352" s="474" t="s">
        <v>3565</v>
      </c>
      <c r="D352" s="474" t="s">
        <v>1973</v>
      </c>
      <c r="E352" s="642" t="s">
        <v>14203</v>
      </c>
      <c r="F352" s="642"/>
      <c r="G352" s="476" t="s">
        <v>53</v>
      </c>
      <c r="H352" s="477">
        <v>1</v>
      </c>
      <c r="I352" s="478">
        <v>53.72</v>
      </c>
      <c r="J352" s="478">
        <v>53.72</v>
      </c>
    </row>
    <row r="353" spans="1:10" ht="24" customHeight="1">
      <c r="A353" s="479" t="s">
        <v>14165</v>
      </c>
      <c r="B353" s="480" t="s">
        <v>14204</v>
      </c>
      <c r="C353" s="479" t="s">
        <v>3565</v>
      </c>
      <c r="D353" s="479" t="s">
        <v>3330</v>
      </c>
      <c r="E353" s="641" t="s">
        <v>14167</v>
      </c>
      <c r="F353" s="641"/>
      <c r="G353" s="481" t="s">
        <v>463</v>
      </c>
      <c r="H353" s="482">
        <v>0.13500000000000001</v>
      </c>
      <c r="I353" s="483">
        <v>18.72</v>
      </c>
      <c r="J353" s="483">
        <v>2.52</v>
      </c>
    </row>
    <row r="354" spans="1:10" ht="24" customHeight="1">
      <c r="A354" s="479" t="s">
        <v>14165</v>
      </c>
      <c r="B354" s="480" t="s">
        <v>14205</v>
      </c>
      <c r="C354" s="479" t="s">
        <v>3565</v>
      </c>
      <c r="D354" s="479" t="s">
        <v>3313</v>
      </c>
      <c r="E354" s="641" t="s">
        <v>14167</v>
      </c>
      <c r="F354" s="641"/>
      <c r="G354" s="481" t="s">
        <v>463</v>
      </c>
      <c r="H354" s="482">
        <v>0.13500000000000001</v>
      </c>
      <c r="I354" s="483">
        <v>14.52</v>
      </c>
      <c r="J354" s="483">
        <v>1.96</v>
      </c>
    </row>
    <row r="355" spans="1:10" ht="24" customHeight="1">
      <c r="A355" s="487" t="s">
        <v>14180</v>
      </c>
      <c r="B355" s="488" t="s">
        <v>14295</v>
      </c>
      <c r="C355" s="487" t="s">
        <v>3565</v>
      </c>
      <c r="D355" s="487" t="s">
        <v>13733</v>
      </c>
      <c r="E355" s="638" t="s">
        <v>14182</v>
      </c>
      <c r="F355" s="638"/>
      <c r="G355" s="489" t="s">
        <v>53</v>
      </c>
      <c r="H355" s="490">
        <v>2</v>
      </c>
      <c r="I355" s="491">
        <v>4.92</v>
      </c>
      <c r="J355" s="491">
        <v>9.84</v>
      </c>
    </row>
    <row r="356" spans="1:10" ht="36" customHeight="1">
      <c r="A356" s="487" t="s">
        <v>14180</v>
      </c>
      <c r="B356" s="488" t="s">
        <v>14280</v>
      </c>
      <c r="C356" s="487" t="s">
        <v>3565</v>
      </c>
      <c r="D356" s="487" t="s">
        <v>13961</v>
      </c>
      <c r="E356" s="638" t="s">
        <v>14182</v>
      </c>
      <c r="F356" s="638"/>
      <c r="G356" s="489" t="s">
        <v>53</v>
      </c>
      <c r="H356" s="490">
        <v>0.06</v>
      </c>
      <c r="I356" s="491">
        <v>28.55</v>
      </c>
      <c r="J356" s="491">
        <v>1.71</v>
      </c>
    </row>
    <row r="357" spans="1:10" ht="24" customHeight="1">
      <c r="A357" s="487" t="s">
        <v>14180</v>
      </c>
      <c r="B357" s="488" t="s">
        <v>14296</v>
      </c>
      <c r="C357" s="487" t="s">
        <v>3565</v>
      </c>
      <c r="D357" s="487" t="s">
        <v>11609</v>
      </c>
      <c r="E357" s="638" t="s">
        <v>14182</v>
      </c>
      <c r="F357" s="638"/>
      <c r="G357" s="489" t="s">
        <v>53</v>
      </c>
      <c r="H357" s="490">
        <v>1</v>
      </c>
      <c r="I357" s="491">
        <v>37.69</v>
      </c>
      <c r="J357" s="491">
        <v>37.69</v>
      </c>
    </row>
    <row r="358" spans="1:10" ht="25.5">
      <c r="A358" s="484"/>
      <c r="B358" s="484"/>
      <c r="C358" s="484"/>
      <c r="D358" s="484"/>
      <c r="E358" s="484" t="s">
        <v>14171</v>
      </c>
      <c r="F358" s="485">
        <v>1.7911255411255411</v>
      </c>
      <c r="G358" s="484" t="s">
        <v>14172</v>
      </c>
      <c r="H358" s="485">
        <v>1.52</v>
      </c>
      <c r="I358" s="484" t="s">
        <v>14173</v>
      </c>
      <c r="J358" s="485">
        <v>3.31</v>
      </c>
    </row>
    <row r="359" spans="1:10" ht="15" thickBot="1">
      <c r="A359" s="484"/>
      <c r="B359" s="484"/>
      <c r="C359" s="484"/>
      <c r="D359" s="484"/>
      <c r="E359" s="484" t="s">
        <v>14174</v>
      </c>
      <c r="F359" s="485">
        <v>14.88</v>
      </c>
      <c r="G359" s="484"/>
      <c r="H359" s="639" t="s">
        <v>14175</v>
      </c>
      <c r="I359" s="639"/>
      <c r="J359" s="485">
        <v>68.599999999999994</v>
      </c>
    </row>
    <row r="360" spans="1:10" ht="0.95" customHeight="1" thickTop="1">
      <c r="A360" s="486"/>
      <c r="B360" s="486"/>
      <c r="C360" s="486"/>
      <c r="D360" s="486"/>
      <c r="E360" s="486"/>
      <c r="F360" s="486"/>
      <c r="G360" s="486"/>
      <c r="H360" s="486"/>
      <c r="I360" s="486"/>
      <c r="J360" s="486"/>
    </row>
    <row r="361" spans="1:10" ht="18" customHeight="1">
      <c r="A361" s="471" t="s">
        <v>14297</v>
      </c>
      <c r="B361" s="472" t="s">
        <v>14153</v>
      </c>
      <c r="C361" s="471" t="s">
        <v>14154</v>
      </c>
      <c r="D361" s="471" t="s">
        <v>14155</v>
      </c>
      <c r="E361" s="640" t="s">
        <v>14156</v>
      </c>
      <c r="F361" s="640"/>
      <c r="G361" s="473" t="s">
        <v>14157</v>
      </c>
      <c r="H361" s="472" t="s">
        <v>14158</v>
      </c>
      <c r="I361" s="472" t="s">
        <v>14159</v>
      </c>
      <c r="J361" s="472" t="s">
        <v>14160</v>
      </c>
    </row>
    <row r="362" spans="1:10" ht="36" customHeight="1">
      <c r="A362" s="474" t="s">
        <v>14161</v>
      </c>
      <c r="B362" s="475" t="s">
        <v>14298</v>
      </c>
      <c r="C362" s="474" t="s">
        <v>3565</v>
      </c>
      <c r="D362" s="474" t="s">
        <v>1967</v>
      </c>
      <c r="E362" s="642" t="s">
        <v>14203</v>
      </c>
      <c r="F362" s="642"/>
      <c r="G362" s="476" t="s">
        <v>53</v>
      </c>
      <c r="H362" s="477">
        <v>1</v>
      </c>
      <c r="I362" s="478">
        <v>75.31</v>
      </c>
      <c r="J362" s="478">
        <v>75.31</v>
      </c>
    </row>
    <row r="363" spans="1:10" ht="24" customHeight="1">
      <c r="A363" s="479" t="s">
        <v>14165</v>
      </c>
      <c r="B363" s="480" t="s">
        <v>14204</v>
      </c>
      <c r="C363" s="479" t="s">
        <v>3565</v>
      </c>
      <c r="D363" s="479" t="s">
        <v>3330</v>
      </c>
      <c r="E363" s="641" t="s">
        <v>14167</v>
      </c>
      <c r="F363" s="641"/>
      <c r="G363" s="481" t="s">
        <v>463</v>
      </c>
      <c r="H363" s="482">
        <v>9.5000000000000001E-2</v>
      </c>
      <c r="I363" s="483">
        <v>18.72</v>
      </c>
      <c r="J363" s="483">
        <v>1.77</v>
      </c>
    </row>
    <row r="364" spans="1:10" ht="24" customHeight="1">
      <c r="A364" s="479" t="s">
        <v>14165</v>
      </c>
      <c r="B364" s="480" t="s">
        <v>14205</v>
      </c>
      <c r="C364" s="479" t="s">
        <v>3565</v>
      </c>
      <c r="D364" s="479" t="s">
        <v>3313</v>
      </c>
      <c r="E364" s="641" t="s">
        <v>14167</v>
      </c>
      <c r="F364" s="641"/>
      <c r="G364" s="481" t="s">
        <v>463</v>
      </c>
      <c r="H364" s="482">
        <v>9.5000000000000001E-2</v>
      </c>
      <c r="I364" s="483">
        <v>14.52</v>
      </c>
      <c r="J364" s="483">
        <v>1.37</v>
      </c>
    </row>
    <row r="365" spans="1:10" ht="24" customHeight="1">
      <c r="A365" s="487" t="s">
        <v>14180</v>
      </c>
      <c r="B365" s="488" t="s">
        <v>14278</v>
      </c>
      <c r="C365" s="487" t="s">
        <v>3565</v>
      </c>
      <c r="D365" s="487" t="s">
        <v>4451</v>
      </c>
      <c r="E365" s="638" t="s">
        <v>14182</v>
      </c>
      <c r="F365" s="638"/>
      <c r="G365" s="489" t="s">
        <v>53</v>
      </c>
      <c r="H365" s="490">
        <v>1</v>
      </c>
      <c r="I365" s="491">
        <v>5.45</v>
      </c>
      <c r="J365" s="491">
        <v>5.45</v>
      </c>
    </row>
    <row r="366" spans="1:10" ht="36" customHeight="1">
      <c r="A366" s="487" t="s">
        <v>14180</v>
      </c>
      <c r="B366" s="488" t="s">
        <v>14280</v>
      </c>
      <c r="C366" s="487" t="s">
        <v>3565</v>
      </c>
      <c r="D366" s="487" t="s">
        <v>13961</v>
      </c>
      <c r="E366" s="638" t="s">
        <v>14182</v>
      </c>
      <c r="F366" s="638"/>
      <c r="G366" s="489" t="s">
        <v>53</v>
      </c>
      <c r="H366" s="490">
        <v>4.5999999999999999E-2</v>
      </c>
      <c r="I366" s="491">
        <v>28.55</v>
      </c>
      <c r="J366" s="491">
        <v>1.31</v>
      </c>
    </row>
    <row r="367" spans="1:10" ht="24" customHeight="1">
      <c r="A367" s="487" t="s">
        <v>14180</v>
      </c>
      <c r="B367" s="488" t="s">
        <v>14299</v>
      </c>
      <c r="C367" s="487" t="s">
        <v>3565</v>
      </c>
      <c r="D367" s="487" t="s">
        <v>11602</v>
      </c>
      <c r="E367" s="638" t="s">
        <v>14182</v>
      </c>
      <c r="F367" s="638"/>
      <c r="G367" s="489" t="s">
        <v>53</v>
      </c>
      <c r="H367" s="490">
        <v>1</v>
      </c>
      <c r="I367" s="491">
        <v>65.41</v>
      </c>
      <c r="J367" s="491">
        <v>65.41</v>
      </c>
    </row>
    <row r="368" spans="1:10" ht="25.5">
      <c r="A368" s="484"/>
      <c r="B368" s="484"/>
      <c r="C368" s="484"/>
      <c r="D368" s="484"/>
      <c r="E368" s="484" t="s">
        <v>14171</v>
      </c>
      <c r="F368" s="485">
        <v>1.2554112554112553</v>
      </c>
      <c r="G368" s="484" t="s">
        <v>14172</v>
      </c>
      <c r="H368" s="485">
        <v>1.06</v>
      </c>
      <c r="I368" s="484" t="s">
        <v>14173</v>
      </c>
      <c r="J368" s="485">
        <v>2.3199999999999998</v>
      </c>
    </row>
    <row r="369" spans="1:10" ht="15" thickBot="1">
      <c r="A369" s="484"/>
      <c r="B369" s="484"/>
      <c r="C369" s="484"/>
      <c r="D369" s="484"/>
      <c r="E369" s="484" t="s">
        <v>14174</v>
      </c>
      <c r="F369" s="485">
        <v>20.86</v>
      </c>
      <c r="G369" s="484"/>
      <c r="H369" s="639" t="s">
        <v>14175</v>
      </c>
      <c r="I369" s="639"/>
      <c r="J369" s="485">
        <v>96.17</v>
      </c>
    </row>
    <row r="370" spans="1:10" ht="0.95" customHeight="1" thickTop="1">
      <c r="A370" s="486"/>
      <c r="B370" s="486"/>
      <c r="C370" s="486"/>
      <c r="D370" s="486"/>
      <c r="E370" s="486"/>
      <c r="F370" s="486"/>
      <c r="G370" s="486"/>
      <c r="H370" s="486"/>
      <c r="I370" s="486"/>
      <c r="J370" s="486"/>
    </row>
    <row r="371" spans="1:10" ht="18" customHeight="1">
      <c r="A371" s="471" t="s">
        <v>14300</v>
      </c>
      <c r="B371" s="472" t="s">
        <v>14153</v>
      </c>
      <c r="C371" s="471" t="s">
        <v>14154</v>
      </c>
      <c r="D371" s="471" t="s">
        <v>14155</v>
      </c>
      <c r="E371" s="640" t="s">
        <v>14156</v>
      </c>
      <c r="F371" s="640"/>
      <c r="G371" s="473" t="s">
        <v>14157</v>
      </c>
      <c r="H371" s="472" t="s">
        <v>14158</v>
      </c>
      <c r="I371" s="472" t="s">
        <v>14159</v>
      </c>
      <c r="J371" s="472" t="s">
        <v>14160</v>
      </c>
    </row>
    <row r="372" spans="1:10" ht="36" customHeight="1">
      <c r="A372" s="474" t="s">
        <v>14161</v>
      </c>
      <c r="B372" s="475" t="s">
        <v>14301</v>
      </c>
      <c r="C372" s="474" t="s">
        <v>3565</v>
      </c>
      <c r="D372" s="474" t="s">
        <v>2025</v>
      </c>
      <c r="E372" s="642" t="s">
        <v>14203</v>
      </c>
      <c r="F372" s="642"/>
      <c r="G372" s="476" t="s">
        <v>53</v>
      </c>
      <c r="H372" s="477">
        <v>1</v>
      </c>
      <c r="I372" s="478">
        <v>70.78</v>
      </c>
      <c r="J372" s="478">
        <v>70.78</v>
      </c>
    </row>
    <row r="373" spans="1:10" ht="24" customHeight="1">
      <c r="A373" s="479" t="s">
        <v>14165</v>
      </c>
      <c r="B373" s="480" t="s">
        <v>14204</v>
      </c>
      <c r="C373" s="479" t="s">
        <v>3565</v>
      </c>
      <c r="D373" s="479" t="s">
        <v>3330</v>
      </c>
      <c r="E373" s="641" t="s">
        <v>14167</v>
      </c>
      <c r="F373" s="641"/>
      <c r="G373" s="481" t="s">
        <v>463</v>
      </c>
      <c r="H373" s="482">
        <v>0.20899999999999999</v>
      </c>
      <c r="I373" s="483">
        <v>18.72</v>
      </c>
      <c r="J373" s="483">
        <v>3.91</v>
      </c>
    </row>
    <row r="374" spans="1:10" ht="24" customHeight="1">
      <c r="A374" s="479" t="s">
        <v>14165</v>
      </c>
      <c r="B374" s="480" t="s">
        <v>14205</v>
      </c>
      <c r="C374" s="479" t="s">
        <v>3565</v>
      </c>
      <c r="D374" s="479" t="s">
        <v>3313</v>
      </c>
      <c r="E374" s="641" t="s">
        <v>14167</v>
      </c>
      <c r="F374" s="641"/>
      <c r="G374" s="481" t="s">
        <v>463</v>
      </c>
      <c r="H374" s="482">
        <v>0.20899999999999999</v>
      </c>
      <c r="I374" s="483">
        <v>14.52</v>
      </c>
      <c r="J374" s="483">
        <v>3.03</v>
      </c>
    </row>
    <row r="375" spans="1:10" ht="24" customHeight="1">
      <c r="A375" s="487" t="s">
        <v>14180</v>
      </c>
      <c r="B375" s="488" t="s">
        <v>14228</v>
      </c>
      <c r="C375" s="487" t="s">
        <v>3565</v>
      </c>
      <c r="D375" s="487" t="s">
        <v>13721</v>
      </c>
      <c r="E375" s="638" t="s">
        <v>14182</v>
      </c>
      <c r="F375" s="638"/>
      <c r="G375" s="489" t="s">
        <v>53</v>
      </c>
      <c r="H375" s="490">
        <v>0.06</v>
      </c>
      <c r="I375" s="491">
        <v>69.17</v>
      </c>
      <c r="J375" s="491">
        <v>4.1500000000000004</v>
      </c>
    </row>
    <row r="376" spans="1:10" ht="24" customHeight="1">
      <c r="A376" s="487" t="s">
        <v>14180</v>
      </c>
      <c r="B376" s="488" t="s">
        <v>14206</v>
      </c>
      <c r="C376" s="487" t="s">
        <v>3565</v>
      </c>
      <c r="D376" s="487" t="s">
        <v>6474</v>
      </c>
      <c r="E376" s="638" t="s">
        <v>14182</v>
      </c>
      <c r="F376" s="638"/>
      <c r="G376" s="489" t="s">
        <v>53</v>
      </c>
      <c r="H376" s="490">
        <v>5.2999999999999999E-2</v>
      </c>
      <c r="I376" s="491">
        <v>2.19</v>
      </c>
      <c r="J376" s="491">
        <v>0.11</v>
      </c>
    </row>
    <row r="377" spans="1:10" ht="24" customHeight="1">
      <c r="A377" s="487" t="s">
        <v>14180</v>
      </c>
      <c r="B377" s="488" t="s">
        <v>14229</v>
      </c>
      <c r="C377" s="487" t="s">
        <v>3565</v>
      </c>
      <c r="D377" s="487" t="s">
        <v>14067</v>
      </c>
      <c r="E377" s="638" t="s">
        <v>14182</v>
      </c>
      <c r="F377" s="638"/>
      <c r="G377" s="489" t="s">
        <v>53</v>
      </c>
      <c r="H377" s="490">
        <v>7.8E-2</v>
      </c>
      <c r="I377" s="491">
        <v>78.37</v>
      </c>
      <c r="J377" s="491">
        <v>6.11</v>
      </c>
    </row>
    <row r="378" spans="1:10" ht="24" customHeight="1">
      <c r="A378" s="487" t="s">
        <v>14180</v>
      </c>
      <c r="B378" s="488" t="s">
        <v>14302</v>
      </c>
      <c r="C378" s="487" t="s">
        <v>3565</v>
      </c>
      <c r="D378" s="487" t="s">
        <v>7644</v>
      </c>
      <c r="E378" s="638" t="s">
        <v>14182</v>
      </c>
      <c r="F378" s="638"/>
      <c r="G378" s="489" t="s">
        <v>53</v>
      </c>
      <c r="H378" s="490">
        <v>1</v>
      </c>
      <c r="I378" s="491">
        <v>53.47</v>
      </c>
      <c r="J378" s="491">
        <v>53.47</v>
      </c>
    </row>
    <row r="379" spans="1:10" ht="25.5">
      <c r="A379" s="484"/>
      <c r="B379" s="484"/>
      <c r="C379" s="484"/>
      <c r="D379" s="484"/>
      <c r="E379" s="484" t="s">
        <v>14171</v>
      </c>
      <c r="F379" s="485">
        <v>2.7705627705627704</v>
      </c>
      <c r="G379" s="484" t="s">
        <v>14172</v>
      </c>
      <c r="H379" s="485">
        <v>2.35</v>
      </c>
      <c r="I379" s="484" t="s">
        <v>14173</v>
      </c>
      <c r="J379" s="485">
        <v>5.12</v>
      </c>
    </row>
    <row r="380" spans="1:10" ht="15" thickBot="1">
      <c r="A380" s="484"/>
      <c r="B380" s="484"/>
      <c r="C380" s="484"/>
      <c r="D380" s="484"/>
      <c r="E380" s="484" t="s">
        <v>14174</v>
      </c>
      <c r="F380" s="485">
        <v>19.600000000000001</v>
      </c>
      <c r="G380" s="484"/>
      <c r="H380" s="639" t="s">
        <v>14175</v>
      </c>
      <c r="I380" s="639"/>
      <c r="J380" s="485">
        <v>90.38</v>
      </c>
    </row>
    <row r="381" spans="1:10" ht="0.95" customHeight="1" thickTop="1">
      <c r="A381" s="486"/>
      <c r="B381" s="486"/>
      <c r="C381" s="486"/>
      <c r="D381" s="486"/>
      <c r="E381" s="486"/>
      <c r="F381" s="486"/>
      <c r="G381" s="486"/>
      <c r="H381" s="486"/>
      <c r="I381" s="486"/>
      <c r="J381" s="486"/>
    </row>
    <row r="382" spans="1:10" ht="18" customHeight="1">
      <c r="A382" s="471" t="s">
        <v>14303</v>
      </c>
      <c r="B382" s="472" t="s">
        <v>14153</v>
      </c>
      <c r="C382" s="471" t="s">
        <v>14154</v>
      </c>
      <c r="D382" s="471" t="s">
        <v>14155</v>
      </c>
      <c r="E382" s="640" t="s">
        <v>14156</v>
      </c>
      <c r="F382" s="640"/>
      <c r="G382" s="473" t="s">
        <v>14157</v>
      </c>
      <c r="H382" s="472" t="s">
        <v>14158</v>
      </c>
      <c r="I382" s="472" t="s">
        <v>14159</v>
      </c>
      <c r="J382" s="472" t="s">
        <v>14160</v>
      </c>
    </row>
    <row r="383" spans="1:10" ht="36" customHeight="1">
      <c r="A383" s="474" t="s">
        <v>14161</v>
      </c>
      <c r="B383" s="475" t="s">
        <v>14304</v>
      </c>
      <c r="C383" s="474" t="s">
        <v>3565</v>
      </c>
      <c r="D383" s="474" t="s">
        <v>2027</v>
      </c>
      <c r="E383" s="642" t="s">
        <v>14203</v>
      </c>
      <c r="F383" s="642"/>
      <c r="G383" s="476" t="s">
        <v>53</v>
      </c>
      <c r="H383" s="477">
        <v>1</v>
      </c>
      <c r="I383" s="478">
        <v>102.93</v>
      </c>
      <c r="J383" s="478">
        <v>102.93</v>
      </c>
    </row>
    <row r="384" spans="1:10" ht="24" customHeight="1">
      <c r="A384" s="479" t="s">
        <v>14165</v>
      </c>
      <c r="B384" s="480" t="s">
        <v>14204</v>
      </c>
      <c r="C384" s="479" t="s">
        <v>3565</v>
      </c>
      <c r="D384" s="479" t="s">
        <v>3330</v>
      </c>
      <c r="E384" s="641" t="s">
        <v>14167</v>
      </c>
      <c r="F384" s="641"/>
      <c r="G384" s="481" t="s">
        <v>463</v>
      </c>
      <c r="H384" s="482">
        <v>0.23499999999999999</v>
      </c>
      <c r="I384" s="483">
        <v>18.72</v>
      </c>
      <c r="J384" s="483">
        <v>4.3899999999999997</v>
      </c>
    </row>
    <row r="385" spans="1:10" ht="24" customHeight="1">
      <c r="A385" s="479" t="s">
        <v>14165</v>
      </c>
      <c r="B385" s="480" t="s">
        <v>14205</v>
      </c>
      <c r="C385" s="479" t="s">
        <v>3565</v>
      </c>
      <c r="D385" s="479" t="s">
        <v>3313</v>
      </c>
      <c r="E385" s="641" t="s">
        <v>14167</v>
      </c>
      <c r="F385" s="641"/>
      <c r="G385" s="481" t="s">
        <v>463</v>
      </c>
      <c r="H385" s="482">
        <v>0.23499999999999999</v>
      </c>
      <c r="I385" s="483">
        <v>14.52</v>
      </c>
      <c r="J385" s="483">
        <v>3.41</v>
      </c>
    </row>
    <row r="386" spans="1:10" ht="24" customHeight="1">
      <c r="A386" s="487" t="s">
        <v>14180</v>
      </c>
      <c r="B386" s="488" t="s">
        <v>14228</v>
      </c>
      <c r="C386" s="487" t="s">
        <v>3565</v>
      </c>
      <c r="D386" s="487" t="s">
        <v>13721</v>
      </c>
      <c r="E386" s="638" t="s">
        <v>14182</v>
      </c>
      <c r="F386" s="638"/>
      <c r="G386" s="489" t="s">
        <v>53</v>
      </c>
      <c r="H386" s="490">
        <v>7.0999999999999994E-2</v>
      </c>
      <c r="I386" s="491">
        <v>69.17</v>
      </c>
      <c r="J386" s="491">
        <v>4.91</v>
      </c>
    </row>
    <row r="387" spans="1:10" ht="24" customHeight="1">
      <c r="A387" s="487" t="s">
        <v>14180</v>
      </c>
      <c r="B387" s="488" t="s">
        <v>14206</v>
      </c>
      <c r="C387" s="487" t="s">
        <v>3565</v>
      </c>
      <c r="D387" s="487" t="s">
        <v>6474</v>
      </c>
      <c r="E387" s="638" t="s">
        <v>14182</v>
      </c>
      <c r="F387" s="638"/>
      <c r="G387" s="489" t="s">
        <v>53</v>
      </c>
      <c r="H387" s="490">
        <v>5.8999999999999997E-2</v>
      </c>
      <c r="I387" s="491">
        <v>2.19</v>
      </c>
      <c r="J387" s="491">
        <v>0.12</v>
      </c>
    </row>
    <row r="388" spans="1:10" ht="24" customHeight="1">
      <c r="A388" s="487" t="s">
        <v>14180</v>
      </c>
      <c r="B388" s="488" t="s">
        <v>14229</v>
      </c>
      <c r="C388" s="487" t="s">
        <v>3565</v>
      </c>
      <c r="D388" s="487" t="s">
        <v>14067</v>
      </c>
      <c r="E388" s="638" t="s">
        <v>14182</v>
      </c>
      <c r="F388" s="638"/>
      <c r="G388" s="489" t="s">
        <v>53</v>
      </c>
      <c r="H388" s="490">
        <v>0.09</v>
      </c>
      <c r="I388" s="491">
        <v>78.37</v>
      </c>
      <c r="J388" s="491">
        <v>7.05</v>
      </c>
    </row>
    <row r="389" spans="1:10" ht="24" customHeight="1">
      <c r="A389" s="487" t="s">
        <v>14180</v>
      </c>
      <c r="B389" s="488" t="s">
        <v>14305</v>
      </c>
      <c r="C389" s="487" t="s">
        <v>3565</v>
      </c>
      <c r="D389" s="487" t="s">
        <v>7645</v>
      </c>
      <c r="E389" s="638" t="s">
        <v>14182</v>
      </c>
      <c r="F389" s="638"/>
      <c r="G389" s="489" t="s">
        <v>53</v>
      </c>
      <c r="H389" s="490">
        <v>1</v>
      </c>
      <c r="I389" s="491">
        <v>83.05</v>
      </c>
      <c r="J389" s="491">
        <v>83.05</v>
      </c>
    </row>
    <row r="390" spans="1:10" ht="25.5">
      <c r="A390" s="484"/>
      <c r="B390" s="484"/>
      <c r="C390" s="484"/>
      <c r="D390" s="484"/>
      <c r="E390" s="484" t="s">
        <v>14171</v>
      </c>
      <c r="F390" s="485">
        <v>3.1222943722943723</v>
      </c>
      <c r="G390" s="484" t="s">
        <v>14172</v>
      </c>
      <c r="H390" s="485">
        <v>2.65</v>
      </c>
      <c r="I390" s="484" t="s">
        <v>14173</v>
      </c>
      <c r="J390" s="485">
        <v>5.77</v>
      </c>
    </row>
    <row r="391" spans="1:10" ht="15" thickBot="1">
      <c r="A391" s="484"/>
      <c r="B391" s="484"/>
      <c r="C391" s="484"/>
      <c r="D391" s="484"/>
      <c r="E391" s="484" t="s">
        <v>14174</v>
      </c>
      <c r="F391" s="485">
        <v>28.51</v>
      </c>
      <c r="G391" s="484"/>
      <c r="H391" s="639" t="s">
        <v>14175</v>
      </c>
      <c r="I391" s="639"/>
      <c r="J391" s="485">
        <v>131.44</v>
      </c>
    </row>
    <row r="392" spans="1:10" ht="0.95" customHeight="1" thickTop="1">
      <c r="A392" s="486"/>
      <c r="B392" s="486"/>
      <c r="C392" s="486"/>
      <c r="D392" s="486"/>
      <c r="E392" s="486"/>
      <c r="F392" s="486"/>
      <c r="G392" s="486"/>
      <c r="H392" s="486"/>
      <c r="I392" s="486"/>
      <c r="J392" s="486"/>
    </row>
    <row r="393" spans="1:10" ht="18" customHeight="1">
      <c r="A393" s="471" t="s">
        <v>14306</v>
      </c>
      <c r="B393" s="472" t="s">
        <v>14153</v>
      </c>
      <c r="C393" s="471" t="s">
        <v>14154</v>
      </c>
      <c r="D393" s="471" t="s">
        <v>14155</v>
      </c>
      <c r="E393" s="640" t="s">
        <v>14156</v>
      </c>
      <c r="F393" s="640"/>
      <c r="G393" s="473" t="s">
        <v>14157</v>
      </c>
      <c r="H393" s="472" t="s">
        <v>14158</v>
      </c>
      <c r="I393" s="472" t="s">
        <v>14159</v>
      </c>
      <c r="J393" s="472" t="s">
        <v>14160</v>
      </c>
    </row>
    <row r="394" spans="1:10" ht="36" customHeight="1">
      <c r="A394" s="474" t="s">
        <v>14161</v>
      </c>
      <c r="B394" s="475" t="s">
        <v>14307</v>
      </c>
      <c r="C394" s="474" t="s">
        <v>3565</v>
      </c>
      <c r="D394" s="474" t="s">
        <v>13317</v>
      </c>
      <c r="E394" s="642" t="s">
        <v>14203</v>
      </c>
      <c r="F394" s="642"/>
      <c r="G394" s="476" t="s">
        <v>53</v>
      </c>
      <c r="H394" s="477">
        <v>1</v>
      </c>
      <c r="I394" s="478">
        <v>57.95</v>
      </c>
      <c r="J394" s="478">
        <v>57.95</v>
      </c>
    </row>
    <row r="395" spans="1:10" ht="24" customHeight="1">
      <c r="A395" s="479" t="s">
        <v>14165</v>
      </c>
      <c r="B395" s="480" t="s">
        <v>14204</v>
      </c>
      <c r="C395" s="479" t="s">
        <v>3565</v>
      </c>
      <c r="D395" s="479" t="s">
        <v>3330</v>
      </c>
      <c r="E395" s="641" t="s">
        <v>14167</v>
      </c>
      <c r="F395" s="641"/>
      <c r="G395" s="481" t="s">
        <v>463</v>
      </c>
      <c r="H395" s="482">
        <v>0.22120000000000001</v>
      </c>
      <c r="I395" s="483">
        <v>18.72</v>
      </c>
      <c r="J395" s="483">
        <v>4.1399999999999997</v>
      </c>
    </row>
    <row r="396" spans="1:10" ht="24" customHeight="1">
      <c r="A396" s="479" t="s">
        <v>14165</v>
      </c>
      <c r="B396" s="480" t="s">
        <v>14205</v>
      </c>
      <c r="C396" s="479" t="s">
        <v>3565</v>
      </c>
      <c r="D396" s="479" t="s">
        <v>3313</v>
      </c>
      <c r="E396" s="641" t="s">
        <v>14167</v>
      </c>
      <c r="F396" s="641"/>
      <c r="G396" s="481" t="s">
        <v>463</v>
      </c>
      <c r="H396" s="482">
        <v>0.22120000000000001</v>
      </c>
      <c r="I396" s="483">
        <v>14.52</v>
      </c>
      <c r="J396" s="483">
        <v>3.21</v>
      </c>
    </row>
    <row r="397" spans="1:10" ht="24" customHeight="1">
      <c r="A397" s="487" t="s">
        <v>14180</v>
      </c>
      <c r="B397" s="488" t="s">
        <v>14308</v>
      </c>
      <c r="C397" s="487" t="s">
        <v>3565</v>
      </c>
      <c r="D397" s="487" t="s">
        <v>6026</v>
      </c>
      <c r="E397" s="638" t="s">
        <v>14182</v>
      </c>
      <c r="F397" s="638"/>
      <c r="G397" s="489" t="s">
        <v>53</v>
      </c>
      <c r="H397" s="490">
        <v>1.06E-2</v>
      </c>
      <c r="I397" s="491">
        <v>18.440000000000001</v>
      </c>
      <c r="J397" s="491">
        <v>0.19</v>
      </c>
    </row>
    <row r="398" spans="1:10" ht="24" customHeight="1">
      <c r="A398" s="487" t="s">
        <v>14180</v>
      </c>
      <c r="B398" s="488" t="s">
        <v>14309</v>
      </c>
      <c r="C398" s="487" t="s">
        <v>3565</v>
      </c>
      <c r="D398" s="487" t="s">
        <v>7366</v>
      </c>
      <c r="E398" s="638" t="s">
        <v>14182</v>
      </c>
      <c r="F398" s="638"/>
      <c r="G398" s="489" t="s">
        <v>53</v>
      </c>
      <c r="H398" s="490">
        <v>1</v>
      </c>
      <c r="I398" s="491">
        <v>50.41</v>
      </c>
      <c r="J398" s="491">
        <v>50.41</v>
      </c>
    </row>
    <row r="399" spans="1:10" ht="25.5">
      <c r="A399" s="484"/>
      <c r="B399" s="484"/>
      <c r="C399" s="484"/>
      <c r="D399" s="484"/>
      <c r="E399" s="484" t="s">
        <v>14171</v>
      </c>
      <c r="F399" s="485">
        <v>2.9383116883116882</v>
      </c>
      <c r="G399" s="484" t="s">
        <v>14172</v>
      </c>
      <c r="H399" s="485">
        <v>2.4900000000000002</v>
      </c>
      <c r="I399" s="484" t="s">
        <v>14173</v>
      </c>
      <c r="J399" s="485">
        <v>5.43</v>
      </c>
    </row>
    <row r="400" spans="1:10" ht="15" thickBot="1">
      <c r="A400" s="484"/>
      <c r="B400" s="484"/>
      <c r="C400" s="484"/>
      <c r="D400" s="484"/>
      <c r="E400" s="484" t="s">
        <v>14174</v>
      </c>
      <c r="F400" s="485">
        <v>16.05</v>
      </c>
      <c r="G400" s="484"/>
      <c r="H400" s="639" t="s">
        <v>14175</v>
      </c>
      <c r="I400" s="639"/>
      <c r="J400" s="485">
        <v>74</v>
      </c>
    </row>
    <row r="401" spans="1:10" ht="0.95" customHeight="1" thickTop="1">
      <c r="A401" s="486"/>
      <c r="B401" s="486"/>
      <c r="C401" s="486"/>
      <c r="D401" s="486"/>
      <c r="E401" s="486"/>
      <c r="F401" s="486"/>
      <c r="G401" s="486"/>
      <c r="H401" s="486"/>
      <c r="I401" s="486"/>
      <c r="J401" s="486"/>
    </row>
    <row r="402" spans="1:10" ht="18" customHeight="1">
      <c r="A402" s="471" t="s">
        <v>14310</v>
      </c>
      <c r="B402" s="472" t="s">
        <v>14153</v>
      </c>
      <c r="C402" s="471" t="s">
        <v>14154</v>
      </c>
      <c r="D402" s="471" t="s">
        <v>14155</v>
      </c>
      <c r="E402" s="640" t="s">
        <v>14156</v>
      </c>
      <c r="F402" s="640"/>
      <c r="G402" s="473" t="s">
        <v>14157</v>
      </c>
      <c r="H402" s="472" t="s">
        <v>14158</v>
      </c>
      <c r="I402" s="472" t="s">
        <v>14159</v>
      </c>
      <c r="J402" s="472" t="s">
        <v>14160</v>
      </c>
    </row>
    <row r="403" spans="1:10" ht="36" customHeight="1">
      <c r="A403" s="474" t="s">
        <v>14161</v>
      </c>
      <c r="B403" s="475" t="s">
        <v>14311</v>
      </c>
      <c r="C403" s="474" t="s">
        <v>3565</v>
      </c>
      <c r="D403" s="474" t="s">
        <v>1675</v>
      </c>
      <c r="E403" s="642" t="s">
        <v>14203</v>
      </c>
      <c r="F403" s="642"/>
      <c r="G403" s="476" t="s">
        <v>1</v>
      </c>
      <c r="H403" s="477">
        <v>1</v>
      </c>
      <c r="I403" s="478">
        <v>30.94</v>
      </c>
      <c r="J403" s="478">
        <v>30.94</v>
      </c>
    </row>
    <row r="404" spans="1:10" ht="24" customHeight="1">
      <c r="A404" s="479" t="s">
        <v>14165</v>
      </c>
      <c r="B404" s="480" t="s">
        <v>14204</v>
      </c>
      <c r="C404" s="479" t="s">
        <v>3565</v>
      </c>
      <c r="D404" s="479" t="s">
        <v>3330</v>
      </c>
      <c r="E404" s="641" t="s">
        <v>14167</v>
      </c>
      <c r="F404" s="641"/>
      <c r="G404" s="481" t="s">
        <v>463</v>
      </c>
      <c r="H404" s="482">
        <v>0.27</v>
      </c>
      <c r="I404" s="483">
        <v>18.72</v>
      </c>
      <c r="J404" s="483">
        <v>5.05</v>
      </c>
    </row>
    <row r="405" spans="1:10" ht="24" customHeight="1">
      <c r="A405" s="479" t="s">
        <v>14165</v>
      </c>
      <c r="B405" s="480" t="s">
        <v>14205</v>
      </c>
      <c r="C405" s="479" t="s">
        <v>3565</v>
      </c>
      <c r="D405" s="479" t="s">
        <v>3313</v>
      </c>
      <c r="E405" s="641" t="s">
        <v>14167</v>
      </c>
      <c r="F405" s="641"/>
      <c r="G405" s="481" t="s">
        <v>463</v>
      </c>
      <c r="H405" s="482">
        <v>0.27</v>
      </c>
      <c r="I405" s="483">
        <v>14.52</v>
      </c>
      <c r="J405" s="483">
        <v>3.92</v>
      </c>
    </row>
    <row r="406" spans="1:10" ht="24" customHeight="1">
      <c r="A406" s="487" t="s">
        <v>14180</v>
      </c>
      <c r="B406" s="488" t="s">
        <v>14228</v>
      </c>
      <c r="C406" s="487" t="s">
        <v>3565</v>
      </c>
      <c r="D406" s="487" t="s">
        <v>13721</v>
      </c>
      <c r="E406" s="638" t="s">
        <v>14182</v>
      </c>
      <c r="F406" s="638"/>
      <c r="G406" s="489" t="s">
        <v>53</v>
      </c>
      <c r="H406" s="490">
        <v>1.38E-2</v>
      </c>
      <c r="I406" s="491">
        <v>69.17</v>
      </c>
      <c r="J406" s="491">
        <v>0.95</v>
      </c>
    </row>
    <row r="407" spans="1:10" ht="24" customHeight="1">
      <c r="A407" s="487" t="s">
        <v>14180</v>
      </c>
      <c r="B407" s="488" t="s">
        <v>14206</v>
      </c>
      <c r="C407" s="487" t="s">
        <v>3565</v>
      </c>
      <c r="D407" s="487" t="s">
        <v>6474</v>
      </c>
      <c r="E407" s="638" t="s">
        <v>14182</v>
      </c>
      <c r="F407" s="638"/>
      <c r="G407" s="489" t="s">
        <v>53</v>
      </c>
      <c r="H407" s="490">
        <v>0.09</v>
      </c>
      <c r="I407" s="491">
        <v>2.19</v>
      </c>
      <c r="J407" s="491">
        <v>0.19</v>
      </c>
    </row>
    <row r="408" spans="1:10" ht="24" customHeight="1">
      <c r="A408" s="487" t="s">
        <v>14180</v>
      </c>
      <c r="B408" s="488" t="s">
        <v>14229</v>
      </c>
      <c r="C408" s="487" t="s">
        <v>3565</v>
      </c>
      <c r="D408" s="487" t="s">
        <v>14067</v>
      </c>
      <c r="E408" s="638" t="s">
        <v>14182</v>
      </c>
      <c r="F408" s="638"/>
      <c r="G408" s="489" t="s">
        <v>53</v>
      </c>
      <c r="H408" s="490">
        <v>2.2499999999999999E-2</v>
      </c>
      <c r="I408" s="491">
        <v>78.37</v>
      </c>
      <c r="J408" s="491">
        <v>1.76</v>
      </c>
    </row>
    <row r="409" spans="1:10" ht="24" customHeight="1">
      <c r="A409" s="487" t="s">
        <v>14180</v>
      </c>
      <c r="B409" s="488" t="s">
        <v>14230</v>
      </c>
      <c r="C409" s="487" t="s">
        <v>3565</v>
      </c>
      <c r="D409" s="487" t="s">
        <v>8079</v>
      </c>
      <c r="E409" s="638" t="s">
        <v>14182</v>
      </c>
      <c r="F409" s="638"/>
      <c r="G409" s="489" t="s">
        <v>1</v>
      </c>
      <c r="H409" s="490">
        <v>1.05</v>
      </c>
      <c r="I409" s="491">
        <v>18.170000000000002</v>
      </c>
      <c r="J409" s="491">
        <v>19.07</v>
      </c>
    </row>
    <row r="410" spans="1:10" ht="25.5">
      <c r="A410" s="484"/>
      <c r="B410" s="484"/>
      <c r="C410" s="484"/>
      <c r="D410" s="484"/>
      <c r="E410" s="484" t="s">
        <v>14171</v>
      </c>
      <c r="F410" s="485">
        <v>3.5876623376623376</v>
      </c>
      <c r="G410" s="484" t="s">
        <v>14172</v>
      </c>
      <c r="H410" s="485">
        <v>3.04</v>
      </c>
      <c r="I410" s="484" t="s">
        <v>14173</v>
      </c>
      <c r="J410" s="485">
        <v>6.63</v>
      </c>
    </row>
    <row r="411" spans="1:10" ht="15" thickBot="1">
      <c r="A411" s="484"/>
      <c r="B411" s="484"/>
      <c r="C411" s="484"/>
      <c r="D411" s="484"/>
      <c r="E411" s="484" t="s">
        <v>14174</v>
      </c>
      <c r="F411" s="485">
        <v>8.57</v>
      </c>
      <c r="G411" s="484"/>
      <c r="H411" s="639" t="s">
        <v>14175</v>
      </c>
      <c r="I411" s="639"/>
      <c r="J411" s="485">
        <v>39.51</v>
      </c>
    </row>
    <row r="412" spans="1:10" ht="0.95" customHeight="1" thickTop="1">
      <c r="A412" s="486"/>
      <c r="B412" s="486"/>
      <c r="C412" s="486"/>
      <c r="D412" s="486"/>
      <c r="E412" s="486"/>
      <c r="F412" s="486"/>
      <c r="G412" s="486"/>
      <c r="H412" s="486"/>
      <c r="I412" s="486"/>
      <c r="J412" s="486"/>
    </row>
    <row r="413" spans="1:10" ht="18" customHeight="1">
      <c r="A413" s="471" t="s">
        <v>14312</v>
      </c>
      <c r="B413" s="472" t="s">
        <v>14153</v>
      </c>
      <c r="C413" s="471" t="s">
        <v>14154</v>
      </c>
      <c r="D413" s="471" t="s">
        <v>14155</v>
      </c>
      <c r="E413" s="640" t="s">
        <v>14156</v>
      </c>
      <c r="F413" s="640"/>
      <c r="G413" s="473" t="s">
        <v>14157</v>
      </c>
      <c r="H413" s="472" t="s">
        <v>14158</v>
      </c>
      <c r="I413" s="472" t="s">
        <v>14159</v>
      </c>
      <c r="J413" s="472" t="s">
        <v>14160</v>
      </c>
    </row>
    <row r="414" spans="1:10" ht="36" customHeight="1">
      <c r="A414" s="474" t="s">
        <v>14161</v>
      </c>
      <c r="B414" s="475" t="s">
        <v>14313</v>
      </c>
      <c r="C414" s="474" t="s">
        <v>3565</v>
      </c>
      <c r="D414" s="474" t="s">
        <v>1676</v>
      </c>
      <c r="E414" s="642" t="s">
        <v>14203</v>
      </c>
      <c r="F414" s="642"/>
      <c r="G414" s="476" t="s">
        <v>1</v>
      </c>
      <c r="H414" s="477">
        <v>1</v>
      </c>
      <c r="I414" s="478">
        <v>64.739999999999995</v>
      </c>
      <c r="J414" s="478">
        <v>64.739999999999995</v>
      </c>
    </row>
    <row r="415" spans="1:10" ht="24" customHeight="1">
      <c r="A415" s="479" t="s">
        <v>14165</v>
      </c>
      <c r="B415" s="480" t="s">
        <v>14204</v>
      </c>
      <c r="C415" s="479" t="s">
        <v>3565</v>
      </c>
      <c r="D415" s="479" t="s">
        <v>3330</v>
      </c>
      <c r="E415" s="641" t="s">
        <v>14167</v>
      </c>
      <c r="F415" s="641"/>
      <c r="G415" s="481" t="s">
        <v>463</v>
      </c>
      <c r="H415" s="482">
        <v>0.37</v>
      </c>
      <c r="I415" s="483">
        <v>18.72</v>
      </c>
      <c r="J415" s="483">
        <v>6.92</v>
      </c>
    </row>
    <row r="416" spans="1:10" ht="24" customHeight="1">
      <c r="A416" s="479" t="s">
        <v>14165</v>
      </c>
      <c r="B416" s="480" t="s">
        <v>14205</v>
      </c>
      <c r="C416" s="479" t="s">
        <v>3565</v>
      </c>
      <c r="D416" s="479" t="s">
        <v>3313</v>
      </c>
      <c r="E416" s="641" t="s">
        <v>14167</v>
      </c>
      <c r="F416" s="641"/>
      <c r="G416" s="481" t="s">
        <v>463</v>
      </c>
      <c r="H416" s="482">
        <v>0.37</v>
      </c>
      <c r="I416" s="483">
        <v>14.52</v>
      </c>
      <c r="J416" s="483">
        <v>5.37</v>
      </c>
    </row>
    <row r="417" spans="1:10" ht="24" customHeight="1">
      <c r="A417" s="487" t="s">
        <v>14180</v>
      </c>
      <c r="B417" s="488" t="s">
        <v>14228</v>
      </c>
      <c r="C417" s="487" t="s">
        <v>3565</v>
      </c>
      <c r="D417" s="487" t="s">
        <v>13721</v>
      </c>
      <c r="E417" s="638" t="s">
        <v>14182</v>
      </c>
      <c r="F417" s="638"/>
      <c r="G417" s="489" t="s">
        <v>53</v>
      </c>
      <c r="H417" s="490">
        <v>1.72E-2</v>
      </c>
      <c r="I417" s="491">
        <v>69.17</v>
      </c>
      <c r="J417" s="491">
        <v>1.18</v>
      </c>
    </row>
    <row r="418" spans="1:10" ht="24" customHeight="1">
      <c r="A418" s="487" t="s">
        <v>14180</v>
      </c>
      <c r="B418" s="488" t="s">
        <v>14206</v>
      </c>
      <c r="C418" s="487" t="s">
        <v>3565</v>
      </c>
      <c r="D418" s="487" t="s">
        <v>6474</v>
      </c>
      <c r="E418" s="638" t="s">
        <v>14182</v>
      </c>
      <c r="F418" s="638"/>
      <c r="G418" s="489" t="s">
        <v>53</v>
      </c>
      <c r="H418" s="490">
        <v>0.123</v>
      </c>
      <c r="I418" s="491">
        <v>2.19</v>
      </c>
      <c r="J418" s="491">
        <v>0.26</v>
      </c>
    </row>
    <row r="419" spans="1:10" ht="24" customHeight="1">
      <c r="A419" s="487" t="s">
        <v>14180</v>
      </c>
      <c r="B419" s="488" t="s">
        <v>14229</v>
      </c>
      <c r="C419" s="487" t="s">
        <v>3565</v>
      </c>
      <c r="D419" s="487" t="s">
        <v>14067</v>
      </c>
      <c r="E419" s="638" t="s">
        <v>14182</v>
      </c>
      <c r="F419" s="638"/>
      <c r="G419" s="489" t="s">
        <v>53</v>
      </c>
      <c r="H419" s="490">
        <v>2.8199999999999999E-2</v>
      </c>
      <c r="I419" s="491">
        <v>78.37</v>
      </c>
      <c r="J419" s="491">
        <v>2.21</v>
      </c>
    </row>
    <row r="420" spans="1:10" ht="24" customHeight="1">
      <c r="A420" s="487" t="s">
        <v>14180</v>
      </c>
      <c r="B420" s="488" t="s">
        <v>14314</v>
      </c>
      <c r="C420" s="487" t="s">
        <v>3565</v>
      </c>
      <c r="D420" s="487" t="s">
        <v>8080</v>
      </c>
      <c r="E420" s="638" t="s">
        <v>14182</v>
      </c>
      <c r="F420" s="638"/>
      <c r="G420" s="489" t="s">
        <v>1</v>
      </c>
      <c r="H420" s="490">
        <v>1.05</v>
      </c>
      <c r="I420" s="491">
        <v>46.48</v>
      </c>
      <c r="J420" s="491">
        <v>48.8</v>
      </c>
    </row>
    <row r="421" spans="1:10" ht="25.5">
      <c r="A421" s="484"/>
      <c r="B421" s="484"/>
      <c r="C421" s="484"/>
      <c r="D421" s="484"/>
      <c r="E421" s="484" t="s">
        <v>14171</v>
      </c>
      <c r="F421" s="485">
        <v>4.9188311688311686</v>
      </c>
      <c r="G421" s="484" t="s">
        <v>14172</v>
      </c>
      <c r="H421" s="485">
        <v>4.17</v>
      </c>
      <c r="I421" s="484" t="s">
        <v>14173</v>
      </c>
      <c r="J421" s="485">
        <v>9.09</v>
      </c>
    </row>
    <row r="422" spans="1:10" ht="15" thickBot="1">
      <c r="A422" s="484"/>
      <c r="B422" s="484"/>
      <c r="C422" s="484"/>
      <c r="D422" s="484"/>
      <c r="E422" s="484" t="s">
        <v>14174</v>
      </c>
      <c r="F422" s="485">
        <v>17.93</v>
      </c>
      <c r="G422" s="484"/>
      <c r="H422" s="639" t="s">
        <v>14175</v>
      </c>
      <c r="I422" s="639"/>
      <c r="J422" s="485">
        <v>82.67</v>
      </c>
    </row>
    <row r="423" spans="1:10" ht="0.95" customHeight="1" thickTop="1">
      <c r="A423" s="486"/>
      <c r="B423" s="486"/>
      <c r="C423" s="486"/>
      <c r="D423" s="486"/>
      <c r="E423" s="486"/>
      <c r="F423" s="486"/>
      <c r="G423" s="486"/>
      <c r="H423" s="486"/>
      <c r="I423" s="486"/>
      <c r="J423" s="486"/>
    </row>
    <row r="424" spans="1:10" ht="18" customHeight="1">
      <c r="A424" s="471" t="s">
        <v>14315</v>
      </c>
      <c r="B424" s="472" t="s">
        <v>14153</v>
      </c>
      <c r="C424" s="471" t="s">
        <v>14154</v>
      </c>
      <c r="D424" s="471" t="s">
        <v>14155</v>
      </c>
      <c r="E424" s="640" t="s">
        <v>14156</v>
      </c>
      <c r="F424" s="640"/>
      <c r="G424" s="473" t="s">
        <v>14157</v>
      </c>
      <c r="H424" s="472" t="s">
        <v>14158</v>
      </c>
      <c r="I424" s="472" t="s">
        <v>14159</v>
      </c>
      <c r="J424" s="472" t="s">
        <v>14160</v>
      </c>
    </row>
    <row r="425" spans="1:10" ht="48" customHeight="1">
      <c r="A425" s="474" t="s">
        <v>14161</v>
      </c>
      <c r="B425" s="475" t="s">
        <v>14316</v>
      </c>
      <c r="C425" s="474" t="s">
        <v>3565</v>
      </c>
      <c r="D425" s="474" t="s">
        <v>2179</v>
      </c>
      <c r="E425" s="642" t="s">
        <v>14203</v>
      </c>
      <c r="F425" s="642"/>
      <c r="G425" s="476" t="s">
        <v>53</v>
      </c>
      <c r="H425" s="477">
        <v>1</v>
      </c>
      <c r="I425" s="478">
        <v>38.090000000000003</v>
      </c>
      <c r="J425" s="478">
        <v>38.090000000000003</v>
      </c>
    </row>
    <row r="426" spans="1:10" ht="24" customHeight="1">
      <c r="A426" s="479" t="s">
        <v>14165</v>
      </c>
      <c r="B426" s="480" t="s">
        <v>14204</v>
      </c>
      <c r="C426" s="479" t="s">
        <v>3565</v>
      </c>
      <c r="D426" s="479" t="s">
        <v>3330</v>
      </c>
      <c r="E426" s="641" t="s">
        <v>14167</v>
      </c>
      <c r="F426" s="641"/>
      <c r="G426" s="481" t="s">
        <v>463</v>
      </c>
      <c r="H426" s="482">
        <v>0.12</v>
      </c>
      <c r="I426" s="483">
        <v>18.72</v>
      </c>
      <c r="J426" s="483">
        <v>2.2400000000000002</v>
      </c>
    </row>
    <row r="427" spans="1:10" ht="24" customHeight="1">
      <c r="A427" s="479" t="s">
        <v>14165</v>
      </c>
      <c r="B427" s="480" t="s">
        <v>14205</v>
      </c>
      <c r="C427" s="479" t="s">
        <v>3565</v>
      </c>
      <c r="D427" s="479" t="s">
        <v>3313</v>
      </c>
      <c r="E427" s="641" t="s">
        <v>14167</v>
      </c>
      <c r="F427" s="641"/>
      <c r="G427" s="481" t="s">
        <v>463</v>
      </c>
      <c r="H427" s="482">
        <v>0.12</v>
      </c>
      <c r="I427" s="483">
        <v>14.52</v>
      </c>
      <c r="J427" s="483">
        <v>1.74</v>
      </c>
    </row>
    <row r="428" spans="1:10" ht="24" customHeight="1">
      <c r="A428" s="487" t="s">
        <v>14180</v>
      </c>
      <c r="B428" s="488" t="s">
        <v>14278</v>
      </c>
      <c r="C428" s="487" t="s">
        <v>3565</v>
      </c>
      <c r="D428" s="487" t="s">
        <v>4451</v>
      </c>
      <c r="E428" s="638" t="s">
        <v>14182</v>
      </c>
      <c r="F428" s="638"/>
      <c r="G428" s="489" t="s">
        <v>53</v>
      </c>
      <c r="H428" s="490">
        <v>1</v>
      </c>
      <c r="I428" s="491">
        <v>5.45</v>
      </c>
      <c r="J428" s="491">
        <v>5.45</v>
      </c>
    </row>
    <row r="429" spans="1:10" ht="24" customHeight="1">
      <c r="A429" s="487" t="s">
        <v>14180</v>
      </c>
      <c r="B429" s="488" t="s">
        <v>14317</v>
      </c>
      <c r="C429" s="487" t="s">
        <v>3565</v>
      </c>
      <c r="D429" s="487" t="s">
        <v>5553</v>
      </c>
      <c r="E429" s="638" t="s">
        <v>14182</v>
      </c>
      <c r="F429" s="638"/>
      <c r="G429" s="489" t="s">
        <v>53</v>
      </c>
      <c r="H429" s="490">
        <v>1</v>
      </c>
      <c r="I429" s="491">
        <v>27.35</v>
      </c>
      <c r="J429" s="491">
        <v>27.35</v>
      </c>
    </row>
    <row r="430" spans="1:10" ht="36" customHeight="1">
      <c r="A430" s="487" t="s">
        <v>14180</v>
      </c>
      <c r="B430" s="488" t="s">
        <v>14280</v>
      </c>
      <c r="C430" s="487" t="s">
        <v>3565</v>
      </c>
      <c r="D430" s="487" t="s">
        <v>13961</v>
      </c>
      <c r="E430" s="638" t="s">
        <v>14182</v>
      </c>
      <c r="F430" s="638"/>
      <c r="G430" s="489" t="s">
        <v>53</v>
      </c>
      <c r="H430" s="490">
        <v>4.5999999999999999E-2</v>
      </c>
      <c r="I430" s="491">
        <v>28.55</v>
      </c>
      <c r="J430" s="491">
        <v>1.31</v>
      </c>
    </row>
    <row r="431" spans="1:10" ht="25.5">
      <c r="A431" s="484"/>
      <c r="B431" s="484"/>
      <c r="C431" s="484"/>
      <c r="D431" s="484"/>
      <c r="E431" s="484" t="s">
        <v>14171</v>
      </c>
      <c r="F431" s="485">
        <v>1.5909090909090908</v>
      </c>
      <c r="G431" s="484" t="s">
        <v>14172</v>
      </c>
      <c r="H431" s="485">
        <v>1.35</v>
      </c>
      <c r="I431" s="484" t="s">
        <v>14173</v>
      </c>
      <c r="J431" s="485">
        <v>2.94</v>
      </c>
    </row>
    <row r="432" spans="1:10" ht="15" thickBot="1">
      <c r="A432" s="484"/>
      <c r="B432" s="484"/>
      <c r="C432" s="484"/>
      <c r="D432" s="484"/>
      <c r="E432" s="484" t="s">
        <v>14174</v>
      </c>
      <c r="F432" s="485">
        <v>10.55</v>
      </c>
      <c r="G432" s="484"/>
      <c r="H432" s="639" t="s">
        <v>14175</v>
      </c>
      <c r="I432" s="639"/>
      <c r="J432" s="485">
        <v>48.64</v>
      </c>
    </row>
    <row r="433" spans="1:10" ht="0.95" customHeight="1" thickTop="1">
      <c r="A433" s="486"/>
      <c r="B433" s="486"/>
      <c r="C433" s="486"/>
      <c r="D433" s="486"/>
      <c r="E433" s="486"/>
      <c r="F433" s="486"/>
      <c r="G433" s="486"/>
      <c r="H433" s="486"/>
      <c r="I433" s="486"/>
      <c r="J433" s="486"/>
    </row>
    <row r="434" spans="1:10" ht="18" customHeight="1">
      <c r="A434" s="471" t="s">
        <v>14318</v>
      </c>
      <c r="B434" s="472" t="s">
        <v>14153</v>
      </c>
      <c r="C434" s="471" t="s">
        <v>14154</v>
      </c>
      <c r="D434" s="471" t="s">
        <v>14155</v>
      </c>
      <c r="E434" s="640" t="s">
        <v>14156</v>
      </c>
      <c r="F434" s="640"/>
      <c r="G434" s="473" t="s">
        <v>14157</v>
      </c>
      <c r="H434" s="472" t="s">
        <v>14158</v>
      </c>
      <c r="I434" s="472" t="s">
        <v>14159</v>
      </c>
      <c r="J434" s="472" t="s">
        <v>14160</v>
      </c>
    </row>
    <row r="435" spans="1:10" ht="48" customHeight="1">
      <c r="A435" s="474" t="s">
        <v>14161</v>
      </c>
      <c r="B435" s="475" t="s">
        <v>14319</v>
      </c>
      <c r="C435" s="474" t="s">
        <v>3565</v>
      </c>
      <c r="D435" s="474" t="s">
        <v>2121</v>
      </c>
      <c r="E435" s="642" t="s">
        <v>14203</v>
      </c>
      <c r="F435" s="642"/>
      <c r="G435" s="476" t="s">
        <v>53</v>
      </c>
      <c r="H435" s="477">
        <v>1</v>
      </c>
      <c r="I435" s="478">
        <v>25.33</v>
      </c>
      <c r="J435" s="478">
        <v>25.33</v>
      </c>
    </row>
    <row r="436" spans="1:10" ht="24" customHeight="1">
      <c r="A436" s="479" t="s">
        <v>14165</v>
      </c>
      <c r="B436" s="480" t="s">
        <v>14204</v>
      </c>
      <c r="C436" s="479" t="s">
        <v>3565</v>
      </c>
      <c r="D436" s="479" t="s">
        <v>3330</v>
      </c>
      <c r="E436" s="641" t="s">
        <v>14167</v>
      </c>
      <c r="F436" s="641"/>
      <c r="G436" s="481" t="s">
        <v>463</v>
      </c>
      <c r="H436" s="482">
        <v>0.25</v>
      </c>
      <c r="I436" s="483">
        <v>18.72</v>
      </c>
      <c r="J436" s="483">
        <v>4.68</v>
      </c>
    </row>
    <row r="437" spans="1:10" ht="24" customHeight="1">
      <c r="A437" s="479" t="s">
        <v>14165</v>
      </c>
      <c r="B437" s="480" t="s">
        <v>14205</v>
      </c>
      <c r="C437" s="479" t="s">
        <v>3565</v>
      </c>
      <c r="D437" s="479" t="s">
        <v>3313</v>
      </c>
      <c r="E437" s="641" t="s">
        <v>14167</v>
      </c>
      <c r="F437" s="641"/>
      <c r="G437" s="481" t="s">
        <v>463</v>
      </c>
      <c r="H437" s="482">
        <v>0.25</v>
      </c>
      <c r="I437" s="483">
        <v>14.52</v>
      </c>
      <c r="J437" s="483">
        <v>3.63</v>
      </c>
    </row>
    <row r="438" spans="1:10" ht="24" customHeight="1">
      <c r="A438" s="487" t="s">
        <v>14180</v>
      </c>
      <c r="B438" s="488" t="s">
        <v>14278</v>
      </c>
      <c r="C438" s="487" t="s">
        <v>3565</v>
      </c>
      <c r="D438" s="487" t="s">
        <v>4451</v>
      </c>
      <c r="E438" s="638" t="s">
        <v>14182</v>
      </c>
      <c r="F438" s="638"/>
      <c r="G438" s="489" t="s">
        <v>53</v>
      </c>
      <c r="H438" s="490">
        <v>1</v>
      </c>
      <c r="I438" s="491">
        <v>5.45</v>
      </c>
      <c r="J438" s="491">
        <v>5.45</v>
      </c>
    </row>
    <row r="439" spans="1:10" ht="24" customHeight="1">
      <c r="A439" s="487" t="s">
        <v>14180</v>
      </c>
      <c r="B439" s="488" t="s">
        <v>14320</v>
      </c>
      <c r="C439" s="487" t="s">
        <v>3565</v>
      </c>
      <c r="D439" s="487" t="s">
        <v>6290</v>
      </c>
      <c r="E439" s="638" t="s">
        <v>14182</v>
      </c>
      <c r="F439" s="638"/>
      <c r="G439" s="489" t="s">
        <v>53</v>
      </c>
      <c r="H439" s="490">
        <v>1</v>
      </c>
      <c r="I439" s="491">
        <v>10.26</v>
      </c>
      <c r="J439" s="491">
        <v>10.26</v>
      </c>
    </row>
    <row r="440" spans="1:10" ht="36" customHeight="1">
      <c r="A440" s="487" t="s">
        <v>14180</v>
      </c>
      <c r="B440" s="488" t="s">
        <v>14280</v>
      </c>
      <c r="C440" s="487" t="s">
        <v>3565</v>
      </c>
      <c r="D440" s="487" t="s">
        <v>13961</v>
      </c>
      <c r="E440" s="638" t="s">
        <v>14182</v>
      </c>
      <c r="F440" s="638"/>
      <c r="G440" s="489" t="s">
        <v>53</v>
      </c>
      <c r="H440" s="490">
        <v>4.5999999999999999E-2</v>
      </c>
      <c r="I440" s="491">
        <v>28.55</v>
      </c>
      <c r="J440" s="491">
        <v>1.31</v>
      </c>
    </row>
    <row r="441" spans="1:10" ht="25.5">
      <c r="A441" s="484"/>
      <c r="B441" s="484"/>
      <c r="C441" s="484"/>
      <c r="D441" s="484"/>
      <c r="E441" s="484" t="s">
        <v>14171</v>
      </c>
      <c r="F441" s="485">
        <v>3.3170995670995671</v>
      </c>
      <c r="G441" s="484" t="s">
        <v>14172</v>
      </c>
      <c r="H441" s="485">
        <v>2.81</v>
      </c>
      <c r="I441" s="484" t="s">
        <v>14173</v>
      </c>
      <c r="J441" s="485">
        <v>6.13</v>
      </c>
    </row>
    <row r="442" spans="1:10" ht="15" thickBot="1">
      <c r="A442" s="484"/>
      <c r="B442" s="484"/>
      <c r="C442" s="484"/>
      <c r="D442" s="484"/>
      <c r="E442" s="484" t="s">
        <v>14174</v>
      </c>
      <c r="F442" s="485">
        <v>7.01</v>
      </c>
      <c r="G442" s="484"/>
      <c r="H442" s="639" t="s">
        <v>14175</v>
      </c>
      <c r="I442" s="639"/>
      <c r="J442" s="485">
        <v>32.340000000000003</v>
      </c>
    </row>
    <row r="443" spans="1:10" ht="0.95" customHeight="1" thickTop="1">
      <c r="A443" s="486"/>
      <c r="B443" s="486"/>
      <c r="C443" s="486"/>
      <c r="D443" s="486"/>
      <c r="E443" s="486"/>
      <c r="F443" s="486"/>
      <c r="G443" s="486"/>
      <c r="H443" s="486"/>
      <c r="I443" s="486"/>
      <c r="J443" s="486"/>
    </row>
    <row r="444" spans="1:10" ht="18" customHeight="1">
      <c r="A444" s="471" t="s">
        <v>14321</v>
      </c>
      <c r="B444" s="472" t="s">
        <v>14153</v>
      </c>
      <c r="C444" s="471" t="s">
        <v>14154</v>
      </c>
      <c r="D444" s="471" t="s">
        <v>14155</v>
      </c>
      <c r="E444" s="640" t="s">
        <v>14156</v>
      </c>
      <c r="F444" s="640"/>
      <c r="G444" s="473" t="s">
        <v>14157</v>
      </c>
      <c r="H444" s="472" t="s">
        <v>14158</v>
      </c>
      <c r="I444" s="472" t="s">
        <v>14159</v>
      </c>
      <c r="J444" s="472" t="s">
        <v>14160</v>
      </c>
    </row>
    <row r="445" spans="1:10" ht="36" customHeight="1">
      <c r="A445" s="474" t="s">
        <v>14161</v>
      </c>
      <c r="B445" s="475" t="s">
        <v>14322</v>
      </c>
      <c r="C445" s="474" t="s">
        <v>3565</v>
      </c>
      <c r="D445" s="474" t="s">
        <v>2080</v>
      </c>
      <c r="E445" s="642" t="s">
        <v>14203</v>
      </c>
      <c r="F445" s="642"/>
      <c r="G445" s="476" t="s">
        <v>53</v>
      </c>
      <c r="H445" s="477">
        <v>1</v>
      </c>
      <c r="I445" s="478">
        <v>82.91</v>
      </c>
      <c r="J445" s="478">
        <v>82.91</v>
      </c>
    </row>
    <row r="446" spans="1:10" ht="24" customHeight="1">
      <c r="A446" s="479" t="s">
        <v>14165</v>
      </c>
      <c r="B446" s="480" t="s">
        <v>14204</v>
      </c>
      <c r="C446" s="479" t="s">
        <v>3565</v>
      </c>
      <c r="D446" s="479" t="s">
        <v>3330</v>
      </c>
      <c r="E446" s="641" t="s">
        <v>14167</v>
      </c>
      <c r="F446" s="641"/>
      <c r="G446" s="481" t="s">
        <v>463</v>
      </c>
      <c r="H446" s="482">
        <v>0.13</v>
      </c>
      <c r="I446" s="483">
        <v>18.72</v>
      </c>
      <c r="J446" s="483">
        <v>2.4300000000000002</v>
      </c>
    </row>
    <row r="447" spans="1:10" ht="24" customHeight="1">
      <c r="A447" s="479" t="s">
        <v>14165</v>
      </c>
      <c r="B447" s="480" t="s">
        <v>14205</v>
      </c>
      <c r="C447" s="479" t="s">
        <v>3565</v>
      </c>
      <c r="D447" s="479" t="s">
        <v>3313</v>
      </c>
      <c r="E447" s="641" t="s">
        <v>14167</v>
      </c>
      <c r="F447" s="641"/>
      <c r="G447" s="481" t="s">
        <v>463</v>
      </c>
      <c r="H447" s="482">
        <v>0.13</v>
      </c>
      <c r="I447" s="483">
        <v>14.52</v>
      </c>
      <c r="J447" s="483">
        <v>1.88</v>
      </c>
    </row>
    <row r="448" spans="1:10" ht="24" customHeight="1">
      <c r="A448" s="487" t="s">
        <v>14180</v>
      </c>
      <c r="B448" s="488" t="s">
        <v>14278</v>
      </c>
      <c r="C448" s="487" t="s">
        <v>3565</v>
      </c>
      <c r="D448" s="487" t="s">
        <v>4451</v>
      </c>
      <c r="E448" s="638" t="s">
        <v>14182</v>
      </c>
      <c r="F448" s="638"/>
      <c r="G448" s="489" t="s">
        <v>53</v>
      </c>
      <c r="H448" s="490">
        <v>2</v>
      </c>
      <c r="I448" s="491">
        <v>5.45</v>
      </c>
      <c r="J448" s="491">
        <v>10.9</v>
      </c>
    </row>
    <row r="449" spans="1:10" ht="36" customHeight="1">
      <c r="A449" s="487" t="s">
        <v>14180</v>
      </c>
      <c r="B449" s="488" t="s">
        <v>14280</v>
      </c>
      <c r="C449" s="487" t="s">
        <v>3565</v>
      </c>
      <c r="D449" s="487" t="s">
        <v>13961</v>
      </c>
      <c r="E449" s="638" t="s">
        <v>14182</v>
      </c>
      <c r="F449" s="638"/>
      <c r="G449" s="489" t="s">
        <v>53</v>
      </c>
      <c r="H449" s="490">
        <v>9.1999999999999998E-2</v>
      </c>
      <c r="I449" s="491">
        <v>28.55</v>
      </c>
      <c r="J449" s="491">
        <v>2.62</v>
      </c>
    </row>
    <row r="450" spans="1:10" ht="24" customHeight="1">
      <c r="A450" s="487" t="s">
        <v>14180</v>
      </c>
      <c r="B450" s="488" t="s">
        <v>14323</v>
      </c>
      <c r="C450" s="487" t="s">
        <v>3565</v>
      </c>
      <c r="D450" s="487" t="s">
        <v>11605</v>
      </c>
      <c r="E450" s="638" t="s">
        <v>14182</v>
      </c>
      <c r="F450" s="638"/>
      <c r="G450" s="489" t="s">
        <v>53</v>
      </c>
      <c r="H450" s="490">
        <v>1</v>
      </c>
      <c r="I450" s="491">
        <v>65.08</v>
      </c>
      <c r="J450" s="491">
        <v>65.08</v>
      </c>
    </row>
    <row r="451" spans="1:10" ht="25.5">
      <c r="A451" s="484"/>
      <c r="B451" s="484"/>
      <c r="C451" s="484"/>
      <c r="D451" s="484"/>
      <c r="E451" s="484" t="s">
        <v>14171</v>
      </c>
      <c r="F451" s="485">
        <v>1.7261904761904763</v>
      </c>
      <c r="G451" s="484" t="s">
        <v>14172</v>
      </c>
      <c r="H451" s="485">
        <v>1.46</v>
      </c>
      <c r="I451" s="484" t="s">
        <v>14173</v>
      </c>
      <c r="J451" s="485">
        <v>3.19</v>
      </c>
    </row>
    <row r="452" spans="1:10" ht="15" thickBot="1">
      <c r="A452" s="484"/>
      <c r="B452" s="484"/>
      <c r="C452" s="484"/>
      <c r="D452" s="484"/>
      <c r="E452" s="484" t="s">
        <v>14174</v>
      </c>
      <c r="F452" s="485">
        <v>22.96</v>
      </c>
      <c r="G452" s="484"/>
      <c r="H452" s="639" t="s">
        <v>14175</v>
      </c>
      <c r="I452" s="639"/>
      <c r="J452" s="485">
        <v>105.87</v>
      </c>
    </row>
    <row r="453" spans="1:10" ht="0.95" customHeight="1" thickTop="1">
      <c r="A453" s="486"/>
      <c r="B453" s="486"/>
      <c r="C453" s="486"/>
      <c r="D453" s="486"/>
      <c r="E453" s="486"/>
      <c r="F453" s="486"/>
      <c r="G453" s="486"/>
      <c r="H453" s="486"/>
      <c r="I453" s="486"/>
      <c r="J453" s="486"/>
    </row>
    <row r="454" spans="1:10" ht="18" customHeight="1">
      <c r="A454" s="471" t="s">
        <v>14324</v>
      </c>
      <c r="B454" s="472" t="s">
        <v>14153</v>
      </c>
      <c r="C454" s="471" t="s">
        <v>14154</v>
      </c>
      <c r="D454" s="471" t="s">
        <v>14155</v>
      </c>
      <c r="E454" s="640" t="s">
        <v>14156</v>
      </c>
      <c r="F454" s="640"/>
      <c r="G454" s="473" t="s">
        <v>14157</v>
      </c>
      <c r="H454" s="472" t="s">
        <v>14158</v>
      </c>
      <c r="I454" s="472" t="s">
        <v>14159</v>
      </c>
      <c r="J454" s="472" t="s">
        <v>14160</v>
      </c>
    </row>
    <row r="455" spans="1:10" ht="36" customHeight="1">
      <c r="A455" s="474" t="s">
        <v>14161</v>
      </c>
      <c r="B455" s="475" t="s">
        <v>14325</v>
      </c>
      <c r="C455" s="474" t="s">
        <v>3565</v>
      </c>
      <c r="D455" s="474" t="s">
        <v>1974</v>
      </c>
      <c r="E455" s="642" t="s">
        <v>14203</v>
      </c>
      <c r="F455" s="642"/>
      <c r="G455" s="476" t="s">
        <v>53</v>
      </c>
      <c r="H455" s="477">
        <v>1</v>
      </c>
      <c r="I455" s="478">
        <v>92.52</v>
      </c>
      <c r="J455" s="478">
        <v>92.52</v>
      </c>
    </row>
    <row r="456" spans="1:10" ht="24" customHeight="1">
      <c r="A456" s="479" t="s">
        <v>14165</v>
      </c>
      <c r="B456" s="480" t="s">
        <v>14204</v>
      </c>
      <c r="C456" s="479" t="s">
        <v>3565</v>
      </c>
      <c r="D456" s="479" t="s">
        <v>3330</v>
      </c>
      <c r="E456" s="641" t="s">
        <v>14167</v>
      </c>
      <c r="F456" s="641"/>
      <c r="G456" s="481" t="s">
        <v>463</v>
      </c>
      <c r="H456" s="482">
        <v>0.185</v>
      </c>
      <c r="I456" s="483">
        <v>18.72</v>
      </c>
      <c r="J456" s="483">
        <v>3.46</v>
      </c>
    </row>
    <row r="457" spans="1:10" ht="24" customHeight="1">
      <c r="A457" s="479" t="s">
        <v>14165</v>
      </c>
      <c r="B457" s="480" t="s">
        <v>14205</v>
      </c>
      <c r="C457" s="479" t="s">
        <v>3565</v>
      </c>
      <c r="D457" s="479" t="s">
        <v>3313</v>
      </c>
      <c r="E457" s="641" t="s">
        <v>14167</v>
      </c>
      <c r="F457" s="641"/>
      <c r="G457" s="481" t="s">
        <v>463</v>
      </c>
      <c r="H457" s="482">
        <v>0.185</v>
      </c>
      <c r="I457" s="483">
        <v>14.52</v>
      </c>
      <c r="J457" s="483">
        <v>2.68</v>
      </c>
    </row>
    <row r="458" spans="1:10" ht="24" customHeight="1">
      <c r="A458" s="487" t="s">
        <v>14180</v>
      </c>
      <c r="B458" s="488" t="s">
        <v>14278</v>
      </c>
      <c r="C458" s="487" t="s">
        <v>3565</v>
      </c>
      <c r="D458" s="487" t="s">
        <v>4451</v>
      </c>
      <c r="E458" s="638" t="s">
        <v>14182</v>
      </c>
      <c r="F458" s="638"/>
      <c r="G458" s="489" t="s">
        <v>53</v>
      </c>
      <c r="H458" s="490">
        <v>2</v>
      </c>
      <c r="I458" s="491">
        <v>5.45</v>
      </c>
      <c r="J458" s="491">
        <v>10.9</v>
      </c>
    </row>
    <row r="459" spans="1:10" ht="24" customHeight="1">
      <c r="A459" s="487" t="s">
        <v>14180</v>
      </c>
      <c r="B459" s="488" t="s">
        <v>14326</v>
      </c>
      <c r="C459" s="487" t="s">
        <v>3565</v>
      </c>
      <c r="D459" s="487" t="s">
        <v>11559</v>
      </c>
      <c r="E459" s="638" t="s">
        <v>14182</v>
      </c>
      <c r="F459" s="638"/>
      <c r="G459" s="489" t="s">
        <v>53</v>
      </c>
      <c r="H459" s="490">
        <v>1</v>
      </c>
      <c r="I459" s="491">
        <v>72.86</v>
      </c>
      <c r="J459" s="491">
        <v>72.86</v>
      </c>
    </row>
    <row r="460" spans="1:10" ht="36" customHeight="1">
      <c r="A460" s="487" t="s">
        <v>14180</v>
      </c>
      <c r="B460" s="488" t="s">
        <v>14280</v>
      </c>
      <c r="C460" s="487" t="s">
        <v>3565</v>
      </c>
      <c r="D460" s="487" t="s">
        <v>13961</v>
      </c>
      <c r="E460" s="638" t="s">
        <v>14182</v>
      </c>
      <c r="F460" s="638"/>
      <c r="G460" s="489" t="s">
        <v>53</v>
      </c>
      <c r="H460" s="490">
        <v>9.1999999999999998E-2</v>
      </c>
      <c r="I460" s="491">
        <v>28.55</v>
      </c>
      <c r="J460" s="491">
        <v>2.62</v>
      </c>
    </row>
    <row r="461" spans="1:10" ht="25.5">
      <c r="A461" s="484"/>
      <c r="B461" s="484"/>
      <c r="C461" s="484"/>
      <c r="D461" s="484"/>
      <c r="E461" s="484" t="s">
        <v>14171</v>
      </c>
      <c r="F461" s="485">
        <v>2.4567099567099566</v>
      </c>
      <c r="G461" s="484" t="s">
        <v>14172</v>
      </c>
      <c r="H461" s="485">
        <v>2.08</v>
      </c>
      <c r="I461" s="484" t="s">
        <v>14173</v>
      </c>
      <c r="J461" s="485">
        <v>4.54</v>
      </c>
    </row>
    <row r="462" spans="1:10" ht="15" thickBot="1">
      <c r="A462" s="484"/>
      <c r="B462" s="484"/>
      <c r="C462" s="484"/>
      <c r="D462" s="484"/>
      <c r="E462" s="484" t="s">
        <v>14174</v>
      </c>
      <c r="F462" s="485">
        <v>25.62</v>
      </c>
      <c r="G462" s="484"/>
      <c r="H462" s="639" t="s">
        <v>14175</v>
      </c>
      <c r="I462" s="639"/>
      <c r="J462" s="485">
        <v>118.14</v>
      </c>
    </row>
    <row r="463" spans="1:10" ht="0.95" customHeight="1" thickTop="1">
      <c r="A463" s="486"/>
      <c r="B463" s="486"/>
      <c r="C463" s="486"/>
      <c r="D463" s="486"/>
      <c r="E463" s="486"/>
      <c r="F463" s="486"/>
      <c r="G463" s="486"/>
      <c r="H463" s="486"/>
      <c r="I463" s="486"/>
      <c r="J463" s="486"/>
    </row>
    <row r="464" spans="1:10" ht="18" customHeight="1">
      <c r="A464" s="471" t="s">
        <v>14327</v>
      </c>
      <c r="B464" s="472" t="s">
        <v>14153</v>
      </c>
      <c r="C464" s="471" t="s">
        <v>14154</v>
      </c>
      <c r="D464" s="471" t="s">
        <v>14155</v>
      </c>
      <c r="E464" s="640" t="s">
        <v>14156</v>
      </c>
      <c r="F464" s="640"/>
      <c r="G464" s="473" t="s">
        <v>14157</v>
      </c>
      <c r="H464" s="472" t="s">
        <v>14158</v>
      </c>
      <c r="I464" s="472" t="s">
        <v>14159</v>
      </c>
      <c r="J464" s="472" t="s">
        <v>14160</v>
      </c>
    </row>
    <row r="465" spans="1:10" ht="36" customHeight="1">
      <c r="A465" s="474" t="s">
        <v>14161</v>
      </c>
      <c r="B465" s="475" t="s">
        <v>14328</v>
      </c>
      <c r="C465" s="474" t="s">
        <v>3565</v>
      </c>
      <c r="D465" s="474" t="s">
        <v>1662</v>
      </c>
      <c r="E465" s="642" t="s">
        <v>14203</v>
      </c>
      <c r="F465" s="642"/>
      <c r="G465" s="476" t="s">
        <v>1</v>
      </c>
      <c r="H465" s="477">
        <v>1</v>
      </c>
      <c r="I465" s="478">
        <v>17.04</v>
      </c>
      <c r="J465" s="478">
        <v>17.04</v>
      </c>
    </row>
    <row r="466" spans="1:10" ht="24" customHeight="1">
      <c r="A466" s="479" t="s">
        <v>14165</v>
      </c>
      <c r="B466" s="480" t="s">
        <v>14204</v>
      </c>
      <c r="C466" s="479" t="s">
        <v>3565</v>
      </c>
      <c r="D466" s="479" t="s">
        <v>3330</v>
      </c>
      <c r="E466" s="641" t="s">
        <v>14167</v>
      </c>
      <c r="F466" s="641"/>
      <c r="G466" s="481" t="s">
        <v>463</v>
      </c>
      <c r="H466" s="482">
        <v>0.3</v>
      </c>
      <c r="I466" s="483">
        <v>18.72</v>
      </c>
      <c r="J466" s="483">
        <v>5.61</v>
      </c>
    </row>
    <row r="467" spans="1:10" ht="24" customHeight="1">
      <c r="A467" s="479" t="s">
        <v>14165</v>
      </c>
      <c r="B467" s="480" t="s">
        <v>14205</v>
      </c>
      <c r="C467" s="479" t="s">
        <v>3565</v>
      </c>
      <c r="D467" s="479" t="s">
        <v>3313</v>
      </c>
      <c r="E467" s="641" t="s">
        <v>14167</v>
      </c>
      <c r="F467" s="641"/>
      <c r="G467" s="481" t="s">
        <v>463</v>
      </c>
      <c r="H467" s="482">
        <v>0.3</v>
      </c>
      <c r="I467" s="483">
        <v>14.52</v>
      </c>
      <c r="J467" s="483">
        <v>4.3499999999999996</v>
      </c>
    </row>
    <row r="468" spans="1:10" ht="24" customHeight="1">
      <c r="A468" s="487" t="s">
        <v>14180</v>
      </c>
      <c r="B468" s="488" t="s">
        <v>14206</v>
      </c>
      <c r="C468" s="487" t="s">
        <v>3565</v>
      </c>
      <c r="D468" s="487" t="s">
        <v>6474</v>
      </c>
      <c r="E468" s="638" t="s">
        <v>14182</v>
      </c>
      <c r="F468" s="638"/>
      <c r="G468" s="489" t="s">
        <v>53</v>
      </c>
      <c r="H468" s="490">
        <v>0.1</v>
      </c>
      <c r="I468" s="491">
        <v>2.19</v>
      </c>
      <c r="J468" s="491">
        <v>0.21</v>
      </c>
    </row>
    <row r="469" spans="1:10" ht="24" customHeight="1">
      <c r="A469" s="487" t="s">
        <v>14180</v>
      </c>
      <c r="B469" s="488" t="s">
        <v>14329</v>
      </c>
      <c r="C469" s="487" t="s">
        <v>3565</v>
      </c>
      <c r="D469" s="487" t="s">
        <v>8081</v>
      </c>
      <c r="E469" s="638" t="s">
        <v>14182</v>
      </c>
      <c r="F469" s="638"/>
      <c r="G469" s="489" t="s">
        <v>1</v>
      </c>
      <c r="H469" s="490">
        <v>1.05</v>
      </c>
      <c r="I469" s="491">
        <v>6.55</v>
      </c>
      <c r="J469" s="491">
        <v>6.87</v>
      </c>
    </row>
    <row r="470" spans="1:10" ht="25.5">
      <c r="A470" s="484"/>
      <c r="B470" s="484"/>
      <c r="C470" s="484"/>
      <c r="D470" s="484"/>
      <c r="E470" s="484" t="s">
        <v>14171</v>
      </c>
      <c r="F470" s="485">
        <v>3.9826839826839828</v>
      </c>
      <c r="G470" s="484" t="s">
        <v>14172</v>
      </c>
      <c r="H470" s="485">
        <v>3.38</v>
      </c>
      <c r="I470" s="484" t="s">
        <v>14173</v>
      </c>
      <c r="J470" s="485">
        <v>7.36</v>
      </c>
    </row>
    <row r="471" spans="1:10" ht="15" thickBot="1">
      <c r="A471" s="484"/>
      <c r="B471" s="484"/>
      <c r="C471" s="484"/>
      <c r="D471" s="484"/>
      <c r="E471" s="484" t="s">
        <v>14174</v>
      </c>
      <c r="F471" s="485">
        <v>4.72</v>
      </c>
      <c r="G471" s="484"/>
      <c r="H471" s="639" t="s">
        <v>14175</v>
      </c>
      <c r="I471" s="639"/>
      <c r="J471" s="485">
        <v>21.76</v>
      </c>
    </row>
    <row r="472" spans="1:10" ht="0.95" customHeight="1" thickTop="1">
      <c r="A472" s="486"/>
      <c r="B472" s="486"/>
      <c r="C472" s="486"/>
      <c r="D472" s="486"/>
      <c r="E472" s="486"/>
      <c r="F472" s="486"/>
      <c r="G472" s="486"/>
      <c r="H472" s="486"/>
      <c r="I472" s="486"/>
      <c r="J472" s="486"/>
    </row>
    <row r="473" spans="1:10" ht="18" customHeight="1">
      <c r="A473" s="471" t="s">
        <v>14330</v>
      </c>
      <c r="B473" s="472" t="s">
        <v>14153</v>
      </c>
      <c r="C473" s="471" t="s">
        <v>14154</v>
      </c>
      <c r="D473" s="471" t="s">
        <v>14155</v>
      </c>
      <c r="E473" s="640" t="s">
        <v>14156</v>
      </c>
      <c r="F473" s="640"/>
      <c r="G473" s="473" t="s">
        <v>14157</v>
      </c>
      <c r="H473" s="472" t="s">
        <v>14158</v>
      </c>
      <c r="I473" s="472" t="s">
        <v>14159</v>
      </c>
      <c r="J473" s="472" t="s">
        <v>14160</v>
      </c>
    </row>
    <row r="474" spans="1:10" ht="36" customHeight="1">
      <c r="A474" s="474" t="s">
        <v>14161</v>
      </c>
      <c r="B474" s="475" t="s">
        <v>14331</v>
      </c>
      <c r="C474" s="474" t="s">
        <v>3565</v>
      </c>
      <c r="D474" s="474" t="s">
        <v>1663</v>
      </c>
      <c r="E474" s="642" t="s">
        <v>14203</v>
      </c>
      <c r="F474" s="642"/>
      <c r="G474" s="476" t="s">
        <v>1</v>
      </c>
      <c r="H474" s="477">
        <v>1</v>
      </c>
      <c r="I474" s="478">
        <v>26.6</v>
      </c>
      <c r="J474" s="478">
        <v>26.6</v>
      </c>
    </row>
    <row r="475" spans="1:10" ht="24" customHeight="1">
      <c r="A475" s="479" t="s">
        <v>14165</v>
      </c>
      <c r="B475" s="480" t="s">
        <v>14204</v>
      </c>
      <c r="C475" s="479" t="s">
        <v>3565</v>
      </c>
      <c r="D475" s="479" t="s">
        <v>3330</v>
      </c>
      <c r="E475" s="641" t="s">
        <v>14167</v>
      </c>
      <c r="F475" s="641"/>
      <c r="G475" s="481" t="s">
        <v>463</v>
      </c>
      <c r="H475" s="482">
        <v>0.38</v>
      </c>
      <c r="I475" s="483">
        <v>18.72</v>
      </c>
      <c r="J475" s="483">
        <v>7.11</v>
      </c>
    </row>
    <row r="476" spans="1:10" ht="24" customHeight="1">
      <c r="A476" s="479" t="s">
        <v>14165</v>
      </c>
      <c r="B476" s="480" t="s">
        <v>14205</v>
      </c>
      <c r="C476" s="479" t="s">
        <v>3565</v>
      </c>
      <c r="D476" s="479" t="s">
        <v>3313</v>
      </c>
      <c r="E476" s="641" t="s">
        <v>14167</v>
      </c>
      <c r="F476" s="641"/>
      <c r="G476" s="481" t="s">
        <v>463</v>
      </c>
      <c r="H476" s="482">
        <v>0.38</v>
      </c>
      <c r="I476" s="483">
        <v>14.52</v>
      </c>
      <c r="J476" s="483">
        <v>5.51</v>
      </c>
    </row>
    <row r="477" spans="1:10" ht="24" customHeight="1">
      <c r="A477" s="487" t="s">
        <v>14180</v>
      </c>
      <c r="B477" s="488" t="s">
        <v>14228</v>
      </c>
      <c r="C477" s="487" t="s">
        <v>3565</v>
      </c>
      <c r="D477" s="487" t="s">
        <v>13721</v>
      </c>
      <c r="E477" s="638" t="s">
        <v>14182</v>
      </c>
      <c r="F477" s="638"/>
      <c r="G477" s="489" t="s">
        <v>53</v>
      </c>
      <c r="H477" s="490">
        <v>1.0800000000000001E-2</v>
      </c>
      <c r="I477" s="491">
        <v>69.17</v>
      </c>
      <c r="J477" s="491">
        <v>0.74</v>
      </c>
    </row>
    <row r="478" spans="1:10" ht="24" customHeight="1">
      <c r="A478" s="487" t="s">
        <v>14180</v>
      </c>
      <c r="B478" s="488" t="s">
        <v>14206</v>
      </c>
      <c r="C478" s="487" t="s">
        <v>3565</v>
      </c>
      <c r="D478" s="487" t="s">
        <v>6474</v>
      </c>
      <c r="E478" s="638" t="s">
        <v>14182</v>
      </c>
      <c r="F478" s="638"/>
      <c r="G478" s="489" t="s">
        <v>53</v>
      </c>
      <c r="H478" s="490">
        <v>0.127</v>
      </c>
      <c r="I478" s="491">
        <v>2.19</v>
      </c>
      <c r="J478" s="491">
        <v>0.27</v>
      </c>
    </row>
    <row r="479" spans="1:10" ht="24" customHeight="1">
      <c r="A479" s="487" t="s">
        <v>14180</v>
      </c>
      <c r="B479" s="488" t="s">
        <v>14229</v>
      </c>
      <c r="C479" s="487" t="s">
        <v>3565</v>
      </c>
      <c r="D479" s="487" t="s">
        <v>14067</v>
      </c>
      <c r="E479" s="638" t="s">
        <v>14182</v>
      </c>
      <c r="F479" s="638"/>
      <c r="G479" s="489" t="s">
        <v>53</v>
      </c>
      <c r="H479" s="490">
        <v>1.6299999999999999E-2</v>
      </c>
      <c r="I479" s="491">
        <v>78.37</v>
      </c>
      <c r="J479" s="491">
        <v>1.27</v>
      </c>
    </row>
    <row r="480" spans="1:10" ht="24" customHeight="1">
      <c r="A480" s="487" t="s">
        <v>14180</v>
      </c>
      <c r="B480" s="488" t="s">
        <v>14332</v>
      </c>
      <c r="C480" s="487" t="s">
        <v>3565</v>
      </c>
      <c r="D480" s="487" t="s">
        <v>8108</v>
      </c>
      <c r="E480" s="638" t="s">
        <v>14182</v>
      </c>
      <c r="F480" s="638"/>
      <c r="G480" s="489" t="s">
        <v>1</v>
      </c>
      <c r="H480" s="490">
        <v>1.05</v>
      </c>
      <c r="I480" s="491">
        <v>11.15</v>
      </c>
      <c r="J480" s="491">
        <v>11.7</v>
      </c>
    </row>
    <row r="481" spans="1:10" ht="25.5">
      <c r="A481" s="484"/>
      <c r="B481" s="484"/>
      <c r="C481" s="484"/>
      <c r="D481" s="484"/>
      <c r="E481" s="484" t="s">
        <v>14171</v>
      </c>
      <c r="F481" s="485">
        <v>5.0487012987012987</v>
      </c>
      <c r="G481" s="484" t="s">
        <v>14172</v>
      </c>
      <c r="H481" s="485">
        <v>4.28</v>
      </c>
      <c r="I481" s="484" t="s">
        <v>14173</v>
      </c>
      <c r="J481" s="485">
        <v>9.33</v>
      </c>
    </row>
    <row r="482" spans="1:10" ht="15" thickBot="1">
      <c r="A482" s="484"/>
      <c r="B482" s="484"/>
      <c r="C482" s="484"/>
      <c r="D482" s="484"/>
      <c r="E482" s="484" t="s">
        <v>14174</v>
      </c>
      <c r="F482" s="485">
        <v>7.36</v>
      </c>
      <c r="G482" s="484"/>
      <c r="H482" s="639" t="s">
        <v>14175</v>
      </c>
      <c r="I482" s="639"/>
      <c r="J482" s="485">
        <v>33.96</v>
      </c>
    </row>
    <row r="483" spans="1:10" ht="0.95" customHeight="1" thickTop="1">
      <c r="A483" s="486"/>
      <c r="B483" s="486"/>
      <c r="C483" s="486"/>
      <c r="D483" s="486"/>
      <c r="E483" s="486"/>
      <c r="F483" s="486"/>
      <c r="G483" s="486"/>
      <c r="H483" s="486"/>
      <c r="I483" s="486"/>
      <c r="J483" s="486"/>
    </row>
    <row r="484" spans="1:10" ht="18" customHeight="1">
      <c r="A484" s="471" t="s">
        <v>14333</v>
      </c>
      <c r="B484" s="472" t="s">
        <v>14153</v>
      </c>
      <c r="C484" s="471" t="s">
        <v>14154</v>
      </c>
      <c r="D484" s="471" t="s">
        <v>14155</v>
      </c>
      <c r="E484" s="640" t="s">
        <v>14156</v>
      </c>
      <c r="F484" s="640"/>
      <c r="G484" s="473" t="s">
        <v>14157</v>
      </c>
      <c r="H484" s="472" t="s">
        <v>14158</v>
      </c>
      <c r="I484" s="472" t="s">
        <v>14159</v>
      </c>
      <c r="J484" s="472" t="s">
        <v>14160</v>
      </c>
    </row>
    <row r="485" spans="1:10" ht="36" customHeight="1">
      <c r="A485" s="474" t="s">
        <v>14161</v>
      </c>
      <c r="B485" s="475" t="s">
        <v>14334</v>
      </c>
      <c r="C485" s="474" t="s">
        <v>3565</v>
      </c>
      <c r="D485" s="474" t="s">
        <v>1653</v>
      </c>
      <c r="E485" s="642" t="s">
        <v>14203</v>
      </c>
      <c r="F485" s="642"/>
      <c r="G485" s="476" t="s">
        <v>1</v>
      </c>
      <c r="H485" s="477">
        <v>1</v>
      </c>
      <c r="I485" s="478">
        <v>43.22</v>
      </c>
      <c r="J485" s="478">
        <v>43.22</v>
      </c>
    </row>
    <row r="486" spans="1:10" ht="24" customHeight="1">
      <c r="A486" s="479" t="s">
        <v>14165</v>
      </c>
      <c r="B486" s="480" t="s">
        <v>14204</v>
      </c>
      <c r="C486" s="479" t="s">
        <v>3565</v>
      </c>
      <c r="D486" s="479" t="s">
        <v>3330</v>
      </c>
      <c r="E486" s="641" t="s">
        <v>14167</v>
      </c>
      <c r="F486" s="641"/>
      <c r="G486" s="481" t="s">
        <v>463</v>
      </c>
      <c r="H486" s="482">
        <v>0.32500000000000001</v>
      </c>
      <c r="I486" s="483">
        <v>18.72</v>
      </c>
      <c r="J486" s="483">
        <v>6.08</v>
      </c>
    </row>
    <row r="487" spans="1:10" ht="24" customHeight="1">
      <c r="A487" s="479" t="s">
        <v>14165</v>
      </c>
      <c r="B487" s="480" t="s">
        <v>14205</v>
      </c>
      <c r="C487" s="479" t="s">
        <v>3565</v>
      </c>
      <c r="D487" s="479" t="s">
        <v>3313</v>
      </c>
      <c r="E487" s="641" t="s">
        <v>14167</v>
      </c>
      <c r="F487" s="641"/>
      <c r="G487" s="481" t="s">
        <v>463</v>
      </c>
      <c r="H487" s="482">
        <v>0.32500000000000001</v>
      </c>
      <c r="I487" s="483">
        <v>14.52</v>
      </c>
      <c r="J487" s="483">
        <v>4.71</v>
      </c>
    </row>
    <row r="488" spans="1:10" ht="24" customHeight="1">
      <c r="A488" s="487" t="s">
        <v>14180</v>
      </c>
      <c r="B488" s="488" t="s">
        <v>14228</v>
      </c>
      <c r="C488" s="487" t="s">
        <v>3565</v>
      </c>
      <c r="D488" s="487" t="s">
        <v>13721</v>
      </c>
      <c r="E488" s="638" t="s">
        <v>14182</v>
      </c>
      <c r="F488" s="638"/>
      <c r="G488" s="489" t="s">
        <v>53</v>
      </c>
      <c r="H488" s="490">
        <v>2.93E-2</v>
      </c>
      <c r="I488" s="491">
        <v>69.17</v>
      </c>
      <c r="J488" s="491">
        <v>2.02</v>
      </c>
    </row>
    <row r="489" spans="1:10" ht="24" customHeight="1">
      <c r="A489" s="487" t="s">
        <v>14180</v>
      </c>
      <c r="B489" s="488" t="s">
        <v>14206</v>
      </c>
      <c r="C489" s="487" t="s">
        <v>3565</v>
      </c>
      <c r="D489" s="487" t="s">
        <v>6474</v>
      </c>
      <c r="E489" s="638" t="s">
        <v>14182</v>
      </c>
      <c r="F489" s="638"/>
      <c r="G489" s="489" t="s">
        <v>53</v>
      </c>
      <c r="H489" s="490">
        <v>0.1085</v>
      </c>
      <c r="I489" s="491">
        <v>2.19</v>
      </c>
      <c r="J489" s="491">
        <v>0.23</v>
      </c>
    </row>
    <row r="490" spans="1:10" ht="24" customHeight="1">
      <c r="A490" s="487" t="s">
        <v>14180</v>
      </c>
      <c r="B490" s="488" t="s">
        <v>14229</v>
      </c>
      <c r="C490" s="487" t="s">
        <v>3565</v>
      </c>
      <c r="D490" s="487" t="s">
        <v>14067</v>
      </c>
      <c r="E490" s="638" t="s">
        <v>14182</v>
      </c>
      <c r="F490" s="638"/>
      <c r="G490" s="489" t="s">
        <v>53</v>
      </c>
      <c r="H490" s="490">
        <v>4.5499999999999999E-2</v>
      </c>
      <c r="I490" s="491">
        <v>78.37</v>
      </c>
      <c r="J490" s="491">
        <v>3.56</v>
      </c>
    </row>
    <row r="491" spans="1:10" ht="24" customHeight="1">
      <c r="A491" s="487" t="s">
        <v>14180</v>
      </c>
      <c r="B491" s="488" t="s">
        <v>14335</v>
      </c>
      <c r="C491" s="487" t="s">
        <v>3565</v>
      </c>
      <c r="D491" s="487" t="s">
        <v>11615</v>
      </c>
      <c r="E491" s="638" t="s">
        <v>14182</v>
      </c>
      <c r="F491" s="638"/>
      <c r="G491" s="489" t="s">
        <v>1</v>
      </c>
      <c r="H491" s="490">
        <v>1.04</v>
      </c>
      <c r="I491" s="491">
        <v>25.6</v>
      </c>
      <c r="J491" s="491">
        <v>26.62</v>
      </c>
    </row>
    <row r="492" spans="1:10" ht="25.5">
      <c r="A492" s="484"/>
      <c r="B492" s="484"/>
      <c r="C492" s="484"/>
      <c r="D492" s="484"/>
      <c r="E492" s="484" t="s">
        <v>14171</v>
      </c>
      <c r="F492" s="485">
        <v>4.3181818181818183</v>
      </c>
      <c r="G492" s="484" t="s">
        <v>14172</v>
      </c>
      <c r="H492" s="485">
        <v>3.66</v>
      </c>
      <c r="I492" s="484" t="s">
        <v>14173</v>
      </c>
      <c r="J492" s="485">
        <v>7.98</v>
      </c>
    </row>
    <row r="493" spans="1:10" ht="15" thickBot="1">
      <c r="A493" s="484"/>
      <c r="B493" s="484"/>
      <c r="C493" s="484"/>
      <c r="D493" s="484"/>
      <c r="E493" s="484" t="s">
        <v>14174</v>
      </c>
      <c r="F493" s="485">
        <v>11.97</v>
      </c>
      <c r="G493" s="484"/>
      <c r="H493" s="639" t="s">
        <v>14175</v>
      </c>
      <c r="I493" s="639"/>
      <c r="J493" s="485">
        <v>55.19</v>
      </c>
    </row>
    <row r="494" spans="1:10" ht="0.95" customHeight="1" thickTop="1">
      <c r="A494" s="486"/>
      <c r="B494" s="486"/>
      <c r="C494" s="486"/>
      <c r="D494" s="486"/>
      <c r="E494" s="486"/>
      <c r="F494" s="486"/>
      <c r="G494" s="486"/>
      <c r="H494" s="486"/>
      <c r="I494" s="486"/>
      <c r="J494" s="486"/>
    </row>
    <row r="495" spans="1:10" ht="18" customHeight="1">
      <c r="A495" s="471" t="s">
        <v>14336</v>
      </c>
      <c r="B495" s="472" t="s">
        <v>14153</v>
      </c>
      <c r="C495" s="471" t="s">
        <v>14154</v>
      </c>
      <c r="D495" s="471" t="s">
        <v>14155</v>
      </c>
      <c r="E495" s="640" t="s">
        <v>14156</v>
      </c>
      <c r="F495" s="640"/>
      <c r="G495" s="473" t="s">
        <v>14157</v>
      </c>
      <c r="H495" s="472" t="s">
        <v>14158</v>
      </c>
      <c r="I495" s="472" t="s">
        <v>14159</v>
      </c>
      <c r="J495" s="472" t="s">
        <v>14160</v>
      </c>
    </row>
    <row r="496" spans="1:10" ht="48" customHeight="1">
      <c r="A496" s="474" t="s">
        <v>14161</v>
      </c>
      <c r="B496" s="475" t="s">
        <v>14337</v>
      </c>
      <c r="C496" s="474" t="s">
        <v>3565</v>
      </c>
      <c r="D496" s="474" t="s">
        <v>2103</v>
      </c>
      <c r="E496" s="642" t="s">
        <v>14203</v>
      </c>
      <c r="F496" s="642"/>
      <c r="G496" s="476" t="s">
        <v>53</v>
      </c>
      <c r="H496" s="477">
        <v>1</v>
      </c>
      <c r="I496" s="478">
        <v>10.56</v>
      </c>
      <c r="J496" s="478">
        <v>10.56</v>
      </c>
    </row>
    <row r="497" spans="1:10" ht="24" customHeight="1">
      <c r="A497" s="479" t="s">
        <v>14165</v>
      </c>
      <c r="B497" s="480" t="s">
        <v>14204</v>
      </c>
      <c r="C497" s="479" t="s">
        <v>3565</v>
      </c>
      <c r="D497" s="479" t="s">
        <v>3330</v>
      </c>
      <c r="E497" s="641" t="s">
        <v>14167</v>
      </c>
      <c r="F497" s="641"/>
      <c r="G497" s="481" t="s">
        <v>463</v>
      </c>
      <c r="H497" s="482">
        <v>0.1</v>
      </c>
      <c r="I497" s="483">
        <v>18.72</v>
      </c>
      <c r="J497" s="483">
        <v>1.87</v>
      </c>
    </row>
    <row r="498" spans="1:10" ht="24" customHeight="1">
      <c r="A498" s="479" t="s">
        <v>14165</v>
      </c>
      <c r="B498" s="480" t="s">
        <v>14205</v>
      </c>
      <c r="C498" s="479" t="s">
        <v>3565</v>
      </c>
      <c r="D498" s="479" t="s">
        <v>3313</v>
      </c>
      <c r="E498" s="641" t="s">
        <v>14167</v>
      </c>
      <c r="F498" s="641"/>
      <c r="G498" s="481" t="s">
        <v>463</v>
      </c>
      <c r="H498" s="482">
        <v>0.1</v>
      </c>
      <c r="I498" s="483">
        <v>14.52</v>
      </c>
      <c r="J498" s="483">
        <v>1.45</v>
      </c>
    </row>
    <row r="499" spans="1:10" ht="24" customHeight="1">
      <c r="A499" s="487" t="s">
        <v>14180</v>
      </c>
      <c r="B499" s="488" t="s">
        <v>14228</v>
      </c>
      <c r="C499" s="487" t="s">
        <v>3565</v>
      </c>
      <c r="D499" s="487" t="s">
        <v>13721</v>
      </c>
      <c r="E499" s="638" t="s">
        <v>14182</v>
      </c>
      <c r="F499" s="638"/>
      <c r="G499" s="489" t="s">
        <v>53</v>
      </c>
      <c r="H499" s="490">
        <v>9.9000000000000008E-3</v>
      </c>
      <c r="I499" s="491">
        <v>69.17</v>
      </c>
      <c r="J499" s="491">
        <v>0.68</v>
      </c>
    </row>
    <row r="500" spans="1:10" ht="24" customHeight="1">
      <c r="A500" s="487" t="s">
        <v>14180</v>
      </c>
      <c r="B500" s="488" t="s">
        <v>14338</v>
      </c>
      <c r="C500" s="487" t="s">
        <v>3565</v>
      </c>
      <c r="D500" s="487" t="s">
        <v>5551</v>
      </c>
      <c r="E500" s="638" t="s">
        <v>14182</v>
      </c>
      <c r="F500" s="638"/>
      <c r="G500" s="489" t="s">
        <v>53</v>
      </c>
      <c r="H500" s="490">
        <v>1</v>
      </c>
      <c r="I500" s="491">
        <v>5.35</v>
      </c>
      <c r="J500" s="491">
        <v>5.35</v>
      </c>
    </row>
    <row r="501" spans="1:10" ht="24" customHeight="1">
      <c r="A501" s="487" t="s">
        <v>14180</v>
      </c>
      <c r="B501" s="488" t="s">
        <v>14206</v>
      </c>
      <c r="C501" s="487" t="s">
        <v>3565</v>
      </c>
      <c r="D501" s="487" t="s">
        <v>6474</v>
      </c>
      <c r="E501" s="638" t="s">
        <v>14182</v>
      </c>
      <c r="F501" s="638"/>
      <c r="G501" s="489" t="s">
        <v>53</v>
      </c>
      <c r="H501" s="490">
        <v>2.1000000000000001E-2</v>
      </c>
      <c r="I501" s="491">
        <v>2.19</v>
      </c>
      <c r="J501" s="491">
        <v>0.04</v>
      </c>
    </row>
    <row r="502" spans="1:10" ht="24" customHeight="1">
      <c r="A502" s="487" t="s">
        <v>14180</v>
      </c>
      <c r="B502" s="488" t="s">
        <v>14229</v>
      </c>
      <c r="C502" s="487" t="s">
        <v>3565</v>
      </c>
      <c r="D502" s="487" t="s">
        <v>14067</v>
      </c>
      <c r="E502" s="638" t="s">
        <v>14182</v>
      </c>
      <c r="F502" s="638"/>
      <c r="G502" s="489" t="s">
        <v>53</v>
      </c>
      <c r="H502" s="490">
        <v>1.4999999999999999E-2</v>
      </c>
      <c r="I502" s="491">
        <v>78.37</v>
      </c>
      <c r="J502" s="491">
        <v>1.17</v>
      </c>
    </row>
    <row r="503" spans="1:10" ht="25.5">
      <c r="A503" s="484"/>
      <c r="B503" s="484"/>
      <c r="C503" s="484"/>
      <c r="D503" s="484"/>
      <c r="E503" s="484" t="s">
        <v>14171</v>
      </c>
      <c r="F503" s="485">
        <v>1.3203463203463204</v>
      </c>
      <c r="G503" s="484" t="s">
        <v>14172</v>
      </c>
      <c r="H503" s="485">
        <v>1.1200000000000001</v>
      </c>
      <c r="I503" s="484" t="s">
        <v>14173</v>
      </c>
      <c r="J503" s="485">
        <v>2.44</v>
      </c>
    </row>
    <row r="504" spans="1:10" ht="15" thickBot="1">
      <c r="A504" s="484"/>
      <c r="B504" s="484"/>
      <c r="C504" s="484"/>
      <c r="D504" s="484"/>
      <c r="E504" s="484" t="s">
        <v>14174</v>
      </c>
      <c r="F504" s="485">
        <v>2.92</v>
      </c>
      <c r="G504" s="484"/>
      <c r="H504" s="639" t="s">
        <v>14175</v>
      </c>
      <c r="I504" s="639"/>
      <c r="J504" s="485">
        <v>13.48</v>
      </c>
    </row>
    <row r="505" spans="1:10" ht="0.95" customHeight="1" thickTop="1">
      <c r="A505" s="486"/>
      <c r="B505" s="486"/>
      <c r="C505" s="486"/>
      <c r="D505" s="486"/>
      <c r="E505" s="486"/>
      <c r="F505" s="486"/>
      <c r="G505" s="486"/>
      <c r="H505" s="486"/>
      <c r="I505" s="486"/>
      <c r="J505" s="486"/>
    </row>
    <row r="506" spans="1:10" ht="18" customHeight="1">
      <c r="A506" s="471" t="s">
        <v>14339</v>
      </c>
      <c r="B506" s="472" t="s">
        <v>14153</v>
      </c>
      <c r="C506" s="471" t="s">
        <v>14154</v>
      </c>
      <c r="D506" s="471" t="s">
        <v>14155</v>
      </c>
      <c r="E506" s="640" t="s">
        <v>14156</v>
      </c>
      <c r="F506" s="640"/>
      <c r="G506" s="473" t="s">
        <v>14157</v>
      </c>
      <c r="H506" s="472" t="s">
        <v>14158</v>
      </c>
      <c r="I506" s="472" t="s">
        <v>14159</v>
      </c>
      <c r="J506" s="472" t="s">
        <v>14160</v>
      </c>
    </row>
    <row r="507" spans="1:10" ht="36" customHeight="1">
      <c r="A507" s="474" t="s">
        <v>14161</v>
      </c>
      <c r="B507" s="475" t="s">
        <v>14340</v>
      </c>
      <c r="C507" s="474" t="s">
        <v>3565</v>
      </c>
      <c r="D507" s="474" t="s">
        <v>1928</v>
      </c>
      <c r="E507" s="642" t="s">
        <v>14203</v>
      </c>
      <c r="F507" s="642"/>
      <c r="G507" s="476" t="s">
        <v>53</v>
      </c>
      <c r="H507" s="477">
        <v>1</v>
      </c>
      <c r="I507" s="478">
        <v>69.36</v>
      </c>
      <c r="J507" s="478">
        <v>69.36</v>
      </c>
    </row>
    <row r="508" spans="1:10" ht="24" customHeight="1">
      <c r="A508" s="479" t="s">
        <v>14165</v>
      </c>
      <c r="B508" s="480" t="s">
        <v>14204</v>
      </c>
      <c r="C508" s="479" t="s">
        <v>3565</v>
      </c>
      <c r="D508" s="479" t="s">
        <v>3330</v>
      </c>
      <c r="E508" s="641" t="s">
        <v>14167</v>
      </c>
      <c r="F508" s="641"/>
      <c r="G508" s="481" t="s">
        <v>463</v>
      </c>
      <c r="H508" s="482">
        <v>0.157</v>
      </c>
      <c r="I508" s="483">
        <v>18.72</v>
      </c>
      <c r="J508" s="483">
        <v>2.93</v>
      </c>
    </row>
    <row r="509" spans="1:10" ht="24" customHeight="1">
      <c r="A509" s="479" t="s">
        <v>14165</v>
      </c>
      <c r="B509" s="480" t="s">
        <v>14205</v>
      </c>
      <c r="C509" s="479" t="s">
        <v>3565</v>
      </c>
      <c r="D509" s="479" t="s">
        <v>3313</v>
      </c>
      <c r="E509" s="641" t="s">
        <v>14167</v>
      </c>
      <c r="F509" s="641"/>
      <c r="G509" s="481" t="s">
        <v>463</v>
      </c>
      <c r="H509" s="482">
        <v>0.157</v>
      </c>
      <c r="I509" s="483">
        <v>14.52</v>
      </c>
      <c r="J509" s="483">
        <v>2.27</v>
      </c>
    </row>
    <row r="510" spans="1:10" ht="24" customHeight="1">
      <c r="A510" s="487" t="s">
        <v>14180</v>
      </c>
      <c r="B510" s="488" t="s">
        <v>14228</v>
      </c>
      <c r="C510" s="487" t="s">
        <v>3565</v>
      </c>
      <c r="D510" s="487" t="s">
        <v>13721</v>
      </c>
      <c r="E510" s="638" t="s">
        <v>14182</v>
      </c>
      <c r="F510" s="638"/>
      <c r="G510" s="489" t="s">
        <v>53</v>
      </c>
      <c r="H510" s="490">
        <v>0.04</v>
      </c>
      <c r="I510" s="491">
        <v>69.17</v>
      </c>
      <c r="J510" s="491">
        <v>2.76</v>
      </c>
    </row>
    <row r="511" spans="1:10" ht="24" customHeight="1">
      <c r="A511" s="487" t="s">
        <v>14180</v>
      </c>
      <c r="B511" s="488" t="s">
        <v>14341</v>
      </c>
      <c r="C511" s="487" t="s">
        <v>3565</v>
      </c>
      <c r="D511" s="487" t="s">
        <v>5534</v>
      </c>
      <c r="E511" s="638" t="s">
        <v>14182</v>
      </c>
      <c r="F511" s="638"/>
      <c r="G511" s="489" t="s">
        <v>53</v>
      </c>
      <c r="H511" s="490">
        <v>1</v>
      </c>
      <c r="I511" s="491">
        <v>57.26</v>
      </c>
      <c r="J511" s="491">
        <v>57.26</v>
      </c>
    </row>
    <row r="512" spans="1:10" ht="24" customHeight="1">
      <c r="A512" s="487" t="s">
        <v>14180</v>
      </c>
      <c r="B512" s="488" t="s">
        <v>14206</v>
      </c>
      <c r="C512" s="487" t="s">
        <v>3565</v>
      </c>
      <c r="D512" s="487" t="s">
        <v>6474</v>
      </c>
      <c r="E512" s="638" t="s">
        <v>14182</v>
      </c>
      <c r="F512" s="638"/>
      <c r="G512" s="489" t="s">
        <v>53</v>
      </c>
      <c r="H512" s="490">
        <v>3.5000000000000003E-2</v>
      </c>
      <c r="I512" s="491">
        <v>2.19</v>
      </c>
      <c r="J512" s="491">
        <v>7.0000000000000007E-2</v>
      </c>
    </row>
    <row r="513" spans="1:10" ht="24" customHeight="1">
      <c r="A513" s="487" t="s">
        <v>14180</v>
      </c>
      <c r="B513" s="488" t="s">
        <v>14229</v>
      </c>
      <c r="C513" s="487" t="s">
        <v>3565</v>
      </c>
      <c r="D513" s="487" t="s">
        <v>14067</v>
      </c>
      <c r="E513" s="638" t="s">
        <v>14182</v>
      </c>
      <c r="F513" s="638"/>
      <c r="G513" s="489" t="s">
        <v>53</v>
      </c>
      <c r="H513" s="490">
        <v>5.1999999999999998E-2</v>
      </c>
      <c r="I513" s="491">
        <v>78.37</v>
      </c>
      <c r="J513" s="491">
        <v>4.07</v>
      </c>
    </row>
    <row r="514" spans="1:10" ht="25.5">
      <c r="A514" s="484"/>
      <c r="B514" s="484"/>
      <c r="C514" s="484"/>
      <c r="D514" s="484"/>
      <c r="E514" s="484" t="s">
        <v>14171</v>
      </c>
      <c r="F514" s="485">
        <v>2.0779220779220777</v>
      </c>
      <c r="G514" s="484" t="s">
        <v>14172</v>
      </c>
      <c r="H514" s="485">
        <v>1.76</v>
      </c>
      <c r="I514" s="484" t="s">
        <v>14173</v>
      </c>
      <c r="J514" s="485">
        <v>3.84</v>
      </c>
    </row>
    <row r="515" spans="1:10" ht="15" thickBot="1">
      <c r="A515" s="484"/>
      <c r="B515" s="484"/>
      <c r="C515" s="484"/>
      <c r="D515" s="484"/>
      <c r="E515" s="484" t="s">
        <v>14174</v>
      </c>
      <c r="F515" s="485">
        <v>19.21</v>
      </c>
      <c r="G515" s="484"/>
      <c r="H515" s="639" t="s">
        <v>14175</v>
      </c>
      <c r="I515" s="639"/>
      <c r="J515" s="485">
        <v>88.57</v>
      </c>
    </row>
    <row r="516" spans="1:10" ht="0.95" customHeight="1" thickTop="1">
      <c r="A516" s="486"/>
      <c r="B516" s="486"/>
      <c r="C516" s="486"/>
      <c r="D516" s="486"/>
      <c r="E516" s="486"/>
      <c r="F516" s="486"/>
      <c r="G516" s="486"/>
      <c r="H516" s="486"/>
      <c r="I516" s="486"/>
      <c r="J516" s="486"/>
    </row>
    <row r="517" spans="1:10" ht="18" customHeight="1">
      <c r="A517" s="471" t="s">
        <v>14342</v>
      </c>
      <c r="B517" s="472" t="s">
        <v>14153</v>
      </c>
      <c r="C517" s="471" t="s">
        <v>14154</v>
      </c>
      <c r="D517" s="471" t="s">
        <v>14155</v>
      </c>
      <c r="E517" s="640" t="s">
        <v>14156</v>
      </c>
      <c r="F517" s="640"/>
      <c r="G517" s="473" t="s">
        <v>14157</v>
      </c>
      <c r="H517" s="472" t="s">
        <v>14158</v>
      </c>
      <c r="I517" s="472" t="s">
        <v>14159</v>
      </c>
      <c r="J517" s="472" t="s">
        <v>14160</v>
      </c>
    </row>
    <row r="518" spans="1:10" ht="48" customHeight="1">
      <c r="A518" s="474" t="s">
        <v>14161</v>
      </c>
      <c r="B518" s="475" t="s">
        <v>14343</v>
      </c>
      <c r="C518" s="474" t="s">
        <v>3565</v>
      </c>
      <c r="D518" s="474" t="s">
        <v>2114</v>
      </c>
      <c r="E518" s="642" t="s">
        <v>14203</v>
      </c>
      <c r="F518" s="642"/>
      <c r="G518" s="476" t="s">
        <v>53</v>
      </c>
      <c r="H518" s="477">
        <v>1</v>
      </c>
      <c r="I518" s="478">
        <v>20.9</v>
      </c>
      <c r="J518" s="478">
        <v>20.9</v>
      </c>
    </row>
    <row r="519" spans="1:10" ht="24" customHeight="1">
      <c r="A519" s="479" t="s">
        <v>14165</v>
      </c>
      <c r="B519" s="480" t="s">
        <v>14204</v>
      </c>
      <c r="C519" s="479" t="s">
        <v>3565</v>
      </c>
      <c r="D519" s="479" t="s">
        <v>3330</v>
      </c>
      <c r="E519" s="641" t="s">
        <v>14167</v>
      </c>
      <c r="F519" s="641"/>
      <c r="G519" s="481" t="s">
        <v>463</v>
      </c>
      <c r="H519" s="482">
        <v>0.19</v>
      </c>
      <c r="I519" s="483">
        <v>18.72</v>
      </c>
      <c r="J519" s="483">
        <v>3.55</v>
      </c>
    </row>
    <row r="520" spans="1:10" ht="24" customHeight="1">
      <c r="A520" s="479" t="s">
        <v>14165</v>
      </c>
      <c r="B520" s="480" t="s">
        <v>14205</v>
      </c>
      <c r="C520" s="479" t="s">
        <v>3565</v>
      </c>
      <c r="D520" s="479" t="s">
        <v>3313</v>
      </c>
      <c r="E520" s="641" t="s">
        <v>14167</v>
      </c>
      <c r="F520" s="641"/>
      <c r="G520" s="481" t="s">
        <v>463</v>
      </c>
      <c r="H520" s="482">
        <v>0.19</v>
      </c>
      <c r="I520" s="483">
        <v>14.52</v>
      </c>
      <c r="J520" s="483">
        <v>2.75</v>
      </c>
    </row>
    <row r="521" spans="1:10" ht="24" customHeight="1">
      <c r="A521" s="487" t="s">
        <v>14180</v>
      </c>
      <c r="B521" s="488" t="s">
        <v>14344</v>
      </c>
      <c r="C521" s="487" t="s">
        <v>3565</v>
      </c>
      <c r="D521" s="487" t="s">
        <v>13731</v>
      </c>
      <c r="E521" s="638" t="s">
        <v>14182</v>
      </c>
      <c r="F521" s="638"/>
      <c r="G521" s="489" t="s">
        <v>53</v>
      </c>
      <c r="H521" s="490">
        <v>1</v>
      </c>
      <c r="I521" s="491">
        <v>4.53</v>
      </c>
      <c r="J521" s="491">
        <v>4.53</v>
      </c>
    </row>
    <row r="522" spans="1:10" ht="24" customHeight="1">
      <c r="A522" s="487" t="s">
        <v>14180</v>
      </c>
      <c r="B522" s="488" t="s">
        <v>14345</v>
      </c>
      <c r="C522" s="487" t="s">
        <v>3565</v>
      </c>
      <c r="D522" s="487" t="s">
        <v>6294</v>
      </c>
      <c r="E522" s="638" t="s">
        <v>14182</v>
      </c>
      <c r="F522" s="638"/>
      <c r="G522" s="489" t="s">
        <v>53</v>
      </c>
      <c r="H522" s="490">
        <v>1</v>
      </c>
      <c r="I522" s="491">
        <v>9.2200000000000006</v>
      </c>
      <c r="J522" s="491">
        <v>9.2200000000000006</v>
      </c>
    </row>
    <row r="523" spans="1:10" ht="36" customHeight="1">
      <c r="A523" s="487" t="s">
        <v>14180</v>
      </c>
      <c r="B523" s="488" t="s">
        <v>14280</v>
      </c>
      <c r="C523" s="487" t="s">
        <v>3565</v>
      </c>
      <c r="D523" s="487" t="s">
        <v>13961</v>
      </c>
      <c r="E523" s="638" t="s">
        <v>14182</v>
      </c>
      <c r="F523" s="638"/>
      <c r="G523" s="489" t="s">
        <v>53</v>
      </c>
      <c r="H523" s="490">
        <v>0.03</v>
      </c>
      <c r="I523" s="491">
        <v>28.55</v>
      </c>
      <c r="J523" s="491">
        <v>0.85</v>
      </c>
    </row>
    <row r="524" spans="1:10" ht="25.5">
      <c r="A524" s="484"/>
      <c r="B524" s="484"/>
      <c r="C524" s="484"/>
      <c r="D524" s="484"/>
      <c r="E524" s="484" t="s">
        <v>14171</v>
      </c>
      <c r="F524" s="485">
        <v>2.5216450216450217</v>
      </c>
      <c r="G524" s="484" t="s">
        <v>14172</v>
      </c>
      <c r="H524" s="485">
        <v>2.14</v>
      </c>
      <c r="I524" s="484" t="s">
        <v>14173</v>
      </c>
      <c r="J524" s="485">
        <v>4.66</v>
      </c>
    </row>
    <row r="525" spans="1:10" ht="15" thickBot="1">
      <c r="A525" s="484"/>
      <c r="B525" s="484"/>
      <c r="C525" s="484"/>
      <c r="D525" s="484"/>
      <c r="E525" s="484" t="s">
        <v>14174</v>
      </c>
      <c r="F525" s="485">
        <v>5.78</v>
      </c>
      <c r="G525" s="484"/>
      <c r="H525" s="639" t="s">
        <v>14175</v>
      </c>
      <c r="I525" s="639"/>
      <c r="J525" s="485">
        <v>26.68</v>
      </c>
    </row>
    <row r="526" spans="1:10" ht="0.95" customHeight="1" thickTop="1">
      <c r="A526" s="486"/>
      <c r="B526" s="486"/>
      <c r="C526" s="486"/>
      <c r="D526" s="486"/>
      <c r="E526" s="486"/>
      <c r="F526" s="486"/>
      <c r="G526" s="486"/>
      <c r="H526" s="486"/>
      <c r="I526" s="486"/>
      <c r="J526" s="486"/>
    </row>
    <row r="527" spans="1:10" ht="18" customHeight="1">
      <c r="A527" s="471" t="s">
        <v>14346</v>
      </c>
      <c r="B527" s="472" t="s">
        <v>14153</v>
      </c>
      <c r="C527" s="471" t="s">
        <v>14154</v>
      </c>
      <c r="D527" s="471" t="s">
        <v>14155</v>
      </c>
      <c r="E527" s="640" t="s">
        <v>14156</v>
      </c>
      <c r="F527" s="640"/>
      <c r="G527" s="473" t="s">
        <v>14157</v>
      </c>
      <c r="H527" s="472" t="s">
        <v>14158</v>
      </c>
      <c r="I527" s="472" t="s">
        <v>14159</v>
      </c>
      <c r="J527" s="472" t="s">
        <v>14160</v>
      </c>
    </row>
    <row r="528" spans="1:10" ht="48" customHeight="1">
      <c r="A528" s="474" t="s">
        <v>14161</v>
      </c>
      <c r="B528" s="475" t="s">
        <v>14347</v>
      </c>
      <c r="C528" s="474" t="s">
        <v>3565</v>
      </c>
      <c r="D528" s="474" t="s">
        <v>2107</v>
      </c>
      <c r="E528" s="642" t="s">
        <v>14203</v>
      </c>
      <c r="F528" s="642"/>
      <c r="G528" s="476" t="s">
        <v>53</v>
      </c>
      <c r="H528" s="477">
        <v>1</v>
      </c>
      <c r="I528" s="478">
        <v>11.85</v>
      </c>
      <c r="J528" s="478">
        <v>11.85</v>
      </c>
    </row>
    <row r="529" spans="1:10" ht="24" customHeight="1">
      <c r="A529" s="479" t="s">
        <v>14165</v>
      </c>
      <c r="B529" s="480" t="s">
        <v>14204</v>
      </c>
      <c r="C529" s="479" t="s">
        <v>3565</v>
      </c>
      <c r="D529" s="479" t="s">
        <v>3330</v>
      </c>
      <c r="E529" s="641" t="s">
        <v>14167</v>
      </c>
      <c r="F529" s="641"/>
      <c r="G529" s="481" t="s">
        <v>463</v>
      </c>
      <c r="H529" s="482">
        <v>0.13</v>
      </c>
      <c r="I529" s="483">
        <v>18.72</v>
      </c>
      <c r="J529" s="483">
        <v>2.4300000000000002</v>
      </c>
    </row>
    <row r="530" spans="1:10" ht="24" customHeight="1">
      <c r="A530" s="479" t="s">
        <v>14165</v>
      </c>
      <c r="B530" s="480" t="s">
        <v>14205</v>
      </c>
      <c r="C530" s="479" t="s">
        <v>3565</v>
      </c>
      <c r="D530" s="479" t="s">
        <v>3313</v>
      </c>
      <c r="E530" s="641" t="s">
        <v>14167</v>
      </c>
      <c r="F530" s="641"/>
      <c r="G530" s="481" t="s">
        <v>463</v>
      </c>
      <c r="H530" s="482">
        <v>0.13</v>
      </c>
      <c r="I530" s="483">
        <v>14.52</v>
      </c>
      <c r="J530" s="483">
        <v>1.88</v>
      </c>
    </row>
    <row r="531" spans="1:10" ht="24" customHeight="1">
      <c r="A531" s="487" t="s">
        <v>14180</v>
      </c>
      <c r="B531" s="488" t="s">
        <v>14348</v>
      </c>
      <c r="C531" s="487" t="s">
        <v>3565</v>
      </c>
      <c r="D531" s="487" t="s">
        <v>13730</v>
      </c>
      <c r="E531" s="638" t="s">
        <v>14182</v>
      </c>
      <c r="F531" s="638"/>
      <c r="G531" s="489" t="s">
        <v>53</v>
      </c>
      <c r="H531" s="490">
        <v>1</v>
      </c>
      <c r="I531" s="491">
        <v>3.08</v>
      </c>
      <c r="J531" s="491">
        <v>3.08</v>
      </c>
    </row>
    <row r="532" spans="1:10" ht="24" customHeight="1">
      <c r="A532" s="487" t="s">
        <v>14180</v>
      </c>
      <c r="B532" s="488" t="s">
        <v>14349</v>
      </c>
      <c r="C532" s="487" t="s">
        <v>3565</v>
      </c>
      <c r="D532" s="487" t="s">
        <v>6293</v>
      </c>
      <c r="E532" s="638" t="s">
        <v>14182</v>
      </c>
      <c r="F532" s="638"/>
      <c r="G532" s="489" t="s">
        <v>53</v>
      </c>
      <c r="H532" s="490">
        <v>1</v>
      </c>
      <c r="I532" s="491">
        <v>3.89</v>
      </c>
      <c r="J532" s="491">
        <v>3.89</v>
      </c>
    </row>
    <row r="533" spans="1:10" ht="36" customHeight="1">
      <c r="A533" s="487" t="s">
        <v>14180</v>
      </c>
      <c r="B533" s="488" t="s">
        <v>14280</v>
      </c>
      <c r="C533" s="487" t="s">
        <v>3565</v>
      </c>
      <c r="D533" s="487" t="s">
        <v>13961</v>
      </c>
      <c r="E533" s="638" t="s">
        <v>14182</v>
      </c>
      <c r="F533" s="638"/>
      <c r="G533" s="489" t="s">
        <v>53</v>
      </c>
      <c r="H533" s="490">
        <v>0.02</v>
      </c>
      <c r="I533" s="491">
        <v>28.55</v>
      </c>
      <c r="J533" s="491">
        <v>0.56999999999999995</v>
      </c>
    </row>
    <row r="534" spans="1:10" ht="25.5">
      <c r="A534" s="484"/>
      <c r="B534" s="484"/>
      <c r="C534" s="484"/>
      <c r="D534" s="484"/>
      <c r="E534" s="484" t="s">
        <v>14171</v>
      </c>
      <c r="F534" s="485">
        <v>1.7261904761904763</v>
      </c>
      <c r="G534" s="484" t="s">
        <v>14172</v>
      </c>
      <c r="H534" s="485">
        <v>1.46</v>
      </c>
      <c r="I534" s="484" t="s">
        <v>14173</v>
      </c>
      <c r="J534" s="485">
        <v>3.19</v>
      </c>
    </row>
    <row r="535" spans="1:10" ht="15" thickBot="1">
      <c r="A535" s="484"/>
      <c r="B535" s="484"/>
      <c r="C535" s="484"/>
      <c r="D535" s="484"/>
      <c r="E535" s="484" t="s">
        <v>14174</v>
      </c>
      <c r="F535" s="485">
        <v>3.28</v>
      </c>
      <c r="G535" s="484"/>
      <c r="H535" s="639" t="s">
        <v>14175</v>
      </c>
      <c r="I535" s="639"/>
      <c r="J535" s="485">
        <v>15.13</v>
      </c>
    </row>
    <row r="536" spans="1:10" ht="0.95" customHeight="1" thickTop="1">
      <c r="A536" s="486"/>
      <c r="B536" s="486"/>
      <c r="C536" s="486"/>
      <c r="D536" s="486"/>
      <c r="E536" s="486"/>
      <c r="F536" s="486"/>
      <c r="G536" s="486"/>
      <c r="H536" s="486"/>
      <c r="I536" s="486"/>
      <c r="J536" s="486"/>
    </row>
    <row r="537" spans="1:10" ht="18" customHeight="1">
      <c r="A537" s="471" t="s">
        <v>14350</v>
      </c>
      <c r="B537" s="472" t="s">
        <v>14153</v>
      </c>
      <c r="C537" s="471" t="s">
        <v>14154</v>
      </c>
      <c r="D537" s="471" t="s">
        <v>14155</v>
      </c>
      <c r="E537" s="640" t="s">
        <v>14156</v>
      </c>
      <c r="F537" s="640"/>
      <c r="G537" s="473" t="s">
        <v>14157</v>
      </c>
      <c r="H537" s="472" t="s">
        <v>14158</v>
      </c>
      <c r="I537" s="472" t="s">
        <v>14159</v>
      </c>
      <c r="J537" s="472" t="s">
        <v>14160</v>
      </c>
    </row>
    <row r="538" spans="1:10" ht="48" customHeight="1">
      <c r="A538" s="474" t="s">
        <v>14161</v>
      </c>
      <c r="B538" s="475" t="s">
        <v>14351</v>
      </c>
      <c r="C538" s="474" t="s">
        <v>3565</v>
      </c>
      <c r="D538" s="474" t="s">
        <v>2101</v>
      </c>
      <c r="E538" s="642" t="s">
        <v>14203</v>
      </c>
      <c r="F538" s="642"/>
      <c r="G538" s="476" t="s">
        <v>53</v>
      </c>
      <c r="H538" s="477">
        <v>1</v>
      </c>
      <c r="I538" s="478">
        <v>6.51</v>
      </c>
      <c r="J538" s="478">
        <v>6.51</v>
      </c>
    </row>
    <row r="539" spans="1:10" ht="24" customHeight="1">
      <c r="A539" s="479" t="s">
        <v>14165</v>
      </c>
      <c r="B539" s="480" t="s">
        <v>14204</v>
      </c>
      <c r="C539" s="479" t="s">
        <v>3565</v>
      </c>
      <c r="D539" s="479" t="s">
        <v>3330</v>
      </c>
      <c r="E539" s="641" t="s">
        <v>14167</v>
      </c>
      <c r="F539" s="641"/>
      <c r="G539" s="481" t="s">
        <v>463</v>
      </c>
      <c r="H539" s="482">
        <v>0.1</v>
      </c>
      <c r="I539" s="483">
        <v>18.72</v>
      </c>
      <c r="J539" s="483">
        <v>1.87</v>
      </c>
    </row>
    <row r="540" spans="1:10" ht="24" customHeight="1">
      <c r="A540" s="479" t="s">
        <v>14165</v>
      </c>
      <c r="B540" s="480" t="s">
        <v>14205</v>
      </c>
      <c r="C540" s="479" t="s">
        <v>3565</v>
      </c>
      <c r="D540" s="479" t="s">
        <v>3313</v>
      </c>
      <c r="E540" s="641" t="s">
        <v>14167</v>
      </c>
      <c r="F540" s="641"/>
      <c r="G540" s="481" t="s">
        <v>463</v>
      </c>
      <c r="H540" s="482">
        <v>0.1</v>
      </c>
      <c r="I540" s="483">
        <v>14.52</v>
      </c>
      <c r="J540" s="483">
        <v>1.45</v>
      </c>
    </row>
    <row r="541" spans="1:10" ht="24" customHeight="1">
      <c r="A541" s="487" t="s">
        <v>14180</v>
      </c>
      <c r="B541" s="488" t="s">
        <v>14228</v>
      </c>
      <c r="C541" s="487" t="s">
        <v>3565</v>
      </c>
      <c r="D541" s="487" t="s">
        <v>13721</v>
      </c>
      <c r="E541" s="638" t="s">
        <v>14182</v>
      </c>
      <c r="F541" s="638"/>
      <c r="G541" s="489" t="s">
        <v>53</v>
      </c>
      <c r="H541" s="490">
        <v>9.9000000000000008E-3</v>
      </c>
      <c r="I541" s="491">
        <v>69.17</v>
      </c>
      <c r="J541" s="491">
        <v>0.68</v>
      </c>
    </row>
    <row r="542" spans="1:10" ht="24" customHeight="1">
      <c r="A542" s="487" t="s">
        <v>14180</v>
      </c>
      <c r="B542" s="488" t="s">
        <v>14352</v>
      </c>
      <c r="C542" s="487" t="s">
        <v>3565</v>
      </c>
      <c r="D542" s="487" t="s">
        <v>6284</v>
      </c>
      <c r="E542" s="638" t="s">
        <v>14182</v>
      </c>
      <c r="F542" s="638"/>
      <c r="G542" s="489" t="s">
        <v>53</v>
      </c>
      <c r="H542" s="490">
        <v>1</v>
      </c>
      <c r="I542" s="491">
        <v>1.3</v>
      </c>
      <c r="J542" s="491">
        <v>1.3</v>
      </c>
    </row>
    <row r="543" spans="1:10" ht="24" customHeight="1">
      <c r="A543" s="487" t="s">
        <v>14180</v>
      </c>
      <c r="B543" s="488" t="s">
        <v>14206</v>
      </c>
      <c r="C543" s="487" t="s">
        <v>3565</v>
      </c>
      <c r="D543" s="487" t="s">
        <v>6474</v>
      </c>
      <c r="E543" s="638" t="s">
        <v>14182</v>
      </c>
      <c r="F543" s="638"/>
      <c r="G543" s="489" t="s">
        <v>53</v>
      </c>
      <c r="H543" s="490">
        <v>2.1000000000000001E-2</v>
      </c>
      <c r="I543" s="491">
        <v>2.19</v>
      </c>
      <c r="J543" s="491">
        <v>0.04</v>
      </c>
    </row>
    <row r="544" spans="1:10" ht="24" customHeight="1">
      <c r="A544" s="487" t="s">
        <v>14180</v>
      </c>
      <c r="B544" s="488" t="s">
        <v>14229</v>
      </c>
      <c r="C544" s="487" t="s">
        <v>3565</v>
      </c>
      <c r="D544" s="487" t="s">
        <v>14067</v>
      </c>
      <c r="E544" s="638" t="s">
        <v>14182</v>
      </c>
      <c r="F544" s="638"/>
      <c r="G544" s="489" t="s">
        <v>53</v>
      </c>
      <c r="H544" s="490">
        <v>1.4999999999999999E-2</v>
      </c>
      <c r="I544" s="491">
        <v>78.37</v>
      </c>
      <c r="J544" s="491">
        <v>1.17</v>
      </c>
    </row>
    <row r="545" spans="1:10" ht="25.5">
      <c r="A545" s="484"/>
      <c r="B545" s="484"/>
      <c r="C545" s="484"/>
      <c r="D545" s="484"/>
      <c r="E545" s="484" t="s">
        <v>14171</v>
      </c>
      <c r="F545" s="485">
        <v>1.3203463203463204</v>
      </c>
      <c r="G545" s="484" t="s">
        <v>14172</v>
      </c>
      <c r="H545" s="485">
        <v>1.1200000000000001</v>
      </c>
      <c r="I545" s="484" t="s">
        <v>14173</v>
      </c>
      <c r="J545" s="485">
        <v>2.44</v>
      </c>
    </row>
    <row r="546" spans="1:10" ht="15" thickBot="1">
      <c r="A546" s="484"/>
      <c r="B546" s="484"/>
      <c r="C546" s="484"/>
      <c r="D546" s="484"/>
      <c r="E546" s="484" t="s">
        <v>14174</v>
      </c>
      <c r="F546" s="485">
        <v>1.8</v>
      </c>
      <c r="G546" s="484"/>
      <c r="H546" s="639" t="s">
        <v>14175</v>
      </c>
      <c r="I546" s="639"/>
      <c r="J546" s="485">
        <v>8.31</v>
      </c>
    </row>
    <row r="547" spans="1:10" ht="0.95" customHeight="1" thickTop="1">
      <c r="A547" s="486"/>
      <c r="B547" s="486"/>
      <c r="C547" s="486"/>
      <c r="D547" s="486"/>
      <c r="E547" s="486"/>
      <c r="F547" s="486"/>
      <c r="G547" s="486"/>
      <c r="H547" s="486"/>
      <c r="I547" s="486"/>
      <c r="J547" s="486"/>
    </row>
    <row r="548" spans="1:10" ht="18" customHeight="1">
      <c r="A548" s="471" t="s">
        <v>14353</v>
      </c>
      <c r="B548" s="472" t="s">
        <v>14153</v>
      </c>
      <c r="C548" s="471" t="s">
        <v>14154</v>
      </c>
      <c r="D548" s="471" t="s">
        <v>14155</v>
      </c>
      <c r="E548" s="640" t="s">
        <v>14156</v>
      </c>
      <c r="F548" s="640"/>
      <c r="G548" s="473" t="s">
        <v>14157</v>
      </c>
      <c r="H548" s="472" t="s">
        <v>14158</v>
      </c>
      <c r="I548" s="472" t="s">
        <v>14159</v>
      </c>
      <c r="J548" s="472" t="s">
        <v>14160</v>
      </c>
    </row>
    <row r="549" spans="1:10" ht="48" customHeight="1">
      <c r="A549" s="474" t="s">
        <v>14161</v>
      </c>
      <c r="B549" s="475" t="s">
        <v>14354</v>
      </c>
      <c r="C549" s="474" t="s">
        <v>3565</v>
      </c>
      <c r="D549" s="474" t="s">
        <v>2119</v>
      </c>
      <c r="E549" s="642" t="s">
        <v>14203</v>
      </c>
      <c r="F549" s="642"/>
      <c r="G549" s="476" t="s">
        <v>53</v>
      </c>
      <c r="H549" s="477">
        <v>1</v>
      </c>
      <c r="I549" s="478">
        <v>25.4</v>
      </c>
      <c r="J549" s="478">
        <v>25.4</v>
      </c>
    </row>
    <row r="550" spans="1:10" ht="24" customHeight="1">
      <c r="A550" s="479" t="s">
        <v>14165</v>
      </c>
      <c r="B550" s="480" t="s">
        <v>14204</v>
      </c>
      <c r="C550" s="479" t="s">
        <v>3565</v>
      </c>
      <c r="D550" s="479" t="s">
        <v>3330</v>
      </c>
      <c r="E550" s="641" t="s">
        <v>14167</v>
      </c>
      <c r="F550" s="641"/>
      <c r="G550" s="481" t="s">
        <v>463</v>
      </c>
      <c r="H550" s="482">
        <v>0.25</v>
      </c>
      <c r="I550" s="483">
        <v>18.72</v>
      </c>
      <c r="J550" s="483">
        <v>4.68</v>
      </c>
    </row>
    <row r="551" spans="1:10" ht="24" customHeight="1">
      <c r="A551" s="479" t="s">
        <v>14165</v>
      </c>
      <c r="B551" s="480" t="s">
        <v>14205</v>
      </c>
      <c r="C551" s="479" t="s">
        <v>3565</v>
      </c>
      <c r="D551" s="479" t="s">
        <v>3313</v>
      </c>
      <c r="E551" s="641" t="s">
        <v>14167</v>
      </c>
      <c r="F551" s="641"/>
      <c r="G551" s="481" t="s">
        <v>463</v>
      </c>
      <c r="H551" s="482">
        <v>0.25</v>
      </c>
      <c r="I551" s="483">
        <v>14.52</v>
      </c>
      <c r="J551" s="483">
        <v>3.63</v>
      </c>
    </row>
    <row r="552" spans="1:10" ht="24" customHeight="1">
      <c r="A552" s="487" t="s">
        <v>14180</v>
      </c>
      <c r="B552" s="488" t="s">
        <v>14278</v>
      </c>
      <c r="C552" s="487" t="s">
        <v>3565</v>
      </c>
      <c r="D552" s="487" t="s">
        <v>4451</v>
      </c>
      <c r="E552" s="638" t="s">
        <v>14182</v>
      </c>
      <c r="F552" s="638"/>
      <c r="G552" s="489" t="s">
        <v>53</v>
      </c>
      <c r="H552" s="490">
        <v>1</v>
      </c>
      <c r="I552" s="491">
        <v>5.45</v>
      </c>
      <c r="J552" s="491">
        <v>5.45</v>
      </c>
    </row>
    <row r="553" spans="1:10" ht="24" customHeight="1">
      <c r="A553" s="487" t="s">
        <v>14180</v>
      </c>
      <c r="B553" s="488" t="s">
        <v>14355</v>
      </c>
      <c r="C553" s="487" t="s">
        <v>3565</v>
      </c>
      <c r="D553" s="487" t="s">
        <v>6295</v>
      </c>
      <c r="E553" s="638" t="s">
        <v>14182</v>
      </c>
      <c r="F553" s="638"/>
      <c r="G553" s="489" t="s">
        <v>53</v>
      </c>
      <c r="H553" s="490">
        <v>1</v>
      </c>
      <c r="I553" s="491">
        <v>10.33</v>
      </c>
      <c r="J553" s="491">
        <v>10.33</v>
      </c>
    </row>
    <row r="554" spans="1:10" ht="36" customHeight="1">
      <c r="A554" s="487" t="s">
        <v>14180</v>
      </c>
      <c r="B554" s="488" t="s">
        <v>14280</v>
      </c>
      <c r="C554" s="487" t="s">
        <v>3565</v>
      </c>
      <c r="D554" s="487" t="s">
        <v>13961</v>
      </c>
      <c r="E554" s="638" t="s">
        <v>14182</v>
      </c>
      <c r="F554" s="638"/>
      <c r="G554" s="489" t="s">
        <v>53</v>
      </c>
      <c r="H554" s="490">
        <v>4.5999999999999999E-2</v>
      </c>
      <c r="I554" s="491">
        <v>28.55</v>
      </c>
      <c r="J554" s="491">
        <v>1.31</v>
      </c>
    </row>
    <row r="555" spans="1:10" ht="25.5">
      <c r="A555" s="484"/>
      <c r="B555" s="484"/>
      <c r="C555" s="484"/>
      <c r="D555" s="484"/>
      <c r="E555" s="484" t="s">
        <v>14171</v>
      </c>
      <c r="F555" s="485">
        <v>3.3170995670995671</v>
      </c>
      <c r="G555" s="484" t="s">
        <v>14172</v>
      </c>
      <c r="H555" s="485">
        <v>2.81</v>
      </c>
      <c r="I555" s="484" t="s">
        <v>14173</v>
      </c>
      <c r="J555" s="485">
        <v>6.13</v>
      </c>
    </row>
    <row r="556" spans="1:10" ht="15" thickBot="1">
      <c r="A556" s="484"/>
      <c r="B556" s="484"/>
      <c r="C556" s="484"/>
      <c r="D556" s="484"/>
      <c r="E556" s="484" t="s">
        <v>14174</v>
      </c>
      <c r="F556" s="485">
        <v>7.03</v>
      </c>
      <c r="G556" s="484"/>
      <c r="H556" s="639" t="s">
        <v>14175</v>
      </c>
      <c r="I556" s="639"/>
      <c r="J556" s="485">
        <v>32.43</v>
      </c>
    </row>
    <row r="557" spans="1:10" ht="0.95" customHeight="1" thickTop="1">
      <c r="A557" s="486"/>
      <c r="B557" s="486"/>
      <c r="C557" s="486"/>
      <c r="D557" s="486"/>
      <c r="E557" s="486"/>
      <c r="F557" s="486"/>
      <c r="G557" s="486"/>
      <c r="H557" s="486"/>
      <c r="I557" s="486"/>
      <c r="J557" s="486"/>
    </row>
    <row r="558" spans="1:10" ht="18" customHeight="1">
      <c r="A558" s="471" t="s">
        <v>14356</v>
      </c>
      <c r="B558" s="472" t="s">
        <v>14153</v>
      </c>
      <c r="C558" s="471" t="s">
        <v>14154</v>
      </c>
      <c r="D558" s="471" t="s">
        <v>14155</v>
      </c>
      <c r="E558" s="640" t="s">
        <v>14156</v>
      </c>
      <c r="F558" s="640"/>
      <c r="G558" s="473" t="s">
        <v>14157</v>
      </c>
      <c r="H558" s="472" t="s">
        <v>14158</v>
      </c>
      <c r="I558" s="472" t="s">
        <v>14159</v>
      </c>
      <c r="J558" s="472" t="s">
        <v>14160</v>
      </c>
    </row>
    <row r="559" spans="1:10" ht="36" customHeight="1">
      <c r="A559" s="474" t="s">
        <v>14161</v>
      </c>
      <c r="B559" s="475" t="s">
        <v>14357</v>
      </c>
      <c r="C559" s="474" t="s">
        <v>3565</v>
      </c>
      <c r="D559" s="474" t="s">
        <v>1933</v>
      </c>
      <c r="E559" s="642" t="s">
        <v>14203</v>
      </c>
      <c r="F559" s="642"/>
      <c r="G559" s="476" t="s">
        <v>53</v>
      </c>
      <c r="H559" s="477">
        <v>1</v>
      </c>
      <c r="I559" s="478">
        <v>33.78</v>
      </c>
      <c r="J559" s="478">
        <v>33.78</v>
      </c>
    </row>
    <row r="560" spans="1:10" ht="24" customHeight="1">
      <c r="A560" s="479" t="s">
        <v>14165</v>
      </c>
      <c r="B560" s="480" t="s">
        <v>14204</v>
      </c>
      <c r="C560" s="479" t="s">
        <v>3565</v>
      </c>
      <c r="D560" s="479" t="s">
        <v>3330</v>
      </c>
      <c r="E560" s="641" t="s">
        <v>14167</v>
      </c>
      <c r="F560" s="641"/>
      <c r="G560" s="481" t="s">
        <v>463</v>
      </c>
      <c r="H560" s="482">
        <v>0.1</v>
      </c>
      <c r="I560" s="483">
        <v>18.72</v>
      </c>
      <c r="J560" s="483">
        <v>1.87</v>
      </c>
    </row>
    <row r="561" spans="1:10" ht="24" customHeight="1">
      <c r="A561" s="479" t="s">
        <v>14165</v>
      </c>
      <c r="B561" s="480" t="s">
        <v>14205</v>
      </c>
      <c r="C561" s="479" t="s">
        <v>3565</v>
      </c>
      <c r="D561" s="479" t="s">
        <v>3313</v>
      </c>
      <c r="E561" s="641" t="s">
        <v>14167</v>
      </c>
      <c r="F561" s="641"/>
      <c r="G561" s="481" t="s">
        <v>463</v>
      </c>
      <c r="H561" s="482">
        <v>0.1</v>
      </c>
      <c r="I561" s="483">
        <v>14.52</v>
      </c>
      <c r="J561" s="483">
        <v>1.45</v>
      </c>
    </row>
    <row r="562" spans="1:10" ht="24" customHeight="1">
      <c r="A562" s="487" t="s">
        <v>14180</v>
      </c>
      <c r="B562" s="488" t="s">
        <v>14295</v>
      </c>
      <c r="C562" s="487" t="s">
        <v>3565</v>
      </c>
      <c r="D562" s="487" t="s">
        <v>13733</v>
      </c>
      <c r="E562" s="638" t="s">
        <v>14182</v>
      </c>
      <c r="F562" s="638"/>
      <c r="G562" s="489" t="s">
        <v>53</v>
      </c>
      <c r="H562" s="490">
        <v>1</v>
      </c>
      <c r="I562" s="491">
        <v>4.92</v>
      </c>
      <c r="J562" s="491">
        <v>4.92</v>
      </c>
    </row>
    <row r="563" spans="1:10" ht="24" customHeight="1">
      <c r="A563" s="487" t="s">
        <v>14180</v>
      </c>
      <c r="B563" s="488" t="s">
        <v>14358</v>
      </c>
      <c r="C563" s="487" t="s">
        <v>3565</v>
      </c>
      <c r="D563" s="487" t="s">
        <v>11557</v>
      </c>
      <c r="E563" s="638" t="s">
        <v>14182</v>
      </c>
      <c r="F563" s="638"/>
      <c r="G563" s="489" t="s">
        <v>53</v>
      </c>
      <c r="H563" s="490">
        <v>1</v>
      </c>
      <c r="I563" s="491">
        <v>24.69</v>
      </c>
      <c r="J563" s="491">
        <v>24.69</v>
      </c>
    </row>
    <row r="564" spans="1:10" ht="36" customHeight="1">
      <c r="A564" s="487" t="s">
        <v>14180</v>
      </c>
      <c r="B564" s="488" t="s">
        <v>14280</v>
      </c>
      <c r="C564" s="487" t="s">
        <v>3565</v>
      </c>
      <c r="D564" s="487" t="s">
        <v>13961</v>
      </c>
      <c r="E564" s="638" t="s">
        <v>14182</v>
      </c>
      <c r="F564" s="638"/>
      <c r="G564" s="489" t="s">
        <v>53</v>
      </c>
      <c r="H564" s="490">
        <v>0.03</v>
      </c>
      <c r="I564" s="491">
        <v>28.55</v>
      </c>
      <c r="J564" s="491">
        <v>0.85</v>
      </c>
    </row>
    <row r="565" spans="1:10" ht="25.5">
      <c r="A565" s="484"/>
      <c r="B565" s="484"/>
      <c r="C565" s="484"/>
      <c r="D565" s="484"/>
      <c r="E565" s="484" t="s">
        <v>14171</v>
      </c>
      <c r="F565" s="485">
        <v>1.3203463203463204</v>
      </c>
      <c r="G565" s="484" t="s">
        <v>14172</v>
      </c>
      <c r="H565" s="485">
        <v>1.1200000000000001</v>
      </c>
      <c r="I565" s="484" t="s">
        <v>14173</v>
      </c>
      <c r="J565" s="485">
        <v>2.44</v>
      </c>
    </row>
    <row r="566" spans="1:10" ht="15" thickBot="1">
      <c r="A566" s="484"/>
      <c r="B566" s="484"/>
      <c r="C566" s="484"/>
      <c r="D566" s="484"/>
      <c r="E566" s="484" t="s">
        <v>14174</v>
      </c>
      <c r="F566" s="485">
        <v>9.35</v>
      </c>
      <c r="G566" s="484"/>
      <c r="H566" s="639" t="s">
        <v>14175</v>
      </c>
      <c r="I566" s="639"/>
      <c r="J566" s="485">
        <v>43.13</v>
      </c>
    </row>
    <row r="567" spans="1:10" ht="0.95" customHeight="1" thickTop="1">
      <c r="A567" s="486"/>
      <c r="B567" s="486"/>
      <c r="C567" s="486"/>
      <c r="D567" s="486"/>
      <c r="E567" s="486"/>
      <c r="F567" s="486"/>
      <c r="G567" s="486"/>
      <c r="H567" s="486"/>
      <c r="I567" s="486"/>
      <c r="J567" s="486"/>
    </row>
    <row r="568" spans="1:10" ht="18" customHeight="1">
      <c r="A568" s="471" t="s">
        <v>14359</v>
      </c>
      <c r="B568" s="472" t="s">
        <v>14153</v>
      </c>
      <c r="C568" s="471" t="s">
        <v>14154</v>
      </c>
      <c r="D568" s="471" t="s">
        <v>14155</v>
      </c>
      <c r="E568" s="640" t="s">
        <v>14156</v>
      </c>
      <c r="F568" s="640"/>
      <c r="G568" s="473" t="s">
        <v>14157</v>
      </c>
      <c r="H568" s="472" t="s">
        <v>14158</v>
      </c>
      <c r="I568" s="472" t="s">
        <v>14159</v>
      </c>
      <c r="J568" s="472" t="s">
        <v>14160</v>
      </c>
    </row>
    <row r="569" spans="1:10" ht="48" customHeight="1">
      <c r="A569" s="474" t="s">
        <v>14161</v>
      </c>
      <c r="B569" s="475" t="s">
        <v>14360</v>
      </c>
      <c r="C569" s="474" t="s">
        <v>3565</v>
      </c>
      <c r="D569" s="474" t="s">
        <v>2106</v>
      </c>
      <c r="E569" s="642" t="s">
        <v>14203</v>
      </c>
      <c r="F569" s="642"/>
      <c r="G569" s="476" t="s">
        <v>53</v>
      </c>
      <c r="H569" s="477">
        <v>1</v>
      </c>
      <c r="I569" s="478">
        <v>11.08</v>
      </c>
      <c r="J569" s="478">
        <v>11.08</v>
      </c>
    </row>
    <row r="570" spans="1:10" ht="24" customHeight="1">
      <c r="A570" s="479" t="s">
        <v>14165</v>
      </c>
      <c r="B570" s="480" t="s">
        <v>14204</v>
      </c>
      <c r="C570" s="479" t="s">
        <v>3565</v>
      </c>
      <c r="D570" s="479" t="s">
        <v>3330</v>
      </c>
      <c r="E570" s="641" t="s">
        <v>14167</v>
      </c>
      <c r="F570" s="641"/>
      <c r="G570" s="481" t="s">
        <v>463</v>
      </c>
      <c r="H570" s="482">
        <v>0.13</v>
      </c>
      <c r="I570" s="483">
        <v>18.72</v>
      </c>
      <c r="J570" s="483">
        <v>2.4300000000000002</v>
      </c>
    </row>
    <row r="571" spans="1:10" ht="24" customHeight="1">
      <c r="A571" s="479" t="s">
        <v>14165</v>
      </c>
      <c r="B571" s="480" t="s">
        <v>14205</v>
      </c>
      <c r="C571" s="479" t="s">
        <v>3565</v>
      </c>
      <c r="D571" s="479" t="s">
        <v>3313</v>
      </c>
      <c r="E571" s="641" t="s">
        <v>14167</v>
      </c>
      <c r="F571" s="641"/>
      <c r="G571" s="481" t="s">
        <v>463</v>
      </c>
      <c r="H571" s="482">
        <v>0.13</v>
      </c>
      <c r="I571" s="483">
        <v>14.52</v>
      </c>
      <c r="J571" s="483">
        <v>1.88</v>
      </c>
    </row>
    <row r="572" spans="1:10" ht="24" customHeight="1">
      <c r="A572" s="487" t="s">
        <v>14180</v>
      </c>
      <c r="B572" s="488" t="s">
        <v>14348</v>
      </c>
      <c r="C572" s="487" t="s">
        <v>3565</v>
      </c>
      <c r="D572" s="487" t="s">
        <v>13730</v>
      </c>
      <c r="E572" s="638" t="s">
        <v>14182</v>
      </c>
      <c r="F572" s="638"/>
      <c r="G572" s="489" t="s">
        <v>53</v>
      </c>
      <c r="H572" s="490">
        <v>1</v>
      </c>
      <c r="I572" s="491">
        <v>3.08</v>
      </c>
      <c r="J572" s="491">
        <v>3.08</v>
      </c>
    </row>
    <row r="573" spans="1:10" ht="24" customHeight="1">
      <c r="A573" s="487" t="s">
        <v>14180</v>
      </c>
      <c r="B573" s="488" t="s">
        <v>14361</v>
      </c>
      <c r="C573" s="487" t="s">
        <v>3565</v>
      </c>
      <c r="D573" s="487" t="s">
        <v>6298</v>
      </c>
      <c r="E573" s="638" t="s">
        <v>14182</v>
      </c>
      <c r="F573" s="638"/>
      <c r="G573" s="489" t="s">
        <v>53</v>
      </c>
      <c r="H573" s="490">
        <v>1</v>
      </c>
      <c r="I573" s="491">
        <v>3.12</v>
      </c>
      <c r="J573" s="491">
        <v>3.12</v>
      </c>
    </row>
    <row r="574" spans="1:10" ht="36" customHeight="1">
      <c r="A574" s="487" t="s">
        <v>14180</v>
      </c>
      <c r="B574" s="488" t="s">
        <v>14280</v>
      </c>
      <c r="C574" s="487" t="s">
        <v>3565</v>
      </c>
      <c r="D574" s="487" t="s">
        <v>13961</v>
      </c>
      <c r="E574" s="638" t="s">
        <v>14182</v>
      </c>
      <c r="F574" s="638"/>
      <c r="G574" s="489" t="s">
        <v>53</v>
      </c>
      <c r="H574" s="490">
        <v>0.02</v>
      </c>
      <c r="I574" s="491">
        <v>28.55</v>
      </c>
      <c r="J574" s="491">
        <v>0.56999999999999995</v>
      </c>
    </row>
    <row r="575" spans="1:10" ht="25.5">
      <c r="A575" s="484"/>
      <c r="B575" s="484"/>
      <c r="C575" s="484"/>
      <c r="D575" s="484"/>
      <c r="E575" s="484" t="s">
        <v>14171</v>
      </c>
      <c r="F575" s="485">
        <v>1.7261904761904763</v>
      </c>
      <c r="G575" s="484" t="s">
        <v>14172</v>
      </c>
      <c r="H575" s="485">
        <v>1.46</v>
      </c>
      <c r="I575" s="484" t="s">
        <v>14173</v>
      </c>
      <c r="J575" s="485">
        <v>3.19</v>
      </c>
    </row>
    <row r="576" spans="1:10" ht="15" thickBot="1">
      <c r="A576" s="484"/>
      <c r="B576" s="484"/>
      <c r="C576" s="484"/>
      <c r="D576" s="484"/>
      <c r="E576" s="484" t="s">
        <v>14174</v>
      </c>
      <c r="F576" s="485">
        <v>3.06</v>
      </c>
      <c r="G576" s="484"/>
      <c r="H576" s="639" t="s">
        <v>14175</v>
      </c>
      <c r="I576" s="639"/>
      <c r="J576" s="485">
        <v>14.14</v>
      </c>
    </row>
    <row r="577" spans="1:10" ht="0.95" customHeight="1" thickTop="1">
      <c r="A577" s="486"/>
      <c r="B577" s="486"/>
      <c r="C577" s="486"/>
      <c r="D577" s="486"/>
      <c r="E577" s="486"/>
      <c r="F577" s="486"/>
      <c r="G577" s="486"/>
      <c r="H577" s="486"/>
      <c r="I577" s="486"/>
      <c r="J577" s="486"/>
    </row>
    <row r="578" spans="1:10" ht="18" customHeight="1">
      <c r="A578" s="471" t="s">
        <v>14362</v>
      </c>
      <c r="B578" s="472" t="s">
        <v>14153</v>
      </c>
      <c r="C578" s="471" t="s">
        <v>14154</v>
      </c>
      <c r="D578" s="471" t="s">
        <v>14155</v>
      </c>
      <c r="E578" s="640" t="s">
        <v>14156</v>
      </c>
      <c r="F578" s="640"/>
      <c r="G578" s="473" t="s">
        <v>14157</v>
      </c>
      <c r="H578" s="472" t="s">
        <v>14158</v>
      </c>
      <c r="I578" s="472" t="s">
        <v>14159</v>
      </c>
      <c r="J578" s="472" t="s">
        <v>14160</v>
      </c>
    </row>
    <row r="579" spans="1:10" ht="48" customHeight="1">
      <c r="A579" s="474" t="s">
        <v>14161</v>
      </c>
      <c r="B579" s="475" t="s">
        <v>14363</v>
      </c>
      <c r="C579" s="474" t="s">
        <v>3565</v>
      </c>
      <c r="D579" s="474" t="s">
        <v>2099</v>
      </c>
      <c r="E579" s="642" t="s">
        <v>14203</v>
      </c>
      <c r="F579" s="642"/>
      <c r="G579" s="476" t="s">
        <v>53</v>
      </c>
      <c r="H579" s="477">
        <v>1</v>
      </c>
      <c r="I579" s="478">
        <v>9.75</v>
      </c>
      <c r="J579" s="478">
        <v>9.75</v>
      </c>
    </row>
    <row r="580" spans="1:10" ht="24" customHeight="1">
      <c r="A580" s="479" t="s">
        <v>14165</v>
      </c>
      <c r="B580" s="480" t="s">
        <v>14204</v>
      </c>
      <c r="C580" s="479" t="s">
        <v>3565</v>
      </c>
      <c r="D580" s="479" t="s">
        <v>3330</v>
      </c>
      <c r="E580" s="641" t="s">
        <v>14167</v>
      </c>
      <c r="F580" s="641"/>
      <c r="G580" s="481" t="s">
        <v>463</v>
      </c>
      <c r="H580" s="482">
        <v>0.1</v>
      </c>
      <c r="I580" s="483">
        <v>18.72</v>
      </c>
      <c r="J580" s="483">
        <v>1.87</v>
      </c>
    </row>
    <row r="581" spans="1:10" ht="24" customHeight="1">
      <c r="A581" s="479" t="s">
        <v>14165</v>
      </c>
      <c r="B581" s="480" t="s">
        <v>14205</v>
      </c>
      <c r="C581" s="479" t="s">
        <v>3565</v>
      </c>
      <c r="D581" s="479" t="s">
        <v>3313</v>
      </c>
      <c r="E581" s="641" t="s">
        <v>14167</v>
      </c>
      <c r="F581" s="641"/>
      <c r="G581" s="481" t="s">
        <v>463</v>
      </c>
      <c r="H581" s="482">
        <v>0.1</v>
      </c>
      <c r="I581" s="483">
        <v>14.52</v>
      </c>
      <c r="J581" s="483">
        <v>1.45</v>
      </c>
    </row>
    <row r="582" spans="1:10" ht="24" customHeight="1">
      <c r="A582" s="487" t="s">
        <v>14180</v>
      </c>
      <c r="B582" s="488" t="s">
        <v>14228</v>
      </c>
      <c r="C582" s="487" t="s">
        <v>3565</v>
      </c>
      <c r="D582" s="487" t="s">
        <v>13721</v>
      </c>
      <c r="E582" s="638" t="s">
        <v>14182</v>
      </c>
      <c r="F582" s="638"/>
      <c r="G582" s="489" t="s">
        <v>53</v>
      </c>
      <c r="H582" s="490">
        <v>9.9000000000000008E-3</v>
      </c>
      <c r="I582" s="491">
        <v>69.17</v>
      </c>
      <c r="J582" s="491">
        <v>0.68</v>
      </c>
    </row>
    <row r="583" spans="1:10" ht="24" customHeight="1">
      <c r="A583" s="487" t="s">
        <v>14180</v>
      </c>
      <c r="B583" s="488" t="s">
        <v>14364</v>
      </c>
      <c r="C583" s="487" t="s">
        <v>3565</v>
      </c>
      <c r="D583" s="487" t="s">
        <v>6285</v>
      </c>
      <c r="E583" s="638" t="s">
        <v>14182</v>
      </c>
      <c r="F583" s="638"/>
      <c r="G583" s="489" t="s">
        <v>53</v>
      </c>
      <c r="H583" s="490">
        <v>1</v>
      </c>
      <c r="I583" s="491">
        <v>4.54</v>
      </c>
      <c r="J583" s="491">
        <v>4.54</v>
      </c>
    </row>
    <row r="584" spans="1:10" ht="24" customHeight="1">
      <c r="A584" s="487" t="s">
        <v>14180</v>
      </c>
      <c r="B584" s="488" t="s">
        <v>14206</v>
      </c>
      <c r="C584" s="487" t="s">
        <v>3565</v>
      </c>
      <c r="D584" s="487" t="s">
        <v>6474</v>
      </c>
      <c r="E584" s="638" t="s">
        <v>14182</v>
      </c>
      <c r="F584" s="638"/>
      <c r="G584" s="489" t="s">
        <v>53</v>
      </c>
      <c r="H584" s="490">
        <v>2.1000000000000001E-2</v>
      </c>
      <c r="I584" s="491">
        <v>2.19</v>
      </c>
      <c r="J584" s="491">
        <v>0.04</v>
      </c>
    </row>
    <row r="585" spans="1:10" ht="24" customHeight="1">
      <c r="A585" s="487" t="s">
        <v>14180</v>
      </c>
      <c r="B585" s="488" t="s">
        <v>14229</v>
      </c>
      <c r="C585" s="487" t="s">
        <v>3565</v>
      </c>
      <c r="D585" s="487" t="s">
        <v>14067</v>
      </c>
      <c r="E585" s="638" t="s">
        <v>14182</v>
      </c>
      <c r="F585" s="638"/>
      <c r="G585" s="489" t="s">
        <v>53</v>
      </c>
      <c r="H585" s="490">
        <v>1.4999999999999999E-2</v>
      </c>
      <c r="I585" s="491">
        <v>78.37</v>
      </c>
      <c r="J585" s="491">
        <v>1.17</v>
      </c>
    </row>
    <row r="586" spans="1:10" ht="25.5">
      <c r="A586" s="484"/>
      <c r="B586" s="484"/>
      <c r="C586" s="484"/>
      <c r="D586" s="484"/>
      <c r="E586" s="484" t="s">
        <v>14171</v>
      </c>
      <c r="F586" s="485">
        <v>1.3203463203463204</v>
      </c>
      <c r="G586" s="484" t="s">
        <v>14172</v>
      </c>
      <c r="H586" s="485">
        <v>1.1200000000000001</v>
      </c>
      <c r="I586" s="484" t="s">
        <v>14173</v>
      </c>
      <c r="J586" s="485">
        <v>2.44</v>
      </c>
    </row>
    <row r="587" spans="1:10" ht="15" thickBot="1">
      <c r="A587" s="484"/>
      <c r="B587" s="484"/>
      <c r="C587" s="484"/>
      <c r="D587" s="484"/>
      <c r="E587" s="484" t="s">
        <v>14174</v>
      </c>
      <c r="F587" s="485">
        <v>2.7</v>
      </c>
      <c r="G587" s="484"/>
      <c r="H587" s="639" t="s">
        <v>14175</v>
      </c>
      <c r="I587" s="639"/>
      <c r="J587" s="485">
        <v>12.45</v>
      </c>
    </row>
    <row r="588" spans="1:10" ht="0.95" customHeight="1" thickTop="1">
      <c r="A588" s="486"/>
      <c r="B588" s="486"/>
      <c r="C588" s="486"/>
      <c r="D588" s="486"/>
      <c r="E588" s="486"/>
      <c r="F588" s="486"/>
      <c r="G588" s="486"/>
      <c r="H588" s="486"/>
      <c r="I588" s="486"/>
      <c r="J588" s="486"/>
    </row>
    <row r="589" spans="1:10" ht="18" customHeight="1">
      <c r="A589" s="471" t="s">
        <v>14365</v>
      </c>
      <c r="B589" s="472" t="s">
        <v>14153</v>
      </c>
      <c r="C589" s="471" t="s">
        <v>14154</v>
      </c>
      <c r="D589" s="471" t="s">
        <v>14155</v>
      </c>
      <c r="E589" s="640" t="s">
        <v>14156</v>
      </c>
      <c r="F589" s="640"/>
      <c r="G589" s="473" t="s">
        <v>14157</v>
      </c>
      <c r="H589" s="472" t="s">
        <v>14158</v>
      </c>
      <c r="I589" s="472" t="s">
        <v>14159</v>
      </c>
      <c r="J589" s="472" t="s">
        <v>14160</v>
      </c>
    </row>
    <row r="590" spans="1:10" ht="36" customHeight="1">
      <c r="A590" s="474" t="s">
        <v>14161</v>
      </c>
      <c r="B590" s="475" t="s">
        <v>14366</v>
      </c>
      <c r="C590" s="474" t="s">
        <v>3565</v>
      </c>
      <c r="D590" s="474" t="s">
        <v>1976</v>
      </c>
      <c r="E590" s="642" t="s">
        <v>14203</v>
      </c>
      <c r="F590" s="642"/>
      <c r="G590" s="476" t="s">
        <v>53</v>
      </c>
      <c r="H590" s="477">
        <v>1</v>
      </c>
      <c r="I590" s="478">
        <v>87.18</v>
      </c>
      <c r="J590" s="478">
        <v>87.18</v>
      </c>
    </row>
    <row r="591" spans="1:10" ht="24" customHeight="1">
      <c r="A591" s="479" t="s">
        <v>14165</v>
      </c>
      <c r="B591" s="480" t="s">
        <v>14204</v>
      </c>
      <c r="C591" s="479" t="s">
        <v>3565</v>
      </c>
      <c r="D591" s="479" t="s">
        <v>3330</v>
      </c>
      <c r="E591" s="641" t="s">
        <v>14167</v>
      </c>
      <c r="F591" s="641"/>
      <c r="G591" s="481" t="s">
        <v>463</v>
      </c>
      <c r="H591" s="482">
        <v>0.185</v>
      </c>
      <c r="I591" s="483">
        <v>18.72</v>
      </c>
      <c r="J591" s="483">
        <v>3.46</v>
      </c>
    </row>
    <row r="592" spans="1:10" ht="24" customHeight="1">
      <c r="A592" s="479" t="s">
        <v>14165</v>
      </c>
      <c r="B592" s="480" t="s">
        <v>14205</v>
      </c>
      <c r="C592" s="479" t="s">
        <v>3565</v>
      </c>
      <c r="D592" s="479" t="s">
        <v>3313</v>
      </c>
      <c r="E592" s="641" t="s">
        <v>14167</v>
      </c>
      <c r="F592" s="641"/>
      <c r="G592" s="481" t="s">
        <v>463</v>
      </c>
      <c r="H592" s="482">
        <v>0.185</v>
      </c>
      <c r="I592" s="483">
        <v>14.52</v>
      </c>
      <c r="J592" s="483">
        <v>2.68</v>
      </c>
    </row>
    <row r="593" spans="1:10" ht="24" customHeight="1">
      <c r="A593" s="487" t="s">
        <v>14180</v>
      </c>
      <c r="B593" s="488" t="s">
        <v>14295</v>
      </c>
      <c r="C593" s="487" t="s">
        <v>3565</v>
      </c>
      <c r="D593" s="487" t="s">
        <v>13733</v>
      </c>
      <c r="E593" s="638" t="s">
        <v>14182</v>
      </c>
      <c r="F593" s="638"/>
      <c r="G593" s="489" t="s">
        <v>53</v>
      </c>
      <c r="H593" s="490">
        <v>1</v>
      </c>
      <c r="I593" s="491">
        <v>4.92</v>
      </c>
      <c r="J593" s="491">
        <v>4.92</v>
      </c>
    </row>
    <row r="594" spans="1:10" ht="24" customHeight="1">
      <c r="A594" s="487" t="s">
        <v>14180</v>
      </c>
      <c r="B594" s="488" t="s">
        <v>14278</v>
      </c>
      <c r="C594" s="487" t="s">
        <v>3565</v>
      </c>
      <c r="D594" s="487" t="s">
        <v>4451</v>
      </c>
      <c r="E594" s="638" t="s">
        <v>14182</v>
      </c>
      <c r="F594" s="638"/>
      <c r="G594" s="489" t="s">
        <v>53</v>
      </c>
      <c r="H594" s="490">
        <v>1</v>
      </c>
      <c r="I594" s="491">
        <v>5.45</v>
      </c>
      <c r="J594" s="491">
        <v>5.45</v>
      </c>
    </row>
    <row r="595" spans="1:10" ht="24" customHeight="1">
      <c r="A595" s="487" t="s">
        <v>14180</v>
      </c>
      <c r="B595" s="488" t="s">
        <v>14367</v>
      </c>
      <c r="C595" s="487" t="s">
        <v>3565</v>
      </c>
      <c r="D595" s="487" t="s">
        <v>11560</v>
      </c>
      <c r="E595" s="638" t="s">
        <v>14182</v>
      </c>
      <c r="F595" s="638"/>
      <c r="G595" s="489" t="s">
        <v>53</v>
      </c>
      <c r="H595" s="490">
        <v>1</v>
      </c>
      <c r="I595" s="491">
        <v>68.05</v>
      </c>
      <c r="J595" s="491">
        <v>68.05</v>
      </c>
    </row>
    <row r="596" spans="1:10" ht="36" customHeight="1">
      <c r="A596" s="487" t="s">
        <v>14180</v>
      </c>
      <c r="B596" s="488" t="s">
        <v>14280</v>
      </c>
      <c r="C596" s="487" t="s">
        <v>3565</v>
      </c>
      <c r="D596" s="487" t="s">
        <v>13961</v>
      </c>
      <c r="E596" s="638" t="s">
        <v>14182</v>
      </c>
      <c r="F596" s="638"/>
      <c r="G596" s="489" t="s">
        <v>53</v>
      </c>
      <c r="H596" s="490">
        <v>9.1999999999999998E-2</v>
      </c>
      <c r="I596" s="491">
        <v>28.55</v>
      </c>
      <c r="J596" s="491">
        <v>2.62</v>
      </c>
    </row>
    <row r="597" spans="1:10" ht="25.5">
      <c r="A597" s="484"/>
      <c r="B597" s="484"/>
      <c r="C597" s="484"/>
      <c r="D597" s="484"/>
      <c r="E597" s="484" t="s">
        <v>14171</v>
      </c>
      <c r="F597" s="485">
        <v>2.4567099567099566</v>
      </c>
      <c r="G597" s="484" t="s">
        <v>14172</v>
      </c>
      <c r="H597" s="485">
        <v>2.08</v>
      </c>
      <c r="I597" s="484" t="s">
        <v>14173</v>
      </c>
      <c r="J597" s="485">
        <v>4.54</v>
      </c>
    </row>
    <row r="598" spans="1:10" ht="15" thickBot="1">
      <c r="A598" s="484"/>
      <c r="B598" s="484"/>
      <c r="C598" s="484"/>
      <c r="D598" s="484"/>
      <c r="E598" s="484" t="s">
        <v>14174</v>
      </c>
      <c r="F598" s="485">
        <v>24.14</v>
      </c>
      <c r="G598" s="484"/>
      <c r="H598" s="639" t="s">
        <v>14175</v>
      </c>
      <c r="I598" s="639"/>
      <c r="J598" s="485">
        <v>111.32</v>
      </c>
    </row>
    <row r="599" spans="1:10" ht="0.95" customHeight="1" thickTop="1">
      <c r="A599" s="486"/>
      <c r="B599" s="486"/>
      <c r="C599" s="486"/>
      <c r="D599" s="486"/>
      <c r="E599" s="486"/>
      <c r="F599" s="486"/>
      <c r="G599" s="486"/>
      <c r="H599" s="486"/>
      <c r="I599" s="486"/>
      <c r="J599" s="486"/>
    </row>
    <row r="600" spans="1:10" ht="18" customHeight="1">
      <c r="A600" s="471" t="s">
        <v>14368</v>
      </c>
      <c r="B600" s="472" t="s">
        <v>14153</v>
      </c>
      <c r="C600" s="471" t="s">
        <v>14154</v>
      </c>
      <c r="D600" s="471" t="s">
        <v>14155</v>
      </c>
      <c r="E600" s="640" t="s">
        <v>14156</v>
      </c>
      <c r="F600" s="640"/>
      <c r="G600" s="473" t="s">
        <v>14157</v>
      </c>
      <c r="H600" s="472" t="s">
        <v>14158</v>
      </c>
      <c r="I600" s="472" t="s">
        <v>14159</v>
      </c>
      <c r="J600" s="472" t="s">
        <v>14160</v>
      </c>
    </row>
    <row r="601" spans="1:10" ht="48" customHeight="1">
      <c r="A601" s="474" t="s">
        <v>14161</v>
      </c>
      <c r="B601" s="475" t="s">
        <v>14369</v>
      </c>
      <c r="C601" s="474" t="s">
        <v>3565</v>
      </c>
      <c r="D601" s="474" t="s">
        <v>2077</v>
      </c>
      <c r="E601" s="642" t="s">
        <v>14203</v>
      </c>
      <c r="F601" s="642"/>
      <c r="G601" s="476" t="s">
        <v>53</v>
      </c>
      <c r="H601" s="477">
        <v>1</v>
      </c>
      <c r="I601" s="478">
        <v>90.69</v>
      </c>
      <c r="J601" s="478">
        <v>90.69</v>
      </c>
    </row>
    <row r="602" spans="1:10" ht="24" customHeight="1">
      <c r="A602" s="479" t="s">
        <v>14165</v>
      </c>
      <c r="B602" s="480" t="s">
        <v>14204</v>
      </c>
      <c r="C602" s="479" t="s">
        <v>3565</v>
      </c>
      <c r="D602" s="479" t="s">
        <v>3330</v>
      </c>
      <c r="E602" s="641" t="s">
        <v>14167</v>
      </c>
      <c r="F602" s="641"/>
      <c r="G602" s="481" t="s">
        <v>463</v>
      </c>
      <c r="H602" s="482">
        <v>0.13</v>
      </c>
      <c r="I602" s="483">
        <v>18.72</v>
      </c>
      <c r="J602" s="483">
        <v>2.4300000000000002</v>
      </c>
    </row>
    <row r="603" spans="1:10" ht="24" customHeight="1">
      <c r="A603" s="479" t="s">
        <v>14165</v>
      </c>
      <c r="B603" s="480" t="s">
        <v>14205</v>
      </c>
      <c r="C603" s="479" t="s">
        <v>3565</v>
      </c>
      <c r="D603" s="479" t="s">
        <v>3313</v>
      </c>
      <c r="E603" s="641" t="s">
        <v>14167</v>
      </c>
      <c r="F603" s="641"/>
      <c r="G603" s="481" t="s">
        <v>463</v>
      </c>
      <c r="H603" s="482">
        <v>0.13</v>
      </c>
      <c r="I603" s="483">
        <v>14.52</v>
      </c>
      <c r="J603" s="483">
        <v>1.88</v>
      </c>
    </row>
    <row r="604" spans="1:10" ht="24" customHeight="1">
      <c r="A604" s="487" t="s">
        <v>14180</v>
      </c>
      <c r="B604" s="488" t="s">
        <v>14278</v>
      </c>
      <c r="C604" s="487" t="s">
        <v>3565</v>
      </c>
      <c r="D604" s="487" t="s">
        <v>4451</v>
      </c>
      <c r="E604" s="638" t="s">
        <v>14182</v>
      </c>
      <c r="F604" s="638"/>
      <c r="G604" s="489" t="s">
        <v>53</v>
      </c>
      <c r="H604" s="490">
        <v>2</v>
      </c>
      <c r="I604" s="491">
        <v>5.45</v>
      </c>
      <c r="J604" s="491">
        <v>10.9</v>
      </c>
    </row>
    <row r="605" spans="1:10" ht="24" customHeight="1">
      <c r="A605" s="487" t="s">
        <v>14180</v>
      </c>
      <c r="B605" s="488" t="s">
        <v>14326</v>
      </c>
      <c r="C605" s="487" t="s">
        <v>3565</v>
      </c>
      <c r="D605" s="487" t="s">
        <v>11559</v>
      </c>
      <c r="E605" s="638" t="s">
        <v>14182</v>
      </c>
      <c r="F605" s="638"/>
      <c r="G605" s="489" t="s">
        <v>53</v>
      </c>
      <c r="H605" s="490">
        <v>1</v>
      </c>
      <c r="I605" s="491">
        <v>72.86</v>
      </c>
      <c r="J605" s="491">
        <v>72.86</v>
      </c>
    </row>
    <row r="606" spans="1:10" ht="36" customHeight="1">
      <c r="A606" s="487" t="s">
        <v>14180</v>
      </c>
      <c r="B606" s="488" t="s">
        <v>14280</v>
      </c>
      <c r="C606" s="487" t="s">
        <v>3565</v>
      </c>
      <c r="D606" s="487" t="s">
        <v>13961</v>
      </c>
      <c r="E606" s="638" t="s">
        <v>14182</v>
      </c>
      <c r="F606" s="638"/>
      <c r="G606" s="489" t="s">
        <v>53</v>
      </c>
      <c r="H606" s="490">
        <v>9.1999999999999998E-2</v>
      </c>
      <c r="I606" s="491">
        <v>28.55</v>
      </c>
      <c r="J606" s="491">
        <v>2.62</v>
      </c>
    </row>
    <row r="607" spans="1:10" ht="25.5">
      <c r="A607" s="484"/>
      <c r="B607" s="484"/>
      <c r="C607" s="484"/>
      <c r="D607" s="484"/>
      <c r="E607" s="484" t="s">
        <v>14171</v>
      </c>
      <c r="F607" s="485">
        <v>1.7261904761904763</v>
      </c>
      <c r="G607" s="484" t="s">
        <v>14172</v>
      </c>
      <c r="H607" s="485">
        <v>1.46</v>
      </c>
      <c r="I607" s="484" t="s">
        <v>14173</v>
      </c>
      <c r="J607" s="485">
        <v>3.19</v>
      </c>
    </row>
    <row r="608" spans="1:10" ht="15" thickBot="1">
      <c r="A608" s="484"/>
      <c r="B608" s="484"/>
      <c r="C608" s="484"/>
      <c r="D608" s="484"/>
      <c r="E608" s="484" t="s">
        <v>14174</v>
      </c>
      <c r="F608" s="485">
        <v>25.12</v>
      </c>
      <c r="G608" s="484"/>
      <c r="H608" s="639" t="s">
        <v>14175</v>
      </c>
      <c r="I608" s="639"/>
      <c r="J608" s="485">
        <v>115.81</v>
      </c>
    </row>
    <row r="609" spans="1:10" ht="0.95" customHeight="1" thickTop="1">
      <c r="A609" s="486"/>
      <c r="B609" s="486"/>
      <c r="C609" s="486"/>
      <c r="D609" s="486"/>
      <c r="E609" s="486"/>
      <c r="F609" s="486"/>
      <c r="G609" s="486"/>
      <c r="H609" s="486"/>
      <c r="I609" s="486"/>
      <c r="J609" s="486"/>
    </row>
    <row r="610" spans="1:10" ht="18" customHeight="1">
      <c r="A610" s="471" t="s">
        <v>14370</v>
      </c>
      <c r="B610" s="472" t="s">
        <v>14153</v>
      </c>
      <c r="C610" s="471" t="s">
        <v>14154</v>
      </c>
      <c r="D610" s="471" t="s">
        <v>14155</v>
      </c>
      <c r="E610" s="640" t="s">
        <v>14156</v>
      </c>
      <c r="F610" s="640"/>
      <c r="G610" s="473" t="s">
        <v>14157</v>
      </c>
      <c r="H610" s="472" t="s">
        <v>14158</v>
      </c>
      <c r="I610" s="472" t="s">
        <v>14159</v>
      </c>
      <c r="J610" s="472" t="s">
        <v>14160</v>
      </c>
    </row>
    <row r="611" spans="1:10" ht="48" customHeight="1">
      <c r="A611" s="474" t="s">
        <v>14161</v>
      </c>
      <c r="B611" s="475" t="s">
        <v>14371</v>
      </c>
      <c r="C611" s="474" t="s">
        <v>3565</v>
      </c>
      <c r="D611" s="474" t="s">
        <v>2073</v>
      </c>
      <c r="E611" s="642" t="s">
        <v>14203</v>
      </c>
      <c r="F611" s="642"/>
      <c r="G611" s="476" t="s">
        <v>53</v>
      </c>
      <c r="H611" s="477">
        <v>1</v>
      </c>
      <c r="I611" s="478">
        <v>60.77</v>
      </c>
      <c r="J611" s="478">
        <v>60.77</v>
      </c>
    </row>
    <row r="612" spans="1:10" ht="24" customHeight="1">
      <c r="A612" s="479" t="s">
        <v>14165</v>
      </c>
      <c r="B612" s="480" t="s">
        <v>14204</v>
      </c>
      <c r="C612" s="479" t="s">
        <v>3565</v>
      </c>
      <c r="D612" s="479" t="s">
        <v>3330</v>
      </c>
      <c r="E612" s="641" t="s">
        <v>14167</v>
      </c>
      <c r="F612" s="641"/>
      <c r="G612" s="481" t="s">
        <v>463</v>
      </c>
      <c r="H612" s="482">
        <v>0.08</v>
      </c>
      <c r="I612" s="483">
        <v>18.72</v>
      </c>
      <c r="J612" s="483">
        <v>1.49</v>
      </c>
    </row>
    <row r="613" spans="1:10" ht="24" customHeight="1">
      <c r="A613" s="479" t="s">
        <v>14165</v>
      </c>
      <c r="B613" s="480" t="s">
        <v>14205</v>
      </c>
      <c r="C613" s="479" t="s">
        <v>3565</v>
      </c>
      <c r="D613" s="479" t="s">
        <v>3313</v>
      </c>
      <c r="E613" s="641" t="s">
        <v>14167</v>
      </c>
      <c r="F613" s="641"/>
      <c r="G613" s="481" t="s">
        <v>463</v>
      </c>
      <c r="H613" s="482">
        <v>0.08</v>
      </c>
      <c r="I613" s="483">
        <v>14.52</v>
      </c>
      <c r="J613" s="483">
        <v>1.1599999999999999</v>
      </c>
    </row>
    <row r="614" spans="1:10" ht="24" customHeight="1">
      <c r="A614" s="487" t="s">
        <v>14180</v>
      </c>
      <c r="B614" s="488" t="s">
        <v>14295</v>
      </c>
      <c r="C614" s="487" t="s">
        <v>3565</v>
      </c>
      <c r="D614" s="487" t="s">
        <v>13733</v>
      </c>
      <c r="E614" s="638" t="s">
        <v>14182</v>
      </c>
      <c r="F614" s="638"/>
      <c r="G614" s="489" t="s">
        <v>53</v>
      </c>
      <c r="H614" s="490">
        <v>2</v>
      </c>
      <c r="I614" s="491">
        <v>4.92</v>
      </c>
      <c r="J614" s="491">
        <v>9.84</v>
      </c>
    </row>
    <row r="615" spans="1:10" ht="24" customHeight="1">
      <c r="A615" s="487" t="s">
        <v>14180</v>
      </c>
      <c r="B615" s="488" t="s">
        <v>14372</v>
      </c>
      <c r="C615" s="487" t="s">
        <v>3565</v>
      </c>
      <c r="D615" s="487" t="s">
        <v>11565</v>
      </c>
      <c r="E615" s="638" t="s">
        <v>14182</v>
      </c>
      <c r="F615" s="638"/>
      <c r="G615" s="489" t="s">
        <v>53</v>
      </c>
      <c r="H615" s="490">
        <v>1</v>
      </c>
      <c r="I615" s="491">
        <v>46.57</v>
      </c>
      <c r="J615" s="491">
        <v>46.57</v>
      </c>
    </row>
    <row r="616" spans="1:10" ht="36" customHeight="1">
      <c r="A616" s="487" t="s">
        <v>14180</v>
      </c>
      <c r="B616" s="488" t="s">
        <v>14280</v>
      </c>
      <c r="C616" s="487" t="s">
        <v>3565</v>
      </c>
      <c r="D616" s="487" t="s">
        <v>13961</v>
      </c>
      <c r="E616" s="638" t="s">
        <v>14182</v>
      </c>
      <c r="F616" s="638"/>
      <c r="G616" s="489" t="s">
        <v>53</v>
      </c>
      <c r="H616" s="490">
        <v>0.06</v>
      </c>
      <c r="I616" s="491">
        <v>28.55</v>
      </c>
      <c r="J616" s="491">
        <v>1.71</v>
      </c>
    </row>
    <row r="617" spans="1:10" ht="25.5">
      <c r="A617" s="484"/>
      <c r="B617" s="484"/>
      <c r="C617" s="484"/>
      <c r="D617" s="484"/>
      <c r="E617" s="484" t="s">
        <v>14171</v>
      </c>
      <c r="F617" s="485">
        <v>1.0606060606060606</v>
      </c>
      <c r="G617" s="484" t="s">
        <v>14172</v>
      </c>
      <c r="H617" s="485">
        <v>0.9</v>
      </c>
      <c r="I617" s="484" t="s">
        <v>14173</v>
      </c>
      <c r="J617" s="485">
        <v>1.9600000000000002</v>
      </c>
    </row>
    <row r="618" spans="1:10" ht="15" thickBot="1">
      <c r="A618" s="484"/>
      <c r="B618" s="484"/>
      <c r="C618" s="484"/>
      <c r="D618" s="484"/>
      <c r="E618" s="484" t="s">
        <v>14174</v>
      </c>
      <c r="F618" s="485">
        <v>16.829999999999998</v>
      </c>
      <c r="G618" s="484"/>
      <c r="H618" s="639" t="s">
        <v>14175</v>
      </c>
      <c r="I618" s="639"/>
      <c r="J618" s="485">
        <v>77.599999999999994</v>
      </c>
    </row>
    <row r="619" spans="1:10" ht="0.95" customHeight="1" thickTop="1">
      <c r="A619" s="486"/>
      <c r="B619" s="486"/>
      <c r="C619" s="486"/>
      <c r="D619" s="486"/>
      <c r="E619" s="486"/>
      <c r="F619" s="486"/>
      <c r="G619" s="486"/>
      <c r="H619" s="486"/>
      <c r="I619" s="486"/>
      <c r="J619" s="486"/>
    </row>
    <row r="620" spans="1:10" ht="18" customHeight="1">
      <c r="A620" s="471" t="s">
        <v>14373</v>
      </c>
      <c r="B620" s="472" t="s">
        <v>14153</v>
      </c>
      <c r="C620" s="471" t="s">
        <v>14154</v>
      </c>
      <c r="D620" s="471" t="s">
        <v>14155</v>
      </c>
      <c r="E620" s="640" t="s">
        <v>14156</v>
      </c>
      <c r="F620" s="640"/>
      <c r="G620" s="473" t="s">
        <v>14157</v>
      </c>
      <c r="H620" s="472" t="s">
        <v>14158</v>
      </c>
      <c r="I620" s="472" t="s">
        <v>14159</v>
      </c>
      <c r="J620" s="472" t="s">
        <v>14160</v>
      </c>
    </row>
    <row r="621" spans="1:10" ht="36" customHeight="1">
      <c r="A621" s="474" t="s">
        <v>14161</v>
      </c>
      <c r="B621" s="475" t="s">
        <v>14374</v>
      </c>
      <c r="C621" s="474" t="s">
        <v>3565</v>
      </c>
      <c r="D621" s="474" t="s">
        <v>1957</v>
      </c>
      <c r="E621" s="642" t="s">
        <v>14203</v>
      </c>
      <c r="F621" s="642"/>
      <c r="G621" s="476" t="s">
        <v>53</v>
      </c>
      <c r="H621" s="477">
        <v>1</v>
      </c>
      <c r="I621" s="478">
        <v>17.48</v>
      </c>
      <c r="J621" s="478">
        <v>17.48</v>
      </c>
    </row>
    <row r="622" spans="1:10" ht="24" customHeight="1">
      <c r="A622" s="479" t="s">
        <v>14165</v>
      </c>
      <c r="B622" s="480" t="s">
        <v>14204</v>
      </c>
      <c r="C622" s="479" t="s">
        <v>3565</v>
      </c>
      <c r="D622" s="479" t="s">
        <v>3330</v>
      </c>
      <c r="E622" s="641" t="s">
        <v>14167</v>
      </c>
      <c r="F622" s="641"/>
      <c r="G622" s="481" t="s">
        <v>463</v>
      </c>
      <c r="H622" s="482">
        <v>7.0000000000000007E-2</v>
      </c>
      <c r="I622" s="483">
        <v>18.72</v>
      </c>
      <c r="J622" s="483">
        <v>1.31</v>
      </c>
    </row>
    <row r="623" spans="1:10" ht="24" customHeight="1">
      <c r="A623" s="479" t="s">
        <v>14165</v>
      </c>
      <c r="B623" s="480" t="s">
        <v>14205</v>
      </c>
      <c r="C623" s="479" t="s">
        <v>3565</v>
      </c>
      <c r="D623" s="479" t="s">
        <v>3313</v>
      </c>
      <c r="E623" s="641" t="s">
        <v>14167</v>
      </c>
      <c r="F623" s="641"/>
      <c r="G623" s="481" t="s">
        <v>463</v>
      </c>
      <c r="H623" s="482">
        <v>7.0000000000000007E-2</v>
      </c>
      <c r="I623" s="483">
        <v>14.52</v>
      </c>
      <c r="J623" s="483">
        <v>1.01</v>
      </c>
    </row>
    <row r="624" spans="1:10" ht="24" customHeight="1">
      <c r="A624" s="487" t="s">
        <v>14180</v>
      </c>
      <c r="B624" s="488" t="s">
        <v>14295</v>
      </c>
      <c r="C624" s="487" t="s">
        <v>3565</v>
      </c>
      <c r="D624" s="487" t="s">
        <v>13733</v>
      </c>
      <c r="E624" s="638" t="s">
        <v>14182</v>
      </c>
      <c r="F624" s="638"/>
      <c r="G624" s="489" t="s">
        <v>53</v>
      </c>
      <c r="H624" s="490">
        <v>1</v>
      </c>
      <c r="I624" s="491">
        <v>4.92</v>
      </c>
      <c r="J624" s="491">
        <v>4.92</v>
      </c>
    </row>
    <row r="625" spans="1:10" ht="36" customHeight="1">
      <c r="A625" s="487" t="s">
        <v>14180</v>
      </c>
      <c r="B625" s="488" t="s">
        <v>14280</v>
      </c>
      <c r="C625" s="487" t="s">
        <v>3565</v>
      </c>
      <c r="D625" s="487" t="s">
        <v>13961</v>
      </c>
      <c r="E625" s="638" t="s">
        <v>14182</v>
      </c>
      <c r="F625" s="638"/>
      <c r="G625" s="489" t="s">
        <v>53</v>
      </c>
      <c r="H625" s="490">
        <v>0.03</v>
      </c>
      <c r="I625" s="491">
        <v>28.55</v>
      </c>
      <c r="J625" s="491">
        <v>0.85</v>
      </c>
    </row>
    <row r="626" spans="1:10" ht="24" customHeight="1">
      <c r="A626" s="487" t="s">
        <v>14180</v>
      </c>
      <c r="B626" s="488" t="s">
        <v>14375</v>
      </c>
      <c r="C626" s="487" t="s">
        <v>3565</v>
      </c>
      <c r="D626" s="487" t="s">
        <v>11588</v>
      </c>
      <c r="E626" s="638" t="s">
        <v>14182</v>
      </c>
      <c r="F626" s="638"/>
      <c r="G626" s="489" t="s">
        <v>53</v>
      </c>
      <c r="H626" s="490">
        <v>1</v>
      </c>
      <c r="I626" s="491">
        <v>9.39</v>
      </c>
      <c r="J626" s="491">
        <v>9.39</v>
      </c>
    </row>
    <row r="627" spans="1:10" ht="25.5">
      <c r="A627" s="484"/>
      <c r="B627" s="484"/>
      <c r="C627" s="484"/>
      <c r="D627" s="484"/>
      <c r="E627" s="484" t="s">
        <v>14171</v>
      </c>
      <c r="F627" s="485">
        <v>0.92532467532467533</v>
      </c>
      <c r="G627" s="484" t="s">
        <v>14172</v>
      </c>
      <c r="H627" s="485">
        <v>0.78</v>
      </c>
      <c r="I627" s="484" t="s">
        <v>14173</v>
      </c>
      <c r="J627" s="485">
        <v>1.71</v>
      </c>
    </row>
    <row r="628" spans="1:10" ht="15" thickBot="1">
      <c r="A628" s="484"/>
      <c r="B628" s="484"/>
      <c r="C628" s="484"/>
      <c r="D628" s="484"/>
      <c r="E628" s="484" t="s">
        <v>14174</v>
      </c>
      <c r="F628" s="485">
        <v>4.84</v>
      </c>
      <c r="G628" s="484"/>
      <c r="H628" s="639" t="s">
        <v>14175</v>
      </c>
      <c r="I628" s="639"/>
      <c r="J628" s="485">
        <v>22.32</v>
      </c>
    </row>
    <row r="629" spans="1:10" ht="0.95" customHeight="1" thickTop="1">
      <c r="A629" s="486"/>
      <c r="B629" s="486"/>
      <c r="C629" s="486"/>
      <c r="D629" s="486"/>
      <c r="E629" s="486"/>
      <c r="F629" s="486"/>
      <c r="G629" s="486"/>
      <c r="H629" s="486"/>
      <c r="I629" s="486"/>
      <c r="J629" s="486"/>
    </row>
    <row r="630" spans="1:10" ht="18" customHeight="1">
      <c r="A630" s="471" t="s">
        <v>14376</v>
      </c>
      <c r="B630" s="472" t="s">
        <v>14153</v>
      </c>
      <c r="C630" s="471" t="s">
        <v>14154</v>
      </c>
      <c r="D630" s="471" t="s">
        <v>14155</v>
      </c>
      <c r="E630" s="640" t="s">
        <v>14156</v>
      </c>
      <c r="F630" s="640"/>
      <c r="G630" s="473" t="s">
        <v>14157</v>
      </c>
      <c r="H630" s="472" t="s">
        <v>14158</v>
      </c>
      <c r="I630" s="472" t="s">
        <v>14159</v>
      </c>
      <c r="J630" s="472" t="s">
        <v>14160</v>
      </c>
    </row>
    <row r="631" spans="1:10" ht="24" customHeight="1">
      <c r="A631" s="474" t="s">
        <v>14161</v>
      </c>
      <c r="B631" s="475" t="s">
        <v>14377</v>
      </c>
      <c r="C631" s="474" t="s">
        <v>3565</v>
      </c>
      <c r="D631" s="474" t="s">
        <v>2018</v>
      </c>
      <c r="E631" s="642" t="s">
        <v>14203</v>
      </c>
      <c r="F631" s="642"/>
      <c r="G631" s="476" t="s">
        <v>53</v>
      </c>
      <c r="H631" s="477">
        <v>1</v>
      </c>
      <c r="I631" s="478">
        <v>16.61</v>
      </c>
      <c r="J631" s="478">
        <v>16.61</v>
      </c>
    </row>
    <row r="632" spans="1:10" ht="24" customHeight="1">
      <c r="A632" s="479" t="s">
        <v>14165</v>
      </c>
      <c r="B632" s="480" t="s">
        <v>14204</v>
      </c>
      <c r="C632" s="479" t="s">
        <v>3565</v>
      </c>
      <c r="D632" s="479" t="s">
        <v>3330</v>
      </c>
      <c r="E632" s="641" t="s">
        <v>14167</v>
      </c>
      <c r="F632" s="641"/>
      <c r="G632" s="481" t="s">
        <v>463</v>
      </c>
      <c r="H632" s="482">
        <v>0.11899999999999999</v>
      </c>
      <c r="I632" s="483">
        <v>18.72</v>
      </c>
      <c r="J632" s="483">
        <v>2.2200000000000002</v>
      </c>
    </row>
    <row r="633" spans="1:10" ht="24" customHeight="1">
      <c r="A633" s="479" t="s">
        <v>14165</v>
      </c>
      <c r="B633" s="480" t="s">
        <v>14205</v>
      </c>
      <c r="C633" s="479" t="s">
        <v>3565</v>
      </c>
      <c r="D633" s="479" t="s">
        <v>3313</v>
      </c>
      <c r="E633" s="641" t="s">
        <v>14167</v>
      </c>
      <c r="F633" s="641"/>
      <c r="G633" s="481" t="s">
        <v>463</v>
      </c>
      <c r="H633" s="482">
        <v>0.11899999999999999</v>
      </c>
      <c r="I633" s="483">
        <v>14.52</v>
      </c>
      <c r="J633" s="483">
        <v>1.72</v>
      </c>
    </row>
    <row r="634" spans="1:10" ht="24" customHeight="1">
      <c r="A634" s="487" t="s">
        <v>14180</v>
      </c>
      <c r="B634" s="488" t="s">
        <v>14228</v>
      </c>
      <c r="C634" s="487" t="s">
        <v>3565</v>
      </c>
      <c r="D634" s="487" t="s">
        <v>13721</v>
      </c>
      <c r="E634" s="638" t="s">
        <v>14182</v>
      </c>
      <c r="F634" s="638"/>
      <c r="G634" s="489" t="s">
        <v>53</v>
      </c>
      <c r="H634" s="490">
        <v>1.7999999999999999E-2</v>
      </c>
      <c r="I634" s="491">
        <v>69.17</v>
      </c>
      <c r="J634" s="491">
        <v>1.24</v>
      </c>
    </row>
    <row r="635" spans="1:10" ht="24" customHeight="1">
      <c r="A635" s="487" t="s">
        <v>14180</v>
      </c>
      <c r="B635" s="488" t="s">
        <v>14206</v>
      </c>
      <c r="C635" s="487" t="s">
        <v>3565</v>
      </c>
      <c r="D635" s="487" t="s">
        <v>6474</v>
      </c>
      <c r="E635" s="638" t="s">
        <v>14182</v>
      </c>
      <c r="F635" s="638"/>
      <c r="G635" s="489" t="s">
        <v>53</v>
      </c>
      <c r="H635" s="490">
        <v>0.03</v>
      </c>
      <c r="I635" s="491">
        <v>2.19</v>
      </c>
      <c r="J635" s="491">
        <v>0.06</v>
      </c>
    </row>
    <row r="636" spans="1:10" ht="24" customHeight="1">
      <c r="A636" s="487" t="s">
        <v>14180</v>
      </c>
      <c r="B636" s="488" t="s">
        <v>14229</v>
      </c>
      <c r="C636" s="487" t="s">
        <v>3565</v>
      </c>
      <c r="D636" s="487" t="s">
        <v>14067</v>
      </c>
      <c r="E636" s="638" t="s">
        <v>14182</v>
      </c>
      <c r="F636" s="638"/>
      <c r="G636" s="489" t="s">
        <v>53</v>
      </c>
      <c r="H636" s="490">
        <v>2.1000000000000001E-2</v>
      </c>
      <c r="I636" s="491">
        <v>78.37</v>
      </c>
      <c r="J636" s="491">
        <v>1.64</v>
      </c>
    </row>
    <row r="637" spans="1:10" ht="24" customHeight="1">
      <c r="A637" s="487" t="s">
        <v>14180</v>
      </c>
      <c r="B637" s="488" t="s">
        <v>14378</v>
      </c>
      <c r="C637" s="487" t="s">
        <v>3565</v>
      </c>
      <c r="D637" s="487" t="s">
        <v>7724</v>
      </c>
      <c r="E637" s="638" t="s">
        <v>14182</v>
      </c>
      <c r="F637" s="638"/>
      <c r="G637" s="489" t="s">
        <v>53</v>
      </c>
      <c r="H637" s="490">
        <v>1</v>
      </c>
      <c r="I637" s="491">
        <v>9.73</v>
      </c>
      <c r="J637" s="491">
        <v>9.73</v>
      </c>
    </row>
    <row r="638" spans="1:10" ht="25.5">
      <c r="A638" s="484"/>
      <c r="B638" s="484"/>
      <c r="C638" s="484"/>
      <c r="D638" s="484"/>
      <c r="E638" s="484" t="s">
        <v>14171</v>
      </c>
      <c r="F638" s="485">
        <v>1.58008658008658</v>
      </c>
      <c r="G638" s="484" t="s">
        <v>14172</v>
      </c>
      <c r="H638" s="485">
        <v>1.34</v>
      </c>
      <c r="I638" s="484" t="s">
        <v>14173</v>
      </c>
      <c r="J638" s="485">
        <v>2.92</v>
      </c>
    </row>
    <row r="639" spans="1:10" ht="15" thickBot="1">
      <c r="A639" s="484"/>
      <c r="B639" s="484"/>
      <c r="C639" s="484"/>
      <c r="D639" s="484"/>
      <c r="E639" s="484" t="s">
        <v>14174</v>
      </c>
      <c r="F639" s="485">
        <v>4.5999999999999996</v>
      </c>
      <c r="G639" s="484"/>
      <c r="H639" s="639" t="s">
        <v>14175</v>
      </c>
      <c r="I639" s="639"/>
      <c r="J639" s="485">
        <v>21.21</v>
      </c>
    </row>
    <row r="640" spans="1:10" ht="0.95" customHeight="1" thickTop="1">
      <c r="A640" s="486"/>
      <c r="B640" s="486"/>
      <c r="C640" s="486"/>
      <c r="D640" s="486"/>
      <c r="E640" s="486"/>
      <c r="F640" s="486"/>
      <c r="G640" s="486"/>
      <c r="H640" s="486"/>
      <c r="I640" s="486"/>
      <c r="J640" s="486"/>
    </row>
    <row r="641" spans="1:10" ht="18" customHeight="1">
      <c r="A641" s="471" t="s">
        <v>14379</v>
      </c>
      <c r="B641" s="472" t="s">
        <v>14153</v>
      </c>
      <c r="C641" s="471" t="s">
        <v>14154</v>
      </c>
      <c r="D641" s="471" t="s">
        <v>14155</v>
      </c>
      <c r="E641" s="640" t="s">
        <v>14156</v>
      </c>
      <c r="F641" s="640"/>
      <c r="G641" s="473" t="s">
        <v>14157</v>
      </c>
      <c r="H641" s="472" t="s">
        <v>14158</v>
      </c>
      <c r="I641" s="472" t="s">
        <v>14159</v>
      </c>
      <c r="J641" s="472" t="s">
        <v>14160</v>
      </c>
    </row>
    <row r="642" spans="1:10" ht="36" customHeight="1">
      <c r="A642" s="474" t="s">
        <v>14161</v>
      </c>
      <c r="B642" s="475" t="s">
        <v>14380</v>
      </c>
      <c r="C642" s="474" t="s">
        <v>3565</v>
      </c>
      <c r="D642" s="474" t="s">
        <v>2083</v>
      </c>
      <c r="E642" s="642" t="s">
        <v>14203</v>
      </c>
      <c r="F642" s="642"/>
      <c r="G642" s="476" t="s">
        <v>53</v>
      </c>
      <c r="H642" s="477">
        <v>1</v>
      </c>
      <c r="I642" s="478">
        <v>74.81</v>
      </c>
      <c r="J642" s="478">
        <v>74.81</v>
      </c>
    </row>
    <row r="643" spans="1:10" ht="24" customHeight="1">
      <c r="A643" s="479" t="s">
        <v>14165</v>
      </c>
      <c r="B643" s="480" t="s">
        <v>14204</v>
      </c>
      <c r="C643" s="479" t="s">
        <v>3565</v>
      </c>
      <c r="D643" s="479" t="s">
        <v>3330</v>
      </c>
      <c r="E643" s="641" t="s">
        <v>14167</v>
      </c>
      <c r="F643" s="641"/>
      <c r="G643" s="481" t="s">
        <v>463</v>
      </c>
      <c r="H643" s="482">
        <v>0.13</v>
      </c>
      <c r="I643" s="483">
        <v>18.72</v>
      </c>
      <c r="J643" s="483">
        <v>2.4300000000000002</v>
      </c>
    </row>
    <row r="644" spans="1:10" ht="24" customHeight="1">
      <c r="A644" s="479" t="s">
        <v>14165</v>
      </c>
      <c r="B644" s="480" t="s">
        <v>14205</v>
      </c>
      <c r="C644" s="479" t="s">
        <v>3565</v>
      </c>
      <c r="D644" s="479" t="s">
        <v>3313</v>
      </c>
      <c r="E644" s="641" t="s">
        <v>14167</v>
      </c>
      <c r="F644" s="641"/>
      <c r="G644" s="481" t="s">
        <v>463</v>
      </c>
      <c r="H644" s="482">
        <v>0.13</v>
      </c>
      <c r="I644" s="483">
        <v>14.52</v>
      </c>
      <c r="J644" s="483">
        <v>1.88</v>
      </c>
    </row>
    <row r="645" spans="1:10" ht="24" customHeight="1">
      <c r="A645" s="487" t="s">
        <v>14180</v>
      </c>
      <c r="B645" s="488" t="s">
        <v>14295</v>
      </c>
      <c r="C645" s="487" t="s">
        <v>3565</v>
      </c>
      <c r="D645" s="487" t="s">
        <v>13733</v>
      </c>
      <c r="E645" s="638" t="s">
        <v>14182</v>
      </c>
      <c r="F645" s="638"/>
      <c r="G645" s="489" t="s">
        <v>53</v>
      </c>
      <c r="H645" s="490">
        <v>1</v>
      </c>
      <c r="I645" s="491">
        <v>4.92</v>
      </c>
      <c r="J645" s="491">
        <v>4.92</v>
      </c>
    </row>
    <row r="646" spans="1:10" ht="24" customHeight="1">
      <c r="A646" s="487" t="s">
        <v>14180</v>
      </c>
      <c r="B646" s="488" t="s">
        <v>14278</v>
      </c>
      <c r="C646" s="487" t="s">
        <v>3565</v>
      </c>
      <c r="D646" s="487" t="s">
        <v>4451</v>
      </c>
      <c r="E646" s="638" t="s">
        <v>14182</v>
      </c>
      <c r="F646" s="638"/>
      <c r="G646" s="489" t="s">
        <v>53</v>
      </c>
      <c r="H646" s="490">
        <v>1</v>
      </c>
      <c r="I646" s="491">
        <v>5.45</v>
      </c>
      <c r="J646" s="491">
        <v>5.45</v>
      </c>
    </row>
    <row r="647" spans="1:10" ht="36" customHeight="1">
      <c r="A647" s="487" t="s">
        <v>14180</v>
      </c>
      <c r="B647" s="488" t="s">
        <v>14280</v>
      </c>
      <c r="C647" s="487" t="s">
        <v>3565</v>
      </c>
      <c r="D647" s="487" t="s">
        <v>13961</v>
      </c>
      <c r="E647" s="638" t="s">
        <v>14182</v>
      </c>
      <c r="F647" s="638"/>
      <c r="G647" s="489" t="s">
        <v>53</v>
      </c>
      <c r="H647" s="490">
        <v>9.1999999999999998E-2</v>
      </c>
      <c r="I647" s="491">
        <v>28.55</v>
      </c>
      <c r="J647" s="491">
        <v>2.62</v>
      </c>
    </row>
    <row r="648" spans="1:10" ht="24" customHeight="1">
      <c r="A648" s="487" t="s">
        <v>14180</v>
      </c>
      <c r="B648" s="488" t="s">
        <v>14381</v>
      </c>
      <c r="C648" s="487" t="s">
        <v>3565</v>
      </c>
      <c r="D648" s="487" t="s">
        <v>11606</v>
      </c>
      <c r="E648" s="638" t="s">
        <v>14182</v>
      </c>
      <c r="F648" s="638"/>
      <c r="G648" s="489" t="s">
        <v>53</v>
      </c>
      <c r="H648" s="490">
        <v>1</v>
      </c>
      <c r="I648" s="491">
        <v>57.51</v>
      </c>
      <c r="J648" s="491">
        <v>57.51</v>
      </c>
    </row>
    <row r="649" spans="1:10" ht="25.5">
      <c r="A649" s="484"/>
      <c r="B649" s="484"/>
      <c r="C649" s="484"/>
      <c r="D649" s="484"/>
      <c r="E649" s="484" t="s">
        <v>14171</v>
      </c>
      <c r="F649" s="485">
        <v>1.7261904761904763</v>
      </c>
      <c r="G649" s="484" t="s">
        <v>14172</v>
      </c>
      <c r="H649" s="485">
        <v>1.46</v>
      </c>
      <c r="I649" s="484" t="s">
        <v>14173</v>
      </c>
      <c r="J649" s="485">
        <v>3.19</v>
      </c>
    </row>
    <row r="650" spans="1:10" ht="15" thickBot="1">
      <c r="A650" s="484"/>
      <c r="B650" s="484"/>
      <c r="C650" s="484"/>
      <c r="D650" s="484"/>
      <c r="E650" s="484" t="s">
        <v>14174</v>
      </c>
      <c r="F650" s="485">
        <v>20.72</v>
      </c>
      <c r="G650" s="484"/>
      <c r="H650" s="639" t="s">
        <v>14175</v>
      </c>
      <c r="I650" s="639"/>
      <c r="J650" s="485">
        <v>95.53</v>
      </c>
    </row>
    <row r="651" spans="1:10" ht="0.95" customHeight="1" thickTop="1">
      <c r="A651" s="486"/>
      <c r="B651" s="486"/>
      <c r="C651" s="486"/>
      <c r="D651" s="486"/>
      <c r="E651" s="486"/>
      <c r="F651" s="486"/>
      <c r="G651" s="486"/>
      <c r="H651" s="486"/>
      <c r="I651" s="486"/>
      <c r="J651" s="486"/>
    </row>
    <row r="652" spans="1:10" ht="18" customHeight="1">
      <c r="A652" s="471" t="s">
        <v>14382</v>
      </c>
      <c r="B652" s="472" t="s">
        <v>14153</v>
      </c>
      <c r="C652" s="471" t="s">
        <v>14154</v>
      </c>
      <c r="D652" s="471" t="s">
        <v>14155</v>
      </c>
      <c r="E652" s="640" t="s">
        <v>14156</v>
      </c>
      <c r="F652" s="640"/>
      <c r="G652" s="473" t="s">
        <v>14157</v>
      </c>
      <c r="H652" s="472" t="s">
        <v>14158</v>
      </c>
      <c r="I652" s="472" t="s">
        <v>14159</v>
      </c>
      <c r="J652" s="472" t="s">
        <v>14160</v>
      </c>
    </row>
    <row r="653" spans="1:10" ht="36" customHeight="1">
      <c r="A653" s="474" t="s">
        <v>14161</v>
      </c>
      <c r="B653" s="475" t="s">
        <v>14383</v>
      </c>
      <c r="C653" s="474" t="s">
        <v>3565</v>
      </c>
      <c r="D653" s="474" t="s">
        <v>2091</v>
      </c>
      <c r="E653" s="642" t="s">
        <v>14203</v>
      </c>
      <c r="F653" s="642"/>
      <c r="G653" s="476" t="s">
        <v>53</v>
      </c>
      <c r="H653" s="477">
        <v>1</v>
      </c>
      <c r="I653" s="478">
        <v>144.88</v>
      </c>
      <c r="J653" s="478">
        <v>144.88</v>
      </c>
    </row>
    <row r="654" spans="1:10" ht="24" customHeight="1">
      <c r="A654" s="479" t="s">
        <v>14165</v>
      </c>
      <c r="B654" s="480" t="s">
        <v>14204</v>
      </c>
      <c r="C654" s="479" t="s">
        <v>3565</v>
      </c>
      <c r="D654" s="479" t="s">
        <v>3330</v>
      </c>
      <c r="E654" s="641" t="s">
        <v>14167</v>
      </c>
      <c r="F654" s="641"/>
      <c r="G654" s="481" t="s">
        <v>463</v>
      </c>
      <c r="H654" s="482">
        <v>0.23</v>
      </c>
      <c r="I654" s="483">
        <v>18.72</v>
      </c>
      <c r="J654" s="483">
        <v>4.3</v>
      </c>
    </row>
    <row r="655" spans="1:10" ht="24" customHeight="1">
      <c r="A655" s="479" t="s">
        <v>14165</v>
      </c>
      <c r="B655" s="480" t="s">
        <v>14205</v>
      </c>
      <c r="C655" s="479" t="s">
        <v>3565</v>
      </c>
      <c r="D655" s="479" t="s">
        <v>3313</v>
      </c>
      <c r="E655" s="641" t="s">
        <v>14167</v>
      </c>
      <c r="F655" s="641"/>
      <c r="G655" s="481" t="s">
        <v>463</v>
      </c>
      <c r="H655" s="482">
        <v>0.23</v>
      </c>
      <c r="I655" s="483">
        <v>14.52</v>
      </c>
      <c r="J655" s="483">
        <v>3.33</v>
      </c>
    </row>
    <row r="656" spans="1:10" ht="24" customHeight="1">
      <c r="A656" s="487" t="s">
        <v>14180</v>
      </c>
      <c r="B656" s="488" t="s">
        <v>14278</v>
      </c>
      <c r="C656" s="487" t="s">
        <v>3565</v>
      </c>
      <c r="D656" s="487" t="s">
        <v>4451</v>
      </c>
      <c r="E656" s="638" t="s">
        <v>14182</v>
      </c>
      <c r="F656" s="638"/>
      <c r="G656" s="489" t="s">
        <v>53</v>
      </c>
      <c r="H656" s="490">
        <v>1</v>
      </c>
      <c r="I656" s="491">
        <v>5.45</v>
      </c>
      <c r="J656" s="491">
        <v>5.45</v>
      </c>
    </row>
    <row r="657" spans="1:10" ht="24" customHeight="1">
      <c r="A657" s="487" t="s">
        <v>14180</v>
      </c>
      <c r="B657" s="488" t="s">
        <v>14384</v>
      </c>
      <c r="C657" s="487" t="s">
        <v>3565</v>
      </c>
      <c r="D657" s="487" t="s">
        <v>4452</v>
      </c>
      <c r="E657" s="638" t="s">
        <v>14182</v>
      </c>
      <c r="F657" s="638"/>
      <c r="G657" s="489" t="s">
        <v>53</v>
      </c>
      <c r="H657" s="490">
        <v>1</v>
      </c>
      <c r="I657" s="491">
        <v>22.12</v>
      </c>
      <c r="J657" s="491">
        <v>22.12</v>
      </c>
    </row>
    <row r="658" spans="1:10" ht="36" customHeight="1">
      <c r="A658" s="487" t="s">
        <v>14180</v>
      </c>
      <c r="B658" s="488" t="s">
        <v>14280</v>
      </c>
      <c r="C658" s="487" t="s">
        <v>3565</v>
      </c>
      <c r="D658" s="487" t="s">
        <v>13961</v>
      </c>
      <c r="E658" s="638" t="s">
        <v>14182</v>
      </c>
      <c r="F658" s="638"/>
      <c r="G658" s="489" t="s">
        <v>53</v>
      </c>
      <c r="H658" s="490">
        <v>0.14000000000000001</v>
      </c>
      <c r="I658" s="491">
        <v>28.55</v>
      </c>
      <c r="J658" s="491">
        <v>3.99</v>
      </c>
    </row>
    <row r="659" spans="1:10" ht="24" customHeight="1">
      <c r="A659" s="487" t="s">
        <v>14180</v>
      </c>
      <c r="B659" s="488" t="s">
        <v>14385</v>
      </c>
      <c r="C659" s="487" t="s">
        <v>3565</v>
      </c>
      <c r="D659" s="487" t="s">
        <v>11607</v>
      </c>
      <c r="E659" s="638" t="s">
        <v>14182</v>
      </c>
      <c r="F659" s="638"/>
      <c r="G659" s="489" t="s">
        <v>53</v>
      </c>
      <c r="H659" s="490">
        <v>1</v>
      </c>
      <c r="I659" s="491">
        <v>105.69</v>
      </c>
      <c r="J659" s="491">
        <v>105.69</v>
      </c>
    </row>
    <row r="660" spans="1:10" ht="25.5">
      <c r="A660" s="484"/>
      <c r="B660" s="484"/>
      <c r="C660" s="484"/>
      <c r="D660" s="484"/>
      <c r="E660" s="484" t="s">
        <v>14171</v>
      </c>
      <c r="F660" s="485">
        <v>3.051948051948052</v>
      </c>
      <c r="G660" s="484" t="s">
        <v>14172</v>
      </c>
      <c r="H660" s="485">
        <v>2.59</v>
      </c>
      <c r="I660" s="484" t="s">
        <v>14173</v>
      </c>
      <c r="J660" s="485">
        <v>5.64</v>
      </c>
    </row>
    <row r="661" spans="1:10" ht="15" thickBot="1">
      <c r="A661" s="484"/>
      <c r="B661" s="484"/>
      <c r="C661" s="484"/>
      <c r="D661" s="484"/>
      <c r="E661" s="484" t="s">
        <v>14174</v>
      </c>
      <c r="F661" s="485">
        <v>40.130000000000003</v>
      </c>
      <c r="G661" s="484"/>
      <c r="H661" s="639" t="s">
        <v>14175</v>
      </c>
      <c r="I661" s="639"/>
      <c r="J661" s="485">
        <v>185.01</v>
      </c>
    </row>
    <row r="662" spans="1:10" ht="0.95" customHeight="1" thickTop="1">
      <c r="A662" s="486"/>
      <c r="B662" s="486"/>
      <c r="C662" s="486"/>
      <c r="D662" s="486"/>
      <c r="E662" s="486"/>
      <c r="F662" s="486"/>
      <c r="G662" s="486"/>
      <c r="H662" s="486"/>
      <c r="I662" s="486"/>
      <c r="J662" s="486"/>
    </row>
    <row r="663" spans="1:10" ht="18" customHeight="1">
      <c r="A663" s="471" t="s">
        <v>14386</v>
      </c>
      <c r="B663" s="472" t="s">
        <v>14153</v>
      </c>
      <c r="C663" s="471" t="s">
        <v>14154</v>
      </c>
      <c r="D663" s="471" t="s">
        <v>14155</v>
      </c>
      <c r="E663" s="640" t="s">
        <v>14156</v>
      </c>
      <c r="F663" s="640"/>
      <c r="G663" s="473" t="s">
        <v>14157</v>
      </c>
      <c r="H663" s="472" t="s">
        <v>14158</v>
      </c>
      <c r="I663" s="472" t="s">
        <v>14159</v>
      </c>
      <c r="J663" s="472" t="s">
        <v>14160</v>
      </c>
    </row>
    <row r="664" spans="1:10" ht="48" customHeight="1">
      <c r="A664" s="474" t="s">
        <v>14161</v>
      </c>
      <c r="B664" s="475" t="s">
        <v>14387</v>
      </c>
      <c r="C664" s="474" t="s">
        <v>3565</v>
      </c>
      <c r="D664" s="474" t="s">
        <v>2155</v>
      </c>
      <c r="E664" s="642" t="s">
        <v>14203</v>
      </c>
      <c r="F664" s="642"/>
      <c r="G664" s="476" t="s">
        <v>53</v>
      </c>
      <c r="H664" s="477">
        <v>1</v>
      </c>
      <c r="I664" s="478">
        <v>21.75</v>
      </c>
      <c r="J664" s="478">
        <v>21.75</v>
      </c>
    </row>
    <row r="665" spans="1:10" ht="24" customHeight="1">
      <c r="A665" s="479" t="s">
        <v>14165</v>
      </c>
      <c r="B665" s="480" t="s">
        <v>14204</v>
      </c>
      <c r="C665" s="479" t="s">
        <v>3565</v>
      </c>
      <c r="D665" s="479" t="s">
        <v>3330</v>
      </c>
      <c r="E665" s="641" t="s">
        <v>14167</v>
      </c>
      <c r="F665" s="641"/>
      <c r="G665" s="481" t="s">
        <v>463</v>
      </c>
      <c r="H665" s="482">
        <v>0.17</v>
      </c>
      <c r="I665" s="483">
        <v>18.72</v>
      </c>
      <c r="J665" s="483">
        <v>3.18</v>
      </c>
    </row>
    <row r="666" spans="1:10" ht="24" customHeight="1">
      <c r="A666" s="479" t="s">
        <v>14165</v>
      </c>
      <c r="B666" s="480" t="s">
        <v>14205</v>
      </c>
      <c r="C666" s="479" t="s">
        <v>3565</v>
      </c>
      <c r="D666" s="479" t="s">
        <v>3313</v>
      </c>
      <c r="E666" s="641" t="s">
        <v>14167</v>
      </c>
      <c r="F666" s="641"/>
      <c r="G666" s="481" t="s">
        <v>463</v>
      </c>
      <c r="H666" s="482">
        <v>0.17</v>
      </c>
      <c r="I666" s="483">
        <v>14.52</v>
      </c>
      <c r="J666" s="483">
        <v>2.46</v>
      </c>
    </row>
    <row r="667" spans="1:10" ht="24" customHeight="1">
      <c r="A667" s="487" t="s">
        <v>14180</v>
      </c>
      <c r="B667" s="488" t="s">
        <v>14348</v>
      </c>
      <c r="C667" s="487" t="s">
        <v>3565</v>
      </c>
      <c r="D667" s="487" t="s">
        <v>13730</v>
      </c>
      <c r="E667" s="638" t="s">
        <v>14182</v>
      </c>
      <c r="F667" s="638"/>
      <c r="G667" s="489" t="s">
        <v>53</v>
      </c>
      <c r="H667" s="490">
        <v>2</v>
      </c>
      <c r="I667" s="491">
        <v>3.08</v>
      </c>
      <c r="J667" s="491">
        <v>6.16</v>
      </c>
    </row>
    <row r="668" spans="1:10" ht="36" customHeight="1">
      <c r="A668" s="487" t="s">
        <v>14180</v>
      </c>
      <c r="B668" s="488" t="s">
        <v>14280</v>
      </c>
      <c r="C668" s="487" t="s">
        <v>3565</v>
      </c>
      <c r="D668" s="487" t="s">
        <v>13961</v>
      </c>
      <c r="E668" s="638" t="s">
        <v>14182</v>
      </c>
      <c r="F668" s="638"/>
      <c r="G668" s="489" t="s">
        <v>53</v>
      </c>
      <c r="H668" s="490">
        <v>0.04</v>
      </c>
      <c r="I668" s="491">
        <v>28.55</v>
      </c>
      <c r="J668" s="491">
        <v>1.1399999999999999</v>
      </c>
    </row>
    <row r="669" spans="1:10" ht="24" customHeight="1">
      <c r="A669" s="487" t="s">
        <v>14180</v>
      </c>
      <c r="B669" s="488" t="s">
        <v>14388</v>
      </c>
      <c r="C669" s="487" t="s">
        <v>3565</v>
      </c>
      <c r="D669" s="487" t="s">
        <v>7717</v>
      </c>
      <c r="E669" s="638" t="s">
        <v>14182</v>
      </c>
      <c r="F669" s="638"/>
      <c r="G669" s="489" t="s">
        <v>53</v>
      </c>
      <c r="H669" s="490">
        <v>1</v>
      </c>
      <c r="I669" s="491">
        <v>8.81</v>
      </c>
      <c r="J669" s="491">
        <v>8.81</v>
      </c>
    </row>
    <row r="670" spans="1:10" ht="25.5">
      <c r="A670" s="484"/>
      <c r="B670" s="484"/>
      <c r="C670" s="484"/>
      <c r="D670" s="484"/>
      <c r="E670" s="484" t="s">
        <v>14171</v>
      </c>
      <c r="F670" s="485">
        <v>2.2564935064935066</v>
      </c>
      <c r="G670" s="484" t="s">
        <v>14172</v>
      </c>
      <c r="H670" s="485">
        <v>1.91</v>
      </c>
      <c r="I670" s="484" t="s">
        <v>14173</v>
      </c>
      <c r="J670" s="485">
        <v>4.17</v>
      </c>
    </row>
    <row r="671" spans="1:10" ht="15" thickBot="1">
      <c r="A671" s="484"/>
      <c r="B671" s="484"/>
      <c r="C671" s="484"/>
      <c r="D671" s="484"/>
      <c r="E671" s="484" t="s">
        <v>14174</v>
      </c>
      <c r="F671" s="485">
        <v>6.02</v>
      </c>
      <c r="G671" s="484"/>
      <c r="H671" s="639" t="s">
        <v>14175</v>
      </c>
      <c r="I671" s="639"/>
      <c r="J671" s="485">
        <v>27.77</v>
      </c>
    </row>
    <row r="672" spans="1:10" ht="0.95" customHeight="1" thickTop="1">
      <c r="A672" s="486"/>
      <c r="B672" s="486"/>
      <c r="C672" s="486"/>
      <c r="D672" s="486"/>
      <c r="E672" s="486"/>
      <c r="F672" s="486"/>
      <c r="G672" s="486"/>
      <c r="H672" s="486"/>
      <c r="I672" s="486"/>
      <c r="J672" s="486"/>
    </row>
    <row r="673" spans="1:10" ht="18" customHeight="1">
      <c r="A673" s="471" t="s">
        <v>14389</v>
      </c>
      <c r="B673" s="472" t="s">
        <v>14153</v>
      </c>
      <c r="C673" s="471" t="s">
        <v>14154</v>
      </c>
      <c r="D673" s="471" t="s">
        <v>14155</v>
      </c>
      <c r="E673" s="640" t="s">
        <v>14156</v>
      </c>
      <c r="F673" s="640"/>
      <c r="G673" s="473" t="s">
        <v>14157</v>
      </c>
      <c r="H673" s="472" t="s">
        <v>14158</v>
      </c>
      <c r="I673" s="472" t="s">
        <v>14159</v>
      </c>
      <c r="J673" s="472" t="s">
        <v>14160</v>
      </c>
    </row>
    <row r="674" spans="1:10" ht="36" customHeight="1">
      <c r="A674" s="474" t="s">
        <v>14161</v>
      </c>
      <c r="B674" s="475" t="s">
        <v>14390</v>
      </c>
      <c r="C674" s="474" t="s">
        <v>3565</v>
      </c>
      <c r="D674" s="474" t="s">
        <v>2075</v>
      </c>
      <c r="E674" s="642" t="s">
        <v>14203</v>
      </c>
      <c r="F674" s="642"/>
      <c r="G674" s="476" t="s">
        <v>53</v>
      </c>
      <c r="H674" s="477">
        <v>1</v>
      </c>
      <c r="I674" s="478">
        <v>51.89</v>
      </c>
      <c r="J674" s="478">
        <v>51.89</v>
      </c>
    </row>
    <row r="675" spans="1:10" ht="24" customHeight="1">
      <c r="A675" s="479" t="s">
        <v>14165</v>
      </c>
      <c r="B675" s="480" t="s">
        <v>14204</v>
      </c>
      <c r="C675" s="479" t="s">
        <v>3565</v>
      </c>
      <c r="D675" s="479" t="s">
        <v>3330</v>
      </c>
      <c r="E675" s="641" t="s">
        <v>14167</v>
      </c>
      <c r="F675" s="641"/>
      <c r="G675" s="481" t="s">
        <v>463</v>
      </c>
      <c r="H675" s="482">
        <v>0.08</v>
      </c>
      <c r="I675" s="483">
        <v>18.72</v>
      </c>
      <c r="J675" s="483">
        <v>1.49</v>
      </c>
    </row>
    <row r="676" spans="1:10" ht="24" customHeight="1">
      <c r="A676" s="479" t="s">
        <v>14165</v>
      </c>
      <c r="B676" s="480" t="s">
        <v>14205</v>
      </c>
      <c r="C676" s="479" t="s">
        <v>3565</v>
      </c>
      <c r="D676" s="479" t="s">
        <v>3313</v>
      </c>
      <c r="E676" s="641" t="s">
        <v>14167</v>
      </c>
      <c r="F676" s="641"/>
      <c r="G676" s="481" t="s">
        <v>463</v>
      </c>
      <c r="H676" s="482">
        <v>0.08</v>
      </c>
      <c r="I676" s="483">
        <v>14.52</v>
      </c>
      <c r="J676" s="483">
        <v>1.1599999999999999</v>
      </c>
    </row>
    <row r="677" spans="1:10" ht="24" customHeight="1">
      <c r="A677" s="487" t="s">
        <v>14180</v>
      </c>
      <c r="B677" s="488" t="s">
        <v>14295</v>
      </c>
      <c r="C677" s="487" t="s">
        <v>3565</v>
      </c>
      <c r="D677" s="487" t="s">
        <v>13733</v>
      </c>
      <c r="E677" s="638" t="s">
        <v>14182</v>
      </c>
      <c r="F677" s="638"/>
      <c r="G677" s="489" t="s">
        <v>53</v>
      </c>
      <c r="H677" s="490">
        <v>2</v>
      </c>
      <c r="I677" s="491">
        <v>4.92</v>
      </c>
      <c r="J677" s="491">
        <v>9.84</v>
      </c>
    </row>
    <row r="678" spans="1:10" ht="36" customHeight="1">
      <c r="A678" s="487" t="s">
        <v>14180</v>
      </c>
      <c r="B678" s="488" t="s">
        <v>14280</v>
      </c>
      <c r="C678" s="487" t="s">
        <v>3565</v>
      </c>
      <c r="D678" s="487" t="s">
        <v>13961</v>
      </c>
      <c r="E678" s="638" t="s">
        <v>14182</v>
      </c>
      <c r="F678" s="638"/>
      <c r="G678" s="489" t="s">
        <v>53</v>
      </c>
      <c r="H678" s="490">
        <v>0.06</v>
      </c>
      <c r="I678" s="491">
        <v>28.55</v>
      </c>
      <c r="J678" s="491">
        <v>1.71</v>
      </c>
    </row>
    <row r="679" spans="1:10" ht="24" customHeight="1">
      <c r="A679" s="487" t="s">
        <v>14180</v>
      </c>
      <c r="B679" s="488" t="s">
        <v>14296</v>
      </c>
      <c r="C679" s="487" t="s">
        <v>3565</v>
      </c>
      <c r="D679" s="487" t="s">
        <v>11609</v>
      </c>
      <c r="E679" s="638" t="s">
        <v>14182</v>
      </c>
      <c r="F679" s="638"/>
      <c r="G679" s="489" t="s">
        <v>53</v>
      </c>
      <c r="H679" s="490">
        <v>1</v>
      </c>
      <c r="I679" s="491">
        <v>37.69</v>
      </c>
      <c r="J679" s="491">
        <v>37.69</v>
      </c>
    </row>
    <row r="680" spans="1:10" ht="25.5">
      <c r="A680" s="484"/>
      <c r="B680" s="484"/>
      <c r="C680" s="484"/>
      <c r="D680" s="484"/>
      <c r="E680" s="484" t="s">
        <v>14171</v>
      </c>
      <c r="F680" s="485">
        <v>1.0606060606060606</v>
      </c>
      <c r="G680" s="484" t="s">
        <v>14172</v>
      </c>
      <c r="H680" s="485">
        <v>0.9</v>
      </c>
      <c r="I680" s="484" t="s">
        <v>14173</v>
      </c>
      <c r="J680" s="485">
        <v>1.9600000000000002</v>
      </c>
    </row>
    <row r="681" spans="1:10" ht="15" thickBot="1">
      <c r="A681" s="484"/>
      <c r="B681" s="484"/>
      <c r="C681" s="484"/>
      <c r="D681" s="484"/>
      <c r="E681" s="484" t="s">
        <v>14174</v>
      </c>
      <c r="F681" s="485">
        <v>14.37</v>
      </c>
      <c r="G681" s="484"/>
      <c r="H681" s="639" t="s">
        <v>14175</v>
      </c>
      <c r="I681" s="639"/>
      <c r="J681" s="485">
        <v>66.260000000000005</v>
      </c>
    </row>
    <row r="682" spans="1:10" ht="0.95" customHeight="1" thickTop="1">
      <c r="A682" s="486"/>
      <c r="B682" s="486"/>
      <c r="C682" s="486"/>
      <c r="D682" s="486"/>
      <c r="E682" s="486"/>
      <c r="F682" s="486"/>
      <c r="G682" s="486"/>
      <c r="H682" s="486"/>
      <c r="I682" s="486"/>
      <c r="J682" s="486"/>
    </row>
    <row r="683" spans="1:10" ht="18" customHeight="1">
      <c r="A683" s="471" t="s">
        <v>14391</v>
      </c>
      <c r="B683" s="472" t="s">
        <v>14153</v>
      </c>
      <c r="C683" s="471" t="s">
        <v>14154</v>
      </c>
      <c r="D683" s="471" t="s">
        <v>14155</v>
      </c>
      <c r="E683" s="640" t="s">
        <v>14156</v>
      </c>
      <c r="F683" s="640"/>
      <c r="G683" s="473" t="s">
        <v>14157</v>
      </c>
      <c r="H683" s="472" t="s">
        <v>14158</v>
      </c>
      <c r="I683" s="472" t="s">
        <v>14159</v>
      </c>
      <c r="J683" s="472" t="s">
        <v>14160</v>
      </c>
    </row>
    <row r="684" spans="1:10" ht="36" customHeight="1">
      <c r="A684" s="474" t="s">
        <v>14161</v>
      </c>
      <c r="B684" s="475" t="s">
        <v>14392</v>
      </c>
      <c r="C684" s="474" t="s">
        <v>3565</v>
      </c>
      <c r="D684" s="474" t="s">
        <v>2660</v>
      </c>
      <c r="E684" s="642" t="s">
        <v>14203</v>
      </c>
      <c r="F684" s="642"/>
      <c r="G684" s="476" t="s">
        <v>53</v>
      </c>
      <c r="H684" s="477">
        <v>1</v>
      </c>
      <c r="I684" s="478">
        <v>11.24</v>
      </c>
      <c r="J684" s="478">
        <v>11.24</v>
      </c>
    </row>
    <row r="685" spans="1:10" ht="24" customHeight="1">
      <c r="A685" s="479" t="s">
        <v>14165</v>
      </c>
      <c r="B685" s="480" t="s">
        <v>14204</v>
      </c>
      <c r="C685" s="479" t="s">
        <v>3565</v>
      </c>
      <c r="D685" s="479" t="s">
        <v>3330</v>
      </c>
      <c r="E685" s="641" t="s">
        <v>14167</v>
      </c>
      <c r="F685" s="641"/>
      <c r="G685" s="481" t="s">
        <v>463</v>
      </c>
      <c r="H685" s="482">
        <v>7.0000000000000007E-2</v>
      </c>
      <c r="I685" s="483">
        <v>18.72</v>
      </c>
      <c r="J685" s="483">
        <v>1.31</v>
      </c>
    </row>
    <row r="686" spans="1:10" ht="24" customHeight="1">
      <c r="A686" s="479" t="s">
        <v>14165</v>
      </c>
      <c r="B686" s="480" t="s">
        <v>14205</v>
      </c>
      <c r="C686" s="479" t="s">
        <v>3565</v>
      </c>
      <c r="D686" s="479" t="s">
        <v>3313</v>
      </c>
      <c r="E686" s="641" t="s">
        <v>14167</v>
      </c>
      <c r="F686" s="641"/>
      <c r="G686" s="481" t="s">
        <v>463</v>
      </c>
      <c r="H686" s="482">
        <v>7.0000000000000007E-2</v>
      </c>
      <c r="I686" s="483">
        <v>14.52</v>
      </c>
      <c r="J686" s="483">
        <v>1.01</v>
      </c>
    </row>
    <row r="687" spans="1:10" ht="24" customHeight="1">
      <c r="A687" s="487" t="s">
        <v>14180</v>
      </c>
      <c r="B687" s="488" t="s">
        <v>14228</v>
      </c>
      <c r="C687" s="487" t="s">
        <v>3565</v>
      </c>
      <c r="D687" s="487" t="s">
        <v>13721</v>
      </c>
      <c r="E687" s="638" t="s">
        <v>14182</v>
      </c>
      <c r="F687" s="638"/>
      <c r="G687" s="489" t="s">
        <v>53</v>
      </c>
      <c r="H687" s="490">
        <v>4.8999999999999998E-3</v>
      </c>
      <c r="I687" s="491">
        <v>69.17</v>
      </c>
      <c r="J687" s="491">
        <v>0.33</v>
      </c>
    </row>
    <row r="688" spans="1:10" ht="24" customHeight="1">
      <c r="A688" s="487" t="s">
        <v>14180</v>
      </c>
      <c r="B688" s="488" t="s">
        <v>14206</v>
      </c>
      <c r="C688" s="487" t="s">
        <v>3565</v>
      </c>
      <c r="D688" s="487" t="s">
        <v>6474</v>
      </c>
      <c r="E688" s="638" t="s">
        <v>14182</v>
      </c>
      <c r="F688" s="638"/>
      <c r="G688" s="489" t="s">
        <v>53</v>
      </c>
      <c r="H688" s="490">
        <v>1.7000000000000001E-2</v>
      </c>
      <c r="I688" s="491">
        <v>2.19</v>
      </c>
      <c r="J688" s="491">
        <v>0.03</v>
      </c>
    </row>
    <row r="689" spans="1:10" ht="24" customHeight="1">
      <c r="A689" s="487" t="s">
        <v>14180</v>
      </c>
      <c r="B689" s="488" t="s">
        <v>14393</v>
      </c>
      <c r="C689" s="487" t="s">
        <v>3565</v>
      </c>
      <c r="D689" s="487" t="s">
        <v>14055</v>
      </c>
      <c r="E689" s="638" t="s">
        <v>14182</v>
      </c>
      <c r="F689" s="638"/>
      <c r="G689" s="489" t="s">
        <v>53</v>
      </c>
      <c r="H689" s="490">
        <v>1</v>
      </c>
      <c r="I689" s="491">
        <v>7.98</v>
      </c>
      <c r="J689" s="491">
        <v>7.98</v>
      </c>
    </row>
    <row r="690" spans="1:10" ht="24" customHeight="1">
      <c r="A690" s="487" t="s">
        <v>14180</v>
      </c>
      <c r="B690" s="488" t="s">
        <v>14229</v>
      </c>
      <c r="C690" s="487" t="s">
        <v>3565</v>
      </c>
      <c r="D690" s="487" t="s">
        <v>14067</v>
      </c>
      <c r="E690" s="638" t="s">
        <v>14182</v>
      </c>
      <c r="F690" s="638"/>
      <c r="G690" s="489" t="s">
        <v>53</v>
      </c>
      <c r="H690" s="490">
        <v>7.4999999999999997E-3</v>
      </c>
      <c r="I690" s="491">
        <v>78.37</v>
      </c>
      <c r="J690" s="491">
        <v>0.57999999999999996</v>
      </c>
    </row>
    <row r="691" spans="1:10" ht="25.5">
      <c r="A691" s="484"/>
      <c r="B691" s="484"/>
      <c r="C691" s="484"/>
      <c r="D691" s="484"/>
      <c r="E691" s="484" t="s">
        <v>14171</v>
      </c>
      <c r="F691" s="485">
        <v>0.92532467532467533</v>
      </c>
      <c r="G691" s="484" t="s">
        <v>14172</v>
      </c>
      <c r="H691" s="485">
        <v>0.78</v>
      </c>
      <c r="I691" s="484" t="s">
        <v>14173</v>
      </c>
      <c r="J691" s="485">
        <v>1.71</v>
      </c>
    </row>
    <row r="692" spans="1:10" ht="15" thickBot="1">
      <c r="A692" s="484"/>
      <c r="B692" s="484"/>
      <c r="C692" s="484"/>
      <c r="D692" s="484"/>
      <c r="E692" s="484" t="s">
        <v>14174</v>
      </c>
      <c r="F692" s="485">
        <v>3.11</v>
      </c>
      <c r="G692" s="484"/>
      <c r="H692" s="639" t="s">
        <v>14175</v>
      </c>
      <c r="I692" s="639"/>
      <c r="J692" s="485">
        <v>14.35</v>
      </c>
    </row>
    <row r="693" spans="1:10" ht="0.95" customHeight="1" thickTop="1">
      <c r="A693" s="486"/>
      <c r="B693" s="486"/>
      <c r="C693" s="486"/>
      <c r="D693" s="486"/>
      <c r="E693" s="486"/>
      <c r="F693" s="486"/>
      <c r="G693" s="486"/>
      <c r="H693" s="486"/>
      <c r="I693" s="486"/>
      <c r="J693" s="486"/>
    </row>
    <row r="694" spans="1:10" ht="18" customHeight="1">
      <c r="A694" s="471" t="s">
        <v>14394</v>
      </c>
      <c r="B694" s="472" t="s">
        <v>14153</v>
      </c>
      <c r="C694" s="471" t="s">
        <v>14154</v>
      </c>
      <c r="D694" s="471" t="s">
        <v>14155</v>
      </c>
      <c r="E694" s="640" t="s">
        <v>14156</v>
      </c>
      <c r="F694" s="640"/>
      <c r="G694" s="473" t="s">
        <v>14157</v>
      </c>
      <c r="H694" s="472" t="s">
        <v>14158</v>
      </c>
      <c r="I694" s="472" t="s">
        <v>14159</v>
      </c>
      <c r="J694" s="472" t="s">
        <v>14160</v>
      </c>
    </row>
    <row r="695" spans="1:10" ht="36" customHeight="1">
      <c r="A695" s="474" t="s">
        <v>14161</v>
      </c>
      <c r="B695" s="475" t="s">
        <v>14395</v>
      </c>
      <c r="C695" s="474" t="s">
        <v>3565</v>
      </c>
      <c r="D695" s="474" t="s">
        <v>9910</v>
      </c>
      <c r="E695" s="642" t="s">
        <v>14203</v>
      </c>
      <c r="F695" s="642"/>
      <c r="G695" s="476" t="s">
        <v>53</v>
      </c>
      <c r="H695" s="477">
        <v>1</v>
      </c>
      <c r="I695" s="478">
        <v>123.57</v>
      </c>
      <c r="J695" s="478">
        <v>123.57</v>
      </c>
    </row>
    <row r="696" spans="1:10" ht="24" customHeight="1">
      <c r="A696" s="479" t="s">
        <v>14165</v>
      </c>
      <c r="B696" s="480" t="s">
        <v>14169</v>
      </c>
      <c r="C696" s="479" t="s">
        <v>3565</v>
      </c>
      <c r="D696" s="479" t="s">
        <v>3371</v>
      </c>
      <c r="E696" s="641" t="s">
        <v>14167</v>
      </c>
      <c r="F696" s="641"/>
      <c r="G696" s="481" t="s">
        <v>463</v>
      </c>
      <c r="H696" s="482">
        <v>0.26650000000000001</v>
      </c>
      <c r="I696" s="483">
        <v>15.16</v>
      </c>
      <c r="J696" s="483">
        <v>4.04</v>
      </c>
    </row>
    <row r="697" spans="1:10" ht="24" customHeight="1">
      <c r="A697" s="479" t="s">
        <v>14165</v>
      </c>
      <c r="B697" s="480" t="s">
        <v>14396</v>
      </c>
      <c r="C697" s="479" t="s">
        <v>3565</v>
      </c>
      <c r="D697" s="479" t="s">
        <v>3335</v>
      </c>
      <c r="E697" s="641" t="s">
        <v>14167</v>
      </c>
      <c r="F697" s="641"/>
      <c r="G697" s="481" t="s">
        <v>463</v>
      </c>
      <c r="H697" s="482">
        <v>0.8458</v>
      </c>
      <c r="I697" s="483">
        <v>18.79</v>
      </c>
      <c r="J697" s="483">
        <v>15.89</v>
      </c>
    </row>
    <row r="698" spans="1:10" ht="24" customHeight="1">
      <c r="A698" s="487" t="s">
        <v>14180</v>
      </c>
      <c r="B698" s="488" t="s">
        <v>14397</v>
      </c>
      <c r="C698" s="487" t="s">
        <v>3565</v>
      </c>
      <c r="D698" s="487" t="s">
        <v>13895</v>
      </c>
      <c r="E698" s="638" t="s">
        <v>14182</v>
      </c>
      <c r="F698" s="638"/>
      <c r="G698" s="489" t="s">
        <v>53</v>
      </c>
      <c r="H698" s="490">
        <v>1</v>
      </c>
      <c r="I698" s="491">
        <v>83.48</v>
      </c>
      <c r="J698" s="491">
        <v>83.48</v>
      </c>
    </row>
    <row r="699" spans="1:10" ht="24" customHeight="1">
      <c r="A699" s="487" t="s">
        <v>14180</v>
      </c>
      <c r="B699" s="488" t="s">
        <v>14398</v>
      </c>
      <c r="C699" s="487" t="s">
        <v>3565</v>
      </c>
      <c r="D699" s="487" t="s">
        <v>6798</v>
      </c>
      <c r="E699" s="638" t="s">
        <v>14182</v>
      </c>
      <c r="F699" s="638"/>
      <c r="G699" s="489" t="s">
        <v>134</v>
      </c>
      <c r="H699" s="490">
        <v>0.52710000000000001</v>
      </c>
      <c r="I699" s="491">
        <v>38.25</v>
      </c>
      <c r="J699" s="491">
        <v>20.16</v>
      </c>
    </row>
    <row r="700" spans="1:10" ht="25.5">
      <c r="A700" s="484"/>
      <c r="B700" s="484"/>
      <c r="C700" s="484"/>
      <c r="D700" s="484"/>
      <c r="E700" s="484" t="s">
        <v>14171</v>
      </c>
      <c r="F700" s="485">
        <v>7.8463203463203461</v>
      </c>
      <c r="G700" s="484" t="s">
        <v>14172</v>
      </c>
      <c r="H700" s="485">
        <v>6.65</v>
      </c>
      <c r="I700" s="484" t="s">
        <v>14173</v>
      </c>
      <c r="J700" s="485">
        <v>14.5</v>
      </c>
    </row>
    <row r="701" spans="1:10" ht="15" thickBot="1">
      <c r="A701" s="484"/>
      <c r="B701" s="484"/>
      <c r="C701" s="484"/>
      <c r="D701" s="484"/>
      <c r="E701" s="484" t="s">
        <v>14174</v>
      </c>
      <c r="F701" s="485">
        <v>34.22</v>
      </c>
      <c r="G701" s="484"/>
      <c r="H701" s="639" t="s">
        <v>14175</v>
      </c>
      <c r="I701" s="639"/>
      <c r="J701" s="485">
        <v>157.79</v>
      </c>
    </row>
    <row r="702" spans="1:10" ht="0.95" customHeight="1" thickTop="1">
      <c r="A702" s="486"/>
      <c r="B702" s="486"/>
      <c r="C702" s="486"/>
      <c r="D702" s="486"/>
      <c r="E702" s="486"/>
      <c r="F702" s="486"/>
      <c r="G702" s="486"/>
      <c r="H702" s="486"/>
      <c r="I702" s="486"/>
      <c r="J702" s="486"/>
    </row>
    <row r="703" spans="1:10" ht="18" customHeight="1">
      <c r="A703" s="471" t="s">
        <v>14399</v>
      </c>
      <c r="B703" s="472" t="s">
        <v>14153</v>
      </c>
      <c r="C703" s="471" t="s">
        <v>14154</v>
      </c>
      <c r="D703" s="471" t="s">
        <v>14155</v>
      </c>
      <c r="E703" s="640" t="s">
        <v>14156</v>
      </c>
      <c r="F703" s="640"/>
      <c r="G703" s="473" t="s">
        <v>14157</v>
      </c>
      <c r="H703" s="472" t="s">
        <v>14158</v>
      </c>
      <c r="I703" s="472" t="s">
        <v>14159</v>
      </c>
      <c r="J703" s="472" t="s">
        <v>14160</v>
      </c>
    </row>
    <row r="704" spans="1:10" ht="36" customHeight="1">
      <c r="A704" s="474" t="s">
        <v>14161</v>
      </c>
      <c r="B704" s="475" t="s">
        <v>14400</v>
      </c>
      <c r="C704" s="474" t="s">
        <v>3565</v>
      </c>
      <c r="D704" s="474" t="s">
        <v>9879</v>
      </c>
      <c r="E704" s="642" t="s">
        <v>14203</v>
      </c>
      <c r="F704" s="642"/>
      <c r="G704" s="476" t="s">
        <v>53</v>
      </c>
      <c r="H704" s="477">
        <v>1</v>
      </c>
      <c r="I704" s="478">
        <v>423.49</v>
      </c>
      <c r="J704" s="478">
        <v>423.49</v>
      </c>
    </row>
    <row r="705" spans="1:10" ht="24" customHeight="1">
      <c r="A705" s="479" t="s">
        <v>14165</v>
      </c>
      <c r="B705" s="480" t="s">
        <v>14401</v>
      </c>
      <c r="C705" s="479" t="s">
        <v>3565</v>
      </c>
      <c r="D705" s="479" t="s">
        <v>9924</v>
      </c>
      <c r="E705" s="641" t="s">
        <v>14203</v>
      </c>
      <c r="F705" s="641"/>
      <c r="G705" s="481" t="s">
        <v>53</v>
      </c>
      <c r="H705" s="482">
        <v>1</v>
      </c>
      <c r="I705" s="483">
        <v>155.31</v>
      </c>
      <c r="J705" s="483">
        <v>155.31</v>
      </c>
    </row>
    <row r="706" spans="1:10" ht="36" customHeight="1">
      <c r="A706" s="479" t="s">
        <v>14165</v>
      </c>
      <c r="B706" s="480" t="s">
        <v>14402</v>
      </c>
      <c r="C706" s="479" t="s">
        <v>3565</v>
      </c>
      <c r="D706" s="479" t="s">
        <v>9911</v>
      </c>
      <c r="E706" s="641" t="s">
        <v>14203</v>
      </c>
      <c r="F706" s="641"/>
      <c r="G706" s="481" t="s">
        <v>53</v>
      </c>
      <c r="H706" s="482">
        <v>1</v>
      </c>
      <c r="I706" s="483">
        <v>213.07</v>
      </c>
      <c r="J706" s="483">
        <v>213.07</v>
      </c>
    </row>
    <row r="707" spans="1:10" ht="36" customHeight="1">
      <c r="A707" s="479" t="s">
        <v>14165</v>
      </c>
      <c r="B707" s="480" t="s">
        <v>14403</v>
      </c>
      <c r="C707" s="479" t="s">
        <v>3565</v>
      </c>
      <c r="D707" s="479" t="s">
        <v>9927</v>
      </c>
      <c r="E707" s="641" t="s">
        <v>14203</v>
      </c>
      <c r="F707" s="641"/>
      <c r="G707" s="481" t="s">
        <v>53</v>
      </c>
      <c r="H707" s="482">
        <v>1</v>
      </c>
      <c r="I707" s="483">
        <v>55.11</v>
      </c>
      <c r="J707" s="483">
        <v>55.11</v>
      </c>
    </row>
    <row r="708" spans="1:10" ht="25.5">
      <c r="A708" s="484"/>
      <c r="B708" s="484"/>
      <c r="C708" s="484"/>
      <c r="D708" s="484"/>
      <c r="E708" s="484" t="s">
        <v>14171</v>
      </c>
      <c r="F708" s="485">
        <v>8.6958874000000002</v>
      </c>
      <c r="G708" s="484" t="s">
        <v>14172</v>
      </c>
      <c r="H708" s="485">
        <v>7.37</v>
      </c>
      <c r="I708" s="484" t="s">
        <v>14173</v>
      </c>
      <c r="J708" s="485">
        <v>16.07</v>
      </c>
    </row>
    <row r="709" spans="1:10" ht="15" thickBot="1">
      <c r="A709" s="484"/>
      <c r="B709" s="484"/>
      <c r="C709" s="484"/>
      <c r="D709" s="484"/>
      <c r="E709" s="484" t="s">
        <v>14174</v>
      </c>
      <c r="F709" s="485">
        <v>117.3</v>
      </c>
      <c r="G709" s="484"/>
      <c r="H709" s="639" t="s">
        <v>14175</v>
      </c>
      <c r="I709" s="639"/>
      <c r="J709" s="485">
        <v>540.79</v>
      </c>
    </row>
    <row r="710" spans="1:10" ht="0.95" customHeight="1" thickTop="1">
      <c r="A710" s="486"/>
      <c r="B710" s="486"/>
      <c r="C710" s="486"/>
      <c r="D710" s="486"/>
      <c r="E710" s="486"/>
      <c r="F710" s="486"/>
      <c r="G710" s="486"/>
      <c r="H710" s="486"/>
      <c r="I710" s="486"/>
      <c r="J710" s="486"/>
    </row>
    <row r="711" spans="1:10" ht="18" customHeight="1">
      <c r="A711" s="471" t="s">
        <v>14404</v>
      </c>
      <c r="B711" s="472" t="s">
        <v>14153</v>
      </c>
      <c r="C711" s="471" t="s">
        <v>14154</v>
      </c>
      <c r="D711" s="471" t="s">
        <v>14155</v>
      </c>
      <c r="E711" s="640" t="s">
        <v>14156</v>
      </c>
      <c r="F711" s="640"/>
      <c r="G711" s="473" t="s">
        <v>14157</v>
      </c>
      <c r="H711" s="472" t="s">
        <v>14158</v>
      </c>
      <c r="I711" s="472" t="s">
        <v>14159</v>
      </c>
      <c r="J711" s="472" t="s">
        <v>14160</v>
      </c>
    </row>
    <row r="712" spans="1:10" ht="36" customHeight="1">
      <c r="A712" s="474" t="s">
        <v>14161</v>
      </c>
      <c r="B712" s="475" t="s">
        <v>14405</v>
      </c>
      <c r="C712" s="474" t="s">
        <v>3565</v>
      </c>
      <c r="D712" s="474" t="s">
        <v>9907</v>
      </c>
      <c r="E712" s="642" t="s">
        <v>14203</v>
      </c>
      <c r="F712" s="642"/>
      <c r="G712" s="476" t="s">
        <v>53</v>
      </c>
      <c r="H712" s="477">
        <v>1</v>
      </c>
      <c r="I712" s="478">
        <v>128.16999999999999</v>
      </c>
      <c r="J712" s="478">
        <v>128.16999999999999</v>
      </c>
    </row>
    <row r="713" spans="1:10" ht="24" customHeight="1">
      <c r="A713" s="479" t="s">
        <v>14165</v>
      </c>
      <c r="B713" s="480" t="s">
        <v>14169</v>
      </c>
      <c r="C713" s="479" t="s">
        <v>3565</v>
      </c>
      <c r="D713" s="479" t="s">
        <v>3371</v>
      </c>
      <c r="E713" s="641" t="s">
        <v>14167</v>
      </c>
      <c r="F713" s="641"/>
      <c r="G713" s="481" t="s">
        <v>463</v>
      </c>
      <c r="H713" s="482">
        <v>0.18859999999999999</v>
      </c>
      <c r="I713" s="483">
        <v>15.16</v>
      </c>
      <c r="J713" s="483">
        <v>2.85</v>
      </c>
    </row>
    <row r="714" spans="1:10" ht="24" customHeight="1">
      <c r="A714" s="479" t="s">
        <v>14165</v>
      </c>
      <c r="B714" s="480" t="s">
        <v>14204</v>
      </c>
      <c r="C714" s="479" t="s">
        <v>3565</v>
      </c>
      <c r="D714" s="479" t="s">
        <v>3330</v>
      </c>
      <c r="E714" s="641" t="s">
        <v>14167</v>
      </c>
      <c r="F714" s="641"/>
      <c r="G714" s="481" t="s">
        <v>463</v>
      </c>
      <c r="H714" s="482">
        <v>0.38700000000000001</v>
      </c>
      <c r="I714" s="483">
        <v>18.72</v>
      </c>
      <c r="J714" s="483">
        <v>7.24</v>
      </c>
    </row>
    <row r="715" spans="1:10" ht="24" customHeight="1">
      <c r="A715" s="487" t="s">
        <v>14180</v>
      </c>
      <c r="B715" s="488" t="s">
        <v>14406</v>
      </c>
      <c r="C715" s="487" t="s">
        <v>3565</v>
      </c>
      <c r="D715" s="487" t="s">
        <v>13903</v>
      </c>
      <c r="E715" s="638" t="s">
        <v>14182</v>
      </c>
      <c r="F715" s="638"/>
      <c r="G715" s="489" t="s">
        <v>53</v>
      </c>
      <c r="H715" s="490">
        <v>1</v>
      </c>
      <c r="I715" s="491">
        <v>80.34</v>
      </c>
      <c r="J715" s="491">
        <v>80.34</v>
      </c>
    </row>
    <row r="716" spans="1:10" ht="36" customHeight="1">
      <c r="A716" s="487" t="s">
        <v>14180</v>
      </c>
      <c r="B716" s="488" t="s">
        <v>14407</v>
      </c>
      <c r="C716" s="487" t="s">
        <v>3565</v>
      </c>
      <c r="D716" s="487" t="s">
        <v>7003</v>
      </c>
      <c r="E716" s="638" t="s">
        <v>14182</v>
      </c>
      <c r="F716" s="638"/>
      <c r="G716" s="489" t="s">
        <v>53</v>
      </c>
      <c r="H716" s="490">
        <v>2</v>
      </c>
      <c r="I716" s="491">
        <v>17.329999999999998</v>
      </c>
      <c r="J716" s="491">
        <v>34.659999999999997</v>
      </c>
    </row>
    <row r="717" spans="1:10" ht="24" customHeight="1">
      <c r="A717" s="487" t="s">
        <v>14180</v>
      </c>
      <c r="B717" s="488" t="s">
        <v>14408</v>
      </c>
      <c r="C717" s="487" t="s">
        <v>3565</v>
      </c>
      <c r="D717" s="487" t="s">
        <v>8472</v>
      </c>
      <c r="E717" s="638" t="s">
        <v>14182</v>
      </c>
      <c r="F717" s="638"/>
      <c r="G717" s="489" t="s">
        <v>134</v>
      </c>
      <c r="H717" s="490">
        <v>3.04E-2</v>
      </c>
      <c r="I717" s="491">
        <v>101.41</v>
      </c>
      <c r="J717" s="491">
        <v>3.08</v>
      </c>
    </row>
    <row r="718" spans="1:10" ht="25.5">
      <c r="A718" s="484"/>
      <c r="B718" s="484"/>
      <c r="C718" s="484"/>
      <c r="D718" s="484"/>
      <c r="E718" s="484" t="s">
        <v>14171</v>
      </c>
      <c r="F718" s="485">
        <v>4.0638528138528143</v>
      </c>
      <c r="G718" s="484" t="s">
        <v>14172</v>
      </c>
      <c r="H718" s="485">
        <v>3.45</v>
      </c>
      <c r="I718" s="484" t="s">
        <v>14173</v>
      </c>
      <c r="J718" s="485">
        <v>7.51</v>
      </c>
    </row>
    <row r="719" spans="1:10" ht="15" thickBot="1">
      <c r="A719" s="484"/>
      <c r="B719" s="484"/>
      <c r="C719" s="484"/>
      <c r="D719" s="484"/>
      <c r="E719" s="484" t="s">
        <v>14174</v>
      </c>
      <c r="F719" s="485">
        <v>35.5</v>
      </c>
      <c r="G719" s="484"/>
      <c r="H719" s="639" t="s">
        <v>14175</v>
      </c>
      <c r="I719" s="639"/>
      <c r="J719" s="485">
        <v>163.66999999999999</v>
      </c>
    </row>
    <row r="720" spans="1:10" ht="0.95" customHeight="1" thickTop="1">
      <c r="A720" s="486"/>
      <c r="B720" s="486"/>
      <c r="C720" s="486"/>
      <c r="D720" s="486"/>
      <c r="E720" s="486"/>
      <c r="F720" s="486"/>
      <c r="G720" s="486"/>
      <c r="H720" s="486"/>
      <c r="I720" s="486"/>
      <c r="J720" s="486"/>
    </row>
    <row r="721" spans="1:10" ht="18" customHeight="1">
      <c r="A721" s="471" t="s">
        <v>14409</v>
      </c>
      <c r="B721" s="472" t="s">
        <v>14153</v>
      </c>
      <c r="C721" s="471" t="s">
        <v>14154</v>
      </c>
      <c r="D721" s="471" t="s">
        <v>14155</v>
      </c>
      <c r="E721" s="640" t="s">
        <v>14156</v>
      </c>
      <c r="F721" s="640"/>
      <c r="G721" s="473" t="s">
        <v>14157</v>
      </c>
      <c r="H721" s="472" t="s">
        <v>14158</v>
      </c>
      <c r="I721" s="472" t="s">
        <v>14159</v>
      </c>
      <c r="J721" s="472" t="s">
        <v>14160</v>
      </c>
    </row>
    <row r="722" spans="1:10" ht="48" customHeight="1">
      <c r="A722" s="474" t="s">
        <v>14161</v>
      </c>
      <c r="B722" s="475" t="s">
        <v>14410</v>
      </c>
      <c r="C722" s="474" t="s">
        <v>3565</v>
      </c>
      <c r="D722" s="474" t="s">
        <v>9896</v>
      </c>
      <c r="E722" s="642" t="s">
        <v>14203</v>
      </c>
      <c r="F722" s="642"/>
      <c r="G722" s="476" t="s">
        <v>53</v>
      </c>
      <c r="H722" s="477">
        <v>1</v>
      </c>
      <c r="I722" s="478">
        <v>765.12</v>
      </c>
      <c r="J722" s="478">
        <v>765.12</v>
      </c>
    </row>
    <row r="723" spans="1:10" ht="24" customHeight="1">
      <c r="A723" s="479" t="s">
        <v>14165</v>
      </c>
      <c r="B723" s="480" t="s">
        <v>14411</v>
      </c>
      <c r="C723" s="479" t="s">
        <v>3565</v>
      </c>
      <c r="D723" s="479" t="s">
        <v>9899</v>
      </c>
      <c r="E723" s="641" t="s">
        <v>14203</v>
      </c>
      <c r="F723" s="641"/>
      <c r="G723" s="481" t="s">
        <v>53</v>
      </c>
      <c r="H723" s="482">
        <v>1</v>
      </c>
      <c r="I723" s="483">
        <v>80.5</v>
      </c>
      <c r="J723" s="483">
        <v>80.5</v>
      </c>
    </row>
    <row r="724" spans="1:10" ht="24" customHeight="1">
      <c r="A724" s="479" t="s">
        <v>14165</v>
      </c>
      <c r="B724" s="480" t="s">
        <v>14412</v>
      </c>
      <c r="C724" s="479" t="s">
        <v>3565</v>
      </c>
      <c r="D724" s="479" t="s">
        <v>9932</v>
      </c>
      <c r="E724" s="641" t="s">
        <v>14203</v>
      </c>
      <c r="F724" s="641"/>
      <c r="G724" s="481" t="s">
        <v>53</v>
      </c>
      <c r="H724" s="482">
        <v>1</v>
      </c>
      <c r="I724" s="483">
        <v>617.88</v>
      </c>
      <c r="J724" s="483">
        <v>617.88</v>
      </c>
    </row>
    <row r="725" spans="1:10" ht="24" customHeight="1">
      <c r="A725" s="479" t="s">
        <v>14165</v>
      </c>
      <c r="B725" s="480" t="s">
        <v>14413</v>
      </c>
      <c r="C725" s="479" t="s">
        <v>3565</v>
      </c>
      <c r="D725" s="479" t="s">
        <v>9922</v>
      </c>
      <c r="E725" s="641" t="s">
        <v>14203</v>
      </c>
      <c r="F725" s="641"/>
      <c r="G725" s="481" t="s">
        <v>53</v>
      </c>
      <c r="H725" s="482">
        <v>1</v>
      </c>
      <c r="I725" s="483">
        <v>15.63</v>
      </c>
      <c r="J725" s="483">
        <v>15.63</v>
      </c>
    </row>
    <row r="726" spans="1:10" ht="36" customHeight="1">
      <c r="A726" s="479" t="s">
        <v>14165</v>
      </c>
      <c r="B726" s="480" t="s">
        <v>14414</v>
      </c>
      <c r="C726" s="479" t="s">
        <v>3565</v>
      </c>
      <c r="D726" s="479" t="s">
        <v>9928</v>
      </c>
      <c r="E726" s="641" t="s">
        <v>14203</v>
      </c>
      <c r="F726" s="641"/>
      <c r="G726" s="481" t="s">
        <v>53</v>
      </c>
      <c r="H726" s="482">
        <v>1</v>
      </c>
      <c r="I726" s="483">
        <v>51.11</v>
      </c>
      <c r="J726" s="483">
        <v>51.11</v>
      </c>
    </row>
    <row r="727" spans="1:10" ht="25.5">
      <c r="A727" s="484"/>
      <c r="B727" s="484"/>
      <c r="C727" s="484"/>
      <c r="D727" s="484"/>
      <c r="E727" s="484" t="s">
        <v>14171</v>
      </c>
      <c r="F727" s="485">
        <v>21.672077900000001</v>
      </c>
      <c r="G727" s="484" t="s">
        <v>14172</v>
      </c>
      <c r="H727" s="485">
        <v>18.38</v>
      </c>
      <c r="I727" s="484" t="s">
        <v>14173</v>
      </c>
      <c r="J727" s="485">
        <v>40.049999999999997</v>
      </c>
    </row>
    <row r="728" spans="1:10" ht="15" thickBot="1">
      <c r="A728" s="484"/>
      <c r="B728" s="484"/>
      <c r="C728" s="484"/>
      <c r="D728" s="484"/>
      <c r="E728" s="484" t="s">
        <v>14174</v>
      </c>
      <c r="F728" s="485">
        <v>211.93</v>
      </c>
      <c r="G728" s="484"/>
      <c r="H728" s="639" t="s">
        <v>14175</v>
      </c>
      <c r="I728" s="639"/>
      <c r="J728" s="485">
        <v>977.05</v>
      </c>
    </row>
    <row r="729" spans="1:10" ht="0.95" customHeight="1" thickTop="1">
      <c r="A729" s="486"/>
      <c r="B729" s="486"/>
      <c r="C729" s="486"/>
      <c r="D729" s="486"/>
      <c r="E729" s="486"/>
      <c r="F729" s="486"/>
      <c r="G729" s="486"/>
      <c r="H729" s="486"/>
      <c r="I729" s="486"/>
      <c r="J729" s="486"/>
    </row>
    <row r="730" spans="1:10" ht="18" customHeight="1">
      <c r="A730" s="471" t="s">
        <v>14415</v>
      </c>
      <c r="B730" s="472" t="s">
        <v>14153</v>
      </c>
      <c r="C730" s="471" t="s">
        <v>14154</v>
      </c>
      <c r="D730" s="471" t="s">
        <v>14155</v>
      </c>
      <c r="E730" s="640" t="s">
        <v>14156</v>
      </c>
      <c r="F730" s="640"/>
      <c r="G730" s="473" t="s">
        <v>14157</v>
      </c>
      <c r="H730" s="472" t="s">
        <v>14158</v>
      </c>
      <c r="I730" s="472" t="s">
        <v>14159</v>
      </c>
      <c r="J730" s="472" t="s">
        <v>14160</v>
      </c>
    </row>
    <row r="731" spans="1:10" ht="24" customHeight="1">
      <c r="A731" s="474" t="s">
        <v>14161</v>
      </c>
      <c r="B731" s="475" t="s">
        <v>14416</v>
      </c>
      <c r="C731" s="474" t="s">
        <v>3565</v>
      </c>
      <c r="D731" s="474" t="s">
        <v>9862</v>
      </c>
      <c r="E731" s="642" t="s">
        <v>14203</v>
      </c>
      <c r="F731" s="642"/>
      <c r="G731" s="476" t="s">
        <v>53</v>
      </c>
      <c r="H731" s="477">
        <v>1</v>
      </c>
      <c r="I731" s="478">
        <v>38.270000000000003</v>
      </c>
      <c r="J731" s="478">
        <v>38.270000000000003</v>
      </c>
    </row>
    <row r="732" spans="1:10" ht="24" customHeight="1">
      <c r="A732" s="479" t="s">
        <v>14165</v>
      </c>
      <c r="B732" s="480" t="s">
        <v>14169</v>
      </c>
      <c r="C732" s="479" t="s">
        <v>3565</v>
      </c>
      <c r="D732" s="479" t="s">
        <v>3371</v>
      </c>
      <c r="E732" s="641" t="s">
        <v>14167</v>
      </c>
      <c r="F732" s="641"/>
      <c r="G732" s="481" t="s">
        <v>463</v>
      </c>
      <c r="H732" s="482">
        <v>9.9599999999999994E-2</v>
      </c>
      <c r="I732" s="483">
        <v>15.16</v>
      </c>
      <c r="J732" s="483">
        <v>1.5</v>
      </c>
    </row>
    <row r="733" spans="1:10" ht="24" customHeight="1">
      <c r="A733" s="479" t="s">
        <v>14165</v>
      </c>
      <c r="B733" s="480" t="s">
        <v>14204</v>
      </c>
      <c r="C733" s="479" t="s">
        <v>3565</v>
      </c>
      <c r="D733" s="479" t="s">
        <v>3330</v>
      </c>
      <c r="E733" s="641" t="s">
        <v>14167</v>
      </c>
      <c r="F733" s="641"/>
      <c r="G733" s="481" t="s">
        <v>463</v>
      </c>
      <c r="H733" s="482">
        <v>0.31619999999999998</v>
      </c>
      <c r="I733" s="483">
        <v>18.72</v>
      </c>
      <c r="J733" s="483">
        <v>5.91</v>
      </c>
    </row>
    <row r="734" spans="1:10" ht="24" customHeight="1">
      <c r="A734" s="487" t="s">
        <v>14180</v>
      </c>
      <c r="B734" s="488" t="s">
        <v>14417</v>
      </c>
      <c r="C734" s="487" t="s">
        <v>3565</v>
      </c>
      <c r="D734" s="487" t="s">
        <v>6957</v>
      </c>
      <c r="E734" s="638" t="s">
        <v>14182</v>
      </c>
      <c r="F734" s="638"/>
      <c r="G734" s="489" t="s">
        <v>53</v>
      </c>
      <c r="H734" s="490">
        <v>1</v>
      </c>
      <c r="I734" s="491">
        <v>30.86</v>
      </c>
      <c r="J734" s="491">
        <v>30.86</v>
      </c>
    </row>
    <row r="735" spans="1:10" ht="25.5">
      <c r="A735" s="484"/>
      <c r="B735" s="484"/>
      <c r="C735" s="484"/>
      <c r="D735" s="484"/>
      <c r="E735" s="484" t="s">
        <v>14171</v>
      </c>
      <c r="F735" s="485">
        <v>3.0194805194805197</v>
      </c>
      <c r="G735" s="484" t="s">
        <v>14172</v>
      </c>
      <c r="H735" s="485">
        <v>2.56</v>
      </c>
      <c r="I735" s="484" t="s">
        <v>14173</v>
      </c>
      <c r="J735" s="485">
        <v>5.58</v>
      </c>
    </row>
    <row r="736" spans="1:10" ht="15" thickBot="1">
      <c r="A736" s="484"/>
      <c r="B736" s="484"/>
      <c r="C736" s="484"/>
      <c r="D736" s="484"/>
      <c r="E736" s="484" t="s">
        <v>14174</v>
      </c>
      <c r="F736" s="485">
        <v>10.6</v>
      </c>
      <c r="G736" s="484"/>
      <c r="H736" s="639" t="s">
        <v>14175</v>
      </c>
      <c r="I736" s="639"/>
      <c r="J736" s="485">
        <v>48.87</v>
      </c>
    </row>
    <row r="737" spans="1:10" ht="0.95" customHeight="1" thickTop="1">
      <c r="A737" s="486"/>
      <c r="B737" s="486"/>
      <c r="C737" s="486"/>
      <c r="D737" s="486"/>
      <c r="E737" s="486"/>
      <c r="F737" s="486"/>
      <c r="G737" s="486"/>
      <c r="H737" s="486"/>
      <c r="I737" s="486"/>
      <c r="J737" s="486"/>
    </row>
    <row r="738" spans="1:10" ht="18" customHeight="1">
      <c r="A738" s="471" t="s">
        <v>14418</v>
      </c>
      <c r="B738" s="472" t="s">
        <v>14153</v>
      </c>
      <c r="C738" s="471" t="s">
        <v>14154</v>
      </c>
      <c r="D738" s="471" t="s">
        <v>14155</v>
      </c>
      <c r="E738" s="640" t="s">
        <v>14156</v>
      </c>
      <c r="F738" s="640"/>
      <c r="G738" s="473" t="s">
        <v>14157</v>
      </c>
      <c r="H738" s="472" t="s">
        <v>14158</v>
      </c>
      <c r="I738" s="472" t="s">
        <v>14159</v>
      </c>
      <c r="J738" s="472" t="s">
        <v>14160</v>
      </c>
    </row>
    <row r="739" spans="1:10" ht="36" customHeight="1">
      <c r="A739" s="474" t="s">
        <v>14161</v>
      </c>
      <c r="B739" s="475" t="s">
        <v>14419</v>
      </c>
      <c r="C739" s="474" t="s">
        <v>3565</v>
      </c>
      <c r="D739" s="474" t="s">
        <v>9903</v>
      </c>
      <c r="E739" s="642" t="s">
        <v>14203</v>
      </c>
      <c r="F739" s="642"/>
      <c r="G739" s="476" t="s">
        <v>53</v>
      </c>
      <c r="H739" s="477">
        <v>1</v>
      </c>
      <c r="I739" s="478">
        <v>106.49</v>
      </c>
      <c r="J739" s="478">
        <v>106.49</v>
      </c>
    </row>
    <row r="740" spans="1:10" ht="24" customHeight="1">
      <c r="A740" s="479" t="s">
        <v>14165</v>
      </c>
      <c r="B740" s="480" t="s">
        <v>14169</v>
      </c>
      <c r="C740" s="479" t="s">
        <v>3565</v>
      </c>
      <c r="D740" s="479" t="s">
        <v>3371</v>
      </c>
      <c r="E740" s="641" t="s">
        <v>14167</v>
      </c>
      <c r="F740" s="641"/>
      <c r="G740" s="481" t="s">
        <v>463</v>
      </c>
      <c r="H740" s="482">
        <v>5.2499999999999998E-2</v>
      </c>
      <c r="I740" s="483">
        <v>15.16</v>
      </c>
      <c r="J740" s="483">
        <v>0.79</v>
      </c>
    </row>
    <row r="741" spans="1:10" ht="24" customHeight="1">
      <c r="A741" s="479" t="s">
        <v>14165</v>
      </c>
      <c r="B741" s="480" t="s">
        <v>14204</v>
      </c>
      <c r="C741" s="479" t="s">
        <v>3565</v>
      </c>
      <c r="D741" s="479" t="s">
        <v>3330</v>
      </c>
      <c r="E741" s="641" t="s">
        <v>14167</v>
      </c>
      <c r="F741" s="641"/>
      <c r="G741" s="481" t="s">
        <v>463</v>
      </c>
      <c r="H741" s="482">
        <v>0.16669999999999999</v>
      </c>
      <c r="I741" s="483">
        <v>18.72</v>
      </c>
      <c r="J741" s="483">
        <v>3.12</v>
      </c>
    </row>
    <row r="742" spans="1:10" ht="24" customHeight="1">
      <c r="A742" s="487" t="s">
        <v>14180</v>
      </c>
      <c r="B742" s="488" t="s">
        <v>14420</v>
      </c>
      <c r="C742" s="487" t="s">
        <v>3565</v>
      </c>
      <c r="D742" s="487" t="s">
        <v>6024</v>
      </c>
      <c r="E742" s="638" t="s">
        <v>14182</v>
      </c>
      <c r="F742" s="638"/>
      <c r="G742" s="489" t="s">
        <v>53</v>
      </c>
      <c r="H742" s="490">
        <v>2.1000000000000001E-2</v>
      </c>
      <c r="I742" s="491">
        <v>5</v>
      </c>
      <c r="J742" s="491">
        <v>0.1</v>
      </c>
    </row>
    <row r="743" spans="1:10" ht="36" customHeight="1">
      <c r="A743" s="487" t="s">
        <v>14180</v>
      </c>
      <c r="B743" s="488" t="s">
        <v>14421</v>
      </c>
      <c r="C743" s="487" t="s">
        <v>3565</v>
      </c>
      <c r="D743" s="487" t="s">
        <v>14105</v>
      </c>
      <c r="E743" s="638" t="s">
        <v>14182</v>
      </c>
      <c r="F743" s="638"/>
      <c r="G743" s="489" t="s">
        <v>53</v>
      </c>
      <c r="H743" s="490">
        <v>1</v>
      </c>
      <c r="I743" s="491">
        <v>102.48</v>
      </c>
      <c r="J743" s="491">
        <v>102.48</v>
      </c>
    </row>
    <row r="744" spans="1:10" ht="25.5">
      <c r="A744" s="484"/>
      <c r="B744" s="484"/>
      <c r="C744" s="484"/>
      <c r="D744" s="484"/>
      <c r="E744" s="484" t="s">
        <v>14171</v>
      </c>
      <c r="F744" s="485">
        <v>1.5854978354978355</v>
      </c>
      <c r="G744" s="484" t="s">
        <v>14172</v>
      </c>
      <c r="H744" s="485">
        <v>1.34</v>
      </c>
      <c r="I744" s="484" t="s">
        <v>14173</v>
      </c>
      <c r="J744" s="485">
        <v>2.93</v>
      </c>
    </row>
    <row r="745" spans="1:10" ht="15" thickBot="1">
      <c r="A745" s="484"/>
      <c r="B745" s="484"/>
      <c r="C745" s="484"/>
      <c r="D745" s="484"/>
      <c r="E745" s="484" t="s">
        <v>14174</v>
      </c>
      <c r="F745" s="485">
        <v>29.49</v>
      </c>
      <c r="G745" s="484"/>
      <c r="H745" s="639" t="s">
        <v>14175</v>
      </c>
      <c r="I745" s="639"/>
      <c r="J745" s="485">
        <v>135.97999999999999</v>
      </c>
    </row>
    <row r="746" spans="1:10" ht="0.95" customHeight="1" thickTop="1">
      <c r="A746" s="486"/>
      <c r="B746" s="486"/>
      <c r="C746" s="486"/>
      <c r="D746" s="486"/>
      <c r="E746" s="486"/>
      <c r="F746" s="486"/>
      <c r="G746" s="486"/>
      <c r="H746" s="486"/>
      <c r="I746" s="486"/>
      <c r="J746" s="486"/>
    </row>
    <row r="747" spans="1:10" ht="18" customHeight="1">
      <c r="A747" s="471" t="s">
        <v>14422</v>
      </c>
      <c r="B747" s="472" t="s">
        <v>14153</v>
      </c>
      <c r="C747" s="471" t="s">
        <v>14154</v>
      </c>
      <c r="D747" s="471" t="s">
        <v>14155</v>
      </c>
      <c r="E747" s="640" t="s">
        <v>14156</v>
      </c>
      <c r="F747" s="640"/>
      <c r="G747" s="473" t="s">
        <v>14157</v>
      </c>
      <c r="H747" s="472" t="s">
        <v>14158</v>
      </c>
      <c r="I747" s="472" t="s">
        <v>14159</v>
      </c>
      <c r="J747" s="472" t="s">
        <v>14160</v>
      </c>
    </row>
    <row r="748" spans="1:10" ht="24" customHeight="1">
      <c r="A748" s="474" t="s">
        <v>14161</v>
      </c>
      <c r="B748" s="475" t="s">
        <v>14423</v>
      </c>
      <c r="C748" s="474" t="s">
        <v>3565</v>
      </c>
      <c r="D748" s="474" t="s">
        <v>9897</v>
      </c>
      <c r="E748" s="642" t="s">
        <v>14203</v>
      </c>
      <c r="F748" s="642"/>
      <c r="G748" s="476" t="s">
        <v>53</v>
      </c>
      <c r="H748" s="477">
        <v>1</v>
      </c>
      <c r="I748" s="478">
        <v>48.67</v>
      </c>
      <c r="J748" s="478">
        <v>48.67</v>
      </c>
    </row>
    <row r="749" spans="1:10" ht="24" customHeight="1">
      <c r="A749" s="479" t="s">
        <v>14165</v>
      </c>
      <c r="B749" s="480" t="s">
        <v>14204</v>
      </c>
      <c r="C749" s="479" t="s">
        <v>3565</v>
      </c>
      <c r="D749" s="479" t="s">
        <v>3330</v>
      </c>
      <c r="E749" s="641" t="s">
        <v>14167</v>
      </c>
      <c r="F749" s="641"/>
      <c r="G749" s="481" t="s">
        <v>463</v>
      </c>
      <c r="H749" s="482">
        <v>0.1525</v>
      </c>
      <c r="I749" s="483">
        <v>18.72</v>
      </c>
      <c r="J749" s="483">
        <v>2.85</v>
      </c>
    </row>
    <row r="750" spans="1:10" ht="24" customHeight="1">
      <c r="A750" s="479" t="s">
        <v>14165</v>
      </c>
      <c r="B750" s="480" t="s">
        <v>14169</v>
      </c>
      <c r="C750" s="479" t="s">
        <v>3565</v>
      </c>
      <c r="D750" s="479" t="s">
        <v>3371</v>
      </c>
      <c r="E750" s="641" t="s">
        <v>14167</v>
      </c>
      <c r="F750" s="641"/>
      <c r="G750" s="481" t="s">
        <v>463</v>
      </c>
      <c r="H750" s="482">
        <v>4.8099999999999997E-2</v>
      </c>
      <c r="I750" s="483">
        <v>15.16</v>
      </c>
      <c r="J750" s="483">
        <v>0.72</v>
      </c>
    </row>
    <row r="751" spans="1:10" ht="24" customHeight="1">
      <c r="A751" s="487" t="s">
        <v>14180</v>
      </c>
      <c r="B751" s="488" t="s">
        <v>14420</v>
      </c>
      <c r="C751" s="487" t="s">
        <v>3565</v>
      </c>
      <c r="D751" s="487" t="s">
        <v>6024</v>
      </c>
      <c r="E751" s="638" t="s">
        <v>14182</v>
      </c>
      <c r="F751" s="638"/>
      <c r="G751" s="489" t="s">
        <v>53</v>
      </c>
      <c r="H751" s="490">
        <v>3.6499999999999998E-2</v>
      </c>
      <c r="I751" s="491">
        <v>5</v>
      </c>
      <c r="J751" s="491">
        <v>0.18</v>
      </c>
    </row>
    <row r="752" spans="1:10" ht="24" customHeight="1">
      <c r="A752" s="487" t="s">
        <v>14180</v>
      </c>
      <c r="B752" s="488" t="s">
        <v>14424</v>
      </c>
      <c r="C752" s="487" t="s">
        <v>3565</v>
      </c>
      <c r="D752" s="487" t="s">
        <v>7891</v>
      </c>
      <c r="E752" s="638" t="s">
        <v>14182</v>
      </c>
      <c r="F752" s="638"/>
      <c r="G752" s="489" t="s">
        <v>53</v>
      </c>
      <c r="H752" s="490">
        <v>1</v>
      </c>
      <c r="I752" s="491">
        <v>44.92</v>
      </c>
      <c r="J752" s="491">
        <v>44.92</v>
      </c>
    </row>
    <row r="753" spans="1:10" ht="25.5">
      <c r="A753" s="484"/>
      <c r="B753" s="484"/>
      <c r="C753" s="484"/>
      <c r="D753" s="484"/>
      <c r="E753" s="484" t="s">
        <v>14171</v>
      </c>
      <c r="F753" s="485">
        <v>1.4502164502164503</v>
      </c>
      <c r="G753" s="484" t="s">
        <v>14172</v>
      </c>
      <c r="H753" s="485">
        <v>1.23</v>
      </c>
      <c r="I753" s="484" t="s">
        <v>14173</v>
      </c>
      <c r="J753" s="485">
        <v>2.68</v>
      </c>
    </row>
    <row r="754" spans="1:10" ht="15" thickBot="1">
      <c r="A754" s="484"/>
      <c r="B754" s="484"/>
      <c r="C754" s="484"/>
      <c r="D754" s="484"/>
      <c r="E754" s="484" t="s">
        <v>14174</v>
      </c>
      <c r="F754" s="485">
        <v>13.48</v>
      </c>
      <c r="G754" s="484"/>
      <c r="H754" s="639" t="s">
        <v>14175</v>
      </c>
      <c r="I754" s="639"/>
      <c r="J754" s="485">
        <v>62.15</v>
      </c>
    </row>
    <row r="755" spans="1:10" ht="0.95" customHeight="1" thickTop="1">
      <c r="A755" s="486"/>
      <c r="B755" s="486"/>
      <c r="C755" s="486"/>
      <c r="D755" s="486"/>
      <c r="E755" s="486"/>
      <c r="F755" s="486"/>
      <c r="G755" s="486"/>
      <c r="H755" s="486"/>
      <c r="I755" s="486"/>
      <c r="J755" s="486"/>
    </row>
    <row r="756" spans="1:10" ht="18" customHeight="1">
      <c r="A756" s="471" t="s">
        <v>14425</v>
      </c>
      <c r="B756" s="472" t="s">
        <v>14153</v>
      </c>
      <c r="C756" s="471" t="s">
        <v>14154</v>
      </c>
      <c r="D756" s="471" t="s">
        <v>14155</v>
      </c>
      <c r="E756" s="640" t="s">
        <v>14156</v>
      </c>
      <c r="F756" s="640"/>
      <c r="G756" s="473" t="s">
        <v>14157</v>
      </c>
      <c r="H756" s="472" t="s">
        <v>14158</v>
      </c>
      <c r="I756" s="472" t="s">
        <v>14159</v>
      </c>
      <c r="J756" s="472" t="s">
        <v>14160</v>
      </c>
    </row>
    <row r="757" spans="1:10" ht="36" customHeight="1">
      <c r="A757" s="474" t="s">
        <v>14161</v>
      </c>
      <c r="B757" s="475" t="s">
        <v>14426</v>
      </c>
      <c r="C757" s="474" t="s">
        <v>3565</v>
      </c>
      <c r="D757" s="474" t="s">
        <v>9905</v>
      </c>
      <c r="E757" s="642" t="s">
        <v>14203</v>
      </c>
      <c r="F757" s="642"/>
      <c r="G757" s="476" t="s">
        <v>53</v>
      </c>
      <c r="H757" s="477">
        <v>1</v>
      </c>
      <c r="I757" s="478">
        <v>61.33</v>
      </c>
      <c r="J757" s="478">
        <v>61.33</v>
      </c>
    </row>
    <row r="758" spans="1:10" ht="24" customHeight="1">
      <c r="A758" s="479" t="s">
        <v>14165</v>
      </c>
      <c r="B758" s="480" t="s">
        <v>14204</v>
      </c>
      <c r="C758" s="479" t="s">
        <v>3565</v>
      </c>
      <c r="D758" s="479" t="s">
        <v>3330</v>
      </c>
      <c r="E758" s="641" t="s">
        <v>14167</v>
      </c>
      <c r="F758" s="641"/>
      <c r="G758" s="481" t="s">
        <v>463</v>
      </c>
      <c r="H758" s="482">
        <v>9.6000000000000002E-2</v>
      </c>
      <c r="I758" s="483">
        <v>18.72</v>
      </c>
      <c r="J758" s="483">
        <v>1.79</v>
      </c>
    </row>
    <row r="759" spans="1:10" ht="24" customHeight="1">
      <c r="A759" s="479" t="s">
        <v>14165</v>
      </c>
      <c r="B759" s="480" t="s">
        <v>14169</v>
      </c>
      <c r="C759" s="479" t="s">
        <v>3565</v>
      </c>
      <c r="D759" s="479" t="s">
        <v>3371</v>
      </c>
      <c r="E759" s="641" t="s">
        <v>14167</v>
      </c>
      <c r="F759" s="641"/>
      <c r="G759" s="481" t="s">
        <v>463</v>
      </c>
      <c r="H759" s="482">
        <v>3.0300000000000001E-2</v>
      </c>
      <c r="I759" s="483">
        <v>15.16</v>
      </c>
      <c r="J759" s="483">
        <v>0.45</v>
      </c>
    </row>
    <row r="760" spans="1:10" ht="24" customHeight="1">
      <c r="A760" s="487" t="s">
        <v>14180</v>
      </c>
      <c r="B760" s="488" t="s">
        <v>14420</v>
      </c>
      <c r="C760" s="487" t="s">
        <v>3565</v>
      </c>
      <c r="D760" s="487" t="s">
        <v>6024</v>
      </c>
      <c r="E760" s="638" t="s">
        <v>14182</v>
      </c>
      <c r="F760" s="638"/>
      <c r="G760" s="489" t="s">
        <v>53</v>
      </c>
      <c r="H760" s="490">
        <v>2.1000000000000001E-2</v>
      </c>
      <c r="I760" s="491">
        <v>5</v>
      </c>
      <c r="J760" s="491">
        <v>0.1</v>
      </c>
    </row>
    <row r="761" spans="1:10" ht="36" customHeight="1">
      <c r="A761" s="487" t="s">
        <v>14180</v>
      </c>
      <c r="B761" s="488" t="s">
        <v>14427</v>
      </c>
      <c r="C761" s="487" t="s">
        <v>3565</v>
      </c>
      <c r="D761" s="487" t="s">
        <v>14093</v>
      </c>
      <c r="E761" s="638" t="s">
        <v>14182</v>
      </c>
      <c r="F761" s="638"/>
      <c r="G761" s="489" t="s">
        <v>53</v>
      </c>
      <c r="H761" s="490">
        <v>1</v>
      </c>
      <c r="I761" s="491">
        <v>58.99</v>
      </c>
      <c r="J761" s="491">
        <v>58.99</v>
      </c>
    </row>
    <row r="762" spans="1:10" ht="25.5">
      <c r="A762" s="484"/>
      <c r="B762" s="484"/>
      <c r="C762" s="484"/>
      <c r="D762" s="484"/>
      <c r="E762" s="484" t="s">
        <v>14171</v>
      </c>
      <c r="F762" s="485">
        <v>0.91450216450216448</v>
      </c>
      <c r="G762" s="484" t="s">
        <v>14172</v>
      </c>
      <c r="H762" s="485">
        <v>0.78</v>
      </c>
      <c r="I762" s="484" t="s">
        <v>14173</v>
      </c>
      <c r="J762" s="485">
        <v>1.69</v>
      </c>
    </row>
    <row r="763" spans="1:10" ht="15" thickBot="1">
      <c r="A763" s="484"/>
      <c r="B763" s="484"/>
      <c r="C763" s="484"/>
      <c r="D763" s="484"/>
      <c r="E763" s="484" t="s">
        <v>14174</v>
      </c>
      <c r="F763" s="485">
        <v>16.98</v>
      </c>
      <c r="G763" s="484"/>
      <c r="H763" s="639" t="s">
        <v>14175</v>
      </c>
      <c r="I763" s="639"/>
      <c r="J763" s="485">
        <v>78.31</v>
      </c>
    </row>
    <row r="764" spans="1:10" ht="0.95" customHeight="1" thickTop="1">
      <c r="A764" s="486"/>
      <c r="B764" s="486"/>
      <c r="C764" s="486"/>
      <c r="D764" s="486"/>
      <c r="E764" s="486"/>
      <c r="F764" s="486"/>
      <c r="G764" s="486"/>
      <c r="H764" s="486"/>
      <c r="I764" s="486"/>
      <c r="J764" s="486"/>
    </row>
    <row r="765" spans="1:10" ht="18" customHeight="1">
      <c r="A765" s="471" t="s">
        <v>14428</v>
      </c>
      <c r="B765" s="472" t="s">
        <v>14153</v>
      </c>
      <c r="C765" s="471" t="s">
        <v>14154</v>
      </c>
      <c r="D765" s="471" t="s">
        <v>14155</v>
      </c>
      <c r="E765" s="640" t="s">
        <v>14156</v>
      </c>
      <c r="F765" s="640"/>
      <c r="G765" s="473" t="s">
        <v>14157</v>
      </c>
      <c r="H765" s="472" t="s">
        <v>14158</v>
      </c>
      <c r="I765" s="472" t="s">
        <v>14159</v>
      </c>
      <c r="J765" s="472" t="s">
        <v>14160</v>
      </c>
    </row>
    <row r="766" spans="1:10" ht="36" customHeight="1">
      <c r="A766" s="474" t="s">
        <v>14161</v>
      </c>
      <c r="B766" s="475" t="s">
        <v>14429</v>
      </c>
      <c r="C766" s="474" t="s">
        <v>3565</v>
      </c>
      <c r="D766" s="474" t="s">
        <v>2228</v>
      </c>
      <c r="E766" s="642" t="s">
        <v>14203</v>
      </c>
      <c r="F766" s="642"/>
      <c r="G766" s="476" t="s">
        <v>53</v>
      </c>
      <c r="H766" s="477">
        <v>1</v>
      </c>
      <c r="I766" s="478">
        <v>4.26</v>
      </c>
      <c r="J766" s="478">
        <v>4.26</v>
      </c>
    </row>
    <row r="767" spans="1:10" ht="24" customHeight="1">
      <c r="A767" s="479" t="s">
        <v>14165</v>
      </c>
      <c r="B767" s="480" t="s">
        <v>14204</v>
      </c>
      <c r="C767" s="479" t="s">
        <v>3565</v>
      </c>
      <c r="D767" s="479" t="s">
        <v>3330</v>
      </c>
      <c r="E767" s="641" t="s">
        <v>14167</v>
      </c>
      <c r="F767" s="641"/>
      <c r="G767" s="481" t="s">
        <v>463</v>
      </c>
      <c r="H767" s="482">
        <v>7.0000000000000007E-2</v>
      </c>
      <c r="I767" s="483">
        <v>18.72</v>
      </c>
      <c r="J767" s="483">
        <v>1.31</v>
      </c>
    </row>
    <row r="768" spans="1:10" ht="24" customHeight="1">
      <c r="A768" s="479" t="s">
        <v>14165</v>
      </c>
      <c r="B768" s="480" t="s">
        <v>14205</v>
      </c>
      <c r="C768" s="479" t="s">
        <v>3565</v>
      </c>
      <c r="D768" s="479" t="s">
        <v>3313</v>
      </c>
      <c r="E768" s="641" t="s">
        <v>14167</v>
      </c>
      <c r="F768" s="641"/>
      <c r="G768" s="481" t="s">
        <v>463</v>
      </c>
      <c r="H768" s="482">
        <v>7.0000000000000007E-2</v>
      </c>
      <c r="I768" s="483">
        <v>14.52</v>
      </c>
      <c r="J768" s="483">
        <v>1.01</v>
      </c>
    </row>
    <row r="769" spans="1:10" ht="24" customHeight="1">
      <c r="A769" s="487" t="s">
        <v>14180</v>
      </c>
      <c r="B769" s="488" t="s">
        <v>14228</v>
      </c>
      <c r="C769" s="487" t="s">
        <v>3565</v>
      </c>
      <c r="D769" s="487" t="s">
        <v>13721</v>
      </c>
      <c r="E769" s="638" t="s">
        <v>14182</v>
      </c>
      <c r="F769" s="638"/>
      <c r="G769" s="489" t="s">
        <v>53</v>
      </c>
      <c r="H769" s="490">
        <v>7.1000000000000004E-3</v>
      </c>
      <c r="I769" s="491">
        <v>69.17</v>
      </c>
      <c r="J769" s="491">
        <v>0.49</v>
      </c>
    </row>
    <row r="770" spans="1:10" ht="24" customHeight="1">
      <c r="A770" s="487" t="s">
        <v>14180</v>
      </c>
      <c r="B770" s="488" t="s">
        <v>14263</v>
      </c>
      <c r="C770" s="487" t="s">
        <v>3565</v>
      </c>
      <c r="D770" s="487" t="s">
        <v>6302</v>
      </c>
      <c r="E770" s="638" t="s">
        <v>14182</v>
      </c>
      <c r="F770" s="638"/>
      <c r="G770" s="489" t="s">
        <v>53</v>
      </c>
      <c r="H770" s="490">
        <v>1</v>
      </c>
      <c r="I770" s="491">
        <v>0.79</v>
      </c>
      <c r="J770" s="491">
        <v>0.79</v>
      </c>
    </row>
    <row r="771" spans="1:10" ht="24" customHeight="1">
      <c r="A771" s="487" t="s">
        <v>14180</v>
      </c>
      <c r="B771" s="488" t="s">
        <v>14206</v>
      </c>
      <c r="C771" s="487" t="s">
        <v>3565</v>
      </c>
      <c r="D771" s="487" t="s">
        <v>6474</v>
      </c>
      <c r="E771" s="638" t="s">
        <v>14182</v>
      </c>
      <c r="F771" s="638"/>
      <c r="G771" s="489" t="s">
        <v>53</v>
      </c>
      <c r="H771" s="490">
        <v>2.1000000000000001E-2</v>
      </c>
      <c r="I771" s="491">
        <v>2.19</v>
      </c>
      <c r="J771" s="491">
        <v>0.04</v>
      </c>
    </row>
    <row r="772" spans="1:10" ht="24" customHeight="1">
      <c r="A772" s="487" t="s">
        <v>14180</v>
      </c>
      <c r="B772" s="488" t="s">
        <v>14229</v>
      </c>
      <c r="C772" s="487" t="s">
        <v>3565</v>
      </c>
      <c r="D772" s="487" t="s">
        <v>14067</v>
      </c>
      <c r="E772" s="638" t="s">
        <v>14182</v>
      </c>
      <c r="F772" s="638"/>
      <c r="G772" s="489" t="s">
        <v>53</v>
      </c>
      <c r="H772" s="490">
        <v>8.0000000000000002E-3</v>
      </c>
      <c r="I772" s="491">
        <v>78.37</v>
      </c>
      <c r="J772" s="491">
        <v>0.62</v>
      </c>
    </row>
    <row r="773" spans="1:10" ht="25.5">
      <c r="A773" s="484"/>
      <c r="B773" s="484"/>
      <c r="C773" s="484"/>
      <c r="D773" s="484"/>
      <c r="E773" s="484" t="s">
        <v>14171</v>
      </c>
      <c r="F773" s="485">
        <v>0.92532467532467533</v>
      </c>
      <c r="G773" s="484" t="s">
        <v>14172</v>
      </c>
      <c r="H773" s="485">
        <v>0.78</v>
      </c>
      <c r="I773" s="484" t="s">
        <v>14173</v>
      </c>
      <c r="J773" s="485">
        <v>1.71</v>
      </c>
    </row>
    <row r="774" spans="1:10" ht="15" thickBot="1">
      <c r="A774" s="484"/>
      <c r="B774" s="484"/>
      <c r="C774" s="484"/>
      <c r="D774" s="484"/>
      <c r="E774" s="484" t="s">
        <v>14174</v>
      </c>
      <c r="F774" s="485">
        <v>1.18</v>
      </c>
      <c r="G774" s="484"/>
      <c r="H774" s="639" t="s">
        <v>14175</v>
      </c>
      <c r="I774" s="639"/>
      <c r="J774" s="485">
        <v>5.44</v>
      </c>
    </row>
    <row r="775" spans="1:10" ht="0.95" customHeight="1" thickTop="1">
      <c r="A775" s="486"/>
      <c r="B775" s="486"/>
      <c r="C775" s="486"/>
      <c r="D775" s="486"/>
      <c r="E775" s="486"/>
      <c r="F775" s="486"/>
      <c r="G775" s="486"/>
      <c r="H775" s="486"/>
      <c r="I775" s="486"/>
      <c r="J775" s="486"/>
    </row>
    <row r="776" spans="1:10" ht="18" customHeight="1">
      <c r="A776" s="471" t="s">
        <v>14430</v>
      </c>
      <c r="B776" s="472" t="s">
        <v>14153</v>
      </c>
      <c r="C776" s="471" t="s">
        <v>14154</v>
      </c>
      <c r="D776" s="471" t="s">
        <v>14155</v>
      </c>
      <c r="E776" s="640" t="s">
        <v>14156</v>
      </c>
      <c r="F776" s="640"/>
      <c r="G776" s="473" t="s">
        <v>14157</v>
      </c>
      <c r="H776" s="472" t="s">
        <v>14158</v>
      </c>
      <c r="I776" s="472" t="s">
        <v>14159</v>
      </c>
      <c r="J776" s="472" t="s">
        <v>14160</v>
      </c>
    </row>
    <row r="777" spans="1:10" ht="24" customHeight="1">
      <c r="A777" s="474" t="s">
        <v>14161</v>
      </c>
      <c r="B777" s="475" t="s">
        <v>14431</v>
      </c>
      <c r="C777" s="474" t="s">
        <v>3565</v>
      </c>
      <c r="D777" s="474" t="s">
        <v>3281</v>
      </c>
      <c r="E777" s="642" t="s">
        <v>14432</v>
      </c>
      <c r="F777" s="642"/>
      <c r="G777" s="476" t="s">
        <v>53</v>
      </c>
      <c r="H777" s="477">
        <v>1</v>
      </c>
      <c r="I777" s="478">
        <v>55.39</v>
      </c>
      <c r="J777" s="478">
        <v>55.39</v>
      </c>
    </row>
    <row r="778" spans="1:10" ht="24" customHeight="1">
      <c r="A778" s="479" t="s">
        <v>14165</v>
      </c>
      <c r="B778" s="480" t="s">
        <v>14169</v>
      </c>
      <c r="C778" s="479" t="s">
        <v>3565</v>
      </c>
      <c r="D778" s="479" t="s">
        <v>3371</v>
      </c>
      <c r="E778" s="641" t="s">
        <v>14167</v>
      </c>
      <c r="F778" s="641"/>
      <c r="G778" s="481" t="s">
        <v>463</v>
      </c>
      <c r="H778" s="482">
        <v>0.1018</v>
      </c>
      <c r="I778" s="483">
        <v>15.16</v>
      </c>
      <c r="J778" s="483">
        <v>1.54</v>
      </c>
    </row>
    <row r="779" spans="1:10" ht="24" customHeight="1">
      <c r="A779" s="479" t="s">
        <v>14165</v>
      </c>
      <c r="B779" s="480" t="s">
        <v>14433</v>
      </c>
      <c r="C779" s="479" t="s">
        <v>3565</v>
      </c>
      <c r="D779" s="479" t="s">
        <v>3382</v>
      </c>
      <c r="E779" s="641" t="s">
        <v>14167</v>
      </c>
      <c r="F779" s="641"/>
      <c r="G779" s="481" t="s">
        <v>463</v>
      </c>
      <c r="H779" s="482">
        <v>2.5499999999999998E-2</v>
      </c>
      <c r="I779" s="483">
        <v>16.41</v>
      </c>
      <c r="J779" s="483">
        <v>0.41</v>
      </c>
    </row>
    <row r="780" spans="1:10" ht="24" customHeight="1">
      <c r="A780" s="487" t="s">
        <v>14180</v>
      </c>
      <c r="B780" s="488" t="s">
        <v>14434</v>
      </c>
      <c r="C780" s="487" t="s">
        <v>3565</v>
      </c>
      <c r="D780" s="487" t="s">
        <v>6862</v>
      </c>
      <c r="E780" s="638" t="s">
        <v>14182</v>
      </c>
      <c r="F780" s="638"/>
      <c r="G780" s="489" t="s">
        <v>53</v>
      </c>
      <c r="H780" s="490">
        <v>1</v>
      </c>
      <c r="I780" s="491">
        <v>53.44</v>
      </c>
      <c r="J780" s="491">
        <v>53.44</v>
      </c>
    </row>
    <row r="781" spans="1:10" ht="25.5">
      <c r="A781" s="484"/>
      <c r="B781" s="484"/>
      <c r="C781" s="484"/>
      <c r="D781" s="484"/>
      <c r="E781" s="484" t="s">
        <v>14171</v>
      </c>
      <c r="F781" s="485">
        <v>0.72510822510822515</v>
      </c>
      <c r="G781" s="484" t="s">
        <v>14172</v>
      </c>
      <c r="H781" s="485">
        <v>0.61</v>
      </c>
      <c r="I781" s="484" t="s">
        <v>14173</v>
      </c>
      <c r="J781" s="485">
        <v>1.34</v>
      </c>
    </row>
    <row r="782" spans="1:10" ht="15" thickBot="1">
      <c r="A782" s="484"/>
      <c r="B782" s="484"/>
      <c r="C782" s="484"/>
      <c r="D782" s="484"/>
      <c r="E782" s="484" t="s">
        <v>14174</v>
      </c>
      <c r="F782" s="485">
        <v>15.34</v>
      </c>
      <c r="G782" s="484"/>
      <c r="H782" s="639" t="s">
        <v>14175</v>
      </c>
      <c r="I782" s="639"/>
      <c r="J782" s="485">
        <v>70.73</v>
      </c>
    </row>
    <row r="783" spans="1:10" ht="0.95" customHeight="1" thickTop="1">
      <c r="A783" s="486"/>
      <c r="B783" s="486"/>
      <c r="C783" s="486"/>
      <c r="D783" s="486"/>
      <c r="E783" s="486"/>
      <c r="F783" s="486"/>
      <c r="G783" s="486"/>
      <c r="H783" s="486"/>
      <c r="I783" s="486"/>
      <c r="J783" s="486"/>
    </row>
    <row r="784" spans="1:10" ht="18" customHeight="1">
      <c r="A784" s="471" t="s">
        <v>14435</v>
      </c>
      <c r="B784" s="472" t="s">
        <v>14153</v>
      </c>
      <c r="C784" s="471" t="s">
        <v>14154</v>
      </c>
      <c r="D784" s="471" t="s">
        <v>14155</v>
      </c>
      <c r="E784" s="640" t="s">
        <v>14156</v>
      </c>
      <c r="F784" s="640"/>
      <c r="G784" s="473" t="s">
        <v>14157</v>
      </c>
      <c r="H784" s="472" t="s">
        <v>14158</v>
      </c>
      <c r="I784" s="472" t="s">
        <v>14159</v>
      </c>
      <c r="J784" s="472" t="s">
        <v>14160</v>
      </c>
    </row>
    <row r="785" spans="1:10" ht="24" customHeight="1">
      <c r="A785" s="474" t="s">
        <v>14161</v>
      </c>
      <c r="B785" s="475" t="s">
        <v>14436</v>
      </c>
      <c r="C785" s="474" t="s">
        <v>3565</v>
      </c>
      <c r="D785" s="474" t="s">
        <v>3291</v>
      </c>
      <c r="E785" s="642" t="s">
        <v>14432</v>
      </c>
      <c r="F785" s="642"/>
      <c r="G785" s="476" t="s">
        <v>14164</v>
      </c>
      <c r="H785" s="477">
        <v>1</v>
      </c>
      <c r="I785" s="478">
        <v>12.29</v>
      </c>
      <c r="J785" s="478">
        <v>12.29</v>
      </c>
    </row>
    <row r="786" spans="1:10" ht="24" customHeight="1">
      <c r="A786" s="479" t="s">
        <v>14165</v>
      </c>
      <c r="B786" s="480" t="s">
        <v>14169</v>
      </c>
      <c r="C786" s="479" t="s">
        <v>3565</v>
      </c>
      <c r="D786" s="479" t="s">
        <v>3371</v>
      </c>
      <c r="E786" s="641" t="s">
        <v>14167</v>
      </c>
      <c r="F786" s="641"/>
      <c r="G786" s="481" t="s">
        <v>463</v>
      </c>
      <c r="H786" s="482">
        <v>0.15640000000000001</v>
      </c>
      <c r="I786" s="483">
        <v>15.16</v>
      </c>
      <c r="J786" s="483">
        <v>2.37</v>
      </c>
    </row>
    <row r="787" spans="1:10" ht="24" customHeight="1">
      <c r="A787" s="479" t="s">
        <v>14165</v>
      </c>
      <c r="B787" s="480" t="s">
        <v>14433</v>
      </c>
      <c r="C787" s="479" t="s">
        <v>3565</v>
      </c>
      <c r="D787" s="479" t="s">
        <v>3382</v>
      </c>
      <c r="E787" s="641" t="s">
        <v>14167</v>
      </c>
      <c r="F787" s="641"/>
      <c r="G787" s="481" t="s">
        <v>463</v>
      </c>
      <c r="H787" s="482">
        <v>3.9100000000000003E-2</v>
      </c>
      <c r="I787" s="483">
        <v>16.41</v>
      </c>
      <c r="J787" s="483">
        <v>0.64</v>
      </c>
    </row>
    <row r="788" spans="1:10" ht="24" customHeight="1">
      <c r="A788" s="487" t="s">
        <v>14180</v>
      </c>
      <c r="B788" s="488" t="s">
        <v>14437</v>
      </c>
      <c r="C788" s="487" t="s">
        <v>3565</v>
      </c>
      <c r="D788" s="487" t="s">
        <v>6119</v>
      </c>
      <c r="E788" s="638" t="s">
        <v>14182</v>
      </c>
      <c r="F788" s="638"/>
      <c r="G788" s="489" t="s">
        <v>14164</v>
      </c>
      <c r="H788" s="490">
        <v>1</v>
      </c>
      <c r="I788" s="491">
        <v>9.2799999999999994</v>
      </c>
      <c r="J788" s="491">
        <v>9.2799999999999994</v>
      </c>
    </row>
    <row r="789" spans="1:10" ht="25.5">
      <c r="A789" s="484"/>
      <c r="B789" s="484"/>
      <c r="C789" s="484"/>
      <c r="D789" s="484"/>
      <c r="E789" s="484" t="s">
        <v>14171</v>
      </c>
      <c r="F789" s="485">
        <v>1.1201298701298701</v>
      </c>
      <c r="G789" s="484" t="s">
        <v>14172</v>
      </c>
      <c r="H789" s="485">
        <v>0.95</v>
      </c>
      <c r="I789" s="484" t="s">
        <v>14173</v>
      </c>
      <c r="J789" s="485">
        <v>2.0699999999999998</v>
      </c>
    </row>
    <row r="790" spans="1:10" ht="15" thickBot="1">
      <c r="A790" s="484"/>
      <c r="B790" s="484"/>
      <c r="C790" s="484"/>
      <c r="D790" s="484"/>
      <c r="E790" s="484" t="s">
        <v>14174</v>
      </c>
      <c r="F790" s="485">
        <v>3.4</v>
      </c>
      <c r="G790" s="484"/>
      <c r="H790" s="639" t="s">
        <v>14175</v>
      </c>
      <c r="I790" s="639"/>
      <c r="J790" s="485">
        <v>15.69</v>
      </c>
    </row>
    <row r="791" spans="1:10" ht="0.95" customHeight="1" thickTop="1">
      <c r="A791" s="486"/>
      <c r="B791" s="486"/>
      <c r="C791" s="486"/>
      <c r="D791" s="486"/>
      <c r="E791" s="486"/>
      <c r="F791" s="486"/>
      <c r="G791" s="486"/>
      <c r="H791" s="486"/>
      <c r="I791" s="486"/>
      <c r="J791" s="486"/>
    </row>
    <row r="792" spans="1:10" ht="18" customHeight="1">
      <c r="A792" s="471" t="s">
        <v>14438</v>
      </c>
      <c r="B792" s="472" t="s">
        <v>14153</v>
      </c>
      <c r="C792" s="471" t="s">
        <v>14154</v>
      </c>
      <c r="D792" s="471" t="s">
        <v>14155</v>
      </c>
      <c r="E792" s="640" t="s">
        <v>14156</v>
      </c>
      <c r="F792" s="640"/>
      <c r="G792" s="473" t="s">
        <v>14157</v>
      </c>
      <c r="H792" s="472" t="s">
        <v>14158</v>
      </c>
      <c r="I792" s="472" t="s">
        <v>14159</v>
      </c>
      <c r="J792" s="472" t="s">
        <v>14160</v>
      </c>
    </row>
    <row r="793" spans="1:10" ht="24" customHeight="1">
      <c r="A793" s="474" t="s">
        <v>14161</v>
      </c>
      <c r="B793" s="475" t="s">
        <v>14439</v>
      </c>
      <c r="C793" s="474" t="s">
        <v>3565</v>
      </c>
      <c r="D793" s="474" t="s">
        <v>2950</v>
      </c>
      <c r="E793" s="642" t="s">
        <v>14178</v>
      </c>
      <c r="F793" s="642"/>
      <c r="G793" s="476" t="s">
        <v>14164</v>
      </c>
      <c r="H793" s="477">
        <v>1</v>
      </c>
      <c r="I793" s="478">
        <v>22.94</v>
      </c>
      <c r="J793" s="478">
        <v>22.94</v>
      </c>
    </row>
    <row r="794" spans="1:10" ht="24" customHeight="1">
      <c r="A794" s="479" t="s">
        <v>14165</v>
      </c>
      <c r="B794" s="480" t="s">
        <v>14169</v>
      </c>
      <c r="C794" s="479" t="s">
        <v>3565</v>
      </c>
      <c r="D794" s="479" t="s">
        <v>3371</v>
      </c>
      <c r="E794" s="641" t="s">
        <v>14167</v>
      </c>
      <c r="F794" s="641"/>
      <c r="G794" s="481" t="s">
        <v>463</v>
      </c>
      <c r="H794" s="482">
        <v>0.14299999999999999</v>
      </c>
      <c r="I794" s="483">
        <v>15.16</v>
      </c>
      <c r="J794" s="483">
        <v>2.16</v>
      </c>
    </row>
    <row r="795" spans="1:10" ht="24" customHeight="1">
      <c r="A795" s="479" t="s">
        <v>14165</v>
      </c>
      <c r="B795" s="480" t="s">
        <v>14179</v>
      </c>
      <c r="C795" s="479" t="s">
        <v>3565</v>
      </c>
      <c r="D795" s="479" t="s">
        <v>3365</v>
      </c>
      <c r="E795" s="641" t="s">
        <v>14167</v>
      </c>
      <c r="F795" s="641"/>
      <c r="G795" s="481" t="s">
        <v>463</v>
      </c>
      <c r="H795" s="482">
        <v>0.57099999999999995</v>
      </c>
      <c r="I795" s="483">
        <v>19.940000000000001</v>
      </c>
      <c r="J795" s="483">
        <v>11.38</v>
      </c>
    </row>
    <row r="796" spans="1:10" ht="24" customHeight="1">
      <c r="A796" s="487" t="s">
        <v>14180</v>
      </c>
      <c r="B796" s="488" t="s">
        <v>14440</v>
      </c>
      <c r="C796" s="487" t="s">
        <v>3565</v>
      </c>
      <c r="D796" s="487" t="s">
        <v>13907</v>
      </c>
      <c r="E796" s="638" t="s">
        <v>14182</v>
      </c>
      <c r="F796" s="638"/>
      <c r="G796" s="489" t="s">
        <v>53</v>
      </c>
      <c r="H796" s="490">
        <v>0.1</v>
      </c>
      <c r="I796" s="491">
        <v>1.1200000000000001</v>
      </c>
      <c r="J796" s="491">
        <v>0.11</v>
      </c>
    </row>
    <row r="797" spans="1:10" ht="24" customHeight="1">
      <c r="A797" s="487" t="s">
        <v>14180</v>
      </c>
      <c r="B797" s="488" t="s">
        <v>14441</v>
      </c>
      <c r="C797" s="487" t="s">
        <v>3565</v>
      </c>
      <c r="D797" s="487" t="s">
        <v>13928</v>
      </c>
      <c r="E797" s="638" t="s">
        <v>14182</v>
      </c>
      <c r="F797" s="638"/>
      <c r="G797" s="489" t="s">
        <v>134</v>
      </c>
      <c r="H797" s="490">
        <v>1.5518400000000001</v>
      </c>
      <c r="I797" s="491">
        <v>5.99</v>
      </c>
      <c r="J797" s="491">
        <v>9.2899999999999991</v>
      </c>
    </row>
    <row r="798" spans="1:10" ht="25.5">
      <c r="A798" s="484"/>
      <c r="B798" s="484"/>
      <c r="C798" s="484"/>
      <c r="D798" s="484"/>
      <c r="E798" s="484" t="s">
        <v>14171</v>
      </c>
      <c r="F798" s="485">
        <v>5.0919913419913421</v>
      </c>
      <c r="G798" s="484" t="s">
        <v>14172</v>
      </c>
      <c r="H798" s="485">
        <v>4.32</v>
      </c>
      <c r="I798" s="484" t="s">
        <v>14173</v>
      </c>
      <c r="J798" s="485">
        <v>9.41</v>
      </c>
    </row>
    <row r="799" spans="1:10" ht="15" thickBot="1">
      <c r="A799" s="484"/>
      <c r="B799" s="484"/>
      <c r="C799" s="484"/>
      <c r="D799" s="484"/>
      <c r="E799" s="484" t="s">
        <v>14174</v>
      </c>
      <c r="F799" s="485">
        <v>6.35</v>
      </c>
      <c r="G799" s="484"/>
      <c r="H799" s="639" t="s">
        <v>14175</v>
      </c>
      <c r="I799" s="639"/>
      <c r="J799" s="485">
        <v>29.29</v>
      </c>
    </row>
    <row r="800" spans="1:10" ht="0.95" customHeight="1" thickTop="1">
      <c r="A800" s="486"/>
      <c r="B800" s="486"/>
      <c r="C800" s="486"/>
      <c r="D800" s="486"/>
      <c r="E800" s="486"/>
      <c r="F800" s="486"/>
      <c r="G800" s="486"/>
      <c r="H800" s="486"/>
      <c r="I800" s="486"/>
      <c r="J800" s="486"/>
    </row>
    <row r="801" spans="1:10" ht="18" customHeight="1">
      <c r="A801" s="471" t="s">
        <v>14442</v>
      </c>
      <c r="B801" s="472" t="s">
        <v>14153</v>
      </c>
      <c r="C801" s="471" t="s">
        <v>14154</v>
      </c>
      <c r="D801" s="471" t="s">
        <v>14155</v>
      </c>
      <c r="E801" s="640" t="s">
        <v>14156</v>
      </c>
      <c r="F801" s="640"/>
      <c r="G801" s="473" t="s">
        <v>14157</v>
      </c>
      <c r="H801" s="472" t="s">
        <v>14158</v>
      </c>
      <c r="I801" s="472" t="s">
        <v>14159</v>
      </c>
      <c r="J801" s="472" t="s">
        <v>14160</v>
      </c>
    </row>
    <row r="802" spans="1:10" ht="36" customHeight="1">
      <c r="A802" s="474" t="s">
        <v>14161</v>
      </c>
      <c r="B802" s="475" t="s">
        <v>14443</v>
      </c>
      <c r="C802" s="474" t="s">
        <v>3565</v>
      </c>
      <c r="D802" s="474" t="s">
        <v>11768</v>
      </c>
      <c r="E802" s="642" t="s">
        <v>14444</v>
      </c>
      <c r="F802" s="642"/>
      <c r="G802" s="476" t="s">
        <v>14168</v>
      </c>
      <c r="H802" s="477">
        <v>1</v>
      </c>
      <c r="I802" s="478">
        <v>115.04</v>
      </c>
      <c r="J802" s="478">
        <v>115.04</v>
      </c>
    </row>
    <row r="803" spans="1:10" ht="36" customHeight="1">
      <c r="A803" s="479" t="s">
        <v>14165</v>
      </c>
      <c r="B803" s="480" t="s">
        <v>14445</v>
      </c>
      <c r="C803" s="479" t="s">
        <v>3565</v>
      </c>
      <c r="D803" s="479" t="s">
        <v>269</v>
      </c>
      <c r="E803" s="641" t="s">
        <v>14446</v>
      </c>
      <c r="F803" s="641"/>
      <c r="G803" s="481" t="s">
        <v>185</v>
      </c>
      <c r="H803" s="482">
        <v>3.2000000000000001E-2</v>
      </c>
      <c r="I803" s="483">
        <v>10.59</v>
      </c>
      <c r="J803" s="483">
        <v>0.33</v>
      </c>
    </row>
    <row r="804" spans="1:10" ht="36" customHeight="1">
      <c r="A804" s="479" t="s">
        <v>14165</v>
      </c>
      <c r="B804" s="480" t="s">
        <v>14447</v>
      </c>
      <c r="C804" s="479" t="s">
        <v>3565</v>
      </c>
      <c r="D804" s="479" t="s">
        <v>405</v>
      </c>
      <c r="E804" s="641" t="s">
        <v>14446</v>
      </c>
      <c r="F804" s="641"/>
      <c r="G804" s="481" t="s">
        <v>324</v>
      </c>
      <c r="H804" s="482">
        <v>0.03</v>
      </c>
      <c r="I804" s="483">
        <v>0.54</v>
      </c>
      <c r="J804" s="483">
        <v>0.01</v>
      </c>
    </row>
    <row r="805" spans="1:10" ht="24" customHeight="1">
      <c r="A805" s="479" t="s">
        <v>14165</v>
      </c>
      <c r="B805" s="480" t="s">
        <v>14169</v>
      </c>
      <c r="C805" s="479" t="s">
        <v>3565</v>
      </c>
      <c r="D805" s="479" t="s">
        <v>3371</v>
      </c>
      <c r="E805" s="641" t="s">
        <v>14167</v>
      </c>
      <c r="F805" s="641"/>
      <c r="G805" s="481" t="s">
        <v>463</v>
      </c>
      <c r="H805" s="482">
        <v>0.34300000000000003</v>
      </c>
      <c r="I805" s="483">
        <v>15.16</v>
      </c>
      <c r="J805" s="483">
        <v>5.19</v>
      </c>
    </row>
    <row r="806" spans="1:10" ht="24" customHeight="1">
      <c r="A806" s="479" t="s">
        <v>14165</v>
      </c>
      <c r="B806" s="480" t="s">
        <v>14170</v>
      </c>
      <c r="C806" s="479" t="s">
        <v>3565</v>
      </c>
      <c r="D806" s="479" t="s">
        <v>3364</v>
      </c>
      <c r="E806" s="641" t="s">
        <v>14167</v>
      </c>
      <c r="F806" s="641"/>
      <c r="G806" s="481" t="s">
        <v>463</v>
      </c>
      <c r="H806" s="482">
        <v>1.03</v>
      </c>
      <c r="I806" s="483">
        <v>18.86</v>
      </c>
      <c r="J806" s="483">
        <v>19.420000000000002</v>
      </c>
    </row>
    <row r="807" spans="1:10" ht="24" customHeight="1">
      <c r="A807" s="487" t="s">
        <v>14180</v>
      </c>
      <c r="B807" s="488" t="s">
        <v>14448</v>
      </c>
      <c r="C807" s="487" t="s">
        <v>3565</v>
      </c>
      <c r="D807" s="487" t="s">
        <v>7049</v>
      </c>
      <c r="E807" s="638" t="s">
        <v>14182</v>
      </c>
      <c r="F807" s="638"/>
      <c r="G807" s="489" t="s">
        <v>14168</v>
      </c>
      <c r="H807" s="490">
        <v>1.1299999999999999</v>
      </c>
      <c r="I807" s="491">
        <v>79.73</v>
      </c>
      <c r="J807" s="491">
        <v>90.09</v>
      </c>
    </row>
    <row r="808" spans="1:10" ht="25.5">
      <c r="A808" s="484"/>
      <c r="B808" s="484"/>
      <c r="C808" s="484"/>
      <c r="D808" s="484"/>
      <c r="E808" s="484" t="s">
        <v>14171</v>
      </c>
      <c r="F808" s="485">
        <v>9.7023809523809526</v>
      </c>
      <c r="G808" s="484" t="s">
        <v>14172</v>
      </c>
      <c r="H808" s="485">
        <v>8.23</v>
      </c>
      <c r="I808" s="484" t="s">
        <v>14173</v>
      </c>
      <c r="J808" s="485">
        <v>17.93</v>
      </c>
    </row>
    <row r="809" spans="1:10" ht="15" thickBot="1">
      <c r="A809" s="484"/>
      <c r="B809" s="484"/>
      <c r="C809" s="484"/>
      <c r="D809" s="484"/>
      <c r="E809" s="484" t="s">
        <v>14174</v>
      </c>
      <c r="F809" s="485">
        <v>31.86</v>
      </c>
      <c r="G809" s="484"/>
      <c r="H809" s="639" t="s">
        <v>14175</v>
      </c>
      <c r="I809" s="639"/>
      <c r="J809" s="485">
        <v>146.9</v>
      </c>
    </row>
    <row r="810" spans="1:10" ht="0.95" customHeight="1" thickTop="1">
      <c r="A810" s="486"/>
      <c r="B810" s="486"/>
      <c r="C810" s="486"/>
      <c r="D810" s="486"/>
      <c r="E810" s="486"/>
      <c r="F810" s="486"/>
      <c r="G810" s="486"/>
      <c r="H810" s="486"/>
      <c r="I810" s="486"/>
      <c r="J810" s="486"/>
    </row>
    <row r="811" spans="1:10" ht="18" customHeight="1">
      <c r="A811" s="471" t="s">
        <v>14449</v>
      </c>
      <c r="B811" s="472" t="s">
        <v>14153</v>
      </c>
      <c r="C811" s="471" t="s">
        <v>14154</v>
      </c>
      <c r="D811" s="471" t="s">
        <v>14155</v>
      </c>
      <c r="E811" s="640" t="s">
        <v>14156</v>
      </c>
      <c r="F811" s="640"/>
      <c r="G811" s="473" t="s">
        <v>14157</v>
      </c>
      <c r="H811" s="472" t="s">
        <v>14158</v>
      </c>
      <c r="I811" s="472" t="s">
        <v>14159</v>
      </c>
      <c r="J811" s="472" t="s">
        <v>14160</v>
      </c>
    </row>
    <row r="812" spans="1:10" ht="24" customHeight="1">
      <c r="A812" s="474" t="s">
        <v>14161</v>
      </c>
      <c r="B812" s="475" t="s">
        <v>14450</v>
      </c>
      <c r="C812" s="474" t="s">
        <v>3565</v>
      </c>
      <c r="D812" s="474" t="s">
        <v>2763</v>
      </c>
      <c r="E812" s="642" t="s">
        <v>14451</v>
      </c>
      <c r="F812" s="642"/>
      <c r="G812" s="476" t="s">
        <v>14168</v>
      </c>
      <c r="H812" s="477">
        <v>1</v>
      </c>
      <c r="I812" s="478">
        <v>64.27</v>
      </c>
      <c r="J812" s="478">
        <v>64.27</v>
      </c>
    </row>
    <row r="813" spans="1:10" ht="60" customHeight="1">
      <c r="A813" s="479" t="s">
        <v>14165</v>
      </c>
      <c r="B813" s="480" t="s">
        <v>14452</v>
      </c>
      <c r="C813" s="479" t="s">
        <v>3565</v>
      </c>
      <c r="D813" s="479" t="s">
        <v>207</v>
      </c>
      <c r="E813" s="641" t="s">
        <v>14446</v>
      </c>
      <c r="F813" s="641"/>
      <c r="G813" s="481" t="s">
        <v>185</v>
      </c>
      <c r="H813" s="482">
        <v>6.0000000000000001E-3</v>
      </c>
      <c r="I813" s="483">
        <v>272.87</v>
      </c>
      <c r="J813" s="483">
        <v>1.63</v>
      </c>
    </row>
    <row r="814" spans="1:10" ht="36" customHeight="1">
      <c r="A814" s="479" t="s">
        <v>14165</v>
      </c>
      <c r="B814" s="480" t="s">
        <v>14453</v>
      </c>
      <c r="C814" s="479" t="s">
        <v>3565</v>
      </c>
      <c r="D814" s="479" t="s">
        <v>272</v>
      </c>
      <c r="E814" s="641" t="s">
        <v>14446</v>
      </c>
      <c r="F814" s="641"/>
      <c r="G814" s="481" t="s">
        <v>185</v>
      </c>
      <c r="H814" s="482">
        <v>0.27400000000000002</v>
      </c>
      <c r="I814" s="483">
        <v>22.83</v>
      </c>
      <c r="J814" s="483">
        <v>6.25</v>
      </c>
    </row>
    <row r="815" spans="1:10" ht="60" customHeight="1">
      <c r="A815" s="479" t="s">
        <v>14165</v>
      </c>
      <c r="B815" s="480" t="s">
        <v>14454</v>
      </c>
      <c r="C815" s="479" t="s">
        <v>3565</v>
      </c>
      <c r="D815" s="479" t="s">
        <v>345</v>
      </c>
      <c r="E815" s="641" t="s">
        <v>14446</v>
      </c>
      <c r="F815" s="641"/>
      <c r="G815" s="481" t="s">
        <v>324</v>
      </c>
      <c r="H815" s="482">
        <v>3.0000000000000001E-3</v>
      </c>
      <c r="I815" s="483">
        <v>45.1</v>
      </c>
      <c r="J815" s="483">
        <v>0.13</v>
      </c>
    </row>
    <row r="816" spans="1:10" ht="36" customHeight="1">
      <c r="A816" s="479" t="s">
        <v>14165</v>
      </c>
      <c r="B816" s="480" t="s">
        <v>14455</v>
      </c>
      <c r="C816" s="479" t="s">
        <v>3565</v>
      </c>
      <c r="D816" s="479" t="s">
        <v>410</v>
      </c>
      <c r="E816" s="641" t="s">
        <v>14446</v>
      </c>
      <c r="F816" s="641"/>
      <c r="G816" s="481" t="s">
        <v>324</v>
      </c>
      <c r="H816" s="482">
        <v>0.254</v>
      </c>
      <c r="I816" s="483">
        <v>15.18</v>
      </c>
      <c r="J816" s="483">
        <v>3.85</v>
      </c>
    </row>
    <row r="817" spans="1:10" ht="24" customHeight="1">
      <c r="A817" s="479" t="s">
        <v>14165</v>
      </c>
      <c r="B817" s="480" t="s">
        <v>14169</v>
      </c>
      <c r="C817" s="479" t="s">
        <v>3565</v>
      </c>
      <c r="D817" s="479" t="s">
        <v>3371</v>
      </c>
      <c r="E817" s="641" t="s">
        <v>14167</v>
      </c>
      <c r="F817" s="641"/>
      <c r="G817" s="481" t="s">
        <v>463</v>
      </c>
      <c r="H817" s="482">
        <v>0.65900000000000003</v>
      </c>
      <c r="I817" s="483">
        <v>15.16</v>
      </c>
      <c r="J817" s="483">
        <v>9.99</v>
      </c>
    </row>
    <row r="818" spans="1:10" ht="24" customHeight="1">
      <c r="A818" s="487" t="s">
        <v>14180</v>
      </c>
      <c r="B818" s="488" t="s">
        <v>14456</v>
      </c>
      <c r="C818" s="487" t="s">
        <v>3565</v>
      </c>
      <c r="D818" s="487" t="s">
        <v>4510</v>
      </c>
      <c r="E818" s="638" t="s">
        <v>14182</v>
      </c>
      <c r="F818" s="638"/>
      <c r="G818" s="489" t="s">
        <v>14168</v>
      </c>
      <c r="H818" s="490">
        <v>1.25</v>
      </c>
      <c r="I818" s="491">
        <v>33.94</v>
      </c>
      <c r="J818" s="491">
        <v>42.42</v>
      </c>
    </row>
    <row r="819" spans="1:10" ht="25.5">
      <c r="A819" s="484"/>
      <c r="B819" s="484"/>
      <c r="C819" s="484"/>
      <c r="D819" s="484"/>
      <c r="E819" s="484" t="s">
        <v>14171</v>
      </c>
      <c r="F819" s="485">
        <v>6.7532467532467528</v>
      </c>
      <c r="G819" s="484" t="s">
        <v>14172</v>
      </c>
      <c r="H819" s="485">
        <v>5.73</v>
      </c>
      <c r="I819" s="484" t="s">
        <v>14173</v>
      </c>
      <c r="J819" s="485">
        <v>12.48</v>
      </c>
    </row>
    <row r="820" spans="1:10" ht="15" thickBot="1">
      <c r="A820" s="484"/>
      <c r="B820" s="484"/>
      <c r="C820" s="484"/>
      <c r="D820" s="484"/>
      <c r="E820" s="484" t="s">
        <v>14174</v>
      </c>
      <c r="F820" s="485">
        <v>17.8</v>
      </c>
      <c r="G820" s="484"/>
      <c r="H820" s="639" t="s">
        <v>14175</v>
      </c>
      <c r="I820" s="639"/>
      <c r="J820" s="485">
        <v>82.07</v>
      </c>
    </row>
    <row r="821" spans="1:10" ht="0.95" customHeight="1" thickTop="1">
      <c r="A821" s="486"/>
      <c r="B821" s="486"/>
      <c r="C821" s="486"/>
      <c r="D821" s="486"/>
      <c r="E821" s="486"/>
      <c r="F821" s="486"/>
      <c r="G821" s="486"/>
      <c r="H821" s="486"/>
      <c r="I821" s="486"/>
      <c r="J821" s="486"/>
    </row>
    <row r="822" spans="1:10" ht="18" customHeight="1">
      <c r="A822" s="471" t="s">
        <v>14457</v>
      </c>
      <c r="B822" s="472" t="s">
        <v>14153</v>
      </c>
      <c r="C822" s="471" t="s">
        <v>14154</v>
      </c>
      <c r="D822" s="471" t="s">
        <v>14155</v>
      </c>
      <c r="E822" s="640" t="s">
        <v>14156</v>
      </c>
      <c r="F822" s="640"/>
      <c r="G822" s="473" t="s">
        <v>14157</v>
      </c>
      <c r="H822" s="472" t="s">
        <v>14158</v>
      </c>
      <c r="I822" s="472" t="s">
        <v>14159</v>
      </c>
      <c r="J822" s="472" t="s">
        <v>14160</v>
      </c>
    </row>
    <row r="823" spans="1:10" ht="36" customHeight="1">
      <c r="A823" s="474" t="s">
        <v>14161</v>
      </c>
      <c r="B823" s="475" t="s">
        <v>14458</v>
      </c>
      <c r="C823" s="474" t="s">
        <v>3565</v>
      </c>
      <c r="D823" s="474" t="s">
        <v>2974</v>
      </c>
      <c r="E823" s="642" t="s">
        <v>14188</v>
      </c>
      <c r="F823" s="642"/>
      <c r="G823" s="476" t="s">
        <v>14168</v>
      </c>
      <c r="H823" s="477">
        <v>1</v>
      </c>
      <c r="I823" s="478">
        <v>710.16</v>
      </c>
      <c r="J823" s="478">
        <v>710.16</v>
      </c>
    </row>
    <row r="824" spans="1:10" ht="24" customHeight="1">
      <c r="A824" s="479" t="s">
        <v>14165</v>
      </c>
      <c r="B824" s="480" t="s">
        <v>14169</v>
      </c>
      <c r="C824" s="479" t="s">
        <v>3565</v>
      </c>
      <c r="D824" s="479" t="s">
        <v>3371</v>
      </c>
      <c r="E824" s="641" t="s">
        <v>14167</v>
      </c>
      <c r="F824" s="641"/>
      <c r="G824" s="481" t="s">
        <v>463</v>
      </c>
      <c r="H824" s="482">
        <v>2.516</v>
      </c>
      <c r="I824" s="483">
        <v>15.16</v>
      </c>
      <c r="J824" s="483">
        <v>38.14</v>
      </c>
    </row>
    <row r="825" spans="1:10" ht="24" customHeight="1">
      <c r="A825" s="479" t="s">
        <v>14165</v>
      </c>
      <c r="B825" s="480" t="s">
        <v>14170</v>
      </c>
      <c r="C825" s="479" t="s">
        <v>3565</v>
      </c>
      <c r="D825" s="479" t="s">
        <v>3364</v>
      </c>
      <c r="E825" s="641" t="s">
        <v>14167</v>
      </c>
      <c r="F825" s="641"/>
      <c r="G825" s="481" t="s">
        <v>463</v>
      </c>
      <c r="H825" s="482">
        <v>0.26</v>
      </c>
      <c r="I825" s="483">
        <v>18.86</v>
      </c>
      <c r="J825" s="483">
        <v>4.9000000000000004</v>
      </c>
    </row>
    <row r="826" spans="1:10" ht="24" customHeight="1">
      <c r="A826" s="479" t="s">
        <v>14165</v>
      </c>
      <c r="B826" s="480" t="s">
        <v>14459</v>
      </c>
      <c r="C826" s="479" t="s">
        <v>3565</v>
      </c>
      <c r="D826" s="479" t="s">
        <v>3325</v>
      </c>
      <c r="E826" s="641" t="s">
        <v>14167</v>
      </c>
      <c r="F826" s="641"/>
      <c r="G826" s="481" t="s">
        <v>463</v>
      </c>
      <c r="H826" s="482">
        <v>2.2559999999999998</v>
      </c>
      <c r="I826" s="483">
        <v>18.63</v>
      </c>
      <c r="J826" s="483">
        <v>42.02</v>
      </c>
    </row>
    <row r="827" spans="1:10" ht="36" customHeight="1">
      <c r="A827" s="487" t="s">
        <v>14180</v>
      </c>
      <c r="B827" s="488" t="s">
        <v>14460</v>
      </c>
      <c r="C827" s="487" t="s">
        <v>3565</v>
      </c>
      <c r="D827" s="487" t="s">
        <v>5219</v>
      </c>
      <c r="E827" s="638" t="s">
        <v>14182</v>
      </c>
      <c r="F827" s="638"/>
      <c r="G827" s="489" t="s">
        <v>14168</v>
      </c>
      <c r="H827" s="490">
        <v>1.2130000000000001</v>
      </c>
      <c r="I827" s="491">
        <v>495</v>
      </c>
      <c r="J827" s="491">
        <v>600.42999999999995</v>
      </c>
    </row>
    <row r="828" spans="1:10" ht="24" customHeight="1">
      <c r="A828" s="487" t="s">
        <v>14180</v>
      </c>
      <c r="B828" s="488" t="s">
        <v>14461</v>
      </c>
      <c r="C828" s="487" t="s">
        <v>3565</v>
      </c>
      <c r="D828" s="487" t="s">
        <v>8465</v>
      </c>
      <c r="E828" s="638" t="s">
        <v>14182</v>
      </c>
      <c r="F828" s="638"/>
      <c r="G828" s="489" t="s">
        <v>1</v>
      </c>
      <c r="H828" s="490">
        <v>2</v>
      </c>
      <c r="I828" s="491">
        <v>3.16</v>
      </c>
      <c r="J828" s="491">
        <v>6.32</v>
      </c>
    </row>
    <row r="829" spans="1:10" ht="24" customHeight="1">
      <c r="A829" s="487" t="s">
        <v>14180</v>
      </c>
      <c r="B829" s="488" t="s">
        <v>14462</v>
      </c>
      <c r="C829" s="487" t="s">
        <v>3565</v>
      </c>
      <c r="D829" s="487" t="s">
        <v>11593</v>
      </c>
      <c r="E829" s="638" t="s">
        <v>14182</v>
      </c>
      <c r="F829" s="638"/>
      <c r="G829" s="489" t="s">
        <v>1</v>
      </c>
      <c r="H829" s="490">
        <v>2.5</v>
      </c>
      <c r="I829" s="491">
        <v>7.34</v>
      </c>
      <c r="J829" s="491">
        <v>18.350000000000001</v>
      </c>
    </row>
    <row r="830" spans="1:10" ht="25.5">
      <c r="A830" s="484"/>
      <c r="B830" s="484"/>
      <c r="C830" s="484"/>
      <c r="D830" s="484"/>
      <c r="E830" s="484" t="s">
        <v>14171</v>
      </c>
      <c r="F830" s="485">
        <v>32.992424242424242</v>
      </c>
      <c r="G830" s="484" t="s">
        <v>14172</v>
      </c>
      <c r="H830" s="485">
        <v>27.98</v>
      </c>
      <c r="I830" s="484" t="s">
        <v>14173</v>
      </c>
      <c r="J830" s="485">
        <v>60.97</v>
      </c>
    </row>
    <row r="831" spans="1:10" ht="15" thickBot="1">
      <c r="A831" s="484"/>
      <c r="B831" s="484"/>
      <c r="C831" s="484"/>
      <c r="D831" s="484"/>
      <c r="E831" s="484" t="s">
        <v>14174</v>
      </c>
      <c r="F831" s="485">
        <v>196.71</v>
      </c>
      <c r="G831" s="484"/>
      <c r="H831" s="639" t="s">
        <v>14175</v>
      </c>
      <c r="I831" s="639"/>
      <c r="J831" s="485">
        <v>906.87</v>
      </c>
    </row>
    <row r="832" spans="1:10" ht="0.95" customHeight="1" thickTop="1">
      <c r="A832" s="486"/>
      <c r="B832" s="486"/>
      <c r="C832" s="486"/>
      <c r="D832" s="486"/>
      <c r="E832" s="486"/>
      <c r="F832" s="486"/>
      <c r="G832" s="486"/>
      <c r="H832" s="486"/>
      <c r="I832" s="486"/>
      <c r="J832" s="486"/>
    </row>
    <row r="833" spans="1:10" ht="18" customHeight="1">
      <c r="A833" s="471" t="s">
        <v>14463</v>
      </c>
      <c r="B833" s="472" t="s">
        <v>14153</v>
      </c>
      <c r="C833" s="471" t="s">
        <v>14154</v>
      </c>
      <c r="D833" s="471" t="s">
        <v>14155</v>
      </c>
      <c r="E833" s="640" t="s">
        <v>14156</v>
      </c>
      <c r="F833" s="640"/>
      <c r="G833" s="473" t="s">
        <v>14157</v>
      </c>
      <c r="H833" s="472" t="s">
        <v>14158</v>
      </c>
      <c r="I833" s="472" t="s">
        <v>14159</v>
      </c>
      <c r="J833" s="472" t="s">
        <v>14160</v>
      </c>
    </row>
    <row r="834" spans="1:10" ht="36" customHeight="1">
      <c r="A834" s="474" t="s">
        <v>14161</v>
      </c>
      <c r="B834" s="475" t="s">
        <v>14464</v>
      </c>
      <c r="C834" s="474" t="s">
        <v>3565</v>
      </c>
      <c r="D834" s="474" t="s">
        <v>13599</v>
      </c>
      <c r="E834" s="642" t="s">
        <v>14178</v>
      </c>
      <c r="F834" s="642"/>
      <c r="G834" s="476" t="s">
        <v>14164</v>
      </c>
      <c r="H834" s="477">
        <v>1</v>
      </c>
      <c r="I834" s="478">
        <v>14.27</v>
      </c>
      <c r="J834" s="478">
        <v>14.27</v>
      </c>
    </row>
    <row r="835" spans="1:10" ht="24" customHeight="1">
      <c r="A835" s="479" t="s">
        <v>14165</v>
      </c>
      <c r="B835" s="480" t="s">
        <v>14169</v>
      </c>
      <c r="C835" s="479" t="s">
        <v>3565</v>
      </c>
      <c r="D835" s="479" t="s">
        <v>3371</v>
      </c>
      <c r="E835" s="641" t="s">
        <v>14167</v>
      </c>
      <c r="F835" s="641"/>
      <c r="G835" s="481" t="s">
        <v>463</v>
      </c>
      <c r="H835" s="482">
        <v>0.115</v>
      </c>
      <c r="I835" s="483">
        <v>15.16</v>
      </c>
      <c r="J835" s="483">
        <v>1.74</v>
      </c>
    </row>
    <row r="836" spans="1:10" ht="24" customHeight="1">
      <c r="A836" s="479" t="s">
        <v>14165</v>
      </c>
      <c r="B836" s="480" t="s">
        <v>14179</v>
      </c>
      <c r="C836" s="479" t="s">
        <v>3565</v>
      </c>
      <c r="D836" s="479" t="s">
        <v>3365</v>
      </c>
      <c r="E836" s="641" t="s">
        <v>14167</v>
      </c>
      <c r="F836" s="641"/>
      <c r="G836" s="481" t="s">
        <v>463</v>
      </c>
      <c r="H836" s="482">
        <v>0.27500000000000002</v>
      </c>
      <c r="I836" s="483">
        <v>19.940000000000001</v>
      </c>
      <c r="J836" s="483">
        <v>5.48</v>
      </c>
    </row>
    <row r="837" spans="1:10" ht="24" customHeight="1">
      <c r="A837" s="487" t="s">
        <v>14180</v>
      </c>
      <c r="B837" s="488" t="s">
        <v>14183</v>
      </c>
      <c r="C837" s="487" t="s">
        <v>3565</v>
      </c>
      <c r="D837" s="487" t="s">
        <v>6013</v>
      </c>
      <c r="E837" s="638" t="s">
        <v>14182</v>
      </c>
      <c r="F837" s="638"/>
      <c r="G837" s="489" t="s">
        <v>53</v>
      </c>
      <c r="H837" s="490">
        <v>0.01</v>
      </c>
      <c r="I837" s="491">
        <v>9</v>
      </c>
      <c r="J837" s="491">
        <v>0.09</v>
      </c>
    </row>
    <row r="838" spans="1:10" ht="24" customHeight="1">
      <c r="A838" s="487" t="s">
        <v>14180</v>
      </c>
      <c r="B838" s="488" t="s">
        <v>14465</v>
      </c>
      <c r="C838" s="487" t="s">
        <v>3565</v>
      </c>
      <c r="D838" s="487" t="s">
        <v>14063</v>
      </c>
      <c r="E838" s="638" t="s">
        <v>14182</v>
      </c>
      <c r="F838" s="638"/>
      <c r="G838" s="489" t="s">
        <v>3202</v>
      </c>
      <c r="H838" s="490">
        <v>0.16</v>
      </c>
      <c r="I838" s="491">
        <v>4.28</v>
      </c>
      <c r="J838" s="491">
        <v>0.68</v>
      </c>
    </row>
    <row r="839" spans="1:10" ht="24" customHeight="1">
      <c r="A839" s="487" t="s">
        <v>14180</v>
      </c>
      <c r="B839" s="488" t="s">
        <v>14466</v>
      </c>
      <c r="C839" s="487" t="s">
        <v>3565</v>
      </c>
      <c r="D839" s="487" t="s">
        <v>7860</v>
      </c>
      <c r="E839" s="638" t="s">
        <v>14182</v>
      </c>
      <c r="F839" s="638"/>
      <c r="G839" s="489" t="s">
        <v>3202</v>
      </c>
      <c r="H839" s="490">
        <v>0.42699999999999999</v>
      </c>
      <c r="I839" s="491">
        <v>14.72</v>
      </c>
      <c r="J839" s="491">
        <v>6.28</v>
      </c>
    </row>
    <row r="840" spans="1:10" ht="25.5">
      <c r="A840" s="484"/>
      <c r="B840" s="484"/>
      <c r="C840" s="484"/>
      <c r="D840" s="484"/>
      <c r="E840" s="484" t="s">
        <v>14171</v>
      </c>
      <c r="F840" s="485">
        <v>2.7056277056277058</v>
      </c>
      <c r="G840" s="484" t="s">
        <v>14172</v>
      </c>
      <c r="H840" s="485">
        <v>2.29</v>
      </c>
      <c r="I840" s="484" t="s">
        <v>14173</v>
      </c>
      <c r="J840" s="485">
        <v>5</v>
      </c>
    </row>
    <row r="841" spans="1:10" ht="15" thickBot="1">
      <c r="A841" s="484"/>
      <c r="B841" s="484"/>
      <c r="C841" s="484"/>
      <c r="D841" s="484"/>
      <c r="E841" s="484" t="s">
        <v>14174</v>
      </c>
      <c r="F841" s="485">
        <v>3.95</v>
      </c>
      <c r="G841" s="484"/>
      <c r="H841" s="639" t="s">
        <v>14175</v>
      </c>
      <c r="I841" s="639"/>
      <c r="J841" s="485">
        <v>18.22</v>
      </c>
    </row>
    <row r="842" spans="1:10" ht="0.95" customHeight="1" thickTop="1">
      <c r="A842" s="486"/>
      <c r="B842" s="486"/>
      <c r="C842" s="486"/>
      <c r="D842" s="486"/>
      <c r="E842" s="486"/>
      <c r="F842" s="486"/>
      <c r="G842" s="486"/>
      <c r="H842" s="486"/>
      <c r="I842" s="486"/>
      <c r="J842" s="486"/>
    </row>
    <row r="843" spans="1:10" ht="18" customHeight="1">
      <c r="A843" s="471" t="s">
        <v>14467</v>
      </c>
      <c r="B843" s="472" t="s">
        <v>14153</v>
      </c>
      <c r="C843" s="471" t="s">
        <v>14154</v>
      </c>
      <c r="D843" s="471" t="s">
        <v>14155</v>
      </c>
      <c r="E843" s="640" t="s">
        <v>14156</v>
      </c>
      <c r="F843" s="640"/>
      <c r="G843" s="473" t="s">
        <v>14157</v>
      </c>
      <c r="H843" s="472" t="s">
        <v>14158</v>
      </c>
      <c r="I843" s="472" t="s">
        <v>14159</v>
      </c>
      <c r="J843" s="472" t="s">
        <v>14160</v>
      </c>
    </row>
    <row r="844" spans="1:10" ht="36" customHeight="1">
      <c r="A844" s="474" t="s">
        <v>14161</v>
      </c>
      <c r="B844" s="475" t="s">
        <v>14468</v>
      </c>
      <c r="C844" s="474" t="s">
        <v>3565</v>
      </c>
      <c r="D844" s="474" t="s">
        <v>13364</v>
      </c>
      <c r="E844" s="642" t="s">
        <v>14203</v>
      </c>
      <c r="F844" s="642"/>
      <c r="G844" s="476" t="s">
        <v>53</v>
      </c>
      <c r="H844" s="477">
        <v>1</v>
      </c>
      <c r="I844" s="478">
        <v>189.07</v>
      </c>
      <c r="J844" s="478">
        <v>189.07</v>
      </c>
    </row>
    <row r="845" spans="1:10" ht="24" customHeight="1">
      <c r="A845" s="479" t="s">
        <v>14165</v>
      </c>
      <c r="B845" s="480" t="s">
        <v>14204</v>
      </c>
      <c r="C845" s="479" t="s">
        <v>3565</v>
      </c>
      <c r="D845" s="479" t="s">
        <v>3330</v>
      </c>
      <c r="E845" s="641" t="s">
        <v>14167</v>
      </c>
      <c r="F845" s="641"/>
      <c r="G845" s="481" t="s">
        <v>463</v>
      </c>
      <c r="H845" s="482">
        <v>0.92490000000000006</v>
      </c>
      <c r="I845" s="483">
        <v>18.72</v>
      </c>
      <c r="J845" s="483">
        <v>17.309999999999999</v>
      </c>
    </row>
    <row r="846" spans="1:10" ht="24" customHeight="1">
      <c r="A846" s="479" t="s">
        <v>14165</v>
      </c>
      <c r="B846" s="480" t="s">
        <v>14205</v>
      </c>
      <c r="C846" s="479" t="s">
        <v>3565</v>
      </c>
      <c r="D846" s="479" t="s">
        <v>3313</v>
      </c>
      <c r="E846" s="641" t="s">
        <v>14167</v>
      </c>
      <c r="F846" s="641"/>
      <c r="G846" s="481" t="s">
        <v>463</v>
      </c>
      <c r="H846" s="482">
        <v>0.92490000000000006</v>
      </c>
      <c r="I846" s="483">
        <v>14.52</v>
      </c>
      <c r="J846" s="483">
        <v>13.42</v>
      </c>
    </row>
    <row r="847" spans="1:10" ht="24" customHeight="1">
      <c r="A847" s="487" t="s">
        <v>14180</v>
      </c>
      <c r="B847" s="488" t="s">
        <v>14308</v>
      </c>
      <c r="C847" s="487" t="s">
        <v>3565</v>
      </c>
      <c r="D847" s="487" t="s">
        <v>6026</v>
      </c>
      <c r="E847" s="638" t="s">
        <v>14182</v>
      </c>
      <c r="F847" s="638"/>
      <c r="G847" s="489" t="s">
        <v>53</v>
      </c>
      <c r="H847" s="490">
        <v>1.9199999999999998E-2</v>
      </c>
      <c r="I847" s="491">
        <v>18.440000000000001</v>
      </c>
      <c r="J847" s="491">
        <v>0.35</v>
      </c>
    </row>
    <row r="848" spans="1:10" ht="24" customHeight="1">
      <c r="A848" s="487" t="s">
        <v>14180</v>
      </c>
      <c r="B848" s="488" t="s">
        <v>14469</v>
      </c>
      <c r="C848" s="487" t="s">
        <v>3565</v>
      </c>
      <c r="D848" s="487" t="s">
        <v>8211</v>
      </c>
      <c r="E848" s="638" t="s">
        <v>14182</v>
      </c>
      <c r="F848" s="638"/>
      <c r="G848" s="489" t="s">
        <v>53</v>
      </c>
      <c r="H848" s="490">
        <v>1</v>
      </c>
      <c r="I848" s="491">
        <v>157.99</v>
      </c>
      <c r="J848" s="491">
        <v>157.99</v>
      </c>
    </row>
    <row r="849" spans="1:10" ht="25.5">
      <c r="A849" s="484"/>
      <c r="B849" s="484"/>
      <c r="C849" s="484"/>
      <c r="D849" s="484"/>
      <c r="E849" s="484" t="s">
        <v>14171</v>
      </c>
      <c r="F849" s="485">
        <v>12.294372294372295</v>
      </c>
      <c r="G849" s="484" t="s">
        <v>14172</v>
      </c>
      <c r="H849" s="485">
        <v>10.43</v>
      </c>
      <c r="I849" s="484" t="s">
        <v>14173</v>
      </c>
      <c r="J849" s="485">
        <v>22.72</v>
      </c>
    </row>
    <row r="850" spans="1:10" ht="15" thickBot="1">
      <c r="A850" s="484"/>
      <c r="B850" s="484"/>
      <c r="C850" s="484"/>
      <c r="D850" s="484"/>
      <c r="E850" s="484" t="s">
        <v>14174</v>
      </c>
      <c r="F850" s="485">
        <v>52.37</v>
      </c>
      <c r="G850" s="484"/>
      <c r="H850" s="639" t="s">
        <v>14175</v>
      </c>
      <c r="I850" s="639"/>
      <c r="J850" s="485">
        <v>241.44</v>
      </c>
    </row>
    <row r="851" spans="1:10" ht="0.95" customHeight="1" thickTop="1">
      <c r="A851" s="486"/>
      <c r="B851" s="486"/>
      <c r="C851" s="486"/>
      <c r="D851" s="486"/>
      <c r="E851" s="486"/>
      <c r="F851" s="486"/>
      <c r="G851" s="486"/>
      <c r="H851" s="486"/>
      <c r="I851" s="486"/>
      <c r="J851" s="486"/>
    </row>
    <row r="852" spans="1:10" ht="18" customHeight="1">
      <c r="A852" s="471" t="s">
        <v>14470</v>
      </c>
      <c r="B852" s="472" t="s">
        <v>14153</v>
      </c>
      <c r="C852" s="471" t="s">
        <v>14154</v>
      </c>
      <c r="D852" s="471" t="s">
        <v>14155</v>
      </c>
      <c r="E852" s="640" t="s">
        <v>14156</v>
      </c>
      <c r="F852" s="640"/>
      <c r="G852" s="473" t="s">
        <v>14157</v>
      </c>
      <c r="H852" s="472" t="s">
        <v>14158</v>
      </c>
      <c r="I852" s="472" t="s">
        <v>14159</v>
      </c>
      <c r="J852" s="472" t="s">
        <v>14160</v>
      </c>
    </row>
    <row r="853" spans="1:10" ht="36" customHeight="1">
      <c r="A853" s="474" t="s">
        <v>14161</v>
      </c>
      <c r="B853" s="475" t="s">
        <v>14471</v>
      </c>
      <c r="C853" s="474" t="s">
        <v>3565</v>
      </c>
      <c r="D853" s="474" t="s">
        <v>10526</v>
      </c>
      <c r="E853" s="642" t="s">
        <v>14472</v>
      </c>
      <c r="F853" s="642"/>
      <c r="G853" s="476" t="s">
        <v>53</v>
      </c>
      <c r="H853" s="477">
        <v>1</v>
      </c>
      <c r="I853" s="478">
        <v>413.82</v>
      </c>
      <c r="J853" s="478">
        <v>413.82</v>
      </c>
    </row>
    <row r="854" spans="1:10" ht="24" customHeight="1">
      <c r="A854" s="479" t="s">
        <v>14165</v>
      </c>
      <c r="B854" s="480" t="s">
        <v>14473</v>
      </c>
      <c r="C854" s="479" t="s">
        <v>3565</v>
      </c>
      <c r="D854" s="479" t="s">
        <v>3312</v>
      </c>
      <c r="E854" s="641" t="s">
        <v>14167</v>
      </c>
      <c r="F854" s="641"/>
      <c r="G854" s="481" t="s">
        <v>463</v>
      </c>
      <c r="H854" s="482">
        <v>1.3231999999999999</v>
      </c>
      <c r="I854" s="483">
        <v>15.19</v>
      </c>
      <c r="J854" s="483">
        <v>20.09</v>
      </c>
    </row>
    <row r="855" spans="1:10" ht="24" customHeight="1">
      <c r="A855" s="479" t="s">
        <v>14165</v>
      </c>
      <c r="B855" s="480" t="s">
        <v>14474</v>
      </c>
      <c r="C855" s="479" t="s">
        <v>3565</v>
      </c>
      <c r="D855" s="479" t="s">
        <v>3327</v>
      </c>
      <c r="E855" s="641" t="s">
        <v>14167</v>
      </c>
      <c r="F855" s="641"/>
      <c r="G855" s="481" t="s">
        <v>463</v>
      </c>
      <c r="H855" s="482">
        <v>1.3231999999999999</v>
      </c>
      <c r="I855" s="483">
        <v>19.53</v>
      </c>
      <c r="J855" s="483">
        <v>25.84</v>
      </c>
    </row>
    <row r="856" spans="1:10" ht="24" customHeight="1">
      <c r="A856" s="487" t="s">
        <v>14180</v>
      </c>
      <c r="B856" s="488" t="s">
        <v>14475</v>
      </c>
      <c r="C856" s="487" t="s">
        <v>3565</v>
      </c>
      <c r="D856" s="487" t="s">
        <v>5719</v>
      </c>
      <c r="E856" s="638" t="s">
        <v>14182</v>
      </c>
      <c r="F856" s="638"/>
      <c r="G856" s="489" t="s">
        <v>53</v>
      </c>
      <c r="H856" s="490">
        <v>1</v>
      </c>
      <c r="I856" s="491">
        <v>354.63</v>
      </c>
      <c r="J856" s="491">
        <v>354.63</v>
      </c>
    </row>
    <row r="857" spans="1:10" ht="36" customHeight="1">
      <c r="A857" s="487" t="s">
        <v>14180</v>
      </c>
      <c r="B857" s="488" t="s">
        <v>14476</v>
      </c>
      <c r="C857" s="487" t="s">
        <v>3565</v>
      </c>
      <c r="D857" s="487" t="s">
        <v>7828</v>
      </c>
      <c r="E857" s="638" t="s">
        <v>14182</v>
      </c>
      <c r="F857" s="638"/>
      <c r="G857" s="489" t="s">
        <v>53</v>
      </c>
      <c r="H857" s="490">
        <v>3</v>
      </c>
      <c r="I857" s="491">
        <v>4.42</v>
      </c>
      <c r="J857" s="491">
        <v>13.26</v>
      </c>
    </row>
    <row r="858" spans="1:10" ht="25.5">
      <c r="A858" s="484"/>
      <c r="B858" s="484"/>
      <c r="C858" s="484"/>
      <c r="D858" s="484"/>
      <c r="E858" s="484" t="s">
        <v>14171</v>
      </c>
      <c r="F858" s="485">
        <v>17.808441558441558</v>
      </c>
      <c r="G858" s="484" t="s">
        <v>14172</v>
      </c>
      <c r="H858" s="485">
        <v>15.1</v>
      </c>
      <c r="I858" s="484" t="s">
        <v>14173</v>
      </c>
      <c r="J858" s="485">
        <v>32.909999999999997</v>
      </c>
    </row>
    <row r="859" spans="1:10" ht="15" thickBot="1">
      <c r="A859" s="484"/>
      <c r="B859" s="484"/>
      <c r="C859" s="484"/>
      <c r="D859" s="484"/>
      <c r="E859" s="484" t="s">
        <v>14174</v>
      </c>
      <c r="F859" s="485">
        <v>114.62</v>
      </c>
      <c r="G859" s="484"/>
      <c r="H859" s="639" t="s">
        <v>14175</v>
      </c>
      <c r="I859" s="639"/>
      <c r="J859" s="485">
        <v>528.44000000000005</v>
      </c>
    </row>
    <row r="860" spans="1:10" ht="0.95" customHeight="1" thickTop="1">
      <c r="A860" s="486"/>
      <c r="B860" s="486"/>
      <c r="C860" s="486"/>
      <c r="D860" s="486"/>
      <c r="E860" s="486"/>
      <c r="F860" s="486"/>
      <c r="G860" s="486"/>
      <c r="H860" s="486"/>
      <c r="I860" s="486"/>
      <c r="J860" s="486"/>
    </row>
    <row r="861" spans="1:10" ht="18" customHeight="1">
      <c r="A861" s="471" t="s">
        <v>14477</v>
      </c>
      <c r="B861" s="472" t="s">
        <v>14153</v>
      </c>
      <c r="C861" s="471" t="s">
        <v>14154</v>
      </c>
      <c r="D861" s="471" t="s">
        <v>14155</v>
      </c>
      <c r="E861" s="640" t="s">
        <v>14156</v>
      </c>
      <c r="F861" s="640"/>
      <c r="G861" s="473" t="s">
        <v>14157</v>
      </c>
      <c r="H861" s="472" t="s">
        <v>14158</v>
      </c>
      <c r="I861" s="472" t="s">
        <v>14159</v>
      </c>
      <c r="J861" s="472" t="s">
        <v>14160</v>
      </c>
    </row>
    <row r="862" spans="1:10" ht="24" customHeight="1">
      <c r="A862" s="474" t="s">
        <v>14161</v>
      </c>
      <c r="B862" s="475" t="s">
        <v>14478</v>
      </c>
      <c r="C862" s="474" t="s">
        <v>3565</v>
      </c>
      <c r="D862" s="474" t="s">
        <v>10546</v>
      </c>
      <c r="E862" s="642" t="s">
        <v>14472</v>
      </c>
      <c r="F862" s="642"/>
      <c r="G862" s="476" t="s">
        <v>53</v>
      </c>
      <c r="H862" s="477">
        <v>1</v>
      </c>
      <c r="I862" s="478">
        <v>83.2</v>
      </c>
      <c r="J862" s="478">
        <v>83.2</v>
      </c>
    </row>
    <row r="863" spans="1:10" ht="24" customHeight="1">
      <c r="A863" s="479" t="s">
        <v>14165</v>
      </c>
      <c r="B863" s="480" t="s">
        <v>14473</v>
      </c>
      <c r="C863" s="479" t="s">
        <v>3565</v>
      </c>
      <c r="D863" s="479" t="s">
        <v>3312</v>
      </c>
      <c r="E863" s="641" t="s">
        <v>14167</v>
      </c>
      <c r="F863" s="641"/>
      <c r="G863" s="481" t="s">
        <v>463</v>
      </c>
      <c r="H863" s="482">
        <v>0.40570000000000001</v>
      </c>
      <c r="I863" s="483">
        <v>15.19</v>
      </c>
      <c r="J863" s="483">
        <v>6.16</v>
      </c>
    </row>
    <row r="864" spans="1:10" ht="24" customHeight="1">
      <c r="A864" s="479" t="s">
        <v>14165</v>
      </c>
      <c r="B864" s="480" t="s">
        <v>14474</v>
      </c>
      <c r="C864" s="479" t="s">
        <v>3565</v>
      </c>
      <c r="D864" s="479" t="s">
        <v>3327</v>
      </c>
      <c r="E864" s="641" t="s">
        <v>14167</v>
      </c>
      <c r="F864" s="641"/>
      <c r="G864" s="481" t="s">
        <v>463</v>
      </c>
      <c r="H864" s="482">
        <v>0.40570000000000001</v>
      </c>
      <c r="I864" s="483">
        <v>19.53</v>
      </c>
      <c r="J864" s="483">
        <v>7.92</v>
      </c>
    </row>
    <row r="865" spans="1:10" ht="24" customHeight="1">
      <c r="A865" s="487" t="s">
        <v>14180</v>
      </c>
      <c r="B865" s="488" t="s">
        <v>14479</v>
      </c>
      <c r="C865" s="487" t="s">
        <v>3565</v>
      </c>
      <c r="D865" s="487" t="s">
        <v>5735</v>
      </c>
      <c r="E865" s="638" t="s">
        <v>14182</v>
      </c>
      <c r="F865" s="638"/>
      <c r="G865" s="489" t="s">
        <v>53</v>
      </c>
      <c r="H865" s="490">
        <v>1</v>
      </c>
      <c r="I865" s="491">
        <v>65.010000000000005</v>
      </c>
      <c r="J865" s="491">
        <v>65.010000000000005</v>
      </c>
    </row>
    <row r="866" spans="1:10" ht="36" customHeight="1">
      <c r="A866" s="487" t="s">
        <v>14180</v>
      </c>
      <c r="B866" s="488" t="s">
        <v>14480</v>
      </c>
      <c r="C866" s="487" t="s">
        <v>3565</v>
      </c>
      <c r="D866" s="487" t="s">
        <v>7821</v>
      </c>
      <c r="E866" s="638" t="s">
        <v>14182</v>
      </c>
      <c r="F866" s="638"/>
      <c r="G866" s="489" t="s">
        <v>53</v>
      </c>
      <c r="H866" s="490">
        <v>3</v>
      </c>
      <c r="I866" s="491">
        <v>1.37</v>
      </c>
      <c r="J866" s="491">
        <v>4.1100000000000003</v>
      </c>
    </row>
    <row r="867" spans="1:10" ht="25.5">
      <c r="A867" s="484"/>
      <c r="B867" s="484"/>
      <c r="C867" s="484"/>
      <c r="D867" s="484"/>
      <c r="E867" s="484" t="s">
        <v>14171</v>
      </c>
      <c r="F867" s="485">
        <v>5.4545454545454541</v>
      </c>
      <c r="G867" s="484" t="s">
        <v>14172</v>
      </c>
      <c r="H867" s="485">
        <v>4.63</v>
      </c>
      <c r="I867" s="484" t="s">
        <v>14173</v>
      </c>
      <c r="J867" s="485">
        <v>10.08</v>
      </c>
    </row>
    <row r="868" spans="1:10" ht="15" thickBot="1">
      <c r="A868" s="484"/>
      <c r="B868" s="484"/>
      <c r="C868" s="484"/>
      <c r="D868" s="484"/>
      <c r="E868" s="484" t="s">
        <v>14174</v>
      </c>
      <c r="F868" s="485">
        <v>23.04</v>
      </c>
      <c r="G868" s="484"/>
      <c r="H868" s="639" t="s">
        <v>14175</v>
      </c>
      <c r="I868" s="639"/>
      <c r="J868" s="485">
        <v>106.24</v>
      </c>
    </row>
    <row r="869" spans="1:10" ht="0.95" customHeight="1" thickTop="1">
      <c r="A869" s="486"/>
      <c r="B869" s="486"/>
      <c r="C869" s="486"/>
      <c r="D869" s="486"/>
      <c r="E869" s="486"/>
      <c r="F869" s="486"/>
      <c r="G869" s="486"/>
      <c r="H869" s="486"/>
      <c r="I869" s="486"/>
      <c r="J869" s="486"/>
    </row>
    <row r="870" spans="1:10" ht="18" customHeight="1">
      <c r="A870" s="471" t="s">
        <v>14481</v>
      </c>
      <c r="B870" s="472" t="s">
        <v>14153</v>
      </c>
      <c r="C870" s="471" t="s">
        <v>14154</v>
      </c>
      <c r="D870" s="471" t="s">
        <v>14155</v>
      </c>
      <c r="E870" s="640" t="s">
        <v>14156</v>
      </c>
      <c r="F870" s="640"/>
      <c r="G870" s="473" t="s">
        <v>14157</v>
      </c>
      <c r="H870" s="472" t="s">
        <v>14158</v>
      </c>
      <c r="I870" s="472" t="s">
        <v>14159</v>
      </c>
      <c r="J870" s="472" t="s">
        <v>14160</v>
      </c>
    </row>
    <row r="871" spans="1:10" ht="24" customHeight="1">
      <c r="A871" s="474" t="s">
        <v>14161</v>
      </c>
      <c r="B871" s="475" t="s">
        <v>14482</v>
      </c>
      <c r="C871" s="474" t="s">
        <v>3565</v>
      </c>
      <c r="D871" s="474" t="s">
        <v>10547</v>
      </c>
      <c r="E871" s="642" t="s">
        <v>14472</v>
      </c>
      <c r="F871" s="642"/>
      <c r="G871" s="476" t="s">
        <v>53</v>
      </c>
      <c r="H871" s="477">
        <v>1</v>
      </c>
      <c r="I871" s="478">
        <v>78.3</v>
      </c>
      <c r="J871" s="478">
        <v>78.3</v>
      </c>
    </row>
    <row r="872" spans="1:10" ht="24" customHeight="1">
      <c r="A872" s="479" t="s">
        <v>14165</v>
      </c>
      <c r="B872" s="480" t="s">
        <v>14473</v>
      </c>
      <c r="C872" s="479" t="s">
        <v>3565</v>
      </c>
      <c r="D872" s="479" t="s">
        <v>3312</v>
      </c>
      <c r="E872" s="641" t="s">
        <v>14167</v>
      </c>
      <c r="F872" s="641"/>
      <c r="G872" s="481" t="s">
        <v>463</v>
      </c>
      <c r="H872" s="482">
        <v>0.27339999999999998</v>
      </c>
      <c r="I872" s="483">
        <v>15.19</v>
      </c>
      <c r="J872" s="483">
        <v>4.1500000000000004</v>
      </c>
    </row>
    <row r="873" spans="1:10" ht="24" customHeight="1">
      <c r="A873" s="479" t="s">
        <v>14165</v>
      </c>
      <c r="B873" s="480" t="s">
        <v>14474</v>
      </c>
      <c r="C873" s="479" t="s">
        <v>3565</v>
      </c>
      <c r="D873" s="479" t="s">
        <v>3327</v>
      </c>
      <c r="E873" s="641" t="s">
        <v>14167</v>
      </c>
      <c r="F873" s="641"/>
      <c r="G873" s="481" t="s">
        <v>463</v>
      </c>
      <c r="H873" s="482">
        <v>0.27339999999999998</v>
      </c>
      <c r="I873" s="483">
        <v>19.53</v>
      </c>
      <c r="J873" s="483">
        <v>5.33</v>
      </c>
    </row>
    <row r="874" spans="1:10" ht="24" customHeight="1">
      <c r="A874" s="487" t="s">
        <v>14180</v>
      </c>
      <c r="B874" s="488" t="s">
        <v>14479</v>
      </c>
      <c r="C874" s="487" t="s">
        <v>3565</v>
      </c>
      <c r="D874" s="487" t="s">
        <v>5735</v>
      </c>
      <c r="E874" s="638" t="s">
        <v>14182</v>
      </c>
      <c r="F874" s="638"/>
      <c r="G874" s="489" t="s">
        <v>53</v>
      </c>
      <c r="H874" s="490">
        <v>1</v>
      </c>
      <c r="I874" s="491">
        <v>65.010000000000005</v>
      </c>
      <c r="J874" s="491">
        <v>65.010000000000005</v>
      </c>
    </row>
    <row r="875" spans="1:10" ht="36" customHeight="1">
      <c r="A875" s="487" t="s">
        <v>14180</v>
      </c>
      <c r="B875" s="488" t="s">
        <v>14483</v>
      </c>
      <c r="C875" s="487" t="s">
        <v>3565</v>
      </c>
      <c r="D875" s="487" t="s">
        <v>7829</v>
      </c>
      <c r="E875" s="638" t="s">
        <v>14182</v>
      </c>
      <c r="F875" s="638"/>
      <c r="G875" s="489" t="s">
        <v>53</v>
      </c>
      <c r="H875" s="490">
        <v>3</v>
      </c>
      <c r="I875" s="491">
        <v>1.27</v>
      </c>
      <c r="J875" s="491">
        <v>3.81</v>
      </c>
    </row>
    <row r="876" spans="1:10" ht="25.5">
      <c r="A876" s="484"/>
      <c r="B876" s="484"/>
      <c r="C876" s="484"/>
      <c r="D876" s="484"/>
      <c r="E876" s="484" t="s">
        <v>14171</v>
      </c>
      <c r="F876" s="485">
        <v>3.6742424242424243</v>
      </c>
      <c r="G876" s="484" t="s">
        <v>14172</v>
      </c>
      <c r="H876" s="485">
        <v>3.12</v>
      </c>
      <c r="I876" s="484" t="s">
        <v>14173</v>
      </c>
      <c r="J876" s="485">
        <v>6.79</v>
      </c>
    </row>
    <row r="877" spans="1:10" ht="15" thickBot="1">
      <c r="A877" s="484"/>
      <c r="B877" s="484"/>
      <c r="C877" s="484"/>
      <c r="D877" s="484"/>
      <c r="E877" s="484" t="s">
        <v>14174</v>
      </c>
      <c r="F877" s="485">
        <v>21.68</v>
      </c>
      <c r="G877" s="484"/>
      <c r="H877" s="639" t="s">
        <v>14175</v>
      </c>
      <c r="I877" s="639"/>
      <c r="J877" s="485">
        <v>99.98</v>
      </c>
    </row>
    <row r="878" spans="1:10" ht="0.95" customHeight="1" thickTop="1">
      <c r="A878" s="486"/>
      <c r="B878" s="486"/>
      <c r="C878" s="486"/>
      <c r="D878" s="486"/>
      <c r="E878" s="486"/>
      <c r="F878" s="486"/>
      <c r="G878" s="486"/>
      <c r="H878" s="486"/>
      <c r="I878" s="486"/>
      <c r="J878" s="486"/>
    </row>
    <row r="879" spans="1:10" ht="18" customHeight="1">
      <c r="A879" s="471" t="s">
        <v>14484</v>
      </c>
      <c r="B879" s="472" t="s">
        <v>14153</v>
      </c>
      <c r="C879" s="471" t="s">
        <v>14154</v>
      </c>
      <c r="D879" s="471" t="s">
        <v>14155</v>
      </c>
      <c r="E879" s="640" t="s">
        <v>14156</v>
      </c>
      <c r="F879" s="640"/>
      <c r="G879" s="473" t="s">
        <v>14157</v>
      </c>
      <c r="H879" s="472" t="s">
        <v>14158</v>
      </c>
      <c r="I879" s="472" t="s">
        <v>14159</v>
      </c>
      <c r="J879" s="472" t="s">
        <v>14160</v>
      </c>
    </row>
    <row r="880" spans="1:10" ht="24" customHeight="1">
      <c r="A880" s="474" t="s">
        <v>14161</v>
      </c>
      <c r="B880" s="475" t="s">
        <v>14485</v>
      </c>
      <c r="C880" s="474" t="s">
        <v>3565</v>
      </c>
      <c r="D880" s="474" t="s">
        <v>10548</v>
      </c>
      <c r="E880" s="642" t="s">
        <v>14472</v>
      </c>
      <c r="F880" s="642"/>
      <c r="G880" s="476" t="s">
        <v>53</v>
      </c>
      <c r="H880" s="477">
        <v>1</v>
      </c>
      <c r="I880" s="478">
        <v>75.08</v>
      </c>
      <c r="J880" s="478">
        <v>75.08</v>
      </c>
    </row>
    <row r="881" spans="1:10" ht="24" customHeight="1">
      <c r="A881" s="479" t="s">
        <v>14165</v>
      </c>
      <c r="B881" s="480" t="s">
        <v>14473</v>
      </c>
      <c r="C881" s="479" t="s">
        <v>3565</v>
      </c>
      <c r="D881" s="479" t="s">
        <v>3312</v>
      </c>
      <c r="E881" s="641" t="s">
        <v>14167</v>
      </c>
      <c r="F881" s="641"/>
      <c r="G881" s="481" t="s">
        <v>463</v>
      </c>
      <c r="H881" s="482">
        <v>0.1988</v>
      </c>
      <c r="I881" s="483">
        <v>15.19</v>
      </c>
      <c r="J881" s="483">
        <v>3.01</v>
      </c>
    </row>
    <row r="882" spans="1:10" ht="24" customHeight="1">
      <c r="A882" s="479" t="s">
        <v>14165</v>
      </c>
      <c r="B882" s="480" t="s">
        <v>14474</v>
      </c>
      <c r="C882" s="479" t="s">
        <v>3565</v>
      </c>
      <c r="D882" s="479" t="s">
        <v>3327</v>
      </c>
      <c r="E882" s="641" t="s">
        <v>14167</v>
      </c>
      <c r="F882" s="641"/>
      <c r="G882" s="481" t="s">
        <v>463</v>
      </c>
      <c r="H882" s="482">
        <v>0.1988</v>
      </c>
      <c r="I882" s="483">
        <v>19.53</v>
      </c>
      <c r="J882" s="483">
        <v>3.88</v>
      </c>
    </row>
    <row r="883" spans="1:10" ht="24" customHeight="1">
      <c r="A883" s="487" t="s">
        <v>14180</v>
      </c>
      <c r="B883" s="488" t="s">
        <v>14479</v>
      </c>
      <c r="C883" s="487" t="s">
        <v>3565</v>
      </c>
      <c r="D883" s="487" t="s">
        <v>5735</v>
      </c>
      <c r="E883" s="638" t="s">
        <v>14182</v>
      </c>
      <c r="F883" s="638"/>
      <c r="G883" s="489" t="s">
        <v>53</v>
      </c>
      <c r="H883" s="490">
        <v>1</v>
      </c>
      <c r="I883" s="491">
        <v>65.010000000000005</v>
      </c>
      <c r="J883" s="491">
        <v>65.010000000000005</v>
      </c>
    </row>
    <row r="884" spans="1:10" ht="36" customHeight="1">
      <c r="A884" s="487" t="s">
        <v>14180</v>
      </c>
      <c r="B884" s="488" t="s">
        <v>14486</v>
      </c>
      <c r="C884" s="487" t="s">
        <v>3565</v>
      </c>
      <c r="D884" s="487" t="s">
        <v>7827</v>
      </c>
      <c r="E884" s="638" t="s">
        <v>14182</v>
      </c>
      <c r="F884" s="638"/>
      <c r="G884" s="489" t="s">
        <v>53</v>
      </c>
      <c r="H884" s="490">
        <v>3</v>
      </c>
      <c r="I884" s="491">
        <v>1.06</v>
      </c>
      <c r="J884" s="491">
        <v>3.18</v>
      </c>
    </row>
    <row r="885" spans="1:10" ht="25.5">
      <c r="A885" s="484"/>
      <c r="B885" s="484"/>
      <c r="C885" s="484"/>
      <c r="D885" s="484"/>
      <c r="E885" s="484" t="s">
        <v>14171</v>
      </c>
      <c r="F885" s="485">
        <v>2.6731601731601731</v>
      </c>
      <c r="G885" s="484" t="s">
        <v>14172</v>
      </c>
      <c r="H885" s="485">
        <v>2.27</v>
      </c>
      <c r="I885" s="484" t="s">
        <v>14173</v>
      </c>
      <c r="J885" s="485">
        <v>4.9400000000000004</v>
      </c>
    </row>
    <row r="886" spans="1:10" ht="15" thickBot="1">
      <c r="A886" s="484"/>
      <c r="B886" s="484"/>
      <c r="C886" s="484"/>
      <c r="D886" s="484"/>
      <c r="E886" s="484" t="s">
        <v>14174</v>
      </c>
      <c r="F886" s="485">
        <v>20.79</v>
      </c>
      <c r="G886" s="484"/>
      <c r="H886" s="639" t="s">
        <v>14175</v>
      </c>
      <c r="I886" s="639"/>
      <c r="J886" s="485">
        <v>95.87</v>
      </c>
    </row>
    <row r="887" spans="1:10" ht="0.95" customHeight="1" thickTop="1">
      <c r="A887" s="486"/>
      <c r="B887" s="486"/>
      <c r="C887" s="486"/>
      <c r="D887" s="486"/>
      <c r="E887" s="486"/>
      <c r="F887" s="486"/>
      <c r="G887" s="486"/>
      <c r="H887" s="486"/>
      <c r="I887" s="486"/>
      <c r="J887" s="486"/>
    </row>
    <row r="888" spans="1:10" ht="18" customHeight="1">
      <c r="A888" s="471" t="s">
        <v>14487</v>
      </c>
      <c r="B888" s="472" t="s">
        <v>14153</v>
      </c>
      <c r="C888" s="471" t="s">
        <v>14154</v>
      </c>
      <c r="D888" s="471" t="s">
        <v>14155</v>
      </c>
      <c r="E888" s="640" t="s">
        <v>14156</v>
      </c>
      <c r="F888" s="640"/>
      <c r="G888" s="473" t="s">
        <v>14157</v>
      </c>
      <c r="H888" s="472" t="s">
        <v>14158</v>
      </c>
      <c r="I888" s="472" t="s">
        <v>14159</v>
      </c>
      <c r="J888" s="472" t="s">
        <v>14160</v>
      </c>
    </row>
    <row r="889" spans="1:10" ht="48" customHeight="1">
      <c r="A889" s="474" t="s">
        <v>14161</v>
      </c>
      <c r="B889" s="475" t="s">
        <v>14488</v>
      </c>
      <c r="C889" s="474" t="s">
        <v>3565</v>
      </c>
      <c r="D889" s="474" t="s">
        <v>13221</v>
      </c>
      <c r="E889" s="642" t="s">
        <v>14472</v>
      </c>
      <c r="F889" s="642"/>
      <c r="G889" s="476" t="s">
        <v>1</v>
      </c>
      <c r="H889" s="477">
        <v>1</v>
      </c>
      <c r="I889" s="478">
        <v>201.36</v>
      </c>
      <c r="J889" s="478">
        <v>201.36</v>
      </c>
    </row>
    <row r="890" spans="1:10" ht="24" customHeight="1">
      <c r="A890" s="479" t="s">
        <v>14165</v>
      </c>
      <c r="B890" s="480" t="s">
        <v>14473</v>
      </c>
      <c r="C890" s="479" t="s">
        <v>3565</v>
      </c>
      <c r="D890" s="479" t="s">
        <v>3312</v>
      </c>
      <c r="E890" s="641" t="s">
        <v>14167</v>
      </c>
      <c r="F890" s="641"/>
      <c r="G890" s="481" t="s">
        <v>463</v>
      </c>
      <c r="H890" s="482">
        <v>0.20250000000000001</v>
      </c>
      <c r="I890" s="483">
        <v>15.19</v>
      </c>
      <c r="J890" s="483">
        <v>3.07</v>
      </c>
    </row>
    <row r="891" spans="1:10" ht="24" customHeight="1">
      <c r="A891" s="479" t="s">
        <v>14165</v>
      </c>
      <c r="B891" s="480" t="s">
        <v>14474</v>
      </c>
      <c r="C891" s="479" t="s">
        <v>3565</v>
      </c>
      <c r="D891" s="479" t="s">
        <v>3327</v>
      </c>
      <c r="E891" s="641" t="s">
        <v>14167</v>
      </c>
      <c r="F891" s="641"/>
      <c r="G891" s="481" t="s">
        <v>463</v>
      </c>
      <c r="H891" s="482">
        <v>0.20250000000000001</v>
      </c>
      <c r="I891" s="483">
        <v>19.53</v>
      </c>
      <c r="J891" s="483">
        <v>3.95</v>
      </c>
    </row>
    <row r="892" spans="1:10" ht="48" customHeight="1">
      <c r="A892" s="487" t="s">
        <v>14180</v>
      </c>
      <c r="B892" s="488" t="s">
        <v>14489</v>
      </c>
      <c r="C892" s="487" t="s">
        <v>3565</v>
      </c>
      <c r="D892" s="487" t="s">
        <v>4840</v>
      </c>
      <c r="E892" s="638" t="s">
        <v>14182</v>
      </c>
      <c r="F892" s="638"/>
      <c r="G892" s="489" t="s">
        <v>1</v>
      </c>
      <c r="H892" s="490">
        <v>1.0149999999999999</v>
      </c>
      <c r="I892" s="491">
        <v>191.44</v>
      </c>
      <c r="J892" s="491">
        <v>194.31</v>
      </c>
    </row>
    <row r="893" spans="1:10" ht="24" customHeight="1">
      <c r="A893" s="487" t="s">
        <v>14180</v>
      </c>
      <c r="B893" s="488" t="s">
        <v>14490</v>
      </c>
      <c r="C893" s="487" t="s">
        <v>3565</v>
      </c>
      <c r="D893" s="487" t="s">
        <v>6018</v>
      </c>
      <c r="E893" s="638" t="s">
        <v>14182</v>
      </c>
      <c r="F893" s="638"/>
      <c r="G893" s="489" t="s">
        <v>53</v>
      </c>
      <c r="H893" s="490">
        <v>8.9999999999999993E-3</v>
      </c>
      <c r="I893" s="491">
        <v>3.77</v>
      </c>
      <c r="J893" s="491">
        <v>0.03</v>
      </c>
    </row>
    <row r="894" spans="1:10" ht="25.5">
      <c r="A894" s="484"/>
      <c r="B894" s="484"/>
      <c r="C894" s="484"/>
      <c r="D894" s="484"/>
      <c r="E894" s="484" t="s">
        <v>14171</v>
      </c>
      <c r="F894" s="485">
        <v>2.7164502164502164</v>
      </c>
      <c r="G894" s="484" t="s">
        <v>14172</v>
      </c>
      <c r="H894" s="485">
        <v>2.2999999999999998</v>
      </c>
      <c r="I894" s="484" t="s">
        <v>14173</v>
      </c>
      <c r="J894" s="485">
        <v>5.0199999999999996</v>
      </c>
    </row>
    <row r="895" spans="1:10" ht="15" thickBot="1">
      <c r="A895" s="484"/>
      <c r="B895" s="484"/>
      <c r="C895" s="484"/>
      <c r="D895" s="484"/>
      <c r="E895" s="484" t="s">
        <v>14174</v>
      </c>
      <c r="F895" s="485">
        <v>55.77</v>
      </c>
      <c r="G895" s="484"/>
      <c r="H895" s="639" t="s">
        <v>14175</v>
      </c>
      <c r="I895" s="639"/>
      <c r="J895" s="485">
        <v>257.13</v>
      </c>
    </row>
    <row r="896" spans="1:10" ht="0.95" customHeight="1" thickTop="1">
      <c r="A896" s="486"/>
      <c r="B896" s="486"/>
      <c r="C896" s="486"/>
      <c r="D896" s="486"/>
      <c r="E896" s="486"/>
      <c r="F896" s="486"/>
      <c r="G896" s="486"/>
      <c r="H896" s="486"/>
      <c r="I896" s="486"/>
      <c r="J896" s="486"/>
    </row>
    <row r="897" spans="1:10" ht="18" customHeight="1">
      <c r="A897" s="471" t="s">
        <v>14491</v>
      </c>
      <c r="B897" s="472" t="s">
        <v>14153</v>
      </c>
      <c r="C897" s="471" t="s">
        <v>14154</v>
      </c>
      <c r="D897" s="471" t="s">
        <v>14155</v>
      </c>
      <c r="E897" s="640" t="s">
        <v>14156</v>
      </c>
      <c r="F897" s="640"/>
      <c r="G897" s="473" t="s">
        <v>14157</v>
      </c>
      <c r="H897" s="472" t="s">
        <v>14158</v>
      </c>
      <c r="I897" s="472" t="s">
        <v>14159</v>
      </c>
      <c r="J897" s="472" t="s">
        <v>14160</v>
      </c>
    </row>
    <row r="898" spans="1:10" ht="48" customHeight="1">
      <c r="A898" s="474" t="s">
        <v>14161</v>
      </c>
      <c r="B898" s="475" t="s">
        <v>14492</v>
      </c>
      <c r="C898" s="474" t="s">
        <v>3565</v>
      </c>
      <c r="D898" s="474" t="s">
        <v>13218</v>
      </c>
      <c r="E898" s="642" t="s">
        <v>14472</v>
      </c>
      <c r="F898" s="642"/>
      <c r="G898" s="476" t="s">
        <v>1</v>
      </c>
      <c r="H898" s="477">
        <v>1</v>
      </c>
      <c r="I898" s="478">
        <v>102.56</v>
      </c>
      <c r="J898" s="478">
        <v>102.56</v>
      </c>
    </row>
    <row r="899" spans="1:10" ht="24" customHeight="1">
      <c r="A899" s="479" t="s">
        <v>14165</v>
      </c>
      <c r="B899" s="480" t="s">
        <v>14473</v>
      </c>
      <c r="C899" s="479" t="s">
        <v>3565</v>
      </c>
      <c r="D899" s="479" t="s">
        <v>3312</v>
      </c>
      <c r="E899" s="641" t="s">
        <v>14167</v>
      </c>
      <c r="F899" s="641"/>
      <c r="G899" s="481" t="s">
        <v>463</v>
      </c>
      <c r="H899" s="482">
        <v>0.12280000000000001</v>
      </c>
      <c r="I899" s="483">
        <v>15.19</v>
      </c>
      <c r="J899" s="483">
        <v>1.86</v>
      </c>
    </row>
    <row r="900" spans="1:10" ht="24" customHeight="1">
      <c r="A900" s="479" t="s">
        <v>14165</v>
      </c>
      <c r="B900" s="480" t="s">
        <v>14474</v>
      </c>
      <c r="C900" s="479" t="s">
        <v>3565</v>
      </c>
      <c r="D900" s="479" t="s">
        <v>3327</v>
      </c>
      <c r="E900" s="641" t="s">
        <v>14167</v>
      </c>
      <c r="F900" s="641"/>
      <c r="G900" s="481" t="s">
        <v>463</v>
      </c>
      <c r="H900" s="482">
        <v>0.12280000000000001</v>
      </c>
      <c r="I900" s="483">
        <v>19.53</v>
      </c>
      <c r="J900" s="483">
        <v>2.39</v>
      </c>
    </row>
    <row r="901" spans="1:10" ht="48" customHeight="1">
      <c r="A901" s="487" t="s">
        <v>14180</v>
      </c>
      <c r="B901" s="488" t="s">
        <v>14493</v>
      </c>
      <c r="C901" s="487" t="s">
        <v>3565</v>
      </c>
      <c r="D901" s="487" t="s">
        <v>4852</v>
      </c>
      <c r="E901" s="638" t="s">
        <v>14182</v>
      </c>
      <c r="F901" s="638"/>
      <c r="G901" s="489" t="s">
        <v>1</v>
      </c>
      <c r="H901" s="490">
        <v>1.0149999999999999</v>
      </c>
      <c r="I901" s="491">
        <v>96.83</v>
      </c>
      <c r="J901" s="491">
        <v>98.28</v>
      </c>
    </row>
    <row r="902" spans="1:10" ht="24" customHeight="1">
      <c r="A902" s="487" t="s">
        <v>14180</v>
      </c>
      <c r="B902" s="488" t="s">
        <v>14490</v>
      </c>
      <c r="C902" s="487" t="s">
        <v>3565</v>
      </c>
      <c r="D902" s="487" t="s">
        <v>6018</v>
      </c>
      <c r="E902" s="638" t="s">
        <v>14182</v>
      </c>
      <c r="F902" s="638"/>
      <c r="G902" s="489" t="s">
        <v>53</v>
      </c>
      <c r="H902" s="490">
        <v>8.9999999999999993E-3</v>
      </c>
      <c r="I902" s="491">
        <v>3.77</v>
      </c>
      <c r="J902" s="491">
        <v>0.03</v>
      </c>
    </row>
    <row r="903" spans="1:10" ht="25.5">
      <c r="A903" s="484"/>
      <c r="B903" s="484"/>
      <c r="C903" s="484"/>
      <c r="D903" s="484"/>
      <c r="E903" s="484" t="s">
        <v>14171</v>
      </c>
      <c r="F903" s="485">
        <v>1.6504329004329004</v>
      </c>
      <c r="G903" s="484" t="s">
        <v>14172</v>
      </c>
      <c r="H903" s="485">
        <v>1.4</v>
      </c>
      <c r="I903" s="484" t="s">
        <v>14173</v>
      </c>
      <c r="J903" s="485">
        <v>3.05</v>
      </c>
    </row>
    <row r="904" spans="1:10" ht="15" thickBot="1">
      <c r="A904" s="484"/>
      <c r="B904" s="484"/>
      <c r="C904" s="484"/>
      <c r="D904" s="484"/>
      <c r="E904" s="484" t="s">
        <v>14174</v>
      </c>
      <c r="F904" s="485">
        <v>28.4</v>
      </c>
      <c r="G904" s="484"/>
      <c r="H904" s="639" t="s">
        <v>14175</v>
      </c>
      <c r="I904" s="639"/>
      <c r="J904" s="485">
        <v>130.96</v>
      </c>
    </row>
    <row r="905" spans="1:10" ht="0.95" customHeight="1" thickTop="1">
      <c r="A905" s="486"/>
      <c r="B905" s="486"/>
      <c r="C905" s="486"/>
      <c r="D905" s="486"/>
      <c r="E905" s="486"/>
      <c r="F905" s="486"/>
      <c r="G905" s="486"/>
      <c r="H905" s="486"/>
      <c r="I905" s="486"/>
      <c r="J905" s="486"/>
    </row>
    <row r="906" spans="1:10" ht="18" customHeight="1">
      <c r="A906" s="471" t="s">
        <v>14494</v>
      </c>
      <c r="B906" s="472" t="s">
        <v>14153</v>
      </c>
      <c r="C906" s="471" t="s">
        <v>14154</v>
      </c>
      <c r="D906" s="471" t="s">
        <v>14155</v>
      </c>
      <c r="E906" s="640" t="s">
        <v>14156</v>
      </c>
      <c r="F906" s="640"/>
      <c r="G906" s="473" t="s">
        <v>14157</v>
      </c>
      <c r="H906" s="472" t="s">
        <v>14158</v>
      </c>
      <c r="I906" s="472" t="s">
        <v>14159</v>
      </c>
      <c r="J906" s="472" t="s">
        <v>14160</v>
      </c>
    </row>
    <row r="907" spans="1:10" ht="36" customHeight="1">
      <c r="A907" s="474" t="s">
        <v>14161</v>
      </c>
      <c r="B907" s="475" t="s">
        <v>14495</v>
      </c>
      <c r="C907" s="474" t="s">
        <v>3565</v>
      </c>
      <c r="D907" s="474" t="s">
        <v>13203</v>
      </c>
      <c r="E907" s="642" t="s">
        <v>14472</v>
      </c>
      <c r="F907" s="642"/>
      <c r="G907" s="476" t="s">
        <v>1</v>
      </c>
      <c r="H907" s="477">
        <v>1</v>
      </c>
      <c r="I907" s="478">
        <v>16.72</v>
      </c>
      <c r="J907" s="478">
        <v>16.72</v>
      </c>
    </row>
    <row r="908" spans="1:10" ht="24" customHeight="1">
      <c r="A908" s="479" t="s">
        <v>14165</v>
      </c>
      <c r="B908" s="480" t="s">
        <v>14473</v>
      </c>
      <c r="C908" s="479" t="s">
        <v>3565</v>
      </c>
      <c r="D908" s="479" t="s">
        <v>3312</v>
      </c>
      <c r="E908" s="641" t="s">
        <v>14167</v>
      </c>
      <c r="F908" s="641"/>
      <c r="G908" s="481" t="s">
        <v>463</v>
      </c>
      <c r="H908" s="482">
        <v>0.1721</v>
      </c>
      <c r="I908" s="483">
        <v>15.19</v>
      </c>
      <c r="J908" s="483">
        <v>2.61</v>
      </c>
    </row>
    <row r="909" spans="1:10" ht="24" customHeight="1">
      <c r="A909" s="479" t="s">
        <v>14165</v>
      </c>
      <c r="B909" s="480" t="s">
        <v>14474</v>
      </c>
      <c r="C909" s="479" t="s">
        <v>3565</v>
      </c>
      <c r="D909" s="479" t="s">
        <v>3327</v>
      </c>
      <c r="E909" s="641" t="s">
        <v>14167</v>
      </c>
      <c r="F909" s="641"/>
      <c r="G909" s="481" t="s">
        <v>463</v>
      </c>
      <c r="H909" s="482">
        <v>0.1721</v>
      </c>
      <c r="I909" s="483">
        <v>19.53</v>
      </c>
      <c r="J909" s="483">
        <v>3.36</v>
      </c>
    </row>
    <row r="910" spans="1:10" ht="36" customHeight="1">
      <c r="A910" s="487" t="s">
        <v>14180</v>
      </c>
      <c r="B910" s="488" t="s">
        <v>14496</v>
      </c>
      <c r="C910" s="487" t="s">
        <v>3565</v>
      </c>
      <c r="D910" s="487" t="s">
        <v>13846</v>
      </c>
      <c r="E910" s="638" t="s">
        <v>14182</v>
      </c>
      <c r="F910" s="638"/>
      <c r="G910" s="489" t="s">
        <v>1</v>
      </c>
      <c r="H910" s="490">
        <v>1.1000000000000001</v>
      </c>
      <c r="I910" s="491">
        <v>9.7799999999999994</v>
      </c>
      <c r="J910" s="491">
        <v>10.75</v>
      </c>
    </row>
    <row r="911" spans="1:10" ht="25.5">
      <c r="A911" s="484"/>
      <c r="B911" s="484"/>
      <c r="C911" s="484"/>
      <c r="D911" s="484"/>
      <c r="E911" s="484" t="s">
        <v>14171</v>
      </c>
      <c r="F911" s="485">
        <v>2.3106060606060606</v>
      </c>
      <c r="G911" s="484" t="s">
        <v>14172</v>
      </c>
      <c r="H911" s="485">
        <v>1.96</v>
      </c>
      <c r="I911" s="484" t="s">
        <v>14173</v>
      </c>
      <c r="J911" s="485">
        <v>4.2699999999999996</v>
      </c>
    </row>
    <row r="912" spans="1:10" ht="15" thickBot="1">
      <c r="A912" s="484"/>
      <c r="B912" s="484"/>
      <c r="C912" s="484"/>
      <c r="D912" s="484"/>
      <c r="E912" s="484" t="s">
        <v>14174</v>
      </c>
      <c r="F912" s="485">
        <v>4.63</v>
      </c>
      <c r="G912" s="484"/>
      <c r="H912" s="639" t="s">
        <v>14175</v>
      </c>
      <c r="I912" s="639"/>
      <c r="J912" s="485">
        <v>21.35</v>
      </c>
    </row>
    <row r="913" spans="1:10" ht="0.95" customHeight="1" thickTop="1">
      <c r="A913" s="486"/>
      <c r="B913" s="486"/>
      <c r="C913" s="486"/>
      <c r="D913" s="486"/>
      <c r="E913" s="486"/>
      <c r="F913" s="486"/>
      <c r="G913" s="486"/>
      <c r="H913" s="486"/>
      <c r="I913" s="486"/>
      <c r="J913" s="486"/>
    </row>
    <row r="914" spans="1:10" ht="18" customHeight="1">
      <c r="A914" s="471" t="s">
        <v>14497</v>
      </c>
      <c r="B914" s="472" t="s">
        <v>14153</v>
      </c>
      <c r="C914" s="471" t="s">
        <v>14154</v>
      </c>
      <c r="D914" s="471" t="s">
        <v>14155</v>
      </c>
      <c r="E914" s="640" t="s">
        <v>14156</v>
      </c>
      <c r="F914" s="640"/>
      <c r="G914" s="473" t="s">
        <v>14157</v>
      </c>
      <c r="H914" s="472" t="s">
        <v>14158</v>
      </c>
      <c r="I914" s="472" t="s">
        <v>14159</v>
      </c>
      <c r="J914" s="472" t="s">
        <v>14160</v>
      </c>
    </row>
    <row r="915" spans="1:10" ht="36" customHeight="1">
      <c r="A915" s="474" t="s">
        <v>14161</v>
      </c>
      <c r="B915" s="475" t="s">
        <v>14498</v>
      </c>
      <c r="C915" s="474" t="s">
        <v>3565</v>
      </c>
      <c r="D915" s="474" t="s">
        <v>2693</v>
      </c>
      <c r="E915" s="642" t="s">
        <v>14203</v>
      </c>
      <c r="F915" s="642"/>
      <c r="G915" s="476" t="s">
        <v>1</v>
      </c>
      <c r="H915" s="477">
        <v>1</v>
      </c>
      <c r="I915" s="478">
        <v>19.100000000000001</v>
      </c>
      <c r="J915" s="478">
        <v>19.100000000000001</v>
      </c>
    </row>
    <row r="916" spans="1:10" ht="24" customHeight="1">
      <c r="A916" s="479" t="s">
        <v>14165</v>
      </c>
      <c r="B916" s="480" t="s">
        <v>14499</v>
      </c>
      <c r="C916" s="479" t="s">
        <v>3565</v>
      </c>
      <c r="D916" s="479" t="s">
        <v>190</v>
      </c>
      <c r="E916" s="641" t="s">
        <v>14446</v>
      </c>
      <c r="F916" s="641"/>
      <c r="G916" s="481" t="s">
        <v>185</v>
      </c>
      <c r="H916" s="482">
        <v>0.16800000000000001</v>
      </c>
      <c r="I916" s="483">
        <v>16.05</v>
      </c>
      <c r="J916" s="483">
        <v>2.69</v>
      </c>
    </row>
    <row r="917" spans="1:10" ht="24" customHeight="1">
      <c r="A917" s="479" t="s">
        <v>14165</v>
      </c>
      <c r="B917" s="480" t="s">
        <v>14500</v>
      </c>
      <c r="C917" s="479" t="s">
        <v>3565</v>
      </c>
      <c r="D917" s="479" t="s">
        <v>352</v>
      </c>
      <c r="E917" s="641" t="s">
        <v>14446</v>
      </c>
      <c r="F917" s="641"/>
      <c r="G917" s="481" t="s">
        <v>324</v>
      </c>
      <c r="H917" s="482">
        <v>0.36899999999999999</v>
      </c>
      <c r="I917" s="483">
        <v>13.98</v>
      </c>
      <c r="J917" s="483">
        <v>5.15</v>
      </c>
    </row>
    <row r="918" spans="1:10" ht="24" customHeight="1">
      <c r="A918" s="479" t="s">
        <v>14165</v>
      </c>
      <c r="B918" s="480" t="s">
        <v>14204</v>
      </c>
      <c r="C918" s="479" t="s">
        <v>3565</v>
      </c>
      <c r="D918" s="479" t="s">
        <v>3330</v>
      </c>
      <c r="E918" s="641" t="s">
        <v>14167</v>
      </c>
      <c r="F918" s="641"/>
      <c r="G918" s="481" t="s">
        <v>463</v>
      </c>
      <c r="H918" s="482">
        <v>0.53700000000000003</v>
      </c>
      <c r="I918" s="483">
        <v>18.72</v>
      </c>
      <c r="J918" s="483">
        <v>10.050000000000001</v>
      </c>
    </row>
    <row r="919" spans="1:10" ht="24" customHeight="1">
      <c r="A919" s="479" t="s">
        <v>14165</v>
      </c>
      <c r="B919" s="480" t="s">
        <v>14205</v>
      </c>
      <c r="C919" s="479" t="s">
        <v>3565</v>
      </c>
      <c r="D919" s="479" t="s">
        <v>3313</v>
      </c>
      <c r="E919" s="641" t="s">
        <v>14167</v>
      </c>
      <c r="F919" s="641"/>
      <c r="G919" s="481" t="s">
        <v>463</v>
      </c>
      <c r="H919" s="482">
        <v>8.4000000000000005E-2</v>
      </c>
      <c r="I919" s="483">
        <v>14.52</v>
      </c>
      <c r="J919" s="483">
        <v>1.21</v>
      </c>
    </row>
    <row r="920" spans="1:10" ht="25.5">
      <c r="A920" s="484"/>
      <c r="B920" s="484"/>
      <c r="C920" s="484"/>
      <c r="D920" s="484"/>
      <c r="E920" s="484" t="s">
        <v>14171</v>
      </c>
      <c r="F920" s="485">
        <v>7.0400432900432897</v>
      </c>
      <c r="G920" s="484" t="s">
        <v>14172</v>
      </c>
      <c r="H920" s="485">
        <v>5.97</v>
      </c>
      <c r="I920" s="484" t="s">
        <v>14173</v>
      </c>
      <c r="J920" s="485">
        <v>13.01</v>
      </c>
    </row>
    <row r="921" spans="1:10" ht="15" thickBot="1">
      <c r="A921" s="484"/>
      <c r="B921" s="484"/>
      <c r="C921" s="484"/>
      <c r="D921" s="484"/>
      <c r="E921" s="484" t="s">
        <v>14174</v>
      </c>
      <c r="F921" s="485">
        <v>5.29</v>
      </c>
      <c r="G921" s="484"/>
      <c r="H921" s="639" t="s">
        <v>14175</v>
      </c>
      <c r="I921" s="639"/>
      <c r="J921" s="485">
        <v>24.39</v>
      </c>
    </row>
    <row r="922" spans="1:10" ht="0.95" customHeight="1" thickTop="1">
      <c r="A922" s="486"/>
      <c r="B922" s="486"/>
      <c r="C922" s="486"/>
      <c r="D922" s="486"/>
      <c r="E922" s="486"/>
      <c r="F922" s="486"/>
      <c r="G922" s="486"/>
      <c r="H922" s="486"/>
      <c r="I922" s="486"/>
      <c r="J922" s="486"/>
    </row>
    <row r="923" spans="1:10" ht="18" customHeight="1">
      <c r="A923" s="471" t="s">
        <v>14501</v>
      </c>
      <c r="B923" s="472" t="s">
        <v>14153</v>
      </c>
      <c r="C923" s="471" t="s">
        <v>14154</v>
      </c>
      <c r="D923" s="471" t="s">
        <v>14155</v>
      </c>
      <c r="E923" s="640" t="s">
        <v>14156</v>
      </c>
      <c r="F923" s="640"/>
      <c r="G923" s="473" t="s">
        <v>14157</v>
      </c>
      <c r="H923" s="472" t="s">
        <v>14158</v>
      </c>
      <c r="I923" s="472" t="s">
        <v>14159</v>
      </c>
      <c r="J923" s="472" t="s">
        <v>14160</v>
      </c>
    </row>
    <row r="924" spans="1:10" ht="48" customHeight="1">
      <c r="A924" s="474" t="s">
        <v>14161</v>
      </c>
      <c r="B924" s="475" t="s">
        <v>14502</v>
      </c>
      <c r="C924" s="474" t="s">
        <v>3565</v>
      </c>
      <c r="D924" s="474" t="s">
        <v>2975</v>
      </c>
      <c r="E924" s="642" t="s">
        <v>14188</v>
      </c>
      <c r="F924" s="642"/>
      <c r="G924" s="476" t="s">
        <v>14164</v>
      </c>
      <c r="H924" s="477">
        <v>1</v>
      </c>
      <c r="I924" s="478">
        <v>95.27</v>
      </c>
      <c r="J924" s="478">
        <v>95.27</v>
      </c>
    </row>
    <row r="925" spans="1:10" ht="36" customHeight="1">
      <c r="A925" s="479" t="s">
        <v>14165</v>
      </c>
      <c r="B925" s="480" t="s">
        <v>14503</v>
      </c>
      <c r="C925" s="479" t="s">
        <v>3565</v>
      </c>
      <c r="D925" s="479" t="s">
        <v>13150</v>
      </c>
      <c r="E925" s="641" t="s">
        <v>14444</v>
      </c>
      <c r="F925" s="641"/>
      <c r="G925" s="481" t="s">
        <v>14168</v>
      </c>
      <c r="H925" s="482">
        <v>7.2800000000000004E-2</v>
      </c>
      <c r="I925" s="483">
        <v>396.56</v>
      </c>
      <c r="J925" s="483">
        <v>28.86</v>
      </c>
    </row>
    <row r="926" spans="1:10" ht="24" customHeight="1">
      <c r="A926" s="479" t="s">
        <v>14165</v>
      </c>
      <c r="B926" s="480" t="s">
        <v>14169</v>
      </c>
      <c r="C926" s="479" t="s">
        <v>3565</v>
      </c>
      <c r="D926" s="479" t="s">
        <v>3371</v>
      </c>
      <c r="E926" s="641" t="s">
        <v>14167</v>
      </c>
      <c r="F926" s="641"/>
      <c r="G926" s="481" t="s">
        <v>463</v>
      </c>
      <c r="H926" s="482">
        <v>0.35699999999999998</v>
      </c>
      <c r="I926" s="483">
        <v>15.16</v>
      </c>
      <c r="J926" s="483">
        <v>5.41</v>
      </c>
    </row>
    <row r="927" spans="1:10" ht="24" customHeight="1">
      <c r="A927" s="479" t="s">
        <v>14165</v>
      </c>
      <c r="B927" s="480" t="s">
        <v>14459</v>
      </c>
      <c r="C927" s="479" t="s">
        <v>3565</v>
      </c>
      <c r="D927" s="479" t="s">
        <v>3325</v>
      </c>
      <c r="E927" s="641" t="s">
        <v>14167</v>
      </c>
      <c r="F927" s="641"/>
      <c r="G927" s="481" t="s">
        <v>463</v>
      </c>
      <c r="H927" s="482">
        <v>0.13539999999999999</v>
      </c>
      <c r="I927" s="483">
        <v>18.63</v>
      </c>
      <c r="J927" s="483">
        <v>2.52</v>
      </c>
    </row>
    <row r="928" spans="1:10" ht="24" customHeight="1">
      <c r="A928" s="479" t="s">
        <v>14165</v>
      </c>
      <c r="B928" s="480" t="s">
        <v>14170</v>
      </c>
      <c r="C928" s="479" t="s">
        <v>3565</v>
      </c>
      <c r="D928" s="479" t="s">
        <v>3364</v>
      </c>
      <c r="E928" s="641" t="s">
        <v>14167</v>
      </c>
      <c r="F928" s="641"/>
      <c r="G928" s="481" t="s">
        <v>463</v>
      </c>
      <c r="H928" s="482">
        <v>0.22170000000000001</v>
      </c>
      <c r="I928" s="483">
        <v>18.86</v>
      </c>
      <c r="J928" s="483">
        <v>4.18</v>
      </c>
    </row>
    <row r="929" spans="1:10" ht="24" customHeight="1">
      <c r="A929" s="487" t="s">
        <v>14180</v>
      </c>
      <c r="B929" s="488" t="s">
        <v>14504</v>
      </c>
      <c r="C929" s="487" t="s">
        <v>3565</v>
      </c>
      <c r="D929" s="487" t="s">
        <v>8620</v>
      </c>
      <c r="E929" s="638" t="s">
        <v>14182</v>
      </c>
      <c r="F929" s="638"/>
      <c r="G929" s="489" t="s">
        <v>14164</v>
      </c>
      <c r="H929" s="490">
        <v>1.1279999999999999</v>
      </c>
      <c r="I929" s="491">
        <v>1.33</v>
      </c>
      <c r="J929" s="491">
        <v>1.5</v>
      </c>
    </row>
    <row r="930" spans="1:10" ht="24" customHeight="1">
      <c r="A930" s="487" t="s">
        <v>14180</v>
      </c>
      <c r="B930" s="488" t="s">
        <v>14461</v>
      </c>
      <c r="C930" s="487" t="s">
        <v>3565</v>
      </c>
      <c r="D930" s="487" t="s">
        <v>8465</v>
      </c>
      <c r="E930" s="638" t="s">
        <v>14182</v>
      </c>
      <c r="F930" s="638"/>
      <c r="G930" s="489" t="s">
        <v>1</v>
      </c>
      <c r="H930" s="490">
        <v>0.45</v>
      </c>
      <c r="I930" s="491">
        <v>3.16</v>
      </c>
      <c r="J930" s="491">
        <v>1.42</v>
      </c>
    </row>
    <row r="931" spans="1:10" ht="36" customHeight="1">
      <c r="A931" s="487" t="s">
        <v>14180</v>
      </c>
      <c r="B931" s="488" t="s">
        <v>14505</v>
      </c>
      <c r="C931" s="487" t="s">
        <v>3565</v>
      </c>
      <c r="D931" s="487" t="s">
        <v>8438</v>
      </c>
      <c r="E931" s="638" t="s">
        <v>14182</v>
      </c>
      <c r="F931" s="638"/>
      <c r="G931" s="489" t="s">
        <v>14164</v>
      </c>
      <c r="H931" s="490">
        <v>1.1224000000000001</v>
      </c>
      <c r="I931" s="491">
        <v>45.78</v>
      </c>
      <c r="J931" s="491">
        <v>51.38</v>
      </c>
    </row>
    <row r="932" spans="1:10" ht="25.5">
      <c r="A932" s="484"/>
      <c r="B932" s="484"/>
      <c r="C932" s="484"/>
      <c r="D932" s="484"/>
      <c r="E932" s="484" t="s">
        <v>14171</v>
      </c>
      <c r="F932" s="485">
        <v>6.3419913419913421</v>
      </c>
      <c r="G932" s="484" t="s">
        <v>14172</v>
      </c>
      <c r="H932" s="485">
        <v>5.38</v>
      </c>
      <c r="I932" s="484" t="s">
        <v>14173</v>
      </c>
      <c r="J932" s="485">
        <v>11.72</v>
      </c>
    </row>
    <row r="933" spans="1:10" ht="15" thickBot="1">
      <c r="A933" s="484"/>
      <c r="B933" s="484"/>
      <c r="C933" s="484"/>
      <c r="D933" s="484"/>
      <c r="E933" s="484" t="s">
        <v>14174</v>
      </c>
      <c r="F933" s="485">
        <v>26.38</v>
      </c>
      <c r="G933" s="484"/>
      <c r="H933" s="639" t="s">
        <v>14175</v>
      </c>
      <c r="I933" s="639"/>
      <c r="J933" s="485">
        <v>121.65</v>
      </c>
    </row>
    <row r="934" spans="1:10" ht="0.95" customHeight="1" thickTop="1">
      <c r="A934" s="486"/>
      <c r="B934" s="486"/>
      <c r="C934" s="486"/>
      <c r="D934" s="486"/>
      <c r="E934" s="486"/>
      <c r="F934" s="486"/>
      <c r="G934" s="486"/>
      <c r="H934" s="486"/>
      <c r="I934" s="486"/>
      <c r="J934" s="486"/>
    </row>
    <row r="935" spans="1:10" ht="18" customHeight="1">
      <c r="A935" s="471" t="s">
        <v>14506</v>
      </c>
      <c r="B935" s="472" t="s">
        <v>14153</v>
      </c>
      <c r="C935" s="471" t="s">
        <v>14154</v>
      </c>
      <c r="D935" s="471" t="s">
        <v>14155</v>
      </c>
      <c r="E935" s="640" t="s">
        <v>14156</v>
      </c>
      <c r="F935" s="640"/>
      <c r="G935" s="473" t="s">
        <v>14157</v>
      </c>
      <c r="H935" s="472" t="s">
        <v>14158</v>
      </c>
      <c r="I935" s="472" t="s">
        <v>14159</v>
      </c>
      <c r="J935" s="472" t="s">
        <v>14160</v>
      </c>
    </row>
    <row r="936" spans="1:10" ht="48" customHeight="1">
      <c r="A936" s="474" t="s">
        <v>14161</v>
      </c>
      <c r="B936" s="475" t="s">
        <v>14507</v>
      </c>
      <c r="C936" s="474" t="s">
        <v>3565</v>
      </c>
      <c r="D936" s="474" t="s">
        <v>11419</v>
      </c>
      <c r="E936" s="642" t="s">
        <v>14472</v>
      </c>
      <c r="F936" s="642"/>
      <c r="G936" s="476" t="s">
        <v>53</v>
      </c>
      <c r="H936" s="477">
        <v>1</v>
      </c>
      <c r="I936" s="478">
        <v>20571.78</v>
      </c>
      <c r="J936" s="478">
        <v>20571.78</v>
      </c>
    </row>
    <row r="937" spans="1:10" ht="60" customHeight="1">
      <c r="A937" s="479" t="s">
        <v>14165</v>
      </c>
      <c r="B937" s="480" t="s">
        <v>14508</v>
      </c>
      <c r="C937" s="479" t="s">
        <v>3565</v>
      </c>
      <c r="D937" s="479" t="s">
        <v>210</v>
      </c>
      <c r="E937" s="641" t="s">
        <v>14446</v>
      </c>
      <c r="F937" s="641"/>
      <c r="G937" s="481" t="s">
        <v>185</v>
      </c>
      <c r="H937" s="482">
        <v>0.25331999999999999</v>
      </c>
      <c r="I937" s="483">
        <v>227.63</v>
      </c>
      <c r="J937" s="483">
        <v>57.66</v>
      </c>
    </row>
    <row r="938" spans="1:10" ht="24" customHeight="1">
      <c r="A938" s="479" t="s">
        <v>14165</v>
      </c>
      <c r="B938" s="480" t="s">
        <v>14473</v>
      </c>
      <c r="C938" s="479" t="s">
        <v>3565</v>
      </c>
      <c r="D938" s="479" t="s">
        <v>3312</v>
      </c>
      <c r="E938" s="641" t="s">
        <v>14167</v>
      </c>
      <c r="F938" s="641"/>
      <c r="G938" s="481" t="s">
        <v>463</v>
      </c>
      <c r="H938" s="482">
        <v>9.3335000000000008</v>
      </c>
      <c r="I938" s="483">
        <v>15.19</v>
      </c>
      <c r="J938" s="483">
        <v>141.77000000000001</v>
      </c>
    </row>
    <row r="939" spans="1:10" ht="24" customHeight="1">
      <c r="A939" s="479" t="s">
        <v>14165</v>
      </c>
      <c r="B939" s="480" t="s">
        <v>14474</v>
      </c>
      <c r="C939" s="479" t="s">
        <v>3565</v>
      </c>
      <c r="D939" s="479" t="s">
        <v>3327</v>
      </c>
      <c r="E939" s="641" t="s">
        <v>14167</v>
      </c>
      <c r="F939" s="641"/>
      <c r="G939" s="481" t="s">
        <v>463</v>
      </c>
      <c r="H939" s="482">
        <v>9.3335000000000008</v>
      </c>
      <c r="I939" s="483">
        <v>19.53</v>
      </c>
      <c r="J939" s="483">
        <v>182.28</v>
      </c>
    </row>
    <row r="940" spans="1:10" ht="36" customHeight="1">
      <c r="A940" s="487" t="s">
        <v>14180</v>
      </c>
      <c r="B940" s="488" t="s">
        <v>14509</v>
      </c>
      <c r="C940" s="487" t="s">
        <v>3565</v>
      </c>
      <c r="D940" s="487" t="s">
        <v>7893</v>
      </c>
      <c r="E940" s="638" t="s">
        <v>14182</v>
      </c>
      <c r="F940" s="638"/>
      <c r="G940" s="489" t="s">
        <v>53</v>
      </c>
      <c r="H940" s="490">
        <v>1</v>
      </c>
      <c r="I940" s="491">
        <v>20190.07</v>
      </c>
      <c r="J940" s="491">
        <v>20190.07</v>
      </c>
    </row>
    <row r="941" spans="1:10" ht="25.5">
      <c r="A941" s="484"/>
      <c r="B941" s="484"/>
      <c r="C941" s="484"/>
      <c r="D941" s="484"/>
      <c r="E941" s="484" t="s">
        <v>14171</v>
      </c>
      <c r="F941" s="485">
        <v>127.48376623376623</v>
      </c>
      <c r="G941" s="484" t="s">
        <v>14172</v>
      </c>
      <c r="H941" s="485">
        <v>108.11</v>
      </c>
      <c r="I941" s="484" t="s">
        <v>14173</v>
      </c>
      <c r="J941" s="485">
        <v>235.59</v>
      </c>
    </row>
    <row r="942" spans="1:10" ht="15" thickBot="1">
      <c r="A942" s="484"/>
      <c r="B942" s="484"/>
      <c r="C942" s="484"/>
      <c r="D942" s="484"/>
      <c r="E942" s="484" t="s">
        <v>14174</v>
      </c>
      <c r="F942" s="485">
        <v>5698.38</v>
      </c>
      <c r="G942" s="484"/>
      <c r="H942" s="639" t="s">
        <v>14175</v>
      </c>
      <c r="I942" s="639"/>
      <c r="J942" s="485">
        <v>26270.16</v>
      </c>
    </row>
    <row r="943" spans="1:10" ht="0.95" customHeight="1" thickTop="1">
      <c r="A943" s="486"/>
      <c r="B943" s="486"/>
      <c r="C943" s="486"/>
      <c r="D943" s="486"/>
      <c r="E943" s="486"/>
      <c r="F943" s="486"/>
      <c r="G943" s="486"/>
      <c r="H943" s="486"/>
      <c r="I943" s="486"/>
      <c r="J943" s="486"/>
    </row>
    <row r="944" spans="1:10" ht="18" customHeight="1">
      <c r="A944" s="471" t="s">
        <v>14510</v>
      </c>
      <c r="B944" s="472" t="s">
        <v>14153</v>
      </c>
      <c r="C944" s="471" t="s">
        <v>14154</v>
      </c>
      <c r="D944" s="471" t="s">
        <v>14155</v>
      </c>
      <c r="E944" s="640" t="s">
        <v>14156</v>
      </c>
      <c r="F944" s="640"/>
      <c r="G944" s="473" t="s">
        <v>14157</v>
      </c>
      <c r="H944" s="472" t="s">
        <v>14158</v>
      </c>
      <c r="I944" s="472" t="s">
        <v>14159</v>
      </c>
      <c r="J944" s="472" t="s">
        <v>14160</v>
      </c>
    </row>
    <row r="945" spans="1:10" ht="36" customHeight="1">
      <c r="A945" s="474" t="s">
        <v>14161</v>
      </c>
      <c r="B945" s="475" t="s">
        <v>14511</v>
      </c>
      <c r="C945" s="474" t="s">
        <v>3565</v>
      </c>
      <c r="D945" s="474" t="s">
        <v>1383</v>
      </c>
      <c r="E945" s="642" t="s">
        <v>14472</v>
      </c>
      <c r="F945" s="642"/>
      <c r="G945" s="476" t="s">
        <v>1</v>
      </c>
      <c r="H945" s="477">
        <v>1</v>
      </c>
      <c r="I945" s="478">
        <v>8.27</v>
      </c>
      <c r="J945" s="478">
        <v>8.27</v>
      </c>
    </row>
    <row r="946" spans="1:10" ht="60" customHeight="1">
      <c r="A946" s="479" t="s">
        <v>14165</v>
      </c>
      <c r="B946" s="480" t="s">
        <v>14512</v>
      </c>
      <c r="C946" s="479" t="s">
        <v>3565</v>
      </c>
      <c r="D946" s="479" t="s">
        <v>2714</v>
      </c>
      <c r="E946" s="641" t="s">
        <v>14203</v>
      </c>
      <c r="F946" s="641"/>
      <c r="G946" s="481" t="s">
        <v>1</v>
      </c>
      <c r="H946" s="482">
        <v>1</v>
      </c>
      <c r="I946" s="483">
        <v>2.68</v>
      </c>
      <c r="J946" s="483">
        <v>2.68</v>
      </c>
    </row>
    <row r="947" spans="1:10" ht="24" customHeight="1">
      <c r="A947" s="479" t="s">
        <v>14165</v>
      </c>
      <c r="B947" s="480" t="s">
        <v>14473</v>
      </c>
      <c r="C947" s="479" t="s">
        <v>3565</v>
      </c>
      <c r="D947" s="479" t="s">
        <v>3312</v>
      </c>
      <c r="E947" s="641" t="s">
        <v>14167</v>
      </c>
      <c r="F947" s="641"/>
      <c r="G947" s="481" t="s">
        <v>463</v>
      </c>
      <c r="H947" s="482">
        <v>6.5000000000000002E-2</v>
      </c>
      <c r="I947" s="483">
        <v>15.19</v>
      </c>
      <c r="J947" s="483">
        <v>0.98</v>
      </c>
    </row>
    <row r="948" spans="1:10" ht="24" customHeight="1">
      <c r="A948" s="479" t="s">
        <v>14165</v>
      </c>
      <c r="B948" s="480" t="s">
        <v>14474</v>
      </c>
      <c r="C948" s="479" t="s">
        <v>3565</v>
      </c>
      <c r="D948" s="479" t="s">
        <v>3327</v>
      </c>
      <c r="E948" s="641" t="s">
        <v>14167</v>
      </c>
      <c r="F948" s="641"/>
      <c r="G948" s="481" t="s">
        <v>463</v>
      </c>
      <c r="H948" s="482">
        <v>6.5000000000000002E-2</v>
      </c>
      <c r="I948" s="483">
        <v>19.53</v>
      </c>
      <c r="J948" s="483">
        <v>1.26</v>
      </c>
    </row>
    <row r="949" spans="1:10" ht="24" customHeight="1">
      <c r="A949" s="487" t="s">
        <v>14180</v>
      </c>
      <c r="B949" s="488" t="s">
        <v>14513</v>
      </c>
      <c r="C949" s="487" t="s">
        <v>3565</v>
      </c>
      <c r="D949" s="487" t="s">
        <v>5825</v>
      </c>
      <c r="E949" s="638" t="s">
        <v>14182</v>
      </c>
      <c r="F949" s="638"/>
      <c r="G949" s="489" t="s">
        <v>1</v>
      </c>
      <c r="H949" s="490">
        <v>1.0169999999999999</v>
      </c>
      <c r="I949" s="491">
        <v>3.3</v>
      </c>
      <c r="J949" s="491">
        <v>3.35</v>
      </c>
    </row>
    <row r="950" spans="1:10" ht="25.5">
      <c r="A950" s="484"/>
      <c r="B950" s="484"/>
      <c r="C950" s="484"/>
      <c r="D950" s="484"/>
      <c r="E950" s="484" t="s">
        <v>14171</v>
      </c>
      <c r="F950" s="485">
        <v>1.4556277056277056</v>
      </c>
      <c r="G950" s="484" t="s">
        <v>14172</v>
      </c>
      <c r="H950" s="485">
        <v>1.23</v>
      </c>
      <c r="I950" s="484" t="s">
        <v>14173</v>
      </c>
      <c r="J950" s="485">
        <v>2.69</v>
      </c>
    </row>
    <row r="951" spans="1:10" ht="15" thickBot="1">
      <c r="A951" s="484"/>
      <c r="B951" s="484"/>
      <c r="C951" s="484"/>
      <c r="D951" s="484"/>
      <c r="E951" s="484" t="s">
        <v>14174</v>
      </c>
      <c r="F951" s="485">
        <v>2.29</v>
      </c>
      <c r="G951" s="484"/>
      <c r="H951" s="639" t="s">
        <v>14175</v>
      </c>
      <c r="I951" s="639"/>
      <c r="J951" s="485">
        <v>10.56</v>
      </c>
    </row>
    <row r="952" spans="1:10" ht="0.95" customHeight="1" thickTop="1">
      <c r="A952" s="486"/>
      <c r="B952" s="486"/>
      <c r="C952" s="486"/>
      <c r="D952" s="486"/>
      <c r="E952" s="486"/>
      <c r="F952" s="486"/>
      <c r="G952" s="486"/>
      <c r="H952" s="486"/>
      <c r="I952" s="486"/>
      <c r="J952" s="486"/>
    </row>
    <row r="953" spans="1:10" ht="18" customHeight="1">
      <c r="A953" s="471" t="s">
        <v>14514</v>
      </c>
      <c r="B953" s="472" t="s">
        <v>14153</v>
      </c>
      <c r="C953" s="471" t="s">
        <v>14154</v>
      </c>
      <c r="D953" s="471" t="s">
        <v>14155</v>
      </c>
      <c r="E953" s="640" t="s">
        <v>14156</v>
      </c>
      <c r="F953" s="640"/>
      <c r="G953" s="473" t="s">
        <v>14157</v>
      </c>
      <c r="H953" s="472" t="s">
        <v>14158</v>
      </c>
      <c r="I953" s="472" t="s">
        <v>14159</v>
      </c>
      <c r="J953" s="472" t="s">
        <v>14160</v>
      </c>
    </row>
    <row r="954" spans="1:10" ht="36" customHeight="1">
      <c r="A954" s="474" t="s">
        <v>14161</v>
      </c>
      <c r="B954" s="475" t="s">
        <v>14515</v>
      </c>
      <c r="C954" s="474" t="s">
        <v>3565</v>
      </c>
      <c r="D954" s="474" t="s">
        <v>11412</v>
      </c>
      <c r="E954" s="642" t="s">
        <v>14472</v>
      </c>
      <c r="F954" s="642"/>
      <c r="G954" s="476" t="s">
        <v>53</v>
      </c>
      <c r="H954" s="477">
        <v>1</v>
      </c>
      <c r="I954" s="478">
        <v>319.27</v>
      </c>
      <c r="J954" s="478">
        <v>319.27</v>
      </c>
    </row>
    <row r="955" spans="1:10" ht="60" customHeight="1">
      <c r="A955" s="479" t="s">
        <v>14165</v>
      </c>
      <c r="B955" s="480" t="s">
        <v>14516</v>
      </c>
      <c r="C955" s="479" t="s">
        <v>3565</v>
      </c>
      <c r="D955" s="479" t="s">
        <v>186</v>
      </c>
      <c r="E955" s="641" t="s">
        <v>14446</v>
      </c>
      <c r="F955" s="641"/>
      <c r="G955" s="481" t="s">
        <v>185</v>
      </c>
      <c r="H955" s="482">
        <v>8.6999999999999994E-3</v>
      </c>
      <c r="I955" s="483">
        <v>115.03</v>
      </c>
      <c r="J955" s="483">
        <v>1</v>
      </c>
    </row>
    <row r="956" spans="1:10" ht="60" customHeight="1">
      <c r="A956" s="479" t="s">
        <v>14165</v>
      </c>
      <c r="B956" s="480" t="s">
        <v>14517</v>
      </c>
      <c r="C956" s="479" t="s">
        <v>3565</v>
      </c>
      <c r="D956" s="479" t="s">
        <v>325</v>
      </c>
      <c r="E956" s="641" t="s">
        <v>14446</v>
      </c>
      <c r="F956" s="641"/>
      <c r="G956" s="481" t="s">
        <v>324</v>
      </c>
      <c r="H956" s="482">
        <v>2.9399999999999999E-2</v>
      </c>
      <c r="I956" s="483">
        <v>40.15</v>
      </c>
      <c r="J956" s="483">
        <v>1.18</v>
      </c>
    </row>
    <row r="957" spans="1:10" ht="36" customHeight="1">
      <c r="A957" s="479" t="s">
        <v>14165</v>
      </c>
      <c r="B957" s="480" t="s">
        <v>14518</v>
      </c>
      <c r="C957" s="479" t="s">
        <v>3565</v>
      </c>
      <c r="D957" s="479" t="s">
        <v>1327</v>
      </c>
      <c r="E957" s="641" t="s">
        <v>14444</v>
      </c>
      <c r="F957" s="641"/>
      <c r="G957" s="481" t="s">
        <v>14168</v>
      </c>
      <c r="H957" s="482">
        <v>4.48E-2</v>
      </c>
      <c r="I957" s="483">
        <v>2058.84</v>
      </c>
      <c r="J957" s="483">
        <v>92.23</v>
      </c>
    </row>
    <row r="958" spans="1:10" ht="36" customHeight="1">
      <c r="A958" s="479" t="s">
        <v>14165</v>
      </c>
      <c r="B958" s="480" t="s">
        <v>14519</v>
      </c>
      <c r="C958" s="479" t="s">
        <v>3565</v>
      </c>
      <c r="D958" s="479" t="s">
        <v>9700</v>
      </c>
      <c r="E958" s="641" t="s">
        <v>14451</v>
      </c>
      <c r="F958" s="641"/>
      <c r="G958" s="481" t="s">
        <v>14168</v>
      </c>
      <c r="H958" s="482">
        <v>8.1000000000000003E-2</v>
      </c>
      <c r="I958" s="483">
        <v>188.53</v>
      </c>
      <c r="J958" s="483">
        <v>15.27</v>
      </c>
    </row>
    <row r="959" spans="1:10" ht="36" customHeight="1">
      <c r="A959" s="479" t="s">
        <v>14165</v>
      </c>
      <c r="B959" s="480" t="s">
        <v>14520</v>
      </c>
      <c r="C959" s="479" t="s">
        <v>3565</v>
      </c>
      <c r="D959" s="479" t="s">
        <v>9523</v>
      </c>
      <c r="E959" s="641" t="s">
        <v>14167</v>
      </c>
      <c r="F959" s="641"/>
      <c r="G959" s="481" t="s">
        <v>14168</v>
      </c>
      <c r="H959" s="482">
        <v>1.4E-3</v>
      </c>
      <c r="I959" s="483">
        <v>388.63</v>
      </c>
      <c r="J959" s="483">
        <v>0.54</v>
      </c>
    </row>
    <row r="960" spans="1:10" ht="36" customHeight="1">
      <c r="A960" s="479" t="s">
        <v>14165</v>
      </c>
      <c r="B960" s="480" t="s">
        <v>14521</v>
      </c>
      <c r="C960" s="479" t="s">
        <v>3565</v>
      </c>
      <c r="D960" s="479" t="s">
        <v>9436</v>
      </c>
      <c r="E960" s="641" t="s">
        <v>14167</v>
      </c>
      <c r="F960" s="641"/>
      <c r="G960" s="481" t="s">
        <v>14168</v>
      </c>
      <c r="H960" s="482">
        <v>5.7500000000000002E-2</v>
      </c>
      <c r="I960" s="483">
        <v>470.79</v>
      </c>
      <c r="J960" s="483">
        <v>27.07</v>
      </c>
    </row>
    <row r="961" spans="1:10" ht="24" customHeight="1">
      <c r="A961" s="479" t="s">
        <v>14165</v>
      </c>
      <c r="B961" s="480" t="s">
        <v>14169</v>
      </c>
      <c r="C961" s="479" t="s">
        <v>3565</v>
      </c>
      <c r="D961" s="479" t="s">
        <v>3371</v>
      </c>
      <c r="E961" s="641" t="s">
        <v>14167</v>
      </c>
      <c r="F961" s="641"/>
      <c r="G961" s="481" t="s">
        <v>463</v>
      </c>
      <c r="H961" s="482">
        <v>3.5310000000000001</v>
      </c>
      <c r="I961" s="483">
        <v>15.16</v>
      </c>
      <c r="J961" s="483">
        <v>53.52</v>
      </c>
    </row>
    <row r="962" spans="1:10" ht="24" customHeight="1">
      <c r="A962" s="479" t="s">
        <v>14165</v>
      </c>
      <c r="B962" s="480" t="s">
        <v>14170</v>
      </c>
      <c r="C962" s="479" t="s">
        <v>3565</v>
      </c>
      <c r="D962" s="479" t="s">
        <v>3364</v>
      </c>
      <c r="E962" s="641" t="s">
        <v>14167</v>
      </c>
      <c r="F962" s="641"/>
      <c r="G962" s="481" t="s">
        <v>463</v>
      </c>
      <c r="H962" s="482">
        <v>3.5310000000000001</v>
      </c>
      <c r="I962" s="483">
        <v>18.86</v>
      </c>
      <c r="J962" s="483">
        <v>66.59</v>
      </c>
    </row>
    <row r="963" spans="1:10" ht="24" customHeight="1">
      <c r="A963" s="487" t="s">
        <v>14180</v>
      </c>
      <c r="B963" s="488" t="s">
        <v>14522</v>
      </c>
      <c r="C963" s="487" t="s">
        <v>3565</v>
      </c>
      <c r="D963" s="487" t="s">
        <v>8837</v>
      </c>
      <c r="E963" s="638" t="s">
        <v>14182</v>
      </c>
      <c r="F963" s="638"/>
      <c r="G963" s="489" t="s">
        <v>53</v>
      </c>
      <c r="H963" s="490">
        <v>22.915299999999998</v>
      </c>
      <c r="I963" s="491">
        <v>2.7</v>
      </c>
      <c r="J963" s="491">
        <v>61.87</v>
      </c>
    </row>
    <row r="964" spans="1:10" ht="25.5">
      <c r="A964" s="484"/>
      <c r="B964" s="484"/>
      <c r="C964" s="484"/>
      <c r="D964" s="484"/>
      <c r="E964" s="484" t="s">
        <v>14171</v>
      </c>
      <c r="F964" s="485">
        <v>68.825757575757578</v>
      </c>
      <c r="G964" s="484" t="s">
        <v>14172</v>
      </c>
      <c r="H964" s="485">
        <v>58.36</v>
      </c>
      <c r="I964" s="484" t="s">
        <v>14173</v>
      </c>
      <c r="J964" s="485">
        <v>127.19</v>
      </c>
    </row>
    <row r="965" spans="1:10" ht="15" thickBot="1">
      <c r="A965" s="484"/>
      <c r="B965" s="484"/>
      <c r="C965" s="484"/>
      <c r="D965" s="484"/>
      <c r="E965" s="484" t="s">
        <v>14174</v>
      </c>
      <c r="F965" s="485">
        <v>88.43</v>
      </c>
      <c r="G965" s="484"/>
      <c r="H965" s="639" t="s">
        <v>14175</v>
      </c>
      <c r="I965" s="639"/>
      <c r="J965" s="485">
        <v>407.7</v>
      </c>
    </row>
    <row r="966" spans="1:10" ht="0.95" customHeight="1" thickTop="1">
      <c r="A966" s="486"/>
      <c r="B966" s="486"/>
      <c r="C966" s="486"/>
      <c r="D966" s="486"/>
      <c r="E966" s="486"/>
      <c r="F966" s="486"/>
      <c r="G966" s="486"/>
      <c r="H966" s="486"/>
      <c r="I966" s="486"/>
      <c r="J966" s="486"/>
    </row>
    <row r="967" spans="1:10" ht="18" customHeight="1">
      <c r="A967" s="471" t="s">
        <v>14523</v>
      </c>
      <c r="B967" s="472" t="s">
        <v>14153</v>
      </c>
      <c r="C967" s="471" t="s">
        <v>14154</v>
      </c>
      <c r="D967" s="471" t="s">
        <v>14155</v>
      </c>
      <c r="E967" s="640" t="s">
        <v>14156</v>
      </c>
      <c r="F967" s="640"/>
      <c r="G967" s="473" t="s">
        <v>14157</v>
      </c>
      <c r="H967" s="472" t="s">
        <v>14158</v>
      </c>
      <c r="I967" s="472" t="s">
        <v>14159</v>
      </c>
      <c r="J967" s="472" t="s">
        <v>14160</v>
      </c>
    </row>
    <row r="968" spans="1:10" ht="36" customHeight="1">
      <c r="A968" s="474" t="s">
        <v>14161</v>
      </c>
      <c r="B968" s="475" t="s">
        <v>14524</v>
      </c>
      <c r="C968" s="474" t="s">
        <v>3565</v>
      </c>
      <c r="D968" s="474" t="s">
        <v>11406</v>
      </c>
      <c r="E968" s="642" t="s">
        <v>14472</v>
      </c>
      <c r="F968" s="642"/>
      <c r="G968" s="476" t="s">
        <v>53</v>
      </c>
      <c r="H968" s="477">
        <v>1</v>
      </c>
      <c r="I968" s="478">
        <v>152.6</v>
      </c>
      <c r="J968" s="478">
        <v>152.6</v>
      </c>
    </row>
    <row r="969" spans="1:10" ht="36" customHeight="1">
      <c r="A969" s="479" t="s">
        <v>14165</v>
      </c>
      <c r="B969" s="480" t="s">
        <v>14525</v>
      </c>
      <c r="C969" s="479" t="s">
        <v>3565</v>
      </c>
      <c r="D969" s="479" t="s">
        <v>1326</v>
      </c>
      <c r="E969" s="641" t="s">
        <v>14444</v>
      </c>
      <c r="F969" s="641"/>
      <c r="G969" s="481" t="s">
        <v>14168</v>
      </c>
      <c r="H969" s="482">
        <v>1.7500000000000002E-2</v>
      </c>
      <c r="I969" s="483">
        <v>2422.62</v>
      </c>
      <c r="J969" s="483">
        <v>42.39</v>
      </c>
    </row>
    <row r="970" spans="1:10" ht="36" customHeight="1">
      <c r="A970" s="479" t="s">
        <v>14165</v>
      </c>
      <c r="B970" s="480" t="s">
        <v>14526</v>
      </c>
      <c r="C970" s="479" t="s">
        <v>3565</v>
      </c>
      <c r="D970" s="479" t="s">
        <v>9704</v>
      </c>
      <c r="E970" s="641" t="s">
        <v>14451</v>
      </c>
      <c r="F970" s="641"/>
      <c r="G970" s="481" t="s">
        <v>14168</v>
      </c>
      <c r="H970" s="482">
        <v>3.5999999999999997E-2</v>
      </c>
      <c r="I970" s="483">
        <v>213.55</v>
      </c>
      <c r="J970" s="483">
        <v>7.68</v>
      </c>
    </row>
    <row r="971" spans="1:10" ht="36" customHeight="1">
      <c r="A971" s="479" t="s">
        <v>14165</v>
      </c>
      <c r="B971" s="480" t="s">
        <v>14520</v>
      </c>
      <c r="C971" s="479" t="s">
        <v>3565</v>
      </c>
      <c r="D971" s="479" t="s">
        <v>9523</v>
      </c>
      <c r="E971" s="641" t="s">
        <v>14167</v>
      </c>
      <c r="F971" s="641"/>
      <c r="G971" s="481" t="s">
        <v>14168</v>
      </c>
      <c r="H971" s="482">
        <v>4.0000000000000002E-4</v>
      </c>
      <c r="I971" s="483">
        <v>388.63</v>
      </c>
      <c r="J971" s="483">
        <v>0.15</v>
      </c>
    </row>
    <row r="972" spans="1:10" ht="36" customHeight="1">
      <c r="A972" s="479" t="s">
        <v>14165</v>
      </c>
      <c r="B972" s="480" t="s">
        <v>14521</v>
      </c>
      <c r="C972" s="479" t="s">
        <v>3565</v>
      </c>
      <c r="D972" s="479" t="s">
        <v>9436</v>
      </c>
      <c r="E972" s="641" t="s">
        <v>14167</v>
      </c>
      <c r="F972" s="641"/>
      <c r="G972" s="481" t="s">
        <v>14168</v>
      </c>
      <c r="H972" s="482">
        <v>2.7799999999999998E-2</v>
      </c>
      <c r="I972" s="483">
        <v>470.79</v>
      </c>
      <c r="J972" s="483">
        <v>13.08</v>
      </c>
    </row>
    <row r="973" spans="1:10" ht="24" customHeight="1">
      <c r="A973" s="479" t="s">
        <v>14165</v>
      </c>
      <c r="B973" s="480" t="s">
        <v>14169</v>
      </c>
      <c r="C973" s="479" t="s">
        <v>3565</v>
      </c>
      <c r="D973" s="479" t="s">
        <v>3371</v>
      </c>
      <c r="E973" s="641" t="s">
        <v>14167</v>
      </c>
      <c r="F973" s="641"/>
      <c r="G973" s="481" t="s">
        <v>463</v>
      </c>
      <c r="H973" s="482">
        <v>1.5362</v>
      </c>
      <c r="I973" s="483">
        <v>15.16</v>
      </c>
      <c r="J973" s="483">
        <v>23.28</v>
      </c>
    </row>
    <row r="974" spans="1:10" ht="24" customHeight="1">
      <c r="A974" s="479" t="s">
        <v>14165</v>
      </c>
      <c r="B974" s="480" t="s">
        <v>14170</v>
      </c>
      <c r="C974" s="479" t="s">
        <v>3565</v>
      </c>
      <c r="D974" s="479" t="s">
        <v>3364</v>
      </c>
      <c r="E974" s="641" t="s">
        <v>14167</v>
      </c>
      <c r="F974" s="641"/>
      <c r="G974" s="481" t="s">
        <v>463</v>
      </c>
      <c r="H974" s="482">
        <v>1.5362</v>
      </c>
      <c r="I974" s="483">
        <v>18.86</v>
      </c>
      <c r="J974" s="483">
        <v>28.97</v>
      </c>
    </row>
    <row r="975" spans="1:10" ht="24" customHeight="1">
      <c r="A975" s="487" t="s">
        <v>14180</v>
      </c>
      <c r="B975" s="488" t="s">
        <v>14527</v>
      </c>
      <c r="C975" s="487" t="s">
        <v>3565</v>
      </c>
      <c r="D975" s="487" t="s">
        <v>8411</v>
      </c>
      <c r="E975" s="638" t="s">
        <v>14182</v>
      </c>
      <c r="F975" s="638"/>
      <c r="G975" s="489" t="s">
        <v>53</v>
      </c>
      <c r="H975" s="490">
        <v>48.750700000000002</v>
      </c>
      <c r="I975" s="491">
        <v>0.76</v>
      </c>
      <c r="J975" s="491">
        <v>37.049999999999997</v>
      </c>
    </row>
    <row r="976" spans="1:10" ht="25.5">
      <c r="A976" s="484"/>
      <c r="B976" s="484"/>
      <c r="C976" s="484"/>
      <c r="D976" s="484"/>
      <c r="E976" s="484" t="s">
        <v>14171</v>
      </c>
      <c r="F976" s="485">
        <v>32.083333333333336</v>
      </c>
      <c r="G976" s="484" t="s">
        <v>14172</v>
      </c>
      <c r="H976" s="485">
        <v>27.21</v>
      </c>
      <c r="I976" s="484" t="s">
        <v>14173</v>
      </c>
      <c r="J976" s="485">
        <v>59.29</v>
      </c>
    </row>
    <row r="977" spans="1:10" ht="15" thickBot="1">
      <c r="A977" s="484"/>
      <c r="B977" s="484"/>
      <c r="C977" s="484"/>
      <c r="D977" s="484"/>
      <c r="E977" s="484" t="s">
        <v>14174</v>
      </c>
      <c r="F977" s="485">
        <v>42.27</v>
      </c>
      <c r="G977" s="484"/>
      <c r="H977" s="639" t="s">
        <v>14175</v>
      </c>
      <c r="I977" s="639"/>
      <c r="J977" s="485">
        <v>194.87</v>
      </c>
    </row>
    <row r="978" spans="1:10" ht="0.95" customHeight="1" thickTop="1">
      <c r="A978" s="486"/>
      <c r="B978" s="486"/>
      <c r="C978" s="486"/>
      <c r="D978" s="486"/>
      <c r="E978" s="486"/>
      <c r="F978" s="486"/>
      <c r="G978" s="486"/>
      <c r="H978" s="486"/>
      <c r="I978" s="486"/>
      <c r="J978" s="486"/>
    </row>
    <row r="979" spans="1:10" ht="18" customHeight="1">
      <c r="A979" s="471" t="s">
        <v>14528</v>
      </c>
      <c r="B979" s="472" t="s">
        <v>14153</v>
      </c>
      <c r="C979" s="471" t="s">
        <v>14154</v>
      </c>
      <c r="D979" s="471" t="s">
        <v>14155</v>
      </c>
      <c r="E979" s="640" t="s">
        <v>14156</v>
      </c>
      <c r="F979" s="640"/>
      <c r="G979" s="473" t="s">
        <v>14157</v>
      </c>
      <c r="H979" s="472" t="s">
        <v>14158</v>
      </c>
      <c r="I979" s="472" t="s">
        <v>14159</v>
      </c>
      <c r="J979" s="472" t="s">
        <v>14160</v>
      </c>
    </row>
    <row r="980" spans="1:10" ht="24" customHeight="1">
      <c r="A980" s="474" t="s">
        <v>14161</v>
      </c>
      <c r="B980" s="475" t="s">
        <v>14529</v>
      </c>
      <c r="C980" s="474" t="s">
        <v>3565</v>
      </c>
      <c r="D980" s="474" t="s">
        <v>1631</v>
      </c>
      <c r="E980" s="642" t="s">
        <v>14472</v>
      </c>
      <c r="F980" s="642"/>
      <c r="G980" s="476" t="s">
        <v>53</v>
      </c>
      <c r="H980" s="477">
        <v>1</v>
      </c>
      <c r="I980" s="478">
        <v>56.31</v>
      </c>
      <c r="J980" s="478">
        <v>56.31</v>
      </c>
    </row>
    <row r="981" spans="1:10" ht="24" customHeight="1">
      <c r="A981" s="479" t="s">
        <v>14165</v>
      </c>
      <c r="B981" s="480" t="s">
        <v>14473</v>
      </c>
      <c r="C981" s="479" t="s">
        <v>3565</v>
      </c>
      <c r="D981" s="479" t="s">
        <v>3312</v>
      </c>
      <c r="E981" s="641" t="s">
        <v>14167</v>
      </c>
      <c r="F981" s="641"/>
      <c r="G981" s="481" t="s">
        <v>463</v>
      </c>
      <c r="H981" s="482">
        <v>0.25309999999999999</v>
      </c>
      <c r="I981" s="483">
        <v>15.19</v>
      </c>
      <c r="J981" s="483">
        <v>3.84</v>
      </c>
    </row>
    <row r="982" spans="1:10" ht="24" customHeight="1">
      <c r="A982" s="479" t="s">
        <v>14165</v>
      </c>
      <c r="B982" s="480" t="s">
        <v>14474</v>
      </c>
      <c r="C982" s="479" t="s">
        <v>3565</v>
      </c>
      <c r="D982" s="479" t="s">
        <v>3327</v>
      </c>
      <c r="E982" s="641" t="s">
        <v>14167</v>
      </c>
      <c r="F982" s="641"/>
      <c r="G982" s="481" t="s">
        <v>463</v>
      </c>
      <c r="H982" s="482">
        <v>0.25309999999999999</v>
      </c>
      <c r="I982" s="483">
        <v>19.53</v>
      </c>
      <c r="J982" s="483">
        <v>4.9400000000000004</v>
      </c>
    </row>
    <row r="983" spans="1:10" ht="36" customHeight="1">
      <c r="A983" s="487" t="s">
        <v>14180</v>
      </c>
      <c r="B983" s="488" t="s">
        <v>14530</v>
      </c>
      <c r="C983" s="487" t="s">
        <v>3565</v>
      </c>
      <c r="D983" s="487" t="s">
        <v>4293</v>
      </c>
      <c r="E983" s="638" t="s">
        <v>14182</v>
      </c>
      <c r="F983" s="638"/>
      <c r="G983" s="489" t="s">
        <v>53</v>
      </c>
      <c r="H983" s="490">
        <v>1</v>
      </c>
      <c r="I983" s="491">
        <v>47.53</v>
      </c>
      <c r="J983" s="491">
        <v>47.53</v>
      </c>
    </row>
    <row r="984" spans="1:10" ht="25.5">
      <c r="A984" s="484"/>
      <c r="B984" s="484"/>
      <c r="C984" s="484"/>
      <c r="D984" s="484"/>
      <c r="E984" s="484" t="s">
        <v>14171</v>
      </c>
      <c r="F984" s="485">
        <v>3.3982683982683981</v>
      </c>
      <c r="G984" s="484" t="s">
        <v>14172</v>
      </c>
      <c r="H984" s="485">
        <v>2.88</v>
      </c>
      <c r="I984" s="484" t="s">
        <v>14173</v>
      </c>
      <c r="J984" s="485">
        <v>6.28</v>
      </c>
    </row>
    <row r="985" spans="1:10" ht="15" thickBot="1">
      <c r="A985" s="484"/>
      <c r="B985" s="484"/>
      <c r="C985" s="484"/>
      <c r="D985" s="484"/>
      <c r="E985" s="484" t="s">
        <v>14174</v>
      </c>
      <c r="F985" s="485">
        <v>15.59</v>
      </c>
      <c r="G985" s="484"/>
      <c r="H985" s="639" t="s">
        <v>14175</v>
      </c>
      <c r="I985" s="639"/>
      <c r="J985" s="485">
        <v>71.900000000000006</v>
      </c>
    </row>
    <row r="986" spans="1:10" ht="0.95" customHeight="1" thickTop="1">
      <c r="A986" s="486"/>
      <c r="B986" s="486"/>
      <c r="C986" s="486"/>
      <c r="D986" s="486"/>
      <c r="E986" s="486"/>
      <c r="F986" s="486"/>
      <c r="G986" s="486"/>
      <c r="H986" s="486"/>
      <c r="I986" s="486"/>
      <c r="J986" s="486"/>
    </row>
    <row r="987" spans="1:10" ht="18" customHeight="1">
      <c r="A987" s="471" t="s">
        <v>14531</v>
      </c>
      <c r="B987" s="472" t="s">
        <v>14153</v>
      </c>
      <c r="C987" s="471" t="s">
        <v>14154</v>
      </c>
      <c r="D987" s="471" t="s">
        <v>14155</v>
      </c>
      <c r="E987" s="640" t="s">
        <v>14156</v>
      </c>
      <c r="F987" s="640"/>
      <c r="G987" s="473" t="s">
        <v>14157</v>
      </c>
      <c r="H987" s="472" t="s">
        <v>14158</v>
      </c>
      <c r="I987" s="472" t="s">
        <v>14159</v>
      </c>
      <c r="J987" s="472" t="s">
        <v>14160</v>
      </c>
    </row>
    <row r="988" spans="1:10" ht="24" customHeight="1">
      <c r="A988" s="474" t="s">
        <v>14161</v>
      </c>
      <c r="B988" s="475" t="s">
        <v>14532</v>
      </c>
      <c r="C988" s="474" t="s">
        <v>3565</v>
      </c>
      <c r="D988" s="474" t="s">
        <v>1627</v>
      </c>
      <c r="E988" s="642" t="s">
        <v>14472</v>
      </c>
      <c r="F988" s="642"/>
      <c r="G988" s="476" t="s">
        <v>1</v>
      </c>
      <c r="H988" s="477">
        <v>1</v>
      </c>
      <c r="I988" s="478">
        <v>46.92</v>
      </c>
      <c r="J988" s="478">
        <v>46.92</v>
      </c>
    </row>
    <row r="989" spans="1:10" ht="24" customHeight="1">
      <c r="A989" s="479" t="s">
        <v>14165</v>
      </c>
      <c r="B989" s="480" t="s">
        <v>14473</v>
      </c>
      <c r="C989" s="479" t="s">
        <v>3565</v>
      </c>
      <c r="D989" s="479" t="s">
        <v>3312</v>
      </c>
      <c r="E989" s="641" t="s">
        <v>14167</v>
      </c>
      <c r="F989" s="641"/>
      <c r="G989" s="481" t="s">
        <v>463</v>
      </c>
      <c r="H989" s="482">
        <v>3.3700000000000001E-2</v>
      </c>
      <c r="I989" s="483">
        <v>15.19</v>
      </c>
      <c r="J989" s="483">
        <v>0.51</v>
      </c>
    </row>
    <row r="990" spans="1:10" ht="24" customHeight="1">
      <c r="A990" s="479" t="s">
        <v>14165</v>
      </c>
      <c r="B990" s="480" t="s">
        <v>14474</v>
      </c>
      <c r="C990" s="479" t="s">
        <v>3565</v>
      </c>
      <c r="D990" s="479" t="s">
        <v>3327</v>
      </c>
      <c r="E990" s="641" t="s">
        <v>14167</v>
      </c>
      <c r="F990" s="641"/>
      <c r="G990" s="481" t="s">
        <v>463</v>
      </c>
      <c r="H990" s="482">
        <v>3.3700000000000001E-2</v>
      </c>
      <c r="I990" s="483">
        <v>19.53</v>
      </c>
      <c r="J990" s="483">
        <v>0.65</v>
      </c>
    </row>
    <row r="991" spans="1:10" ht="24" customHeight="1">
      <c r="A991" s="487" t="s">
        <v>14180</v>
      </c>
      <c r="B991" s="488" t="s">
        <v>14533</v>
      </c>
      <c r="C991" s="487" t="s">
        <v>3565</v>
      </c>
      <c r="D991" s="487" t="s">
        <v>4813</v>
      </c>
      <c r="E991" s="638" t="s">
        <v>14182</v>
      </c>
      <c r="F991" s="638"/>
      <c r="G991" s="489" t="s">
        <v>1</v>
      </c>
      <c r="H991" s="490">
        <v>1.1000000000000001</v>
      </c>
      <c r="I991" s="491">
        <v>41.6</v>
      </c>
      <c r="J991" s="491">
        <v>45.76</v>
      </c>
    </row>
    <row r="992" spans="1:10" ht="25.5">
      <c r="A992" s="484"/>
      <c r="B992" s="484"/>
      <c r="C992" s="484"/>
      <c r="D992" s="484"/>
      <c r="E992" s="484" t="s">
        <v>14171</v>
      </c>
      <c r="F992" s="485">
        <v>0.44913419913419911</v>
      </c>
      <c r="G992" s="484" t="s">
        <v>14172</v>
      </c>
      <c r="H992" s="485">
        <v>0.38</v>
      </c>
      <c r="I992" s="484" t="s">
        <v>14173</v>
      </c>
      <c r="J992" s="485">
        <v>0.83</v>
      </c>
    </row>
    <row r="993" spans="1:10" ht="15" thickBot="1">
      <c r="A993" s="484"/>
      <c r="B993" s="484"/>
      <c r="C993" s="484"/>
      <c r="D993" s="484"/>
      <c r="E993" s="484" t="s">
        <v>14174</v>
      </c>
      <c r="F993" s="485">
        <v>12.99</v>
      </c>
      <c r="G993" s="484"/>
      <c r="H993" s="639" t="s">
        <v>14175</v>
      </c>
      <c r="I993" s="639"/>
      <c r="J993" s="485">
        <v>59.91</v>
      </c>
    </row>
    <row r="994" spans="1:10" ht="0.95" customHeight="1" thickTop="1">
      <c r="A994" s="486"/>
      <c r="B994" s="486"/>
      <c r="C994" s="486"/>
      <c r="D994" s="486"/>
      <c r="E994" s="486"/>
      <c r="F994" s="486"/>
      <c r="G994" s="486"/>
      <c r="H994" s="486"/>
      <c r="I994" s="486"/>
      <c r="J994" s="486"/>
    </row>
    <row r="995" spans="1:10" ht="18" customHeight="1">
      <c r="A995" s="471" t="s">
        <v>14534</v>
      </c>
      <c r="B995" s="472" t="s">
        <v>14153</v>
      </c>
      <c r="C995" s="471" t="s">
        <v>14154</v>
      </c>
      <c r="D995" s="471" t="s">
        <v>14155</v>
      </c>
      <c r="E995" s="640" t="s">
        <v>14156</v>
      </c>
      <c r="F995" s="640"/>
      <c r="G995" s="473" t="s">
        <v>14157</v>
      </c>
      <c r="H995" s="472" t="s">
        <v>14158</v>
      </c>
      <c r="I995" s="472" t="s">
        <v>14159</v>
      </c>
      <c r="J995" s="472" t="s">
        <v>14160</v>
      </c>
    </row>
    <row r="996" spans="1:10" ht="36" customHeight="1">
      <c r="A996" s="474" t="s">
        <v>14161</v>
      </c>
      <c r="B996" s="475" t="s">
        <v>14535</v>
      </c>
      <c r="C996" s="474" t="s">
        <v>3565</v>
      </c>
      <c r="D996" s="474" t="s">
        <v>1465</v>
      </c>
      <c r="E996" s="642" t="s">
        <v>14472</v>
      </c>
      <c r="F996" s="642"/>
      <c r="G996" s="476" t="s">
        <v>1</v>
      </c>
      <c r="H996" s="477">
        <v>1</v>
      </c>
      <c r="I996" s="478">
        <v>16.329999999999998</v>
      </c>
      <c r="J996" s="478">
        <v>16.329999999999998</v>
      </c>
    </row>
    <row r="997" spans="1:10" ht="24" customHeight="1">
      <c r="A997" s="479" t="s">
        <v>14165</v>
      </c>
      <c r="B997" s="480" t="s">
        <v>14473</v>
      </c>
      <c r="C997" s="479" t="s">
        <v>3565</v>
      </c>
      <c r="D997" s="479" t="s">
        <v>3312</v>
      </c>
      <c r="E997" s="641" t="s">
        <v>14167</v>
      </c>
      <c r="F997" s="641"/>
      <c r="G997" s="481" t="s">
        <v>463</v>
      </c>
      <c r="H997" s="482">
        <v>7.6999999999999999E-2</v>
      </c>
      <c r="I997" s="483">
        <v>15.19</v>
      </c>
      <c r="J997" s="483">
        <v>1.1599999999999999</v>
      </c>
    </row>
    <row r="998" spans="1:10" ht="24" customHeight="1">
      <c r="A998" s="479" t="s">
        <v>14165</v>
      </c>
      <c r="B998" s="480" t="s">
        <v>14474</v>
      </c>
      <c r="C998" s="479" t="s">
        <v>3565</v>
      </c>
      <c r="D998" s="479" t="s">
        <v>3327</v>
      </c>
      <c r="E998" s="641" t="s">
        <v>14167</v>
      </c>
      <c r="F998" s="641"/>
      <c r="G998" s="481" t="s">
        <v>463</v>
      </c>
      <c r="H998" s="482">
        <v>7.6999999999999999E-2</v>
      </c>
      <c r="I998" s="483">
        <v>19.53</v>
      </c>
      <c r="J998" s="483">
        <v>1.5</v>
      </c>
    </row>
    <row r="999" spans="1:10" ht="48" customHeight="1">
      <c r="A999" s="487" t="s">
        <v>14180</v>
      </c>
      <c r="B999" s="488" t="s">
        <v>14536</v>
      </c>
      <c r="C999" s="487" t="s">
        <v>3565</v>
      </c>
      <c r="D999" s="487" t="s">
        <v>4836</v>
      </c>
      <c r="E999" s="638" t="s">
        <v>14182</v>
      </c>
      <c r="F999" s="638"/>
      <c r="G999" s="489" t="s">
        <v>1</v>
      </c>
      <c r="H999" s="490">
        <v>1.19</v>
      </c>
      <c r="I999" s="491">
        <v>11.47</v>
      </c>
      <c r="J999" s="491">
        <v>13.64</v>
      </c>
    </row>
    <row r="1000" spans="1:10" ht="24" customHeight="1">
      <c r="A1000" s="487" t="s">
        <v>14180</v>
      </c>
      <c r="B1000" s="488" t="s">
        <v>14490</v>
      </c>
      <c r="C1000" s="487" t="s">
        <v>3565</v>
      </c>
      <c r="D1000" s="487" t="s">
        <v>6018</v>
      </c>
      <c r="E1000" s="638" t="s">
        <v>14182</v>
      </c>
      <c r="F1000" s="638"/>
      <c r="G1000" s="489" t="s">
        <v>53</v>
      </c>
      <c r="H1000" s="490">
        <v>8.9999999999999993E-3</v>
      </c>
      <c r="I1000" s="491">
        <v>3.77</v>
      </c>
      <c r="J1000" s="491">
        <v>0.03</v>
      </c>
    </row>
    <row r="1001" spans="1:10" ht="25.5">
      <c r="A1001" s="484"/>
      <c r="B1001" s="484"/>
      <c r="C1001" s="484"/>
      <c r="D1001" s="484"/>
      <c r="E1001" s="484" t="s">
        <v>14171</v>
      </c>
      <c r="F1001" s="485">
        <v>1.0335497835497836</v>
      </c>
      <c r="G1001" s="484" t="s">
        <v>14172</v>
      </c>
      <c r="H1001" s="485">
        <v>0.88</v>
      </c>
      <c r="I1001" s="484" t="s">
        <v>14173</v>
      </c>
      <c r="J1001" s="485">
        <v>1.91</v>
      </c>
    </row>
    <row r="1002" spans="1:10" ht="15" thickBot="1">
      <c r="A1002" s="484"/>
      <c r="B1002" s="484"/>
      <c r="C1002" s="484"/>
      <c r="D1002" s="484"/>
      <c r="E1002" s="484" t="s">
        <v>14174</v>
      </c>
      <c r="F1002" s="485">
        <v>4.5199999999999996</v>
      </c>
      <c r="G1002" s="484"/>
      <c r="H1002" s="639" t="s">
        <v>14175</v>
      </c>
      <c r="I1002" s="639"/>
      <c r="J1002" s="485">
        <v>20.85</v>
      </c>
    </row>
    <row r="1003" spans="1:10" ht="0.95" customHeight="1" thickTop="1">
      <c r="A1003" s="486"/>
      <c r="B1003" s="486"/>
      <c r="C1003" s="486"/>
      <c r="D1003" s="486"/>
      <c r="E1003" s="486"/>
      <c r="F1003" s="486"/>
      <c r="G1003" s="486"/>
      <c r="H1003" s="486"/>
      <c r="I1003" s="486"/>
      <c r="J1003" s="486"/>
    </row>
    <row r="1004" spans="1:10" ht="18" customHeight="1">
      <c r="A1004" s="471" t="s">
        <v>14537</v>
      </c>
      <c r="B1004" s="472" t="s">
        <v>14153</v>
      </c>
      <c r="C1004" s="471" t="s">
        <v>14154</v>
      </c>
      <c r="D1004" s="471" t="s">
        <v>14155</v>
      </c>
      <c r="E1004" s="640" t="s">
        <v>14156</v>
      </c>
      <c r="F1004" s="640"/>
      <c r="G1004" s="473" t="s">
        <v>14157</v>
      </c>
      <c r="H1004" s="472" t="s">
        <v>14158</v>
      </c>
      <c r="I1004" s="472" t="s">
        <v>14159</v>
      </c>
      <c r="J1004" s="472" t="s">
        <v>14160</v>
      </c>
    </row>
    <row r="1005" spans="1:10" ht="24" customHeight="1">
      <c r="A1005" s="474" t="s">
        <v>14161</v>
      </c>
      <c r="B1005" s="475" t="s">
        <v>14538</v>
      </c>
      <c r="C1005" s="474" t="s">
        <v>3565</v>
      </c>
      <c r="D1005" s="474" t="s">
        <v>10428</v>
      </c>
      <c r="E1005" s="642" t="s">
        <v>14472</v>
      </c>
      <c r="F1005" s="642"/>
      <c r="G1005" s="476" t="s">
        <v>53</v>
      </c>
      <c r="H1005" s="477">
        <v>1</v>
      </c>
      <c r="I1005" s="478">
        <v>78.599999999999994</v>
      </c>
      <c r="J1005" s="478">
        <v>78.599999999999994</v>
      </c>
    </row>
    <row r="1006" spans="1:10" ht="24" customHeight="1">
      <c r="A1006" s="479" t="s">
        <v>14165</v>
      </c>
      <c r="B1006" s="480" t="s">
        <v>14473</v>
      </c>
      <c r="C1006" s="479" t="s">
        <v>3565</v>
      </c>
      <c r="D1006" s="479" t="s">
        <v>3312</v>
      </c>
      <c r="E1006" s="641" t="s">
        <v>14167</v>
      </c>
      <c r="F1006" s="641"/>
      <c r="G1006" s="481" t="s">
        <v>463</v>
      </c>
      <c r="H1006" s="482">
        <v>8.2969399999999999E-2</v>
      </c>
      <c r="I1006" s="483">
        <v>15.19</v>
      </c>
      <c r="J1006" s="483">
        <v>1.26</v>
      </c>
    </row>
    <row r="1007" spans="1:10" ht="24" customHeight="1">
      <c r="A1007" s="479" t="s">
        <v>14165</v>
      </c>
      <c r="B1007" s="480" t="s">
        <v>14474</v>
      </c>
      <c r="C1007" s="479" t="s">
        <v>3565</v>
      </c>
      <c r="D1007" s="479" t="s">
        <v>3327</v>
      </c>
      <c r="E1007" s="641" t="s">
        <v>14167</v>
      </c>
      <c r="F1007" s="641"/>
      <c r="G1007" s="481" t="s">
        <v>463</v>
      </c>
      <c r="H1007" s="482">
        <v>0.74680000000000002</v>
      </c>
      <c r="I1007" s="483">
        <v>19.53</v>
      </c>
      <c r="J1007" s="483">
        <v>14.58</v>
      </c>
    </row>
    <row r="1008" spans="1:10" ht="36" customHeight="1">
      <c r="A1008" s="487" t="s">
        <v>14180</v>
      </c>
      <c r="B1008" s="488" t="s">
        <v>14539</v>
      </c>
      <c r="C1008" s="487" t="s">
        <v>3565</v>
      </c>
      <c r="D1008" s="487" t="s">
        <v>4513</v>
      </c>
      <c r="E1008" s="638" t="s">
        <v>14182</v>
      </c>
      <c r="F1008" s="638"/>
      <c r="G1008" s="489" t="s">
        <v>53</v>
      </c>
      <c r="H1008" s="490">
        <v>1</v>
      </c>
      <c r="I1008" s="491">
        <v>56.82</v>
      </c>
      <c r="J1008" s="491">
        <v>56.82</v>
      </c>
    </row>
    <row r="1009" spans="1:10" ht="36" customHeight="1">
      <c r="A1009" s="487" t="s">
        <v>14180</v>
      </c>
      <c r="B1009" s="488" t="s">
        <v>14540</v>
      </c>
      <c r="C1009" s="487" t="s">
        <v>3565</v>
      </c>
      <c r="D1009" s="487" t="s">
        <v>8886</v>
      </c>
      <c r="E1009" s="638" t="s">
        <v>14182</v>
      </c>
      <c r="F1009" s="638"/>
      <c r="G1009" s="489" t="s">
        <v>53</v>
      </c>
      <c r="H1009" s="490">
        <v>4</v>
      </c>
      <c r="I1009" s="491">
        <v>0.8</v>
      </c>
      <c r="J1009" s="491">
        <v>3.2</v>
      </c>
    </row>
    <row r="1010" spans="1:10" ht="24" customHeight="1">
      <c r="A1010" s="487" t="s">
        <v>14180</v>
      </c>
      <c r="B1010" s="488" t="s">
        <v>14541</v>
      </c>
      <c r="C1010" s="487" t="s">
        <v>3565</v>
      </c>
      <c r="D1010" s="487" t="s">
        <v>7206</v>
      </c>
      <c r="E1010" s="638" t="s">
        <v>14182</v>
      </c>
      <c r="F1010" s="638"/>
      <c r="G1010" s="489" t="s">
        <v>53</v>
      </c>
      <c r="H1010" s="490">
        <v>4</v>
      </c>
      <c r="I1010" s="491">
        <v>0.31</v>
      </c>
      <c r="J1010" s="491">
        <v>1.24</v>
      </c>
    </row>
    <row r="1011" spans="1:10" ht="24" customHeight="1">
      <c r="A1011" s="487" t="s">
        <v>14180</v>
      </c>
      <c r="B1011" s="488" t="s">
        <v>14542</v>
      </c>
      <c r="C1011" s="487" t="s">
        <v>3565</v>
      </c>
      <c r="D1011" s="487" t="s">
        <v>8264</v>
      </c>
      <c r="E1011" s="638" t="s">
        <v>14182</v>
      </c>
      <c r="F1011" s="638"/>
      <c r="G1011" s="489" t="s">
        <v>1</v>
      </c>
      <c r="H1011" s="490">
        <v>0.33279999999999998</v>
      </c>
      <c r="I1011" s="491">
        <v>4.53</v>
      </c>
      <c r="J1011" s="491">
        <v>1.5</v>
      </c>
    </row>
    <row r="1012" spans="1:10" ht="25.5">
      <c r="A1012" s="484"/>
      <c r="B1012" s="484"/>
      <c r="C1012" s="484"/>
      <c r="D1012" s="484"/>
      <c r="E1012" s="484" t="s">
        <v>14171</v>
      </c>
      <c r="F1012" s="485">
        <v>6.3636363636363633</v>
      </c>
      <c r="G1012" s="484" t="s">
        <v>14172</v>
      </c>
      <c r="H1012" s="485">
        <v>5.4</v>
      </c>
      <c r="I1012" s="484" t="s">
        <v>14173</v>
      </c>
      <c r="J1012" s="485">
        <v>11.76</v>
      </c>
    </row>
    <row r="1013" spans="1:10" ht="15" thickBot="1">
      <c r="A1013" s="484"/>
      <c r="B1013" s="484"/>
      <c r="C1013" s="484"/>
      <c r="D1013" s="484"/>
      <c r="E1013" s="484" t="s">
        <v>14174</v>
      </c>
      <c r="F1013" s="485">
        <v>21.77</v>
      </c>
      <c r="G1013" s="484"/>
      <c r="H1013" s="639" t="s">
        <v>14175</v>
      </c>
      <c r="I1013" s="639"/>
      <c r="J1013" s="485">
        <v>100.37</v>
      </c>
    </row>
    <row r="1014" spans="1:10" ht="0.95" customHeight="1" thickTop="1">
      <c r="A1014" s="486"/>
      <c r="B1014" s="486"/>
      <c r="C1014" s="486"/>
      <c r="D1014" s="486"/>
      <c r="E1014" s="486"/>
      <c r="F1014" s="486"/>
      <c r="G1014" s="486"/>
      <c r="H1014" s="486"/>
      <c r="I1014" s="486"/>
      <c r="J1014" s="486"/>
    </row>
    <row r="1015" spans="1:10" ht="18" customHeight="1">
      <c r="A1015" s="471" t="s">
        <v>14543</v>
      </c>
      <c r="B1015" s="472" t="s">
        <v>14153</v>
      </c>
      <c r="C1015" s="471" t="s">
        <v>14154</v>
      </c>
      <c r="D1015" s="471" t="s">
        <v>14155</v>
      </c>
      <c r="E1015" s="640" t="s">
        <v>14156</v>
      </c>
      <c r="F1015" s="640"/>
      <c r="G1015" s="473" t="s">
        <v>14157</v>
      </c>
      <c r="H1015" s="472" t="s">
        <v>14158</v>
      </c>
      <c r="I1015" s="472" t="s">
        <v>14159</v>
      </c>
      <c r="J1015" s="472" t="s">
        <v>14160</v>
      </c>
    </row>
    <row r="1016" spans="1:10" ht="24" customHeight="1">
      <c r="A1016" s="474" t="s">
        <v>14161</v>
      </c>
      <c r="B1016" s="475" t="s">
        <v>14544</v>
      </c>
      <c r="C1016" s="474" t="s">
        <v>3565</v>
      </c>
      <c r="D1016" s="474" t="s">
        <v>10558</v>
      </c>
      <c r="E1016" s="642" t="s">
        <v>14472</v>
      </c>
      <c r="F1016" s="642"/>
      <c r="G1016" s="476" t="s">
        <v>53</v>
      </c>
      <c r="H1016" s="477">
        <v>1</v>
      </c>
      <c r="I1016" s="478">
        <v>21.92</v>
      </c>
      <c r="J1016" s="478">
        <v>21.92</v>
      </c>
    </row>
    <row r="1017" spans="1:10" ht="24" customHeight="1">
      <c r="A1017" s="479" t="s">
        <v>14165</v>
      </c>
      <c r="B1017" s="480" t="s">
        <v>14473</v>
      </c>
      <c r="C1017" s="479" t="s">
        <v>3565</v>
      </c>
      <c r="D1017" s="479" t="s">
        <v>3312</v>
      </c>
      <c r="E1017" s="641" t="s">
        <v>14167</v>
      </c>
      <c r="F1017" s="641"/>
      <c r="G1017" s="481" t="s">
        <v>463</v>
      </c>
      <c r="H1017" s="482">
        <v>0.18920000000000001</v>
      </c>
      <c r="I1017" s="483">
        <v>15.19</v>
      </c>
      <c r="J1017" s="483">
        <v>2.87</v>
      </c>
    </row>
    <row r="1018" spans="1:10" ht="24" customHeight="1">
      <c r="A1018" s="479" t="s">
        <v>14165</v>
      </c>
      <c r="B1018" s="480" t="s">
        <v>14474</v>
      </c>
      <c r="C1018" s="479" t="s">
        <v>3565</v>
      </c>
      <c r="D1018" s="479" t="s">
        <v>3327</v>
      </c>
      <c r="E1018" s="641" t="s">
        <v>14167</v>
      </c>
      <c r="F1018" s="641"/>
      <c r="G1018" s="481" t="s">
        <v>463</v>
      </c>
      <c r="H1018" s="482">
        <v>0.18920000000000001</v>
      </c>
      <c r="I1018" s="483">
        <v>19.53</v>
      </c>
      <c r="J1018" s="483">
        <v>3.69</v>
      </c>
    </row>
    <row r="1019" spans="1:10" ht="24" customHeight="1">
      <c r="A1019" s="487" t="s">
        <v>14180</v>
      </c>
      <c r="B1019" s="488" t="s">
        <v>14545</v>
      </c>
      <c r="C1019" s="487" t="s">
        <v>3565</v>
      </c>
      <c r="D1019" s="487" t="s">
        <v>5729</v>
      </c>
      <c r="E1019" s="638" t="s">
        <v>14182</v>
      </c>
      <c r="F1019" s="638"/>
      <c r="G1019" s="489" t="s">
        <v>53</v>
      </c>
      <c r="H1019" s="490">
        <v>1</v>
      </c>
      <c r="I1019" s="491">
        <v>13.73</v>
      </c>
      <c r="J1019" s="491">
        <v>13.73</v>
      </c>
    </row>
    <row r="1020" spans="1:10" ht="36" customHeight="1">
      <c r="A1020" s="487" t="s">
        <v>14180</v>
      </c>
      <c r="B1020" s="488" t="s">
        <v>14546</v>
      </c>
      <c r="C1020" s="487" t="s">
        <v>3565</v>
      </c>
      <c r="D1020" s="487" t="s">
        <v>7823</v>
      </c>
      <c r="E1020" s="638" t="s">
        <v>14182</v>
      </c>
      <c r="F1020" s="638"/>
      <c r="G1020" s="489" t="s">
        <v>53</v>
      </c>
      <c r="H1020" s="490">
        <v>1</v>
      </c>
      <c r="I1020" s="491">
        <v>1.63</v>
      </c>
      <c r="J1020" s="491">
        <v>1.63</v>
      </c>
    </row>
    <row r="1021" spans="1:10" ht="25.5">
      <c r="A1021" s="484"/>
      <c r="B1021" s="484"/>
      <c r="C1021" s="484"/>
      <c r="D1021" s="484"/>
      <c r="E1021" s="484" t="s">
        <v>14171</v>
      </c>
      <c r="F1021" s="485">
        <v>2.5432900432900434</v>
      </c>
      <c r="G1021" s="484" t="s">
        <v>14172</v>
      </c>
      <c r="H1021" s="485">
        <v>2.16</v>
      </c>
      <c r="I1021" s="484" t="s">
        <v>14173</v>
      </c>
      <c r="J1021" s="485">
        <v>4.7</v>
      </c>
    </row>
    <row r="1022" spans="1:10" ht="15" thickBot="1">
      <c r="A1022" s="484"/>
      <c r="B1022" s="484"/>
      <c r="C1022" s="484"/>
      <c r="D1022" s="484"/>
      <c r="E1022" s="484" t="s">
        <v>14174</v>
      </c>
      <c r="F1022" s="485">
        <v>6.07</v>
      </c>
      <c r="G1022" s="484"/>
      <c r="H1022" s="639" t="s">
        <v>14175</v>
      </c>
      <c r="I1022" s="639"/>
      <c r="J1022" s="485">
        <v>27.99</v>
      </c>
    </row>
    <row r="1023" spans="1:10" ht="0.95" customHeight="1" thickTop="1">
      <c r="A1023" s="486"/>
      <c r="B1023" s="486"/>
      <c r="C1023" s="486"/>
      <c r="D1023" s="486"/>
      <c r="E1023" s="486"/>
      <c r="F1023" s="486"/>
      <c r="G1023" s="486"/>
      <c r="H1023" s="486"/>
      <c r="I1023" s="486"/>
      <c r="J1023" s="486"/>
    </row>
    <row r="1024" spans="1:10" ht="18" customHeight="1">
      <c r="A1024" s="471" t="s">
        <v>14547</v>
      </c>
      <c r="B1024" s="472" t="s">
        <v>14153</v>
      </c>
      <c r="C1024" s="471" t="s">
        <v>14154</v>
      </c>
      <c r="D1024" s="471" t="s">
        <v>14155</v>
      </c>
      <c r="E1024" s="640" t="s">
        <v>14156</v>
      </c>
      <c r="F1024" s="640"/>
      <c r="G1024" s="473" t="s">
        <v>14157</v>
      </c>
      <c r="H1024" s="472" t="s">
        <v>14158</v>
      </c>
      <c r="I1024" s="472" t="s">
        <v>14159</v>
      </c>
      <c r="J1024" s="472" t="s">
        <v>14160</v>
      </c>
    </row>
    <row r="1025" spans="1:10" ht="24" customHeight="1">
      <c r="A1025" s="474" t="s">
        <v>14161</v>
      </c>
      <c r="B1025" s="475" t="s">
        <v>14548</v>
      </c>
      <c r="C1025" s="474" t="s">
        <v>3565</v>
      </c>
      <c r="D1025" s="474" t="s">
        <v>10557</v>
      </c>
      <c r="E1025" s="642" t="s">
        <v>14472</v>
      </c>
      <c r="F1025" s="642"/>
      <c r="G1025" s="476" t="s">
        <v>53</v>
      </c>
      <c r="H1025" s="477">
        <v>1</v>
      </c>
      <c r="I1025" s="478">
        <v>57.99</v>
      </c>
      <c r="J1025" s="478">
        <v>57.99</v>
      </c>
    </row>
    <row r="1026" spans="1:10" ht="24" customHeight="1">
      <c r="A1026" s="479" t="s">
        <v>14165</v>
      </c>
      <c r="B1026" s="480" t="s">
        <v>14473</v>
      </c>
      <c r="C1026" s="479" t="s">
        <v>3565</v>
      </c>
      <c r="D1026" s="479" t="s">
        <v>3312</v>
      </c>
      <c r="E1026" s="641" t="s">
        <v>14167</v>
      </c>
      <c r="F1026" s="641"/>
      <c r="G1026" s="481" t="s">
        <v>463</v>
      </c>
      <c r="H1026" s="482">
        <v>9.5200000000000007E-2</v>
      </c>
      <c r="I1026" s="483">
        <v>15.19</v>
      </c>
      <c r="J1026" s="483">
        <v>1.44</v>
      </c>
    </row>
    <row r="1027" spans="1:10" ht="24" customHeight="1">
      <c r="A1027" s="479" t="s">
        <v>14165</v>
      </c>
      <c r="B1027" s="480" t="s">
        <v>14474</v>
      </c>
      <c r="C1027" s="479" t="s">
        <v>3565</v>
      </c>
      <c r="D1027" s="479" t="s">
        <v>3327</v>
      </c>
      <c r="E1027" s="641" t="s">
        <v>14167</v>
      </c>
      <c r="F1027" s="641"/>
      <c r="G1027" s="481" t="s">
        <v>463</v>
      </c>
      <c r="H1027" s="482">
        <v>9.5200000000000007E-2</v>
      </c>
      <c r="I1027" s="483">
        <v>19.53</v>
      </c>
      <c r="J1027" s="483">
        <v>1.85</v>
      </c>
    </row>
    <row r="1028" spans="1:10" ht="24" customHeight="1">
      <c r="A1028" s="487" t="s">
        <v>14180</v>
      </c>
      <c r="B1028" s="488" t="s">
        <v>14549</v>
      </c>
      <c r="C1028" s="487" t="s">
        <v>3565</v>
      </c>
      <c r="D1028" s="487" t="s">
        <v>5730</v>
      </c>
      <c r="E1028" s="638" t="s">
        <v>14182</v>
      </c>
      <c r="F1028" s="638"/>
      <c r="G1028" s="489" t="s">
        <v>53</v>
      </c>
      <c r="H1028" s="490">
        <v>1</v>
      </c>
      <c r="I1028" s="491">
        <v>53.06</v>
      </c>
      <c r="J1028" s="491">
        <v>53.06</v>
      </c>
    </row>
    <row r="1029" spans="1:10" ht="36" customHeight="1">
      <c r="A1029" s="487" t="s">
        <v>14180</v>
      </c>
      <c r="B1029" s="488" t="s">
        <v>14550</v>
      </c>
      <c r="C1029" s="487" t="s">
        <v>3565</v>
      </c>
      <c r="D1029" s="487" t="s">
        <v>7824</v>
      </c>
      <c r="E1029" s="638" t="s">
        <v>14182</v>
      </c>
      <c r="F1029" s="638"/>
      <c r="G1029" s="489" t="s">
        <v>53</v>
      </c>
      <c r="H1029" s="490">
        <v>2</v>
      </c>
      <c r="I1029" s="491">
        <v>0.82</v>
      </c>
      <c r="J1029" s="491">
        <v>1.64</v>
      </c>
    </row>
    <row r="1030" spans="1:10" ht="25.5">
      <c r="A1030" s="484"/>
      <c r="B1030" s="484"/>
      <c r="C1030" s="484"/>
      <c r="D1030" s="484"/>
      <c r="E1030" s="484" t="s">
        <v>14171</v>
      </c>
      <c r="F1030" s="485">
        <v>1.277056277056277</v>
      </c>
      <c r="G1030" s="484" t="s">
        <v>14172</v>
      </c>
      <c r="H1030" s="485">
        <v>1.08</v>
      </c>
      <c r="I1030" s="484" t="s">
        <v>14173</v>
      </c>
      <c r="J1030" s="485">
        <v>2.36</v>
      </c>
    </row>
    <row r="1031" spans="1:10" ht="15" thickBot="1">
      <c r="A1031" s="484"/>
      <c r="B1031" s="484"/>
      <c r="C1031" s="484"/>
      <c r="D1031" s="484"/>
      <c r="E1031" s="484" t="s">
        <v>14174</v>
      </c>
      <c r="F1031" s="485">
        <v>16.059999999999999</v>
      </c>
      <c r="G1031" s="484"/>
      <c r="H1031" s="639" t="s">
        <v>14175</v>
      </c>
      <c r="I1031" s="639"/>
      <c r="J1031" s="485">
        <v>74.05</v>
      </c>
    </row>
    <row r="1032" spans="1:10" ht="0.95" customHeight="1" thickTop="1">
      <c r="A1032" s="486"/>
      <c r="B1032" s="486"/>
      <c r="C1032" s="486"/>
      <c r="D1032" s="486"/>
      <c r="E1032" s="486"/>
      <c r="F1032" s="486"/>
      <c r="G1032" s="486"/>
      <c r="H1032" s="486"/>
      <c r="I1032" s="486"/>
      <c r="J1032" s="486"/>
    </row>
    <row r="1033" spans="1:10" ht="18" customHeight="1">
      <c r="A1033" s="471" t="s">
        <v>14551</v>
      </c>
      <c r="B1033" s="472" t="s">
        <v>14153</v>
      </c>
      <c r="C1033" s="471" t="s">
        <v>14154</v>
      </c>
      <c r="D1033" s="471" t="s">
        <v>14155</v>
      </c>
      <c r="E1033" s="640" t="s">
        <v>14156</v>
      </c>
      <c r="F1033" s="640"/>
      <c r="G1033" s="473" t="s">
        <v>14157</v>
      </c>
      <c r="H1033" s="472" t="s">
        <v>14158</v>
      </c>
      <c r="I1033" s="472" t="s">
        <v>14159</v>
      </c>
      <c r="J1033" s="472" t="s">
        <v>14160</v>
      </c>
    </row>
    <row r="1034" spans="1:10" ht="24" customHeight="1">
      <c r="A1034" s="474" t="s">
        <v>14161</v>
      </c>
      <c r="B1034" s="475" t="s">
        <v>14552</v>
      </c>
      <c r="C1034" s="474" t="s">
        <v>3565</v>
      </c>
      <c r="D1034" s="474" t="s">
        <v>10556</v>
      </c>
      <c r="E1034" s="642" t="s">
        <v>14472</v>
      </c>
      <c r="F1034" s="642"/>
      <c r="G1034" s="476" t="s">
        <v>53</v>
      </c>
      <c r="H1034" s="477">
        <v>1</v>
      </c>
      <c r="I1034" s="478">
        <v>59.77</v>
      </c>
      <c r="J1034" s="478">
        <v>59.77</v>
      </c>
    </row>
    <row r="1035" spans="1:10" ht="24" customHeight="1">
      <c r="A1035" s="479" t="s">
        <v>14165</v>
      </c>
      <c r="B1035" s="480" t="s">
        <v>14473</v>
      </c>
      <c r="C1035" s="479" t="s">
        <v>3565</v>
      </c>
      <c r="D1035" s="479" t="s">
        <v>3312</v>
      </c>
      <c r="E1035" s="641" t="s">
        <v>14167</v>
      </c>
      <c r="F1035" s="641"/>
      <c r="G1035" s="481" t="s">
        <v>463</v>
      </c>
      <c r="H1035" s="482">
        <v>0.13250000000000001</v>
      </c>
      <c r="I1035" s="483">
        <v>15.19</v>
      </c>
      <c r="J1035" s="483">
        <v>2.0099999999999998</v>
      </c>
    </row>
    <row r="1036" spans="1:10" ht="24" customHeight="1">
      <c r="A1036" s="479" t="s">
        <v>14165</v>
      </c>
      <c r="B1036" s="480" t="s">
        <v>14474</v>
      </c>
      <c r="C1036" s="479" t="s">
        <v>3565</v>
      </c>
      <c r="D1036" s="479" t="s">
        <v>3327</v>
      </c>
      <c r="E1036" s="641" t="s">
        <v>14167</v>
      </c>
      <c r="F1036" s="641"/>
      <c r="G1036" s="481" t="s">
        <v>463</v>
      </c>
      <c r="H1036" s="482">
        <v>0.13250000000000001</v>
      </c>
      <c r="I1036" s="483">
        <v>19.53</v>
      </c>
      <c r="J1036" s="483">
        <v>2.58</v>
      </c>
    </row>
    <row r="1037" spans="1:10" ht="24" customHeight="1">
      <c r="A1037" s="487" t="s">
        <v>14180</v>
      </c>
      <c r="B1037" s="488" t="s">
        <v>14549</v>
      </c>
      <c r="C1037" s="487" t="s">
        <v>3565</v>
      </c>
      <c r="D1037" s="487" t="s">
        <v>5730</v>
      </c>
      <c r="E1037" s="638" t="s">
        <v>14182</v>
      </c>
      <c r="F1037" s="638"/>
      <c r="G1037" s="489" t="s">
        <v>53</v>
      </c>
      <c r="H1037" s="490">
        <v>1</v>
      </c>
      <c r="I1037" s="491">
        <v>53.06</v>
      </c>
      <c r="J1037" s="491">
        <v>53.06</v>
      </c>
    </row>
    <row r="1038" spans="1:10" ht="36" customHeight="1">
      <c r="A1038" s="487" t="s">
        <v>14180</v>
      </c>
      <c r="B1038" s="488" t="s">
        <v>14486</v>
      </c>
      <c r="C1038" s="487" t="s">
        <v>3565</v>
      </c>
      <c r="D1038" s="487" t="s">
        <v>7827</v>
      </c>
      <c r="E1038" s="638" t="s">
        <v>14182</v>
      </c>
      <c r="F1038" s="638"/>
      <c r="G1038" s="489" t="s">
        <v>53</v>
      </c>
      <c r="H1038" s="490">
        <v>2</v>
      </c>
      <c r="I1038" s="491">
        <v>1.06</v>
      </c>
      <c r="J1038" s="491">
        <v>2.12</v>
      </c>
    </row>
    <row r="1039" spans="1:10" ht="25.5">
      <c r="A1039" s="484"/>
      <c r="B1039" s="484"/>
      <c r="C1039" s="484"/>
      <c r="D1039" s="484"/>
      <c r="E1039" s="484" t="s">
        <v>14171</v>
      </c>
      <c r="F1039" s="485">
        <v>1.7803030303030303</v>
      </c>
      <c r="G1039" s="484" t="s">
        <v>14172</v>
      </c>
      <c r="H1039" s="485">
        <v>1.51</v>
      </c>
      <c r="I1039" s="484" t="s">
        <v>14173</v>
      </c>
      <c r="J1039" s="485">
        <v>3.29</v>
      </c>
    </row>
    <row r="1040" spans="1:10" ht="15" thickBot="1">
      <c r="A1040" s="484"/>
      <c r="B1040" s="484"/>
      <c r="C1040" s="484"/>
      <c r="D1040" s="484"/>
      <c r="E1040" s="484" t="s">
        <v>14174</v>
      </c>
      <c r="F1040" s="485">
        <v>16.55</v>
      </c>
      <c r="G1040" s="484"/>
      <c r="H1040" s="639" t="s">
        <v>14175</v>
      </c>
      <c r="I1040" s="639"/>
      <c r="J1040" s="485">
        <v>76.319999999999993</v>
      </c>
    </row>
    <row r="1041" spans="1:10" ht="0.95" customHeight="1" thickTop="1">
      <c r="A1041" s="486"/>
      <c r="B1041" s="486"/>
      <c r="C1041" s="486"/>
      <c r="D1041" s="486"/>
      <c r="E1041" s="486"/>
      <c r="F1041" s="486"/>
      <c r="G1041" s="486"/>
      <c r="H1041" s="486"/>
      <c r="I1041" s="486"/>
      <c r="J1041" s="486"/>
    </row>
    <row r="1042" spans="1:10" ht="18" customHeight="1">
      <c r="A1042" s="471" t="s">
        <v>14553</v>
      </c>
      <c r="B1042" s="472" t="s">
        <v>14153</v>
      </c>
      <c r="C1042" s="471" t="s">
        <v>14154</v>
      </c>
      <c r="D1042" s="471" t="s">
        <v>14155</v>
      </c>
      <c r="E1042" s="640" t="s">
        <v>14156</v>
      </c>
      <c r="F1042" s="640"/>
      <c r="G1042" s="473" t="s">
        <v>14157</v>
      </c>
      <c r="H1042" s="472" t="s">
        <v>14158</v>
      </c>
      <c r="I1042" s="472" t="s">
        <v>14159</v>
      </c>
      <c r="J1042" s="472" t="s">
        <v>14160</v>
      </c>
    </row>
    <row r="1043" spans="1:10" ht="36" customHeight="1">
      <c r="A1043" s="474" t="s">
        <v>14161</v>
      </c>
      <c r="B1043" s="475" t="s">
        <v>14554</v>
      </c>
      <c r="C1043" s="474" t="s">
        <v>3565</v>
      </c>
      <c r="D1043" s="474" t="s">
        <v>1596</v>
      </c>
      <c r="E1043" s="642" t="s">
        <v>14472</v>
      </c>
      <c r="F1043" s="642"/>
      <c r="G1043" s="476" t="s">
        <v>53</v>
      </c>
      <c r="H1043" s="477">
        <v>1</v>
      </c>
      <c r="I1043" s="478">
        <v>35.4</v>
      </c>
      <c r="J1043" s="478">
        <v>35.4</v>
      </c>
    </row>
    <row r="1044" spans="1:10" ht="36" customHeight="1">
      <c r="A1044" s="479" t="s">
        <v>14165</v>
      </c>
      <c r="B1044" s="480" t="s">
        <v>14555</v>
      </c>
      <c r="C1044" s="479" t="s">
        <v>3565</v>
      </c>
      <c r="D1044" s="479" t="s">
        <v>1520</v>
      </c>
      <c r="E1044" s="641" t="s">
        <v>14472</v>
      </c>
      <c r="F1044" s="641"/>
      <c r="G1044" s="481" t="s">
        <v>53</v>
      </c>
      <c r="H1044" s="482">
        <v>1</v>
      </c>
      <c r="I1044" s="483">
        <v>6.26</v>
      </c>
      <c r="J1044" s="483">
        <v>6.26</v>
      </c>
    </row>
    <row r="1045" spans="1:10" ht="36" customHeight="1">
      <c r="A1045" s="479" t="s">
        <v>14165</v>
      </c>
      <c r="B1045" s="480" t="s">
        <v>14556</v>
      </c>
      <c r="C1045" s="479" t="s">
        <v>3565</v>
      </c>
      <c r="D1045" s="479" t="s">
        <v>1595</v>
      </c>
      <c r="E1045" s="641" t="s">
        <v>14472</v>
      </c>
      <c r="F1045" s="641"/>
      <c r="G1045" s="481" t="s">
        <v>53</v>
      </c>
      <c r="H1045" s="482">
        <v>1</v>
      </c>
      <c r="I1045" s="483">
        <v>29.14</v>
      </c>
      <c r="J1045" s="483">
        <v>29.14</v>
      </c>
    </row>
    <row r="1046" spans="1:10" ht="25.5">
      <c r="A1046" s="484"/>
      <c r="B1046" s="484"/>
      <c r="C1046" s="484"/>
      <c r="D1046" s="484"/>
      <c r="E1046" s="484" t="s">
        <v>14171</v>
      </c>
      <c r="F1046" s="485">
        <v>7.3268398000000001</v>
      </c>
      <c r="G1046" s="484" t="s">
        <v>14172</v>
      </c>
      <c r="H1046" s="485">
        <v>6.21</v>
      </c>
      <c r="I1046" s="484" t="s">
        <v>14173</v>
      </c>
      <c r="J1046" s="485">
        <v>13.54</v>
      </c>
    </row>
    <row r="1047" spans="1:10" ht="15" thickBot="1">
      <c r="A1047" s="484"/>
      <c r="B1047" s="484"/>
      <c r="C1047" s="484"/>
      <c r="D1047" s="484"/>
      <c r="E1047" s="484" t="s">
        <v>14174</v>
      </c>
      <c r="F1047" s="485">
        <v>9.8000000000000007</v>
      </c>
      <c r="G1047" s="484"/>
      <c r="H1047" s="639" t="s">
        <v>14175</v>
      </c>
      <c r="I1047" s="639"/>
      <c r="J1047" s="485">
        <v>45.2</v>
      </c>
    </row>
    <row r="1048" spans="1:10" ht="0.95" customHeight="1" thickTop="1">
      <c r="A1048" s="486"/>
      <c r="B1048" s="486"/>
      <c r="C1048" s="486"/>
      <c r="D1048" s="486"/>
      <c r="E1048" s="486"/>
      <c r="F1048" s="486"/>
      <c r="G1048" s="486"/>
      <c r="H1048" s="486"/>
      <c r="I1048" s="486"/>
      <c r="J1048" s="486"/>
    </row>
    <row r="1049" spans="1:10" ht="18" customHeight="1">
      <c r="A1049" s="471" t="s">
        <v>14557</v>
      </c>
      <c r="B1049" s="472" t="s">
        <v>14153</v>
      </c>
      <c r="C1049" s="471" t="s">
        <v>14154</v>
      </c>
      <c r="D1049" s="471" t="s">
        <v>14155</v>
      </c>
      <c r="E1049" s="640" t="s">
        <v>14156</v>
      </c>
      <c r="F1049" s="640"/>
      <c r="G1049" s="473" t="s">
        <v>14157</v>
      </c>
      <c r="H1049" s="472" t="s">
        <v>14158</v>
      </c>
      <c r="I1049" s="472" t="s">
        <v>14159</v>
      </c>
      <c r="J1049" s="472" t="s">
        <v>14160</v>
      </c>
    </row>
    <row r="1050" spans="1:10" ht="24" customHeight="1">
      <c r="A1050" s="474" t="s">
        <v>14161</v>
      </c>
      <c r="B1050" s="475" t="s">
        <v>14558</v>
      </c>
      <c r="C1050" s="474" t="s">
        <v>3565</v>
      </c>
      <c r="D1050" s="474" t="s">
        <v>3289</v>
      </c>
      <c r="E1050" s="642" t="s">
        <v>14432</v>
      </c>
      <c r="F1050" s="642"/>
      <c r="G1050" s="476" t="s">
        <v>14164</v>
      </c>
      <c r="H1050" s="477">
        <v>1</v>
      </c>
      <c r="I1050" s="478">
        <v>2.25</v>
      </c>
      <c r="J1050" s="478">
        <v>2.25</v>
      </c>
    </row>
    <row r="1051" spans="1:10" ht="24" customHeight="1">
      <c r="A1051" s="479" t="s">
        <v>14165</v>
      </c>
      <c r="B1051" s="480" t="s">
        <v>14169</v>
      </c>
      <c r="C1051" s="479" t="s">
        <v>3565</v>
      </c>
      <c r="D1051" s="479" t="s">
        <v>3371</v>
      </c>
      <c r="E1051" s="641" t="s">
        <v>14167</v>
      </c>
      <c r="F1051" s="641"/>
      <c r="G1051" s="481" t="s">
        <v>463</v>
      </c>
      <c r="H1051" s="482">
        <v>7.1800000000000003E-2</v>
      </c>
      <c r="I1051" s="483">
        <v>15.16</v>
      </c>
      <c r="J1051" s="483">
        <v>1.08</v>
      </c>
    </row>
    <row r="1052" spans="1:10" ht="24" customHeight="1">
      <c r="A1052" s="479" t="s">
        <v>14165</v>
      </c>
      <c r="B1052" s="480" t="s">
        <v>14433</v>
      </c>
      <c r="C1052" s="479" t="s">
        <v>3565</v>
      </c>
      <c r="D1052" s="479" t="s">
        <v>3382</v>
      </c>
      <c r="E1052" s="641" t="s">
        <v>14167</v>
      </c>
      <c r="F1052" s="641"/>
      <c r="G1052" s="481" t="s">
        <v>463</v>
      </c>
      <c r="H1052" s="482">
        <v>7.1800000000000003E-2</v>
      </c>
      <c r="I1052" s="483">
        <v>16.41</v>
      </c>
      <c r="J1052" s="483">
        <v>1.17</v>
      </c>
    </row>
    <row r="1053" spans="1:10" ht="25.5">
      <c r="A1053" s="484"/>
      <c r="B1053" s="484"/>
      <c r="C1053" s="484"/>
      <c r="D1053" s="484"/>
      <c r="E1053" s="484" t="s">
        <v>14171</v>
      </c>
      <c r="F1053" s="485">
        <v>0.8441558441558441</v>
      </c>
      <c r="G1053" s="484" t="s">
        <v>14172</v>
      </c>
      <c r="H1053" s="485">
        <v>0.72</v>
      </c>
      <c r="I1053" s="484" t="s">
        <v>14173</v>
      </c>
      <c r="J1053" s="485">
        <v>1.56</v>
      </c>
    </row>
    <row r="1054" spans="1:10" ht="15" thickBot="1">
      <c r="A1054" s="484"/>
      <c r="B1054" s="484"/>
      <c r="C1054" s="484"/>
      <c r="D1054" s="484"/>
      <c r="E1054" s="484" t="s">
        <v>14174</v>
      </c>
      <c r="F1054" s="485">
        <v>0.62</v>
      </c>
      <c r="G1054" s="484"/>
      <c r="H1054" s="639" t="s">
        <v>14175</v>
      </c>
      <c r="I1054" s="639"/>
      <c r="J1054" s="485">
        <v>2.87</v>
      </c>
    </row>
    <row r="1055" spans="1:10" ht="0.95" customHeight="1" thickTop="1">
      <c r="A1055" s="486"/>
      <c r="B1055" s="486"/>
      <c r="C1055" s="486"/>
      <c r="D1055" s="486"/>
      <c r="E1055" s="486"/>
      <c r="F1055" s="486"/>
      <c r="G1055" s="486"/>
      <c r="H1055" s="486"/>
      <c r="I1055" s="486"/>
      <c r="J1055" s="486"/>
    </row>
    <row r="1056" spans="1:10" ht="18" customHeight="1">
      <c r="A1056" s="471" t="s">
        <v>14559</v>
      </c>
      <c r="B1056" s="472" t="s">
        <v>14153</v>
      </c>
      <c r="C1056" s="471" t="s">
        <v>14154</v>
      </c>
      <c r="D1056" s="471" t="s">
        <v>14155</v>
      </c>
      <c r="E1056" s="640" t="s">
        <v>14156</v>
      </c>
      <c r="F1056" s="640"/>
      <c r="G1056" s="473" t="s">
        <v>14157</v>
      </c>
      <c r="H1056" s="472" t="s">
        <v>14158</v>
      </c>
      <c r="I1056" s="472" t="s">
        <v>14159</v>
      </c>
      <c r="J1056" s="472" t="s">
        <v>14160</v>
      </c>
    </row>
    <row r="1057" spans="1:10" ht="24" customHeight="1">
      <c r="A1057" s="474" t="s">
        <v>14161</v>
      </c>
      <c r="B1057" s="475" t="s">
        <v>14560</v>
      </c>
      <c r="C1057" s="474" t="s">
        <v>3565</v>
      </c>
      <c r="D1057" s="474" t="s">
        <v>9300</v>
      </c>
      <c r="E1057" s="642" t="s">
        <v>14167</v>
      </c>
      <c r="F1057" s="642"/>
      <c r="G1057" s="476" t="s">
        <v>14164</v>
      </c>
      <c r="H1057" s="477">
        <v>1</v>
      </c>
      <c r="I1057" s="478">
        <v>1.4</v>
      </c>
      <c r="J1057" s="478">
        <v>1.4</v>
      </c>
    </row>
    <row r="1058" spans="1:10" ht="48" customHeight="1">
      <c r="A1058" s="479" t="s">
        <v>14165</v>
      </c>
      <c r="B1058" s="480" t="s">
        <v>14561</v>
      </c>
      <c r="C1058" s="479" t="s">
        <v>3565</v>
      </c>
      <c r="D1058" s="479" t="s">
        <v>11177</v>
      </c>
      <c r="E1058" s="641" t="s">
        <v>14446</v>
      </c>
      <c r="F1058" s="641"/>
      <c r="G1058" s="481" t="s">
        <v>185</v>
      </c>
      <c r="H1058" s="482">
        <v>1.4999999999999999E-2</v>
      </c>
      <c r="I1058" s="483">
        <v>4.5199999999999996</v>
      </c>
      <c r="J1058" s="483">
        <v>0.06</v>
      </c>
    </row>
    <row r="1059" spans="1:10" ht="24" customHeight="1">
      <c r="A1059" s="479" t="s">
        <v>14165</v>
      </c>
      <c r="B1059" s="480" t="s">
        <v>14169</v>
      </c>
      <c r="C1059" s="479" t="s">
        <v>3565</v>
      </c>
      <c r="D1059" s="479" t="s">
        <v>3371</v>
      </c>
      <c r="E1059" s="641" t="s">
        <v>14167</v>
      </c>
      <c r="F1059" s="641"/>
      <c r="G1059" s="481" t="s">
        <v>463</v>
      </c>
      <c r="H1059" s="482">
        <v>8.8999999999999996E-2</v>
      </c>
      <c r="I1059" s="483">
        <v>15.16</v>
      </c>
      <c r="J1059" s="483">
        <v>1.34</v>
      </c>
    </row>
    <row r="1060" spans="1:10" ht="25.5">
      <c r="A1060" s="484"/>
      <c r="B1060" s="484"/>
      <c r="C1060" s="484"/>
      <c r="D1060" s="484"/>
      <c r="E1060" s="484" t="s">
        <v>14171</v>
      </c>
      <c r="F1060" s="485">
        <v>0.49783549783549785</v>
      </c>
      <c r="G1060" s="484" t="s">
        <v>14172</v>
      </c>
      <c r="H1060" s="485">
        <v>0.42</v>
      </c>
      <c r="I1060" s="484" t="s">
        <v>14173</v>
      </c>
      <c r="J1060" s="485">
        <v>0.92</v>
      </c>
    </row>
    <row r="1061" spans="1:10" ht="15" thickBot="1">
      <c r="A1061" s="484"/>
      <c r="B1061" s="484"/>
      <c r="C1061" s="484"/>
      <c r="D1061" s="484"/>
      <c r="E1061" s="484" t="s">
        <v>14174</v>
      </c>
      <c r="F1061" s="485">
        <v>0.38</v>
      </c>
      <c r="G1061" s="484"/>
      <c r="H1061" s="639" t="s">
        <v>14175</v>
      </c>
      <c r="I1061" s="639"/>
      <c r="J1061" s="485">
        <v>1.78</v>
      </c>
    </row>
    <row r="1062" spans="1:10" ht="0.95" customHeight="1" thickTop="1">
      <c r="A1062" s="486"/>
      <c r="B1062" s="486"/>
      <c r="C1062" s="486"/>
      <c r="D1062" s="486"/>
      <c r="E1062" s="486"/>
      <c r="F1062" s="486"/>
      <c r="G1062" s="486"/>
      <c r="H1062" s="486"/>
      <c r="I1062" s="486"/>
      <c r="J1062" s="486"/>
    </row>
    <row r="1063" spans="1:10" ht="18" customHeight="1">
      <c r="A1063" s="471" t="s">
        <v>14562</v>
      </c>
      <c r="B1063" s="472" t="s">
        <v>14153</v>
      </c>
      <c r="C1063" s="471" t="s">
        <v>14154</v>
      </c>
      <c r="D1063" s="471" t="s">
        <v>14155</v>
      </c>
      <c r="E1063" s="640" t="s">
        <v>14156</v>
      </c>
      <c r="F1063" s="640"/>
      <c r="G1063" s="473" t="s">
        <v>14157</v>
      </c>
      <c r="H1063" s="472" t="s">
        <v>14158</v>
      </c>
      <c r="I1063" s="472" t="s">
        <v>14159</v>
      </c>
      <c r="J1063" s="472" t="s">
        <v>14160</v>
      </c>
    </row>
    <row r="1064" spans="1:10" ht="24" customHeight="1">
      <c r="A1064" s="474" t="s">
        <v>14161</v>
      </c>
      <c r="B1064" s="475" t="s">
        <v>14563</v>
      </c>
      <c r="C1064" s="474" t="s">
        <v>3565</v>
      </c>
      <c r="D1064" s="474" t="s">
        <v>9307</v>
      </c>
      <c r="E1064" s="642" t="s">
        <v>14167</v>
      </c>
      <c r="F1064" s="642"/>
      <c r="G1064" s="476" t="s">
        <v>14164</v>
      </c>
      <c r="H1064" s="477">
        <v>1</v>
      </c>
      <c r="I1064" s="478">
        <v>1.47</v>
      </c>
      <c r="J1064" s="478">
        <v>1.47</v>
      </c>
    </row>
    <row r="1065" spans="1:10" ht="24" customHeight="1">
      <c r="A1065" s="479" t="s">
        <v>14165</v>
      </c>
      <c r="B1065" s="480" t="s">
        <v>14169</v>
      </c>
      <c r="C1065" s="479" t="s">
        <v>3565</v>
      </c>
      <c r="D1065" s="479" t="s">
        <v>3371</v>
      </c>
      <c r="E1065" s="641" t="s">
        <v>14167</v>
      </c>
      <c r="F1065" s="641"/>
      <c r="G1065" s="481" t="s">
        <v>463</v>
      </c>
      <c r="H1065" s="482">
        <v>9.7000000000000003E-2</v>
      </c>
      <c r="I1065" s="483">
        <v>15.16</v>
      </c>
      <c r="J1065" s="483">
        <v>1.47</v>
      </c>
    </row>
    <row r="1066" spans="1:10" ht="25.5">
      <c r="A1066" s="484"/>
      <c r="B1066" s="484"/>
      <c r="C1066" s="484"/>
      <c r="D1066" s="484"/>
      <c r="E1066" s="484" t="s">
        <v>14171</v>
      </c>
      <c r="F1066" s="485">
        <v>0.54112554112554112</v>
      </c>
      <c r="G1066" s="484" t="s">
        <v>14172</v>
      </c>
      <c r="H1066" s="485">
        <v>0.46</v>
      </c>
      <c r="I1066" s="484" t="s">
        <v>14173</v>
      </c>
      <c r="J1066" s="485">
        <v>1</v>
      </c>
    </row>
    <row r="1067" spans="1:10" ht="15" thickBot="1">
      <c r="A1067" s="484"/>
      <c r="B1067" s="484"/>
      <c r="C1067" s="484"/>
      <c r="D1067" s="484"/>
      <c r="E1067" s="484" t="s">
        <v>14174</v>
      </c>
      <c r="F1067" s="485">
        <v>0.4</v>
      </c>
      <c r="G1067" s="484"/>
      <c r="H1067" s="639" t="s">
        <v>14175</v>
      </c>
      <c r="I1067" s="639"/>
      <c r="J1067" s="485">
        <v>1.87</v>
      </c>
    </row>
    <row r="1068" spans="1:10" ht="0.95" customHeight="1" thickTop="1">
      <c r="A1068" s="486"/>
      <c r="B1068" s="486"/>
      <c r="C1068" s="486"/>
      <c r="D1068" s="486"/>
      <c r="E1068" s="486"/>
      <c r="F1068" s="486"/>
      <c r="G1068" s="486"/>
      <c r="H1068" s="486"/>
      <c r="I1068" s="486"/>
      <c r="J1068" s="486"/>
    </row>
    <row r="1069" spans="1:10" ht="18" customHeight="1">
      <c r="A1069" s="471" t="s">
        <v>14564</v>
      </c>
      <c r="B1069" s="472" t="s">
        <v>14153</v>
      </c>
      <c r="C1069" s="471" t="s">
        <v>14154</v>
      </c>
      <c r="D1069" s="471" t="s">
        <v>14155</v>
      </c>
      <c r="E1069" s="640" t="s">
        <v>14156</v>
      </c>
      <c r="F1069" s="640"/>
      <c r="G1069" s="473" t="s">
        <v>14157</v>
      </c>
      <c r="H1069" s="472" t="s">
        <v>14158</v>
      </c>
      <c r="I1069" s="472" t="s">
        <v>14159</v>
      </c>
      <c r="J1069" s="472" t="s">
        <v>14160</v>
      </c>
    </row>
    <row r="1070" spans="1:10" ht="24" customHeight="1">
      <c r="A1070" s="474" t="s">
        <v>14161</v>
      </c>
      <c r="B1070" s="475" t="s">
        <v>14565</v>
      </c>
      <c r="C1070" s="474" t="s">
        <v>3565</v>
      </c>
      <c r="D1070" s="474" t="s">
        <v>3394</v>
      </c>
      <c r="E1070" s="642" t="s">
        <v>14167</v>
      </c>
      <c r="F1070" s="642"/>
      <c r="G1070" s="476" t="s">
        <v>463</v>
      </c>
      <c r="H1070" s="477">
        <v>1</v>
      </c>
      <c r="I1070" s="478">
        <v>81.02</v>
      </c>
      <c r="J1070" s="478">
        <v>81.02</v>
      </c>
    </row>
    <row r="1071" spans="1:10" ht="24" customHeight="1">
      <c r="A1071" s="479" t="s">
        <v>14165</v>
      </c>
      <c r="B1071" s="480" t="s">
        <v>14566</v>
      </c>
      <c r="C1071" s="479" t="s">
        <v>3565</v>
      </c>
      <c r="D1071" s="479" t="s">
        <v>3496</v>
      </c>
      <c r="E1071" s="641" t="s">
        <v>14167</v>
      </c>
      <c r="F1071" s="641"/>
      <c r="G1071" s="481" t="s">
        <v>463</v>
      </c>
      <c r="H1071" s="482">
        <v>1</v>
      </c>
      <c r="I1071" s="483">
        <v>0.94</v>
      </c>
      <c r="J1071" s="483">
        <v>0.94</v>
      </c>
    </row>
    <row r="1072" spans="1:10" ht="24" customHeight="1">
      <c r="A1072" s="487" t="s">
        <v>14180</v>
      </c>
      <c r="B1072" s="488" t="s">
        <v>14567</v>
      </c>
      <c r="C1072" s="487" t="s">
        <v>3565</v>
      </c>
      <c r="D1072" s="487" t="s">
        <v>5890</v>
      </c>
      <c r="E1072" s="638" t="s">
        <v>14568</v>
      </c>
      <c r="F1072" s="638"/>
      <c r="G1072" s="489" t="s">
        <v>463</v>
      </c>
      <c r="H1072" s="490">
        <v>1</v>
      </c>
      <c r="I1072" s="491">
        <v>78.540000000000006</v>
      </c>
      <c r="J1072" s="491">
        <v>78.540000000000006</v>
      </c>
    </row>
    <row r="1073" spans="1:10" ht="24" customHeight="1">
      <c r="A1073" s="487" t="s">
        <v>14180</v>
      </c>
      <c r="B1073" s="488" t="s">
        <v>14569</v>
      </c>
      <c r="C1073" s="487" t="s">
        <v>3565</v>
      </c>
      <c r="D1073" s="487" t="s">
        <v>8722</v>
      </c>
      <c r="E1073" s="638" t="s">
        <v>14570</v>
      </c>
      <c r="F1073" s="638"/>
      <c r="G1073" s="489" t="s">
        <v>463</v>
      </c>
      <c r="H1073" s="490">
        <v>1</v>
      </c>
      <c r="I1073" s="491">
        <v>0.66</v>
      </c>
      <c r="J1073" s="491">
        <v>0.66</v>
      </c>
    </row>
    <row r="1074" spans="1:10" ht="24" customHeight="1">
      <c r="A1074" s="487" t="s">
        <v>14180</v>
      </c>
      <c r="B1074" s="488" t="s">
        <v>14571</v>
      </c>
      <c r="C1074" s="487" t="s">
        <v>3565</v>
      </c>
      <c r="D1074" s="487" t="s">
        <v>5966</v>
      </c>
      <c r="E1074" s="638" t="s">
        <v>14572</v>
      </c>
      <c r="F1074" s="638"/>
      <c r="G1074" s="489" t="s">
        <v>463</v>
      </c>
      <c r="H1074" s="490">
        <v>1</v>
      </c>
      <c r="I1074" s="491">
        <v>0.81</v>
      </c>
      <c r="J1074" s="491">
        <v>0.81</v>
      </c>
    </row>
    <row r="1075" spans="1:10" ht="24" customHeight="1">
      <c r="A1075" s="487" t="s">
        <v>14180</v>
      </c>
      <c r="B1075" s="488" t="s">
        <v>14573</v>
      </c>
      <c r="C1075" s="487" t="s">
        <v>3565</v>
      </c>
      <c r="D1075" s="487" t="s">
        <v>8669</v>
      </c>
      <c r="E1075" s="638" t="s">
        <v>14570</v>
      </c>
      <c r="F1075" s="638"/>
      <c r="G1075" s="489" t="s">
        <v>463</v>
      </c>
      <c r="H1075" s="490">
        <v>1</v>
      </c>
      <c r="I1075" s="491">
        <v>0.01</v>
      </c>
      <c r="J1075" s="491">
        <v>0.01</v>
      </c>
    </row>
    <row r="1076" spans="1:10" ht="24" customHeight="1">
      <c r="A1076" s="487" t="s">
        <v>14180</v>
      </c>
      <c r="B1076" s="488" t="s">
        <v>14574</v>
      </c>
      <c r="C1076" s="487" t="s">
        <v>3565</v>
      </c>
      <c r="D1076" s="487" t="s">
        <v>7425</v>
      </c>
      <c r="E1076" s="638" t="s">
        <v>14575</v>
      </c>
      <c r="F1076" s="638"/>
      <c r="G1076" s="489" t="s">
        <v>463</v>
      </c>
      <c r="H1076" s="490">
        <v>1</v>
      </c>
      <c r="I1076" s="491">
        <v>0.06</v>
      </c>
      <c r="J1076" s="491">
        <v>0.06</v>
      </c>
    </row>
    <row r="1077" spans="1:10" ht="25.5">
      <c r="A1077" s="484"/>
      <c r="B1077" s="484"/>
      <c r="C1077" s="484"/>
      <c r="D1077" s="484"/>
      <c r="E1077" s="484" t="s">
        <v>14171</v>
      </c>
      <c r="F1077" s="485">
        <v>43.008657999999997</v>
      </c>
      <c r="G1077" s="484" t="s">
        <v>14172</v>
      </c>
      <c r="H1077" s="485">
        <v>36.47</v>
      </c>
      <c r="I1077" s="484" t="s">
        <v>14173</v>
      </c>
      <c r="J1077" s="485">
        <v>79.48</v>
      </c>
    </row>
    <row r="1078" spans="1:10" ht="15" thickBot="1">
      <c r="A1078" s="484"/>
      <c r="B1078" s="484"/>
      <c r="C1078" s="484"/>
      <c r="D1078" s="484"/>
      <c r="E1078" s="484" t="s">
        <v>14174</v>
      </c>
      <c r="F1078" s="485">
        <v>22.44</v>
      </c>
      <c r="G1078" s="484"/>
      <c r="H1078" s="639" t="s">
        <v>14175</v>
      </c>
      <c r="I1078" s="639"/>
      <c r="J1078" s="485">
        <v>103.46</v>
      </c>
    </row>
    <row r="1079" spans="1:10" ht="0.95" customHeight="1" thickTop="1">
      <c r="A1079" s="486"/>
      <c r="B1079" s="486"/>
      <c r="C1079" s="486"/>
      <c r="D1079" s="486"/>
      <c r="E1079" s="486"/>
      <c r="F1079" s="486"/>
      <c r="G1079" s="486"/>
      <c r="H1079" s="486"/>
      <c r="I1079" s="486"/>
      <c r="J1079" s="486"/>
    </row>
    <row r="1080" spans="1:10" ht="18" customHeight="1">
      <c r="A1080" s="471" t="s">
        <v>14576</v>
      </c>
      <c r="B1080" s="472" t="s">
        <v>14153</v>
      </c>
      <c r="C1080" s="471" t="s">
        <v>14154</v>
      </c>
      <c r="D1080" s="471" t="s">
        <v>14155</v>
      </c>
      <c r="E1080" s="640" t="s">
        <v>14156</v>
      </c>
      <c r="F1080" s="640"/>
      <c r="G1080" s="473" t="s">
        <v>14157</v>
      </c>
      <c r="H1080" s="472" t="s">
        <v>14158</v>
      </c>
      <c r="I1080" s="472" t="s">
        <v>14159</v>
      </c>
      <c r="J1080" s="472" t="s">
        <v>14160</v>
      </c>
    </row>
    <row r="1081" spans="1:10" ht="24" customHeight="1">
      <c r="A1081" s="474" t="s">
        <v>14161</v>
      </c>
      <c r="B1081" s="475" t="s">
        <v>14577</v>
      </c>
      <c r="C1081" s="474" t="s">
        <v>3565</v>
      </c>
      <c r="D1081" s="474" t="s">
        <v>3399</v>
      </c>
      <c r="E1081" s="642" t="s">
        <v>14167</v>
      </c>
      <c r="F1081" s="642"/>
      <c r="G1081" s="476" t="s">
        <v>463</v>
      </c>
      <c r="H1081" s="477">
        <v>1</v>
      </c>
      <c r="I1081" s="478">
        <v>78.489999999999995</v>
      </c>
      <c r="J1081" s="478">
        <v>78.489999999999995</v>
      </c>
    </row>
    <row r="1082" spans="1:10" ht="24" customHeight="1">
      <c r="A1082" s="479" t="s">
        <v>14165</v>
      </c>
      <c r="B1082" s="480" t="s">
        <v>14578</v>
      </c>
      <c r="C1082" s="479" t="s">
        <v>3565</v>
      </c>
      <c r="D1082" s="479" t="s">
        <v>3501</v>
      </c>
      <c r="E1082" s="641" t="s">
        <v>14167</v>
      </c>
      <c r="F1082" s="641"/>
      <c r="G1082" s="481" t="s">
        <v>463</v>
      </c>
      <c r="H1082" s="482">
        <v>1</v>
      </c>
      <c r="I1082" s="483">
        <v>2.06</v>
      </c>
      <c r="J1082" s="483">
        <v>2.06</v>
      </c>
    </row>
    <row r="1083" spans="1:10" ht="24" customHeight="1">
      <c r="A1083" s="487" t="s">
        <v>14180</v>
      </c>
      <c r="B1083" s="488" t="s">
        <v>14579</v>
      </c>
      <c r="C1083" s="487" t="s">
        <v>3565</v>
      </c>
      <c r="D1083" s="487" t="s">
        <v>5902</v>
      </c>
      <c r="E1083" s="638" t="s">
        <v>14568</v>
      </c>
      <c r="F1083" s="638"/>
      <c r="G1083" s="489" t="s">
        <v>463</v>
      </c>
      <c r="H1083" s="490">
        <v>1</v>
      </c>
      <c r="I1083" s="491">
        <v>74.89</v>
      </c>
      <c r="J1083" s="491">
        <v>74.89</v>
      </c>
    </row>
    <row r="1084" spans="1:10" ht="24" customHeight="1">
      <c r="A1084" s="487" t="s">
        <v>14180</v>
      </c>
      <c r="B1084" s="488" t="s">
        <v>14569</v>
      </c>
      <c r="C1084" s="487" t="s">
        <v>3565</v>
      </c>
      <c r="D1084" s="487" t="s">
        <v>8722</v>
      </c>
      <c r="E1084" s="638" t="s">
        <v>14570</v>
      </c>
      <c r="F1084" s="638"/>
      <c r="G1084" s="489" t="s">
        <v>463</v>
      </c>
      <c r="H1084" s="490">
        <v>1</v>
      </c>
      <c r="I1084" s="491">
        <v>0.66</v>
      </c>
      <c r="J1084" s="491">
        <v>0.66</v>
      </c>
    </row>
    <row r="1085" spans="1:10" ht="24" customHeight="1">
      <c r="A1085" s="487" t="s">
        <v>14180</v>
      </c>
      <c r="B1085" s="488" t="s">
        <v>14571</v>
      </c>
      <c r="C1085" s="487" t="s">
        <v>3565</v>
      </c>
      <c r="D1085" s="487" t="s">
        <v>5966</v>
      </c>
      <c r="E1085" s="638" t="s">
        <v>14572</v>
      </c>
      <c r="F1085" s="638"/>
      <c r="G1085" s="489" t="s">
        <v>463</v>
      </c>
      <c r="H1085" s="490">
        <v>1</v>
      </c>
      <c r="I1085" s="491">
        <v>0.81</v>
      </c>
      <c r="J1085" s="491">
        <v>0.81</v>
      </c>
    </row>
    <row r="1086" spans="1:10" ht="24" customHeight="1">
      <c r="A1086" s="487" t="s">
        <v>14180</v>
      </c>
      <c r="B1086" s="488" t="s">
        <v>14573</v>
      </c>
      <c r="C1086" s="487" t="s">
        <v>3565</v>
      </c>
      <c r="D1086" s="487" t="s">
        <v>8669</v>
      </c>
      <c r="E1086" s="638" t="s">
        <v>14570</v>
      </c>
      <c r="F1086" s="638"/>
      <c r="G1086" s="489" t="s">
        <v>463</v>
      </c>
      <c r="H1086" s="490">
        <v>1</v>
      </c>
      <c r="I1086" s="491">
        <v>0.01</v>
      </c>
      <c r="J1086" s="491">
        <v>0.01</v>
      </c>
    </row>
    <row r="1087" spans="1:10" ht="24" customHeight="1">
      <c r="A1087" s="487" t="s">
        <v>14180</v>
      </c>
      <c r="B1087" s="488" t="s">
        <v>14574</v>
      </c>
      <c r="C1087" s="487" t="s">
        <v>3565</v>
      </c>
      <c r="D1087" s="487" t="s">
        <v>7425</v>
      </c>
      <c r="E1087" s="638" t="s">
        <v>14575</v>
      </c>
      <c r="F1087" s="638"/>
      <c r="G1087" s="489" t="s">
        <v>463</v>
      </c>
      <c r="H1087" s="490">
        <v>1</v>
      </c>
      <c r="I1087" s="491">
        <v>0.06</v>
      </c>
      <c r="J1087" s="491">
        <v>0.06</v>
      </c>
    </row>
    <row r="1088" spans="1:10" ht="25.5">
      <c r="A1088" s="484"/>
      <c r="B1088" s="484"/>
      <c r="C1088" s="484"/>
      <c r="D1088" s="484"/>
      <c r="E1088" s="484" t="s">
        <v>14171</v>
      </c>
      <c r="F1088" s="485">
        <v>41.639610400000002</v>
      </c>
      <c r="G1088" s="484" t="s">
        <v>14172</v>
      </c>
      <c r="H1088" s="485">
        <v>35.31</v>
      </c>
      <c r="I1088" s="484" t="s">
        <v>14173</v>
      </c>
      <c r="J1088" s="485">
        <v>76.95</v>
      </c>
    </row>
    <row r="1089" spans="1:10" ht="15" thickBot="1">
      <c r="A1089" s="484"/>
      <c r="B1089" s="484"/>
      <c r="C1089" s="484"/>
      <c r="D1089" s="484"/>
      <c r="E1089" s="484" t="s">
        <v>14174</v>
      </c>
      <c r="F1089" s="485">
        <v>21.74</v>
      </c>
      <c r="G1089" s="484"/>
      <c r="H1089" s="639" t="s">
        <v>14175</v>
      </c>
      <c r="I1089" s="639"/>
      <c r="J1089" s="485">
        <v>100.23</v>
      </c>
    </row>
    <row r="1090" spans="1:10" ht="0.95" customHeight="1" thickTop="1">
      <c r="A1090" s="486"/>
      <c r="B1090" s="486"/>
      <c r="C1090" s="486"/>
      <c r="D1090" s="486"/>
      <c r="E1090" s="486"/>
      <c r="F1090" s="486"/>
      <c r="G1090" s="486"/>
      <c r="H1090" s="486"/>
      <c r="I1090" s="486"/>
      <c r="J1090" s="486"/>
    </row>
    <row r="1091" spans="1:10" ht="18" customHeight="1">
      <c r="A1091" s="471" t="s">
        <v>14580</v>
      </c>
      <c r="B1091" s="472" t="s">
        <v>14153</v>
      </c>
      <c r="C1091" s="471" t="s">
        <v>14154</v>
      </c>
      <c r="D1091" s="471" t="s">
        <v>14155</v>
      </c>
      <c r="E1091" s="640" t="s">
        <v>14156</v>
      </c>
      <c r="F1091" s="640"/>
      <c r="G1091" s="473" t="s">
        <v>14157</v>
      </c>
      <c r="H1091" s="472" t="s">
        <v>14158</v>
      </c>
      <c r="I1091" s="472" t="s">
        <v>14159</v>
      </c>
      <c r="J1091" s="472" t="s">
        <v>14160</v>
      </c>
    </row>
    <row r="1092" spans="1:10" ht="24" customHeight="1">
      <c r="A1092" s="474" t="s">
        <v>14161</v>
      </c>
      <c r="B1092" s="475" t="s">
        <v>14581</v>
      </c>
      <c r="C1092" s="474" t="s">
        <v>3565</v>
      </c>
      <c r="D1092" s="474" t="s">
        <v>3393</v>
      </c>
      <c r="E1092" s="642" t="s">
        <v>14167</v>
      </c>
      <c r="F1092" s="642"/>
      <c r="G1092" s="476" t="s">
        <v>463</v>
      </c>
      <c r="H1092" s="477">
        <v>1</v>
      </c>
      <c r="I1092" s="478">
        <v>20.72</v>
      </c>
      <c r="J1092" s="478">
        <v>20.72</v>
      </c>
    </row>
    <row r="1093" spans="1:10" ht="24" customHeight="1">
      <c r="A1093" s="479" t="s">
        <v>14165</v>
      </c>
      <c r="B1093" s="480" t="s">
        <v>14582</v>
      </c>
      <c r="C1093" s="479" t="s">
        <v>3565</v>
      </c>
      <c r="D1093" s="479" t="s">
        <v>3495</v>
      </c>
      <c r="E1093" s="641" t="s">
        <v>14167</v>
      </c>
      <c r="F1093" s="641"/>
      <c r="G1093" s="481" t="s">
        <v>463</v>
      </c>
      <c r="H1093" s="482">
        <v>1</v>
      </c>
      <c r="I1093" s="483">
        <v>0.31</v>
      </c>
      <c r="J1093" s="483">
        <v>0.31</v>
      </c>
    </row>
    <row r="1094" spans="1:10" ht="24" customHeight="1">
      <c r="A1094" s="487" t="s">
        <v>14180</v>
      </c>
      <c r="B1094" s="488" t="s">
        <v>14583</v>
      </c>
      <c r="C1094" s="487" t="s">
        <v>3565</v>
      </c>
      <c r="D1094" s="487" t="s">
        <v>5882</v>
      </c>
      <c r="E1094" s="638" t="s">
        <v>14568</v>
      </c>
      <c r="F1094" s="638"/>
      <c r="G1094" s="489" t="s">
        <v>463</v>
      </c>
      <c r="H1094" s="490">
        <v>1</v>
      </c>
      <c r="I1094" s="491">
        <v>18.36</v>
      </c>
      <c r="J1094" s="491">
        <v>18.36</v>
      </c>
    </row>
    <row r="1095" spans="1:10" ht="24" customHeight="1">
      <c r="A1095" s="487" t="s">
        <v>14180</v>
      </c>
      <c r="B1095" s="488" t="s">
        <v>14584</v>
      </c>
      <c r="C1095" s="487" t="s">
        <v>3565</v>
      </c>
      <c r="D1095" s="487" t="s">
        <v>8724</v>
      </c>
      <c r="E1095" s="638" t="s">
        <v>14570</v>
      </c>
      <c r="F1095" s="638"/>
      <c r="G1095" s="489" t="s">
        <v>463</v>
      </c>
      <c r="H1095" s="490">
        <v>1</v>
      </c>
      <c r="I1095" s="491">
        <v>1.08</v>
      </c>
      <c r="J1095" s="491">
        <v>1.08</v>
      </c>
    </row>
    <row r="1096" spans="1:10" ht="24" customHeight="1">
      <c r="A1096" s="487" t="s">
        <v>14180</v>
      </c>
      <c r="B1096" s="488" t="s">
        <v>14571</v>
      </c>
      <c r="C1096" s="487" t="s">
        <v>3565</v>
      </c>
      <c r="D1096" s="487" t="s">
        <v>5966</v>
      </c>
      <c r="E1096" s="638" t="s">
        <v>14572</v>
      </c>
      <c r="F1096" s="638"/>
      <c r="G1096" s="489" t="s">
        <v>463</v>
      </c>
      <c r="H1096" s="490">
        <v>1</v>
      </c>
      <c r="I1096" s="491">
        <v>0.81</v>
      </c>
      <c r="J1096" s="491">
        <v>0.81</v>
      </c>
    </row>
    <row r="1097" spans="1:10" ht="24" customHeight="1">
      <c r="A1097" s="487" t="s">
        <v>14180</v>
      </c>
      <c r="B1097" s="488" t="s">
        <v>14585</v>
      </c>
      <c r="C1097" s="487" t="s">
        <v>3565</v>
      </c>
      <c r="D1097" s="487" t="s">
        <v>8671</v>
      </c>
      <c r="E1097" s="638" t="s">
        <v>14570</v>
      </c>
      <c r="F1097" s="638"/>
      <c r="G1097" s="489" t="s">
        <v>463</v>
      </c>
      <c r="H1097" s="490">
        <v>1</v>
      </c>
      <c r="I1097" s="491">
        <v>0.1</v>
      </c>
      <c r="J1097" s="491">
        <v>0.1</v>
      </c>
    </row>
    <row r="1098" spans="1:10" ht="24" customHeight="1">
      <c r="A1098" s="487" t="s">
        <v>14180</v>
      </c>
      <c r="B1098" s="488" t="s">
        <v>14574</v>
      </c>
      <c r="C1098" s="487" t="s">
        <v>3565</v>
      </c>
      <c r="D1098" s="487" t="s">
        <v>7425</v>
      </c>
      <c r="E1098" s="638" t="s">
        <v>14575</v>
      </c>
      <c r="F1098" s="638"/>
      <c r="G1098" s="489" t="s">
        <v>463</v>
      </c>
      <c r="H1098" s="490">
        <v>1</v>
      </c>
      <c r="I1098" s="491">
        <v>0.06</v>
      </c>
      <c r="J1098" s="491">
        <v>0.06</v>
      </c>
    </row>
    <row r="1099" spans="1:10" ht="25.5">
      <c r="A1099" s="484"/>
      <c r="B1099" s="484"/>
      <c r="C1099" s="484"/>
      <c r="D1099" s="484"/>
      <c r="E1099" s="484" t="s">
        <v>14171</v>
      </c>
      <c r="F1099" s="485">
        <v>10.102813899999999</v>
      </c>
      <c r="G1099" s="484" t="s">
        <v>14172</v>
      </c>
      <c r="H1099" s="485">
        <v>8.57</v>
      </c>
      <c r="I1099" s="484" t="s">
        <v>14173</v>
      </c>
      <c r="J1099" s="485">
        <v>18.670000000000002</v>
      </c>
    </row>
    <row r="1100" spans="1:10" ht="15" thickBot="1">
      <c r="A1100" s="484"/>
      <c r="B1100" s="484"/>
      <c r="C1100" s="484"/>
      <c r="D1100" s="484"/>
      <c r="E1100" s="484" t="s">
        <v>14174</v>
      </c>
      <c r="F1100" s="485">
        <v>5.73</v>
      </c>
      <c r="G1100" s="484"/>
      <c r="H1100" s="639" t="s">
        <v>14175</v>
      </c>
      <c r="I1100" s="639"/>
      <c r="J1100" s="485">
        <v>26.45</v>
      </c>
    </row>
    <row r="1101" spans="1:10" ht="0.95" customHeight="1" thickTop="1">
      <c r="A1101" s="486"/>
      <c r="B1101" s="486"/>
      <c r="C1101" s="486"/>
      <c r="D1101" s="486"/>
      <c r="E1101" s="486"/>
      <c r="F1101" s="486"/>
      <c r="G1101" s="486"/>
      <c r="H1101" s="486"/>
      <c r="I1101" s="486"/>
      <c r="J1101" s="486"/>
    </row>
    <row r="1102" spans="1:10" ht="18" customHeight="1">
      <c r="A1102" s="471" t="s">
        <v>14586</v>
      </c>
      <c r="B1102" s="472" t="s">
        <v>14153</v>
      </c>
      <c r="C1102" s="471" t="s">
        <v>14154</v>
      </c>
      <c r="D1102" s="471" t="s">
        <v>14155</v>
      </c>
      <c r="E1102" s="640" t="s">
        <v>14156</v>
      </c>
      <c r="F1102" s="640"/>
      <c r="G1102" s="473" t="s">
        <v>14157</v>
      </c>
      <c r="H1102" s="472" t="s">
        <v>14158</v>
      </c>
      <c r="I1102" s="472" t="s">
        <v>14159</v>
      </c>
      <c r="J1102" s="472" t="s">
        <v>14160</v>
      </c>
    </row>
    <row r="1103" spans="1:10" ht="24" customHeight="1">
      <c r="A1103" s="474" t="s">
        <v>14161</v>
      </c>
      <c r="B1103" s="475" t="s">
        <v>14587</v>
      </c>
      <c r="C1103" s="474" t="s">
        <v>3565</v>
      </c>
      <c r="D1103" s="474" t="s">
        <v>3939</v>
      </c>
      <c r="E1103" s="642" t="s">
        <v>14167</v>
      </c>
      <c r="F1103" s="642"/>
      <c r="G1103" s="476" t="s">
        <v>463</v>
      </c>
      <c r="H1103" s="477">
        <v>1</v>
      </c>
      <c r="I1103" s="478">
        <v>15.03</v>
      </c>
      <c r="J1103" s="478">
        <v>15.03</v>
      </c>
    </row>
    <row r="1104" spans="1:10" ht="24" customHeight="1">
      <c r="A1104" s="479" t="s">
        <v>14165</v>
      </c>
      <c r="B1104" s="480" t="s">
        <v>14588</v>
      </c>
      <c r="C1104" s="479" t="s">
        <v>3565</v>
      </c>
      <c r="D1104" s="479" t="s">
        <v>3940</v>
      </c>
      <c r="E1104" s="641" t="s">
        <v>14167</v>
      </c>
      <c r="F1104" s="641"/>
      <c r="G1104" s="481" t="s">
        <v>463</v>
      </c>
      <c r="H1104" s="482">
        <v>1</v>
      </c>
      <c r="I1104" s="483">
        <v>0.04</v>
      </c>
      <c r="J1104" s="483">
        <v>0.04</v>
      </c>
    </row>
    <row r="1105" spans="1:10" ht="24" customHeight="1">
      <c r="A1105" s="487" t="s">
        <v>14180</v>
      </c>
      <c r="B1105" s="488" t="s">
        <v>14589</v>
      </c>
      <c r="C1105" s="487" t="s">
        <v>3565</v>
      </c>
      <c r="D1105" s="487" t="s">
        <v>4444</v>
      </c>
      <c r="E1105" s="638" t="s">
        <v>14572</v>
      </c>
      <c r="F1105" s="638"/>
      <c r="G1105" s="489" t="s">
        <v>463</v>
      </c>
      <c r="H1105" s="490">
        <v>1</v>
      </c>
      <c r="I1105" s="491">
        <v>1.52</v>
      </c>
      <c r="J1105" s="491">
        <v>1.52</v>
      </c>
    </row>
    <row r="1106" spans="1:10" ht="24" customHeight="1">
      <c r="A1106" s="487" t="s">
        <v>14180</v>
      </c>
      <c r="B1106" s="488" t="s">
        <v>14590</v>
      </c>
      <c r="C1106" s="487" t="s">
        <v>3565</v>
      </c>
      <c r="D1106" s="487" t="s">
        <v>8714</v>
      </c>
      <c r="E1106" s="638" t="s">
        <v>14570</v>
      </c>
      <c r="F1106" s="638"/>
      <c r="G1106" s="489" t="s">
        <v>463</v>
      </c>
      <c r="H1106" s="490">
        <v>1</v>
      </c>
      <c r="I1106" s="491">
        <v>1.1499999999999999</v>
      </c>
      <c r="J1106" s="491">
        <v>1.1499999999999999</v>
      </c>
    </row>
    <row r="1107" spans="1:10" ht="24" customHeight="1">
      <c r="A1107" s="487" t="s">
        <v>14180</v>
      </c>
      <c r="B1107" s="488" t="s">
        <v>14571</v>
      </c>
      <c r="C1107" s="487" t="s">
        <v>3565</v>
      </c>
      <c r="D1107" s="487" t="s">
        <v>5966</v>
      </c>
      <c r="E1107" s="638" t="s">
        <v>14572</v>
      </c>
      <c r="F1107" s="638"/>
      <c r="G1107" s="489" t="s">
        <v>463</v>
      </c>
      <c r="H1107" s="490">
        <v>1</v>
      </c>
      <c r="I1107" s="491">
        <v>0.81</v>
      </c>
      <c r="J1107" s="491">
        <v>0.81</v>
      </c>
    </row>
    <row r="1108" spans="1:10" ht="24" customHeight="1">
      <c r="A1108" s="487" t="s">
        <v>14180</v>
      </c>
      <c r="B1108" s="488" t="s">
        <v>14591</v>
      </c>
      <c r="C1108" s="487" t="s">
        <v>3565</v>
      </c>
      <c r="D1108" s="487" t="s">
        <v>8661</v>
      </c>
      <c r="E1108" s="638" t="s">
        <v>14570</v>
      </c>
      <c r="F1108" s="638"/>
      <c r="G1108" s="489" t="s">
        <v>463</v>
      </c>
      <c r="H1108" s="490">
        <v>1</v>
      </c>
      <c r="I1108" s="491">
        <v>0.56000000000000005</v>
      </c>
      <c r="J1108" s="491">
        <v>0.56000000000000005</v>
      </c>
    </row>
    <row r="1109" spans="1:10" ht="24" customHeight="1">
      <c r="A1109" s="487" t="s">
        <v>14180</v>
      </c>
      <c r="B1109" s="488" t="s">
        <v>14574</v>
      </c>
      <c r="C1109" s="487" t="s">
        <v>3565</v>
      </c>
      <c r="D1109" s="487" t="s">
        <v>7425</v>
      </c>
      <c r="E1109" s="638" t="s">
        <v>14575</v>
      </c>
      <c r="F1109" s="638"/>
      <c r="G1109" s="489" t="s">
        <v>463</v>
      </c>
      <c r="H1109" s="490">
        <v>1</v>
      </c>
      <c r="I1109" s="491">
        <v>0.06</v>
      </c>
      <c r="J1109" s="491">
        <v>0.06</v>
      </c>
    </row>
    <row r="1110" spans="1:10" ht="24" customHeight="1">
      <c r="A1110" s="487" t="s">
        <v>14180</v>
      </c>
      <c r="B1110" s="488" t="s">
        <v>14592</v>
      </c>
      <c r="C1110" s="487" t="s">
        <v>3565</v>
      </c>
      <c r="D1110" s="487" t="s">
        <v>7904</v>
      </c>
      <c r="E1110" s="638" t="s">
        <v>14593</v>
      </c>
      <c r="F1110" s="638"/>
      <c r="G1110" s="489" t="s">
        <v>463</v>
      </c>
      <c r="H1110" s="490">
        <v>1</v>
      </c>
      <c r="I1110" s="491">
        <v>0.68</v>
      </c>
      <c r="J1110" s="491">
        <v>0.68</v>
      </c>
    </row>
    <row r="1111" spans="1:10" ht="24" customHeight="1">
      <c r="A1111" s="487" t="s">
        <v>14180</v>
      </c>
      <c r="B1111" s="488" t="s">
        <v>14594</v>
      </c>
      <c r="C1111" s="487" t="s">
        <v>3565</v>
      </c>
      <c r="D1111" s="487" t="s">
        <v>8305</v>
      </c>
      <c r="E1111" s="638" t="s">
        <v>14568</v>
      </c>
      <c r="F1111" s="638"/>
      <c r="G1111" s="489" t="s">
        <v>463</v>
      </c>
      <c r="H1111" s="490">
        <v>1</v>
      </c>
      <c r="I1111" s="491">
        <v>10.210000000000001</v>
      </c>
      <c r="J1111" s="491">
        <v>10.210000000000001</v>
      </c>
    </row>
    <row r="1112" spans="1:10" ht="25.5">
      <c r="A1112" s="484"/>
      <c r="B1112" s="484"/>
      <c r="C1112" s="484"/>
      <c r="D1112" s="484"/>
      <c r="E1112" s="484" t="s">
        <v>14171</v>
      </c>
      <c r="F1112" s="485">
        <v>5.5465368000000002</v>
      </c>
      <c r="G1112" s="484" t="s">
        <v>14172</v>
      </c>
      <c r="H1112" s="485">
        <v>4.7</v>
      </c>
      <c r="I1112" s="484" t="s">
        <v>14173</v>
      </c>
      <c r="J1112" s="485">
        <v>10.25</v>
      </c>
    </row>
    <row r="1113" spans="1:10" ht="15" thickBot="1">
      <c r="A1113" s="484"/>
      <c r="B1113" s="484"/>
      <c r="C1113" s="484"/>
      <c r="D1113" s="484"/>
      <c r="E1113" s="484" t="s">
        <v>14174</v>
      </c>
      <c r="F1113" s="485">
        <v>4.16</v>
      </c>
      <c r="G1113" s="484"/>
      <c r="H1113" s="639" t="s">
        <v>14175</v>
      </c>
      <c r="I1113" s="639"/>
      <c r="J1113" s="485">
        <v>19.190000000000001</v>
      </c>
    </row>
    <row r="1114" spans="1:10" ht="0.95" customHeight="1" thickTop="1">
      <c r="A1114" s="486"/>
      <c r="B1114" s="486"/>
      <c r="C1114" s="486"/>
      <c r="D1114" s="486"/>
      <c r="E1114" s="486"/>
      <c r="F1114" s="486"/>
      <c r="G1114" s="486"/>
      <c r="H1114" s="486"/>
      <c r="I1114" s="486"/>
      <c r="J1114" s="486"/>
    </row>
    <row r="1115" spans="1:10" ht="18" customHeight="1">
      <c r="A1115" s="471" t="s">
        <v>14595</v>
      </c>
      <c r="B1115" s="472" t="s">
        <v>14153</v>
      </c>
      <c r="C1115" s="471" t="s">
        <v>14154</v>
      </c>
      <c r="D1115" s="471" t="s">
        <v>14155</v>
      </c>
      <c r="E1115" s="640" t="s">
        <v>14156</v>
      </c>
      <c r="F1115" s="640"/>
      <c r="G1115" s="473" t="s">
        <v>14157</v>
      </c>
      <c r="H1115" s="472" t="s">
        <v>14158</v>
      </c>
      <c r="I1115" s="472" t="s">
        <v>14159</v>
      </c>
      <c r="J1115" s="472" t="s">
        <v>14160</v>
      </c>
    </row>
    <row r="1116" spans="1:10" ht="24" customHeight="1">
      <c r="A1116" s="474" t="s">
        <v>14161</v>
      </c>
      <c r="B1116" s="475" t="s">
        <v>14596</v>
      </c>
      <c r="C1116" s="474" t="s">
        <v>3565</v>
      </c>
      <c r="D1116" s="474" t="s">
        <v>3380</v>
      </c>
      <c r="E1116" s="642" t="s">
        <v>14167</v>
      </c>
      <c r="F1116" s="642"/>
      <c r="G1116" s="476" t="s">
        <v>463</v>
      </c>
      <c r="H1116" s="477">
        <v>1</v>
      </c>
      <c r="I1116" s="478">
        <v>18.829999999999998</v>
      </c>
      <c r="J1116" s="478">
        <v>18.829999999999998</v>
      </c>
    </row>
    <row r="1117" spans="1:10" ht="24" customHeight="1">
      <c r="A1117" s="479" t="s">
        <v>14165</v>
      </c>
      <c r="B1117" s="480" t="s">
        <v>14597</v>
      </c>
      <c r="C1117" s="479" t="s">
        <v>3565</v>
      </c>
      <c r="D1117" s="479" t="s">
        <v>3482</v>
      </c>
      <c r="E1117" s="641" t="s">
        <v>14167</v>
      </c>
      <c r="F1117" s="641"/>
      <c r="G1117" s="481" t="s">
        <v>463</v>
      </c>
      <c r="H1117" s="482">
        <v>1</v>
      </c>
      <c r="I1117" s="483">
        <v>0.05</v>
      </c>
      <c r="J1117" s="483">
        <v>0.05</v>
      </c>
    </row>
    <row r="1118" spans="1:10" ht="24" customHeight="1">
      <c r="A1118" s="487" t="s">
        <v>14180</v>
      </c>
      <c r="B1118" s="488" t="s">
        <v>14589</v>
      </c>
      <c r="C1118" s="487" t="s">
        <v>3565</v>
      </c>
      <c r="D1118" s="487" t="s">
        <v>4444</v>
      </c>
      <c r="E1118" s="638" t="s">
        <v>14572</v>
      </c>
      <c r="F1118" s="638"/>
      <c r="G1118" s="489" t="s">
        <v>463</v>
      </c>
      <c r="H1118" s="490">
        <v>1</v>
      </c>
      <c r="I1118" s="491">
        <v>1.52</v>
      </c>
      <c r="J1118" s="491">
        <v>1.52</v>
      </c>
    </row>
    <row r="1119" spans="1:10" ht="24" customHeight="1">
      <c r="A1119" s="487" t="s">
        <v>14180</v>
      </c>
      <c r="B1119" s="488" t="s">
        <v>14590</v>
      </c>
      <c r="C1119" s="487" t="s">
        <v>3565</v>
      </c>
      <c r="D1119" s="487" t="s">
        <v>8714</v>
      </c>
      <c r="E1119" s="638" t="s">
        <v>14570</v>
      </c>
      <c r="F1119" s="638"/>
      <c r="G1119" s="489" t="s">
        <v>463</v>
      </c>
      <c r="H1119" s="490">
        <v>1</v>
      </c>
      <c r="I1119" s="491">
        <v>1.1499999999999999</v>
      </c>
      <c r="J1119" s="491">
        <v>1.1499999999999999</v>
      </c>
    </row>
    <row r="1120" spans="1:10" ht="24" customHeight="1">
      <c r="A1120" s="487" t="s">
        <v>14180</v>
      </c>
      <c r="B1120" s="488" t="s">
        <v>14571</v>
      </c>
      <c r="C1120" s="487" t="s">
        <v>3565</v>
      </c>
      <c r="D1120" s="487" t="s">
        <v>5966</v>
      </c>
      <c r="E1120" s="638" t="s">
        <v>14572</v>
      </c>
      <c r="F1120" s="638"/>
      <c r="G1120" s="489" t="s">
        <v>463</v>
      </c>
      <c r="H1120" s="490">
        <v>1</v>
      </c>
      <c r="I1120" s="491">
        <v>0.81</v>
      </c>
      <c r="J1120" s="491">
        <v>0.81</v>
      </c>
    </row>
    <row r="1121" spans="1:10" ht="24" customHeight="1">
      <c r="A1121" s="487" t="s">
        <v>14180</v>
      </c>
      <c r="B1121" s="488" t="s">
        <v>14591</v>
      </c>
      <c r="C1121" s="487" t="s">
        <v>3565</v>
      </c>
      <c r="D1121" s="487" t="s">
        <v>8661</v>
      </c>
      <c r="E1121" s="638" t="s">
        <v>14570</v>
      </c>
      <c r="F1121" s="638"/>
      <c r="G1121" s="489" t="s">
        <v>463</v>
      </c>
      <c r="H1121" s="490">
        <v>1</v>
      </c>
      <c r="I1121" s="491">
        <v>0.56000000000000005</v>
      </c>
      <c r="J1121" s="491">
        <v>0.56000000000000005</v>
      </c>
    </row>
    <row r="1122" spans="1:10" ht="24" customHeight="1">
      <c r="A1122" s="487" t="s">
        <v>14180</v>
      </c>
      <c r="B1122" s="488" t="s">
        <v>14574</v>
      </c>
      <c r="C1122" s="487" t="s">
        <v>3565</v>
      </c>
      <c r="D1122" s="487" t="s">
        <v>7425</v>
      </c>
      <c r="E1122" s="638" t="s">
        <v>14575</v>
      </c>
      <c r="F1122" s="638"/>
      <c r="G1122" s="489" t="s">
        <v>463</v>
      </c>
      <c r="H1122" s="490">
        <v>1</v>
      </c>
      <c r="I1122" s="491">
        <v>0.06</v>
      </c>
      <c r="J1122" s="491">
        <v>0.06</v>
      </c>
    </row>
    <row r="1123" spans="1:10" ht="24" customHeight="1">
      <c r="A1123" s="487" t="s">
        <v>14180</v>
      </c>
      <c r="B1123" s="488" t="s">
        <v>14592</v>
      </c>
      <c r="C1123" s="487" t="s">
        <v>3565</v>
      </c>
      <c r="D1123" s="487" t="s">
        <v>7904</v>
      </c>
      <c r="E1123" s="638" t="s">
        <v>14593</v>
      </c>
      <c r="F1123" s="638"/>
      <c r="G1123" s="489" t="s">
        <v>463</v>
      </c>
      <c r="H1123" s="490">
        <v>1</v>
      </c>
      <c r="I1123" s="491">
        <v>0.68</v>
      </c>
      <c r="J1123" s="491">
        <v>0.68</v>
      </c>
    </row>
    <row r="1124" spans="1:10" ht="24" customHeight="1">
      <c r="A1124" s="487" t="s">
        <v>14180</v>
      </c>
      <c r="B1124" s="488" t="s">
        <v>14598</v>
      </c>
      <c r="C1124" s="487" t="s">
        <v>3565</v>
      </c>
      <c r="D1124" s="487" t="s">
        <v>8307</v>
      </c>
      <c r="E1124" s="638" t="s">
        <v>14568</v>
      </c>
      <c r="F1124" s="638"/>
      <c r="G1124" s="489" t="s">
        <v>463</v>
      </c>
      <c r="H1124" s="490">
        <v>1</v>
      </c>
      <c r="I1124" s="491">
        <v>14</v>
      </c>
      <c r="J1124" s="491">
        <v>14</v>
      </c>
    </row>
    <row r="1125" spans="1:10" ht="25.5">
      <c r="A1125" s="484"/>
      <c r="B1125" s="484"/>
      <c r="C1125" s="484"/>
      <c r="D1125" s="484"/>
      <c r="E1125" s="484" t="s">
        <v>14171</v>
      </c>
      <c r="F1125" s="485">
        <v>7.6028139000000001</v>
      </c>
      <c r="G1125" s="484" t="s">
        <v>14172</v>
      </c>
      <c r="H1125" s="485">
        <v>6.45</v>
      </c>
      <c r="I1125" s="484" t="s">
        <v>14173</v>
      </c>
      <c r="J1125" s="485">
        <v>14.05</v>
      </c>
    </row>
    <row r="1126" spans="1:10" ht="15" thickBot="1">
      <c r="A1126" s="484"/>
      <c r="B1126" s="484"/>
      <c r="C1126" s="484"/>
      <c r="D1126" s="484"/>
      <c r="E1126" s="484" t="s">
        <v>14174</v>
      </c>
      <c r="F1126" s="485">
        <v>5.21</v>
      </c>
      <c r="G1126" s="484"/>
      <c r="H1126" s="639" t="s">
        <v>14175</v>
      </c>
      <c r="I1126" s="639"/>
      <c r="J1126" s="485">
        <v>24.04</v>
      </c>
    </row>
    <row r="1127" spans="1:10" ht="0.95" customHeight="1" thickTop="1">
      <c r="A1127" s="486"/>
      <c r="B1127" s="486"/>
      <c r="C1127" s="486"/>
      <c r="D1127" s="486"/>
      <c r="E1127" s="486"/>
      <c r="F1127" s="486"/>
      <c r="G1127" s="486"/>
      <c r="H1127" s="486"/>
      <c r="I1127" s="486"/>
      <c r="J1127" s="486"/>
    </row>
    <row r="1128" spans="1:10" ht="50.1" customHeight="1">
      <c r="A1128" s="643" t="s">
        <v>14599</v>
      </c>
      <c r="B1128" s="644"/>
      <c r="C1128" s="644"/>
      <c r="D1128" s="644"/>
      <c r="E1128" s="644"/>
      <c r="F1128" s="644"/>
      <c r="G1128" s="644"/>
      <c r="H1128" s="644"/>
      <c r="I1128" s="644"/>
      <c r="J1128" s="644"/>
    </row>
    <row r="1129" spans="1:10" ht="18" customHeight="1">
      <c r="A1129" s="471"/>
      <c r="B1129" s="472" t="s">
        <v>14153</v>
      </c>
      <c r="C1129" s="471" t="s">
        <v>14154</v>
      </c>
      <c r="D1129" s="471" t="s">
        <v>14155</v>
      </c>
      <c r="E1129" s="640" t="s">
        <v>14156</v>
      </c>
      <c r="F1129" s="640"/>
      <c r="G1129" s="473" t="s">
        <v>14157</v>
      </c>
      <c r="H1129" s="472" t="s">
        <v>14158</v>
      </c>
      <c r="I1129" s="472" t="s">
        <v>14159</v>
      </c>
      <c r="J1129" s="472" t="s">
        <v>14160</v>
      </c>
    </row>
    <row r="1130" spans="1:10" ht="24" customHeight="1">
      <c r="A1130" s="474" t="s">
        <v>14161</v>
      </c>
      <c r="B1130" s="475" t="s">
        <v>14600</v>
      </c>
      <c r="C1130" s="474" t="s">
        <v>3565</v>
      </c>
      <c r="D1130" s="474" t="s">
        <v>3304</v>
      </c>
      <c r="E1130" s="642" t="s">
        <v>14167</v>
      </c>
      <c r="F1130" s="642"/>
      <c r="G1130" s="476" t="s">
        <v>463</v>
      </c>
      <c r="H1130" s="477">
        <v>1</v>
      </c>
      <c r="I1130" s="478">
        <v>15.19</v>
      </c>
      <c r="J1130" s="478">
        <v>15.19</v>
      </c>
    </row>
    <row r="1131" spans="1:10" ht="24" customHeight="1">
      <c r="A1131" s="479" t="s">
        <v>14165</v>
      </c>
      <c r="B1131" s="480" t="s">
        <v>14601</v>
      </c>
      <c r="C1131" s="479" t="s">
        <v>3565</v>
      </c>
      <c r="D1131" s="479" t="s">
        <v>3406</v>
      </c>
      <c r="E1131" s="641" t="s">
        <v>14167</v>
      </c>
      <c r="F1131" s="641"/>
      <c r="G1131" s="481" t="s">
        <v>463</v>
      </c>
      <c r="H1131" s="482">
        <v>1</v>
      </c>
      <c r="I1131" s="483">
        <v>0.09</v>
      </c>
      <c r="J1131" s="483">
        <v>0.09</v>
      </c>
    </row>
    <row r="1132" spans="1:10" ht="24" customHeight="1">
      <c r="A1132" s="487" t="s">
        <v>14180</v>
      </c>
      <c r="B1132" s="488" t="s">
        <v>14602</v>
      </c>
      <c r="C1132" s="487" t="s">
        <v>3565</v>
      </c>
      <c r="D1132" s="487" t="s">
        <v>13726</v>
      </c>
      <c r="E1132" s="638" t="s">
        <v>14568</v>
      </c>
      <c r="F1132" s="638"/>
      <c r="G1132" s="489" t="s">
        <v>463</v>
      </c>
      <c r="H1132" s="490">
        <v>1</v>
      </c>
      <c r="I1132" s="491">
        <v>10.199999999999999</v>
      </c>
      <c r="J1132" s="491">
        <v>10.199999999999999</v>
      </c>
    </row>
    <row r="1133" spans="1:10" ht="24" customHeight="1">
      <c r="A1133" s="487" t="s">
        <v>14180</v>
      </c>
      <c r="B1133" s="488" t="s">
        <v>14589</v>
      </c>
      <c r="C1133" s="487" t="s">
        <v>3565</v>
      </c>
      <c r="D1133" s="487" t="s">
        <v>4444</v>
      </c>
      <c r="E1133" s="638" t="s">
        <v>14572</v>
      </c>
      <c r="F1133" s="638"/>
      <c r="G1133" s="489" t="s">
        <v>463</v>
      </c>
      <c r="H1133" s="490">
        <v>1</v>
      </c>
      <c r="I1133" s="491">
        <v>1.52</v>
      </c>
      <c r="J1133" s="491">
        <v>1.52</v>
      </c>
    </row>
    <row r="1134" spans="1:10" ht="24" customHeight="1">
      <c r="A1134" s="487" t="s">
        <v>14180</v>
      </c>
      <c r="B1134" s="488" t="s">
        <v>14603</v>
      </c>
      <c r="C1134" s="487" t="s">
        <v>3565</v>
      </c>
      <c r="D1134" s="487" t="s">
        <v>8718</v>
      </c>
      <c r="E1134" s="638" t="s">
        <v>14570</v>
      </c>
      <c r="F1134" s="638"/>
      <c r="G1134" s="489" t="s">
        <v>463</v>
      </c>
      <c r="H1134" s="490">
        <v>1</v>
      </c>
      <c r="I1134" s="491">
        <v>1.0900000000000001</v>
      </c>
      <c r="J1134" s="491">
        <v>1.0900000000000001</v>
      </c>
    </row>
    <row r="1135" spans="1:10" ht="24" customHeight="1">
      <c r="A1135" s="487" t="s">
        <v>14180</v>
      </c>
      <c r="B1135" s="488" t="s">
        <v>14571</v>
      </c>
      <c r="C1135" s="487" t="s">
        <v>3565</v>
      </c>
      <c r="D1135" s="487" t="s">
        <v>5966</v>
      </c>
      <c r="E1135" s="638" t="s">
        <v>14572</v>
      </c>
      <c r="F1135" s="638"/>
      <c r="G1135" s="489" t="s">
        <v>463</v>
      </c>
      <c r="H1135" s="490">
        <v>1</v>
      </c>
      <c r="I1135" s="491">
        <v>0.81</v>
      </c>
      <c r="J1135" s="491">
        <v>0.81</v>
      </c>
    </row>
    <row r="1136" spans="1:10" ht="24" customHeight="1">
      <c r="A1136" s="487" t="s">
        <v>14180</v>
      </c>
      <c r="B1136" s="488" t="s">
        <v>14604</v>
      </c>
      <c r="C1136" s="487" t="s">
        <v>3565</v>
      </c>
      <c r="D1136" s="487" t="s">
        <v>8665</v>
      </c>
      <c r="E1136" s="638" t="s">
        <v>14570</v>
      </c>
      <c r="F1136" s="638"/>
      <c r="G1136" s="489" t="s">
        <v>463</v>
      </c>
      <c r="H1136" s="490">
        <v>1</v>
      </c>
      <c r="I1136" s="491">
        <v>0.74</v>
      </c>
      <c r="J1136" s="491">
        <v>0.74</v>
      </c>
    </row>
    <row r="1137" spans="1:10" ht="24" customHeight="1">
      <c r="A1137" s="487" t="s">
        <v>14180</v>
      </c>
      <c r="B1137" s="488" t="s">
        <v>14574</v>
      </c>
      <c r="C1137" s="487" t="s">
        <v>3565</v>
      </c>
      <c r="D1137" s="487" t="s">
        <v>7425</v>
      </c>
      <c r="E1137" s="638" t="s">
        <v>14575</v>
      </c>
      <c r="F1137" s="638"/>
      <c r="G1137" s="489" t="s">
        <v>463</v>
      </c>
      <c r="H1137" s="490">
        <v>1</v>
      </c>
      <c r="I1137" s="491">
        <v>0.06</v>
      </c>
      <c r="J1137" s="491">
        <v>0.06</v>
      </c>
    </row>
    <row r="1138" spans="1:10" ht="24" customHeight="1">
      <c r="A1138" s="487" t="s">
        <v>14180</v>
      </c>
      <c r="B1138" s="488" t="s">
        <v>14592</v>
      </c>
      <c r="C1138" s="487" t="s">
        <v>3565</v>
      </c>
      <c r="D1138" s="487" t="s">
        <v>7904</v>
      </c>
      <c r="E1138" s="638" t="s">
        <v>14593</v>
      </c>
      <c r="F1138" s="638"/>
      <c r="G1138" s="489" t="s">
        <v>463</v>
      </c>
      <c r="H1138" s="490">
        <v>1</v>
      </c>
      <c r="I1138" s="491">
        <v>0.68</v>
      </c>
      <c r="J1138" s="491">
        <v>0.68</v>
      </c>
    </row>
    <row r="1139" spans="1:10" ht="25.5">
      <c r="A1139" s="484"/>
      <c r="B1139" s="484"/>
      <c r="C1139" s="484"/>
      <c r="D1139" s="484"/>
      <c r="E1139" s="484" t="s">
        <v>14171</v>
      </c>
      <c r="F1139" s="485">
        <v>5.5681817999999996</v>
      </c>
      <c r="G1139" s="484" t="s">
        <v>14172</v>
      </c>
      <c r="H1139" s="485">
        <v>4.72</v>
      </c>
      <c r="I1139" s="484" t="s">
        <v>14173</v>
      </c>
      <c r="J1139" s="485">
        <v>10.29</v>
      </c>
    </row>
    <row r="1140" spans="1:10" ht="15" thickBot="1">
      <c r="A1140" s="484"/>
      <c r="B1140" s="484"/>
      <c r="C1140" s="484"/>
      <c r="D1140" s="484"/>
      <c r="E1140" s="484" t="s">
        <v>14174</v>
      </c>
      <c r="F1140" s="485">
        <v>4.2</v>
      </c>
      <c r="G1140" s="484"/>
      <c r="H1140" s="639" t="s">
        <v>14175</v>
      </c>
      <c r="I1140" s="639"/>
      <c r="J1140" s="485">
        <v>19.39</v>
      </c>
    </row>
    <row r="1141" spans="1:10" ht="0.95" customHeight="1" thickTop="1">
      <c r="A1141" s="486"/>
      <c r="B1141" s="486"/>
      <c r="C1141" s="486"/>
      <c r="D1141" s="486"/>
      <c r="E1141" s="486"/>
      <c r="F1141" s="486"/>
      <c r="G1141" s="486"/>
      <c r="H1141" s="486"/>
      <c r="I1141" s="486"/>
      <c r="J1141" s="486"/>
    </row>
    <row r="1142" spans="1:10" ht="18" customHeight="1">
      <c r="A1142" s="471"/>
      <c r="B1142" s="472" t="s">
        <v>14153</v>
      </c>
      <c r="C1142" s="471" t="s">
        <v>14154</v>
      </c>
      <c r="D1142" s="471" t="s">
        <v>14155</v>
      </c>
      <c r="E1142" s="640" t="s">
        <v>14156</v>
      </c>
      <c r="F1142" s="640"/>
      <c r="G1142" s="473" t="s">
        <v>14157</v>
      </c>
      <c r="H1142" s="472" t="s">
        <v>14158</v>
      </c>
      <c r="I1142" s="472" t="s">
        <v>14159</v>
      </c>
      <c r="J1142" s="472" t="s">
        <v>14160</v>
      </c>
    </row>
    <row r="1143" spans="1:10" ht="24" customHeight="1">
      <c r="A1143" s="474" t="s">
        <v>14161</v>
      </c>
      <c r="B1143" s="475" t="s">
        <v>14605</v>
      </c>
      <c r="C1143" s="474" t="s">
        <v>3565</v>
      </c>
      <c r="D1143" s="474" t="s">
        <v>3305</v>
      </c>
      <c r="E1143" s="642" t="s">
        <v>14167</v>
      </c>
      <c r="F1143" s="642"/>
      <c r="G1143" s="476" t="s">
        <v>463</v>
      </c>
      <c r="H1143" s="477">
        <v>1</v>
      </c>
      <c r="I1143" s="478">
        <v>15.71</v>
      </c>
      <c r="J1143" s="478">
        <v>15.71</v>
      </c>
    </row>
    <row r="1144" spans="1:10" ht="24" customHeight="1">
      <c r="A1144" s="479" t="s">
        <v>14165</v>
      </c>
      <c r="B1144" s="480" t="s">
        <v>14606</v>
      </c>
      <c r="C1144" s="479" t="s">
        <v>3565</v>
      </c>
      <c r="D1144" s="479" t="s">
        <v>3407</v>
      </c>
      <c r="E1144" s="641" t="s">
        <v>14167</v>
      </c>
      <c r="F1144" s="641"/>
      <c r="G1144" s="481" t="s">
        <v>463</v>
      </c>
      <c r="H1144" s="482">
        <v>1</v>
      </c>
      <c r="I1144" s="483">
        <v>0.12</v>
      </c>
      <c r="J1144" s="483">
        <v>0.12</v>
      </c>
    </row>
    <row r="1145" spans="1:10" ht="24" customHeight="1">
      <c r="A1145" s="487" t="s">
        <v>14180</v>
      </c>
      <c r="B1145" s="488" t="s">
        <v>14589</v>
      </c>
      <c r="C1145" s="487" t="s">
        <v>3565</v>
      </c>
      <c r="D1145" s="487" t="s">
        <v>4444</v>
      </c>
      <c r="E1145" s="638" t="s">
        <v>14572</v>
      </c>
      <c r="F1145" s="638"/>
      <c r="G1145" s="489" t="s">
        <v>463</v>
      </c>
      <c r="H1145" s="490">
        <v>1</v>
      </c>
      <c r="I1145" s="491">
        <v>1.52</v>
      </c>
      <c r="J1145" s="491">
        <v>1.52</v>
      </c>
    </row>
    <row r="1146" spans="1:10" ht="24" customHeight="1">
      <c r="A1146" s="487" t="s">
        <v>14180</v>
      </c>
      <c r="B1146" s="488" t="s">
        <v>14607</v>
      </c>
      <c r="C1146" s="487" t="s">
        <v>3565</v>
      </c>
      <c r="D1146" s="487" t="s">
        <v>5077</v>
      </c>
      <c r="E1146" s="638" t="s">
        <v>14568</v>
      </c>
      <c r="F1146" s="638"/>
      <c r="G1146" s="489" t="s">
        <v>463</v>
      </c>
      <c r="H1146" s="490">
        <v>1</v>
      </c>
      <c r="I1146" s="491">
        <v>10.81</v>
      </c>
      <c r="J1146" s="491">
        <v>10.81</v>
      </c>
    </row>
    <row r="1147" spans="1:10" ht="24" customHeight="1">
      <c r="A1147" s="487" t="s">
        <v>14180</v>
      </c>
      <c r="B1147" s="488" t="s">
        <v>14608</v>
      </c>
      <c r="C1147" s="487" t="s">
        <v>3565</v>
      </c>
      <c r="D1147" s="487" t="s">
        <v>8730</v>
      </c>
      <c r="E1147" s="638" t="s">
        <v>14570</v>
      </c>
      <c r="F1147" s="638"/>
      <c r="G1147" s="489" t="s">
        <v>463</v>
      </c>
      <c r="H1147" s="490">
        <v>1</v>
      </c>
      <c r="I1147" s="491">
        <v>1.26</v>
      </c>
      <c r="J1147" s="491">
        <v>1.26</v>
      </c>
    </row>
    <row r="1148" spans="1:10" ht="24" customHeight="1">
      <c r="A1148" s="487" t="s">
        <v>14180</v>
      </c>
      <c r="B1148" s="488" t="s">
        <v>14571</v>
      </c>
      <c r="C1148" s="487" t="s">
        <v>3565</v>
      </c>
      <c r="D1148" s="487" t="s">
        <v>5966</v>
      </c>
      <c r="E1148" s="638" t="s">
        <v>14572</v>
      </c>
      <c r="F1148" s="638"/>
      <c r="G1148" s="489" t="s">
        <v>463</v>
      </c>
      <c r="H1148" s="490">
        <v>1</v>
      </c>
      <c r="I1148" s="491">
        <v>0.81</v>
      </c>
      <c r="J1148" s="491">
        <v>0.81</v>
      </c>
    </row>
    <row r="1149" spans="1:10" ht="24" customHeight="1">
      <c r="A1149" s="487" t="s">
        <v>14180</v>
      </c>
      <c r="B1149" s="488" t="s">
        <v>14609</v>
      </c>
      <c r="C1149" s="487" t="s">
        <v>3565</v>
      </c>
      <c r="D1149" s="487" t="s">
        <v>8677</v>
      </c>
      <c r="E1149" s="638" t="s">
        <v>14570</v>
      </c>
      <c r="F1149" s="638"/>
      <c r="G1149" s="489" t="s">
        <v>463</v>
      </c>
      <c r="H1149" s="490">
        <v>1</v>
      </c>
      <c r="I1149" s="491">
        <v>0.45</v>
      </c>
      <c r="J1149" s="491">
        <v>0.45</v>
      </c>
    </row>
    <row r="1150" spans="1:10" ht="24" customHeight="1">
      <c r="A1150" s="487" t="s">
        <v>14180</v>
      </c>
      <c r="B1150" s="488" t="s">
        <v>14574</v>
      </c>
      <c r="C1150" s="487" t="s">
        <v>3565</v>
      </c>
      <c r="D1150" s="487" t="s">
        <v>7425</v>
      </c>
      <c r="E1150" s="638" t="s">
        <v>14575</v>
      </c>
      <c r="F1150" s="638"/>
      <c r="G1150" s="489" t="s">
        <v>463</v>
      </c>
      <c r="H1150" s="490">
        <v>1</v>
      </c>
      <c r="I1150" s="491">
        <v>0.06</v>
      </c>
      <c r="J1150" s="491">
        <v>0.06</v>
      </c>
    </row>
    <row r="1151" spans="1:10" ht="24" customHeight="1">
      <c r="A1151" s="487" t="s">
        <v>14180</v>
      </c>
      <c r="B1151" s="488" t="s">
        <v>14592</v>
      </c>
      <c r="C1151" s="487" t="s">
        <v>3565</v>
      </c>
      <c r="D1151" s="487" t="s">
        <v>7904</v>
      </c>
      <c r="E1151" s="638" t="s">
        <v>14593</v>
      </c>
      <c r="F1151" s="638"/>
      <c r="G1151" s="489" t="s">
        <v>463</v>
      </c>
      <c r="H1151" s="490">
        <v>1</v>
      </c>
      <c r="I1151" s="491">
        <v>0.68</v>
      </c>
      <c r="J1151" s="491">
        <v>0.68</v>
      </c>
    </row>
    <row r="1152" spans="1:10" ht="25.5">
      <c r="A1152" s="484"/>
      <c r="B1152" s="484"/>
      <c r="C1152" s="484"/>
      <c r="D1152" s="484"/>
      <c r="E1152" s="484" t="s">
        <v>14171</v>
      </c>
      <c r="F1152" s="485">
        <v>5.9145022000000003</v>
      </c>
      <c r="G1152" s="484" t="s">
        <v>14172</v>
      </c>
      <c r="H1152" s="485">
        <v>5.0199999999999996</v>
      </c>
      <c r="I1152" s="484" t="s">
        <v>14173</v>
      </c>
      <c r="J1152" s="485">
        <v>10.93</v>
      </c>
    </row>
    <row r="1153" spans="1:10" ht="15" thickBot="1">
      <c r="A1153" s="484"/>
      <c r="B1153" s="484"/>
      <c r="C1153" s="484"/>
      <c r="D1153" s="484"/>
      <c r="E1153" s="484" t="s">
        <v>14174</v>
      </c>
      <c r="F1153" s="485">
        <v>4.3499999999999996</v>
      </c>
      <c r="G1153" s="484"/>
      <c r="H1153" s="639" t="s">
        <v>14175</v>
      </c>
      <c r="I1153" s="639"/>
      <c r="J1153" s="485">
        <v>20.059999999999999</v>
      </c>
    </row>
    <row r="1154" spans="1:10" ht="0.95" customHeight="1" thickTop="1">
      <c r="A1154" s="486"/>
      <c r="B1154" s="486"/>
      <c r="C1154" s="486"/>
      <c r="D1154" s="486"/>
      <c r="E1154" s="486"/>
      <c r="F1154" s="486"/>
      <c r="G1154" s="486"/>
      <c r="H1154" s="486"/>
      <c r="I1154" s="486"/>
      <c r="J1154" s="486"/>
    </row>
    <row r="1155" spans="1:10" ht="18" customHeight="1">
      <c r="A1155" s="471"/>
      <c r="B1155" s="472" t="s">
        <v>14153</v>
      </c>
      <c r="C1155" s="471" t="s">
        <v>14154</v>
      </c>
      <c r="D1155" s="471" t="s">
        <v>14155</v>
      </c>
      <c r="E1155" s="640" t="s">
        <v>14156</v>
      </c>
      <c r="F1155" s="640"/>
      <c r="G1155" s="473" t="s">
        <v>14157</v>
      </c>
      <c r="H1155" s="472" t="s">
        <v>14158</v>
      </c>
      <c r="I1155" s="472" t="s">
        <v>14159</v>
      </c>
      <c r="J1155" s="472" t="s">
        <v>14160</v>
      </c>
    </row>
    <row r="1156" spans="1:10" ht="36" customHeight="1">
      <c r="A1156" s="474" t="s">
        <v>14161</v>
      </c>
      <c r="B1156" s="475" t="s">
        <v>14166</v>
      </c>
      <c r="C1156" s="474" t="s">
        <v>3565</v>
      </c>
      <c r="D1156" s="474" t="s">
        <v>9465</v>
      </c>
      <c r="E1156" s="642" t="s">
        <v>14167</v>
      </c>
      <c r="F1156" s="642"/>
      <c r="G1156" s="476" t="s">
        <v>14168</v>
      </c>
      <c r="H1156" s="477">
        <v>1</v>
      </c>
      <c r="I1156" s="478">
        <v>536.75</v>
      </c>
      <c r="J1156" s="478">
        <v>536.75</v>
      </c>
    </row>
    <row r="1157" spans="1:10" ht="24" customHeight="1">
      <c r="A1157" s="479" t="s">
        <v>14165</v>
      </c>
      <c r="B1157" s="480" t="s">
        <v>14169</v>
      </c>
      <c r="C1157" s="479" t="s">
        <v>3565</v>
      </c>
      <c r="D1157" s="479" t="s">
        <v>3371</v>
      </c>
      <c r="E1157" s="641" t="s">
        <v>14167</v>
      </c>
      <c r="F1157" s="641"/>
      <c r="G1157" s="481" t="s">
        <v>463</v>
      </c>
      <c r="H1157" s="482">
        <v>11.02</v>
      </c>
      <c r="I1157" s="483">
        <v>15.16</v>
      </c>
      <c r="J1157" s="483">
        <v>167.06</v>
      </c>
    </row>
    <row r="1158" spans="1:10" ht="24" customHeight="1">
      <c r="A1158" s="487" t="s">
        <v>14180</v>
      </c>
      <c r="B1158" s="488" t="s">
        <v>14610</v>
      </c>
      <c r="C1158" s="487" t="s">
        <v>3565</v>
      </c>
      <c r="D1158" s="487" t="s">
        <v>4494</v>
      </c>
      <c r="E1158" s="638" t="s">
        <v>14182</v>
      </c>
      <c r="F1158" s="638"/>
      <c r="G1158" s="489" t="s">
        <v>14168</v>
      </c>
      <c r="H1158" s="490">
        <v>0.94</v>
      </c>
      <c r="I1158" s="491">
        <v>83.07</v>
      </c>
      <c r="J1158" s="491">
        <v>78.08</v>
      </c>
    </row>
    <row r="1159" spans="1:10" ht="24" customHeight="1">
      <c r="A1159" s="487" t="s">
        <v>14180</v>
      </c>
      <c r="B1159" s="488" t="s">
        <v>14611</v>
      </c>
      <c r="C1159" s="487" t="s">
        <v>3565</v>
      </c>
      <c r="D1159" s="487" t="s">
        <v>5176</v>
      </c>
      <c r="E1159" s="638" t="s">
        <v>14182</v>
      </c>
      <c r="F1159" s="638"/>
      <c r="G1159" s="489" t="s">
        <v>134</v>
      </c>
      <c r="H1159" s="490">
        <v>422.63</v>
      </c>
      <c r="I1159" s="491">
        <v>0.69</v>
      </c>
      <c r="J1159" s="491">
        <v>291.61</v>
      </c>
    </row>
    <row r="1160" spans="1:10" ht="25.5">
      <c r="A1160" s="484"/>
      <c r="B1160" s="484"/>
      <c r="C1160" s="484"/>
      <c r="D1160" s="484"/>
      <c r="E1160" s="484" t="s">
        <v>14171</v>
      </c>
      <c r="F1160" s="485">
        <v>61.893939393939391</v>
      </c>
      <c r="G1160" s="484" t="s">
        <v>14172</v>
      </c>
      <c r="H1160" s="485">
        <v>52.49</v>
      </c>
      <c r="I1160" s="484" t="s">
        <v>14173</v>
      </c>
      <c r="J1160" s="485">
        <v>114.38</v>
      </c>
    </row>
    <row r="1161" spans="1:10" ht="15" thickBot="1">
      <c r="A1161" s="484"/>
      <c r="B1161" s="484"/>
      <c r="C1161" s="484"/>
      <c r="D1161" s="484"/>
      <c r="E1161" s="484" t="s">
        <v>14174</v>
      </c>
      <c r="F1161" s="485">
        <v>148.66999999999999</v>
      </c>
      <c r="G1161" s="484"/>
      <c r="H1161" s="639" t="s">
        <v>14175</v>
      </c>
      <c r="I1161" s="639"/>
      <c r="J1161" s="485">
        <v>685.42</v>
      </c>
    </row>
    <row r="1162" spans="1:10" ht="0.95" customHeight="1" thickTop="1">
      <c r="A1162" s="486"/>
      <c r="B1162" s="486"/>
      <c r="C1162" s="486"/>
      <c r="D1162" s="486"/>
      <c r="E1162" s="486"/>
      <c r="F1162" s="486"/>
      <c r="G1162" s="486"/>
      <c r="H1162" s="486"/>
      <c r="I1162" s="486"/>
      <c r="J1162" s="486"/>
    </row>
    <row r="1163" spans="1:10" ht="18" customHeight="1">
      <c r="A1163" s="471"/>
      <c r="B1163" s="472" t="s">
        <v>14153</v>
      </c>
      <c r="C1163" s="471" t="s">
        <v>14154</v>
      </c>
      <c r="D1163" s="471" t="s">
        <v>14155</v>
      </c>
      <c r="E1163" s="640" t="s">
        <v>14156</v>
      </c>
      <c r="F1163" s="640"/>
      <c r="G1163" s="473" t="s">
        <v>14157</v>
      </c>
      <c r="H1163" s="472" t="s">
        <v>14158</v>
      </c>
      <c r="I1163" s="472" t="s">
        <v>14159</v>
      </c>
      <c r="J1163" s="472" t="s">
        <v>14160</v>
      </c>
    </row>
    <row r="1164" spans="1:10" ht="36" customHeight="1">
      <c r="A1164" s="474" t="s">
        <v>14161</v>
      </c>
      <c r="B1164" s="475" t="s">
        <v>14521</v>
      </c>
      <c r="C1164" s="474" t="s">
        <v>3565</v>
      </c>
      <c r="D1164" s="474" t="s">
        <v>9436</v>
      </c>
      <c r="E1164" s="642" t="s">
        <v>14167</v>
      </c>
      <c r="F1164" s="642"/>
      <c r="G1164" s="476" t="s">
        <v>14168</v>
      </c>
      <c r="H1164" s="477">
        <v>1</v>
      </c>
      <c r="I1164" s="478">
        <v>470.79</v>
      </c>
      <c r="J1164" s="478">
        <v>470.79</v>
      </c>
    </row>
    <row r="1165" spans="1:10" ht="48" customHeight="1">
      <c r="A1165" s="479" t="s">
        <v>14165</v>
      </c>
      <c r="B1165" s="480" t="s">
        <v>14612</v>
      </c>
      <c r="C1165" s="479" t="s">
        <v>3565</v>
      </c>
      <c r="D1165" s="479" t="s">
        <v>233</v>
      </c>
      <c r="E1165" s="641" t="s">
        <v>14446</v>
      </c>
      <c r="F1165" s="641"/>
      <c r="G1165" s="481" t="s">
        <v>185</v>
      </c>
      <c r="H1165" s="482">
        <v>0.8</v>
      </c>
      <c r="I1165" s="483">
        <v>1.85</v>
      </c>
      <c r="J1165" s="483">
        <v>1.48</v>
      </c>
    </row>
    <row r="1166" spans="1:10" ht="48" customHeight="1">
      <c r="A1166" s="479" t="s">
        <v>14165</v>
      </c>
      <c r="B1166" s="480" t="s">
        <v>14613</v>
      </c>
      <c r="C1166" s="479" t="s">
        <v>3565</v>
      </c>
      <c r="D1166" s="479" t="s">
        <v>370</v>
      </c>
      <c r="E1166" s="641" t="s">
        <v>14446</v>
      </c>
      <c r="F1166" s="641"/>
      <c r="G1166" s="481" t="s">
        <v>324</v>
      </c>
      <c r="H1166" s="482">
        <v>2.62</v>
      </c>
      <c r="I1166" s="483">
        <v>0.36</v>
      </c>
      <c r="J1166" s="483">
        <v>0.94</v>
      </c>
    </row>
    <row r="1167" spans="1:10" ht="24" customHeight="1">
      <c r="A1167" s="479" t="s">
        <v>14165</v>
      </c>
      <c r="B1167" s="480" t="s">
        <v>14614</v>
      </c>
      <c r="C1167" s="479" t="s">
        <v>3565</v>
      </c>
      <c r="D1167" s="479" t="s">
        <v>3381</v>
      </c>
      <c r="E1167" s="641" t="s">
        <v>14167</v>
      </c>
      <c r="F1167" s="641"/>
      <c r="G1167" s="481" t="s">
        <v>463</v>
      </c>
      <c r="H1167" s="482">
        <v>3.42</v>
      </c>
      <c r="I1167" s="483">
        <v>13.71</v>
      </c>
      <c r="J1167" s="483">
        <v>46.88</v>
      </c>
    </row>
    <row r="1168" spans="1:10" ht="24" customHeight="1">
      <c r="A1168" s="487" t="s">
        <v>14180</v>
      </c>
      <c r="B1168" s="488" t="s">
        <v>14615</v>
      </c>
      <c r="C1168" s="487" t="s">
        <v>3565</v>
      </c>
      <c r="D1168" s="487" t="s">
        <v>4495</v>
      </c>
      <c r="E1168" s="638" t="s">
        <v>14182</v>
      </c>
      <c r="F1168" s="638"/>
      <c r="G1168" s="489" t="s">
        <v>14168</v>
      </c>
      <c r="H1168" s="490">
        <v>1.07</v>
      </c>
      <c r="I1168" s="491">
        <v>82</v>
      </c>
      <c r="J1168" s="491">
        <v>87.74</v>
      </c>
    </row>
    <row r="1169" spans="1:10" ht="24" customHeight="1">
      <c r="A1169" s="487" t="s">
        <v>14180</v>
      </c>
      <c r="B1169" s="488" t="s">
        <v>14611</v>
      </c>
      <c r="C1169" s="487" t="s">
        <v>3565</v>
      </c>
      <c r="D1169" s="487" t="s">
        <v>5176</v>
      </c>
      <c r="E1169" s="638" t="s">
        <v>14182</v>
      </c>
      <c r="F1169" s="638"/>
      <c r="G1169" s="489" t="s">
        <v>134</v>
      </c>
      <c r="H1169" s="490">
        <v>483.7</v>
      </c>
      <c r="I1169" s="491">
        <v>0.69</v>
      </c>
      <c r="J1169" s="491">
        <v>333.75</v>
      </c>
    </row>
    <row r="1170" spans="1:10" ht="25.5">
      <c r="A1170" s="484"/>
      <c r="B1170" s="484"/>
      <c r="C1170" s="484"/>
      <c r="D1170" s="484"/>
      <c r="E1170" s="484" t="s">
        <v>14171</v>
      </c>
      <c r="F1170" s="485">
        <v>18.262987012987011</v>
      </c>
      <c r="G1170" s="484" t="s">
        <v>14172</v>
      </c>
      <c r="H1170" s="485">
        <v>15.49</v>
      </c>
      <c r="I1170" s="484" t="s">
        <v>14173</v>
      </c>
      <c r="J1170" s="485">
        <v>33.75</v>
      </c>
    </row>
    <row r="1171" spans="1:10" ht="15" thickBot="1">
      <c r="A1171" s="484"/>
      <c r="B1171" s="484"/>
      <c r="C1171" s="484"/>
      <c r="D1171" s="484"/>
      <c r="E1171" s="484" t="s">
        <v>14174</v>
      </c>
      <c r="F1171" s="485">
        <v>130.4</v>
      </c>
      <c r="G1171" s="484"/>
      <c r="H1171" s="639" t="s">
        <v>14175</v>
      </c>
      <c r="I1171" s="639"/>
      <c r="J1171" s="485">
        <v>601.19000000000005</v>
      </c>
    </row>
    <row r="1172" spans="1:10" ht="0.95" customHeight="1" thickTop="1">
      <c r="A1172" s="486"/>
      <c r="B1172" s="486"/>
      <c r="C1172" s="486"/>
      <c r="D1172" s="486"/>
      <c r="E1172" s="486"/>
      <c r="F1172" s="486"/>
      <c r="G1172" s="486"/>
      <c r="H1172" s="486"/>
      <c r="I1172" s="486"/>
      <c r="J1172" s="486"/>
    </row>
    <row r="1173" spans="1:10" ht="18" customHeight="1">
      <c r="A1173" s="471"/>
      <c r="B1173" s="472" t="s">
        <v>14153</v>
      </c>
      <c r="C1173" s="471" t="s">
        <v>14154</v>
      </c>
      <c r="D1173" s="471" t="s">
        <v>14155</v>
      </c>
      <c r="E1173" s="640" t="s">
        <v>14156</v>
      </c>
      <c r="F1173" s="640"/>
      <c r="G1173" s="473" t="s">
        <v>14157</v>
      </c>
      <c r="H1173" s="472" t="s">
        <v>14158</v>
      </c>
      <c r="I1173" s="472" t="s">
        <v>14159</v>
      </c>
      <c r="J1173" s="472" t="s">
        <v>14160</v>
      </c>
    </row>
    <row r="1174" spans="1:10" ht="36" customHeight="1">
      <c r="A1174" s="474" t="s">
        <v>14161</v>
      </c>
      <c r="B1174" s="475" t="s">
        <v>14520</v>
      </c>
      <c r="C1174" s="474" t="s">
        <v>3565</v>
      </c>
      <c r="D1174" s="474" t="s">
        <v>9523</v>
      </c>
      <c r="E1174" s="642" t="s">
        <v>14167</v>
      </c>
      <c r="F1174" s="642"/>
      <c r="G1174" s="476" t="s">
        <v>14168</v>
      </c>
      <c r="H1174" s="477">
        <v>1</v>
      </c>
      <c r="I1174" s="478">
        <v>388.63</v>
      </c>
      <c r="J1174" s="478">
        <v>388.63</v>
      </c>
    </row>
    <row r="1175" spans="1:10" ht="48" customHeight="1">
      <c r="A1175" s="479" t="s">
        <v>14165</v>
      </c>
      <c r="B1175" s="480" t="s">
        <v>14612</v>
      </c>
      <c r="C1175" s="479" t="s">
        <v>3565</v>
      </c>
      <c r="D1175" s="479" t="s">
        <v>233</v>
      </c>
      <c r="E1175" s="641" t="s">
        <v>14446</v>
      </c>
      <c r="F1175" s="641"/>
      <c r="G1175" s="481" t="s">
        <v>185</v>
      </c>
      <c r="H1175" s="482">
        <v>1.08</v>
      </c>
      <c r="I1175" s="483">
        <v>1.85</v>
      </c>
      <c r="J1175" s="483">
        <v>1.99</v>
      </c>
    </row>
    <row r="1176" spans="1:10" ht="48" customHeight="1">
      <c r="A1176" s="479" t="s">
        <v>14165</v>
      </c>
      <c r="B1176" s="480" t="s">
        <v>14613</v>
      </c>
      <c r="C1176" s="479" t="s">
        <v>3565</v>
      </c>
      <c r="D1176" s="479" t="s">
        <v>370</v>
      </c>
      <c r="E1176" s="641" t="s">
        <v>14446</v>
      </c>
      <c r="F1176" s="641"/>
      <c r="G1176" s="481" t="s">
        <v>324</v>
      </c>
      <c r="H1176" s="482">
        <v>3.56</v>
      </c>
      <c r="I1176" s="483">
        <v>0.36</v>
      </c>
      <c r="J1176" s="483">
        <v>1.28</v>
      </c>
    </row>
    <row r="1177" spans="1:10" ht="24" customHeight="1">
      <c r="A1177" s="479" t="s">
        <v>14165</v>
      </c>
      <c r="B1177" s="480" t="s">
        <v>14614</v>
      </c>
      <c r="C1177" s="479" t="s">
        <v>3565</v>
      </c>
      <c r="D1177" s="479" t="s">
        <v>3381</v>
      </c>
      <c r="E1177" s="641" t="s">
        <v>14167</v>
      </c>
      <c r="F1177" s="641"/>
      <c r="G1177" s="481" t="s">
        <v>463</v>
      </c>
      <c r="H1177" s="482">
        <v>4.6399999999999997</v>
      </c>
      <c r="I1177" s="483">
        <v>13.71</v>
      </c>
      <c r="J1177" s="483">
        <v>63.61</v>
      </c>
    </row>
    <row r="1178" spans="1:10" ht="24" customHeight="1">
      <c r="A1178" s="487" t="s">
        <v>14180</v>
      </c>
      <c r="B1178" s="488" t="s">
        <v>14610</v>
      </c>
      <c r="C1178" s="487" t="s">
        <v>3565</v>
      </c>
      <c r="D1178" s="487" t="s">
        <v>4494</v>
      </c>
      <c r="E1178" s="638" t="s">
        <v>14182</v>
      </c>
      <c r="F1178" s="638"/>
      <c r="G1178" s="489" t="s">
        <v>14168</v>
      </c>
      <c r="H1178" s="490">
        <v>1.02</v>
      </c>
      <c r="I1178" s="491">
        <v>83.07</v>
      </c>
      <c r="J1178" s="491">
        <v>84.73</v>
      </c>
    </row>
    <row r="1179" spans="1:10" ht="24" customHeight="1">
      <c r="A1179" s="487" t="s">
        <v>14180</v>
      </c>
      <c r="B1179" s="488" t="s">
        <v>14611</v>
      </c>
      <c r="C1179" s="487" t="s">
        <v>3565</v>
      </c>
      <c r="D1179" s="487" t="s">
        <v>5176</v>
      </c>
      <c r="E1179" s="638" t="s">
        <v>14182</v>
      </c>
      <c r="F1179" s="638"/>
      <c r="G1179" s="489" t="s">
        <v>134</v>
      </c>
      <c r="H1179" s="490">
        <v>343.52</v>
      </c>
      <c r="I1179" s="491">
        <v>0.69</v>
      </c>
      <c r="J1179" s="491">
        <v>237.02</v>
      </c>
    </row>
    <row r="1180" spans="1:10" ht="25.5">
      <c r="A1180" s="484"/>
      <c r="B1180" s="484"/>
      <c r="C1180" s="484"/>
      <c r="D1180" s="484"/>
      <c r="E1180" s="484" t="s">
        <v>14171</v>
      </c>
      <c r="F1180" s="485">
        <v>24.778138528138527</v>
      </c>
      <c r="G1180" s="484" t="s">
        <v>14172</v>
      </c>
      <c r="H1180" s="485">
        <v>21.01</v>
      </c>
      <c r="I1180" s="484" t="s">
        <v>14173</v>
      </c>
      <c r="J1180" s="485">
        <v>45.79</v>
      </c>
    </row>
    <row r="1181" spans="1:10" ht="15" thickBot="1">
      <c r="A1181" s="484"/>
      <c r="B1181" s="484"/>
      <c r="C1181" s="484"/>
      <c r="D1181" s="484"/>
      <c r="E1181" s="484" t="s">
        <v>14174</v>
      </c>
      <c r="F1181" s="485">
        <v>107.65</v>
      </c>
      <c r="G1181" s="484"/>
      <c r="H1181" s="639" t="s">
        <v>14175</v>
      </c>
      <c r="I1181" s="639"/>
      <c r="J1181" s="485">
        <v>496.28</v>
      </c>
    </row>
    <row r="1182" spans="1:10" ht="0.95" customHeight="1" thickTop="1">
      <c r="A1182" s="486"/>
      <c r="B1182" s="486"/>
      <c r="C1182" s="486"/>
      <c r="D1182" s="486"/>
      <c r="E1182" s="486"/>
      <c r="F1182" s="486"/>
      <c r="G1182" s="486"/>
      <c r="H1182" s="486"/>
      <c r="I1182" s="486"/>
      <c r="J1182" s="486"/>
    </row>
    <row r="1183" spans="1:10" ht="18" customHeight="1">
      <c r="A1183" s="471"/>
      <c r="B1183" s="472" t="s">
        <v>14153</v>
      </c>
      <c r="C1183" s="471" t="s">
        <v>14154</v>
      </c>
      <c r="D1183" s="471" t="s">
        <v>14155</v>
      </c>
      <c r="E1183" s="640" t="s">
        <v>14156</v>
      </c>
      <c r="F1183" s="640"/>
      <c r="G1183" s="473" t="s">
        <v>14157</v>
      </c>
      <c r="H1183" s="472" t="s">
        <v>14158</v>
      </c>
      <c r="I1183" s="472" t="s">
        <v>14159</v>
      </c>
      <c r="J1183" s="472" t="s">
        <v>14160</v>
      </c>
    </row>
    <row r="1184" spans="1:10" ht="24" customHeight="1">
      <c r="A1184" s="474" t="s">
        <v>14161</v>
      </c>
      <c r="B1184" s="475" t="s">
        <v>14616</v>
      </c>
      <c r="C1184" s="474" t="s">
        <v>3565</v>
      </c>
      <c r="D1184" s="474" t="s">
        <v>3310</v>
      </c>
      <c r="E1184" s="642" t="s">
        <v>14167</v>
      </c>
      <c r="F1184" s="642"/>
      <c r="G1184" s="476" t="s">
        <v>463</v>
      </c>
      <c r="H1184" s="477">
        <v>1</v>
      </c>
      <c r="I1184" s="478">
        <v>18.75</v>
      </c>
      <c r="J1184" s="478">
        <v>18.75</v>
      </c>
    </row>
    <row r="1185" spans="1:10" ht="24" customHeight="1">
      <c r="A1185" s="479" t="s">
        <v>14165</v>
      </c>
      <c r="B1185" s="480" t="s">
        <v>14617</v>
      </c>
      <c r="C1185" s="479" t="s">
        <v>3565</v>
      </c>
      <c r="D1185" s="479" t="s">
        <v>3412</v>
      </c>
      <c r="E1185" s="641" t="s">
        <v>14167</v>
      </c>
      <c r="F1185" s="641"/>
      <c r="G1185" s="481" t="s">
        <v>463</v>
      </c>
      <c r="H1185" s="482">
        <v>1</v>
      </c>
      <c r="I1185" s="483">
        <v>0.12</v>
      </c>
      <c r="J1185" s="483">
        <v>0.12</v>
      </c>
    </row>
    <row r="1186" spans="1:10" ht="24" customHeight="1">
      <c r="A1186" s="487" t="s">
        <v>14180</v>
      </c>
      <c r="B1186" s="488" t="s">
        <v>14618</v>
      </c>
      <c r="C1186" s="487" t="s">
        <v>3565</v>
      </c>
      <c r="D1186" s="487" t="s">
        <v>13755</v>
      </c>
      <c r="E1186" s="638" t="s">
        <v>14568</v>
      </c>
      <c r="F1186" s="638"/>
      <c r="G1186" s="489" t="s">
        <v>463</v>
      </c>
      <c r="H1186" s="490">
        <v>1</v>
      </c>
      <c r="I1186" s="491">
        <v>13.73</v>
      </c>
      <c r="J1186" s="491">
        <v>13.73</v>
      </c>
    </row>
    <row r="1187" spans="1:10" ht="24" customHeight="1">
      <c r="A1187" s="487" t="s">
        <v>14180</v>
      </c>
      <c r="B1187" s="488" t="s">
        <v>14589</v>
      </c>
      <c r="C1187" s="487" t="s">
        <v>3565</v>
      </c>
      <c r="D1187" s="487" t="s">
        <v>4444</v>
      </c>
      <c r="E1187" s="638" t="s">
        <v>14572</v>
      </c>
      <c r="F1187" s="638"/>
      <c r="G1187" s="489" t="s">
        <v>463</v>
      </c>
      <c r="H1187" s="490">
        <v>1</v>
      </c>
      <c r="I1187" s="491">
        <v>1.52</v>
      </c>
      <c r="J1187" s="491">
        <v>1.52</v>
      </c>
    </row>
    <row r="1188" spans="1:10" ht="24" customHeight="1">
      <c r="A1188" s="487" t="s">
        <v>14180</v>
      </c>
      <c r="B1188" s="488" t="s">
        <v>14603</v>
      </c>
      <c r="C1188" s="487" t="s">
        <v>3565</v>
      </c>
      <c r="D1188" s="487" t="s">
        <v>8718</v>
      </c>
      <c r="E1188" s="638" t="s">
        <v>14570</v>
      </c>
      <c r="F1188" s="638"/>
      <c r="G1188" s="489" t="s">
        <v>463</v>
      </c>
      <c r="H1188" s="490">
        <v>1</v>
      </c>
      <c r="I1188" s="491">
        <v>1.0900000000000001</v>
      </c>
      <c r="J1188" s="491">
        <v>1.0900000000000001</v>
      </c>
    </row>
    <row r="1189" spans="1:10" ht="24" customHeight="1">
      <c r="A1189" s="487" t="s">
        <v>14180</v>
      </c>
      <c r="B1189" s="488" t="s">
        <v>14571</v>
      </c>
      <c r="C1189" s="487" t="s">
        <v>3565</v>
      </c>
      <c r="D1189" s="487" t="s">
        <v>5966</v>
      </c>
      <c r="E1189" s="638" t="s">
        <v>14572</v>
      </c>
      <c r="F1189" s="638"/>
      <c r="G1189" s="489" t="s">
        <v>463</v>
      </c>
      <c r="H1189" s="490">
        <v>1</v>
      </c>
      <c r="I1189" s="491">
        <v>0.81</v>
      </c>
      <c r="J1189" s="491">
        <v>0.81</v>
      </c>
    </row>
    <row r="1190" spans="1:10" ht="24" customHeight="1">
      <c r="A1190" s="487" t="s">
        <v>14180</v>
      </c>
      <c r="B1190" s="488" t="s">
        <v>14604</v>
      </c>
      <c r="C1190" s="487" t="s">
        <v>3565</v>
      </c>
      <c r="D1190" s="487" t="s">
        <v>8665</v>
      </c>
      <c r="E1190" s="638" t="s">
        <v>14570</v>
      </c>
      <c r="F1190" s="638"/>
      <c r="G1190" s="489" t="s">
        <v>463</v>
      </c>
      <c r="H1190" s="490">
        <v>1</v>
      </c>
      <c r="I1190" s="491">
        <v>0.74</v>
      </c>
      <c r="J1190" s="491">
        <v>0.74</v>
      </c>
    </row>
    <row r="1191" spans="1:10" ht="24" customHeight="1">
      <c r="A1191" s="487" t="s">
        <v>14180</v>
      </c>
      <c r="B1191" s="488" t="s">
        <v>14574</v>
      </c>
      <c r="C1191" s="487" t="s">
        <v>3565</v>
      </c>
      <c r="D1191" s="487" t="s">
        <v>7425</v>
      </c>
      <c r="E1191" s="638" t="s">
        <v>14575</v>
      </c>
      <c r="F1191" s="638"/>
      <c r="G1191" s="489" t="s">
        <v>463</v>
      </c>
      <c r="H1191" s="490">
        <v>1</v>
      </c>
      <c r="I1191" s="491">
        <v>0.06</v>
      </c>
      <c r="J1191" s="491">
        <v>0.06</v>
      </c>
    </row>
    <row r="1192" spans="1:10" ht="24" customHeight="1">
      <c r="A1192" s="487" t="s">
        <v>14180</v>
      </c>
      <c r="B1192" s="488" t="s">
        <v>14592</v>
      </c>
      <c r="C1192" s="487" t="s">
        <v>3565</v>
      </c>
      <c r="D1192" s="487" t="s">
        <v>7904</v>
      </c>
      <c r="E1192" s="638" t="s">
        <v>14593</v>
      </c>
      <c r="F1192" s="638"/>
      <c r="G1192" s="489" t="s">
        <v>463</v>
      </c>
      <c r="H1192" s="490">
        <v>1</v>
      </c>
      <c r="I1192" s="491">
        <v>0.68</v>
      </c>
      <c r="J1192" s="491">
        <v>0.68</v>
      </c>
    </row>
    <row r="1193" spans="1:10" ht="25.5">
      <c r="A1193" s="484"/>
      <c r="B1193" s="484"/>
      <c r="C1193" s="484"/>
      <c r="D1193" s="484"/>
      <c r="E1193" s="484" t="s">
        <v>14171</v>
      </c>
      <c r="F1193" s="485">
        <v>7.4945887000000004</v>
      </c>
      <c r="G1193" s="484" t="s">
        <v>14172</v>
      </c>
      <c r="H1193" s="485">
        <v>6.36</v>
      </c>
      <c r="I1193" s="484" t="s">
        <v>14173</v>
      </c>
      <c r="J1193" s="485">
        <v>13.85</v>
      </c>
    </row>
    <row r="1194" spans="1:10" ht="15" thickBot="1">
      <c r="A1194" s="484"/>
      <c r="B1194" s="484"/>
      <c r="C1194" s="484"/>
      <c r="D1194" s="484"/>
      <c r="E1194" s="484" t="s">
        <v>14174</v>
      </c>
      <c r="F1194" s="485">
        <v>5.19</v>
      </c>
      <c r="G1194" s="484"/>
      <c r="H1194" s="639" t="s">
        <v>14175</v>
      </c>
      <c r="I1194" s="639"/>
      <c r="J1194" s="485">
        <v>23.94</v>
      </c>
    </row>
    <row r="1195" spans="1:10" ht="0.95" customHeight="1" thickTop="1">
      <c r="A1195" s="486"/>
      <c r="B1195" s="486"/>
      <c r="C1195" s="486"/>
      <c r="D1195" s="486"/>
      <c r="E1195" s="486"/>
      <c r="F1195" s="486"/>
      <c r="G1195" s="486"/>
      <c r="H1195" s="486"/>
      <c r="I1195" s="486"/>
      <c r="J1195" s="486"/>
    </row>
    <row r="1196" spans="1:10" ht="18" customHeight="1">
      <c r="A1196" s="471"/>
      <c r="B1196" s="472" t="s">
        <v>14153</v>
      </c>
      <c r="C1196" s="471" t="s">
        <v>14154</v>
      </c>
      <c r="D1196" s="471" t="s">
        <v>14155</v>
      </c>
      <c r="E1196" s="640" t="s">
        <v>14156</v>
      </c>
      <c r="F1196" s="640"/>
      <c r="G1196" s="473" t="s">
        <v>14157</v>
      </c>
      <c r="H1196" s="472" t="s">
        <v>14158</v>
      </c>
      <c r="I1196" s="472" t="s">
        <v>14159</v>
      </c>
      <c r="J1196" s="472" t="s">
        <v>14160</v>
      </c>
    </row>
    <row r="1197" spans="1:10" ht="48" customHeight="1">
      <c r="A1197" s="474" t="s">
        <v>14161</v>
      </c>
      <c r="B1197" s="475" t="s">
        <v>14619</v>
      </c>
      <c r="C1197" s="474" t="s">
        <v>3565</v>
      </c>
      <c r="D1197" s="474" t="s">
        <v>1211</v>
      </c>
      <c r="E1197" s="642" t="s">
        <v>14444</v>
      </c>
      <c r="F1197" s="642"/>
      <c r="G1197" s="476" t="s">
        <v>134</v>
      </c>
      <c r="H1197" s="477">
        <v>1</v>
      </c>
      <c r="I1197" s="478">
        <v>19.38</v>
      </c>
      <c r="J1197" s="478">
        <v>19.38</v>
      </c>
    </row>
    <row r="1198" spans="1:10" ht="24" customHeight="1">
      <c r="A1198" s="479" t="s">
        <v>14165</v>
      </c>
      <c r="B1198" s="480" t="s">
        <v>14620</v>
      </c>
      <c r="C1198" s="479" t="s">
        <v>3565</v>
      </c>
      <c r="D1198" s="479" t="s">
        <v>1227</v>
      </c>
      <c r="E1198" s="641" t="s">
        <v>14444</v>
      </c>
      <c r="F1198" s="641"/>
      <c r="G1198" s="481" t="s">
        <v>134</v>
      </c>
      <c r="H1198" s="482">
        <v>1</v>
      </c>
      <c r="I1198" s="483">
        <v>14.26</v>
      </c>
      <c r="J1198" s="483">
        <v>14.26</v>
      </c>
    </row>
    <row r="1199" spans="1:10" ht="24" customHeight="1">
      <c r="A1199" s="479" t="s">
        <v>14165</v>
      </c>
      <c r="B1199" s="480" t="s">
        <v>14600</v>
      </c>
      <c r="C1199" s="479" t="s">
        <v>3565</v>
      </c>
      <c r="D1199" s="479" t="s">
        <v>3304</v>
      </c>
      <c r="E1199" s="641" t="s">
        <v>14167</v>
      </c>
      <c r="F1199" s="641"/>
      <c r="G1199" s="481" t="s">
        <v>463</v>
      </c>
      <c r="H1199" s="482">
        <v>3.1E-2</v>
      </c>
      <c r="I1199" s="483">
        <v>15.19</v>
      </c>
      <c r="J1199" s="483">
        <v>0.47</v>
      </c>
    </row>
    <row r="1200" spans="1:10" ht="24" customHeight="1">
      <c r="A1200" s="479" t="s">
        <v>14165</v>
      </c>
      <c r="B1200" s="480" t="s">
        <v>14616</v>
      </c>
      <c r="C1200" s="479" t="s">
        <v>3565</v>
      </c>
      <c r="D1200" s="479" t="s">
        <v>3310</v>
      </c>
      <c r="E1200" s="641" t="s">
        <v>14167</v>
      </c>
      <c r="F1200" s="641"/>
      <c r="G1200" s="481" t="s">
        <v>463</v>
      </c>
      <c r="H1200" s="482">
        <v>0.18959999999999999</v>
      </c>
      <c r="I1200" s="483">
        <v>18.75</v>
      </c>
      <c r="J1200" s="483">
        <v>3.55</v>
      </c>
    </row>
    <row r="1201" spans="1:10" ht="24" customHeight="1">
      <c r="A1201" s="487" t="s">
        <v>14180</v>
      </c>
      <c r="B1201" s="488" t="s">
        <v>14621</v>
      </c>
      <c r="C1201" s="487" t="s">
        <v>3565</v>
      </c>
      <c r="D1201" s="487" t="s">
        <v>8891</v>
      </c>
      <c r="E1201" s="638" t="s">
        <v>14182</v>
      </c>
      <c r="F1201" s="638"/>
      <c r="G1201" s="489" t="s">
        <v>134</v>
      </c>
      <c r="H1201" s="490">
        <v>2.5000000000000001E-2</v>
      </c>
      <c r="I1201" s="491">
        <v>19.989999999999998</v>
      </c>
      <c r="J1201" s="491">
        <v>0.49</v>
      </c>
    </row>
    <row r="1202" spans="1:10" ht="36" customHeight="1">
      <c r="A1202" s="487" t="s">
        <v>14180</v>
      </c>
      <c r="B1202" s="488" t="s">
        <v>14622</v>
      </c>
      <c r="C1202" s="487" t="s">
        <v>3565</v>
      </c>
      <c r="D1202" s="487" t="s">
        <v>5932</v>
      </c>
      <c r="E1202" s="638" t="s">
        <v>14182</v>
      </c>
      <c r="F1202" s="638"/>
      <c r="G1202" s="489" t="s">
        <v>53</v>
      </c>
      <c r="H1202" s="490">
        <v>2.8159999999999998</v>
      </c>
      <c r="I1202" s="491">
        <v>0.22</v>
      </c>
      <c r="J1202" s="491">
        <v>0.61</v>
      </c>
    </row>
    <row r="1203" spans="1:10" ht="25.5">
      <c r="A1203" s="484"/>
      <c r="B1203" s="484"/>
      <c r="C1203" s="484"/>
      <c r="D1203" s="484"/>
      <c r="E1203" s="484" t="s">
        <v>14171</v>
      </c>
      <c r="F1203" s="485">
        <v>2.3538961038961039</v>
      </c>
      <c r="G1203" s="484" t="s">
        <v>14172</v>
      </c>
      <c r="H1203" s="485">
        <v>2</v>
      </c>
      <c r="I1203" s="484" t="s">
        <v>14173</v>
      </c>
      <c r="J1203" s="485">
        <v>4.3499999999999996</v>
      </c>
    </row>
    <row r="1204" spans="1:10" ht="15" thickBot="1">
      <c r="A1204" s="484"/>
      <c r="B1204" s="484"/>
      <c r="C1204" s="484"/>
      <c r="D1204" s="484"/>
      <c r="E1204" s="484" t="s">
        <v>14174</v>
      </c>
      <c r="F1204" s="485">
        <v>5.36</v>
      </c>
      <c r="G1204" s="484"/>
      <c r="H1204" s="639" t="s">
        <v>14175</v>
      </c>
      <c r="I1204" s="639"/>
      <c r="J1204" s="485">
        <v>24.74</v>
      </c>
    </row>
    <row r="1205" spans="1:10" ht="0.95" customHeight="1" thickTop="1">
      <c r="A1205" s="486"/>
      <c r="B1205" s="486"/>
      <c r="C1205" s="486"/>
      <c r="D1205" s="486"/>
      <c r="E1205" s="486"/>
      <c r="F1205" s="486"/>
      <c r="G1205" s="486"/>
      <c r="H1205" s="486"/>
      <c r="I1205" s="486"/>
      <c r="J1205" s="486"/>
    </row>
    <row r="1206" spans="1:10" ht="18" customHeight="1">
      <c r="A1206" s="471"/>
      <c r="B1206" s="472" t="s">
        <v>14153</v>
      </c>
      <c r="C1206" s="471" t="s">
        <v>14154</v>
      </c>
      <c r="D1206" s="471" t="s">
        <v>14155</v>
      </c>
      <c r="E1206" s="640" t="s">
        <v>14156</v>
      </c>
      <c r="F1206" s="640"/>
      <c r="G1206" s="473" t="s">
        <v>14157</v>
      </c>
      <c r="H1206" s="472" t="s">
        <v>14158</v>
      </c>
      <c r="I1206" s="472" t="s">
        <v>14159</v>
      </c>
      <c r="J1206" s="472" t="s">
        <v>14160</v>
      </c>
    </row>
    <row r="1207" spans="1:10" ht="24" customHeight="1">
      <c r="A1207" s="474" t="s">
        <v>14161</v>
      </c>
      <c r="B1207" s="475" t="s">
        <v>14473</v>
      </c>
      <c r="C1207" s="474" t="s">
        <v>3565</v>
      </c>
      <c r="D1207" s="474" t="s">
        <v>3312</v>
      </c>
      <c r="E1207" s="642" t="s">
        <v>14167</v>
      </c>
      <c r="F1207" s="642"/>
      <c r="G1207" s="476" t="s">
        <v>463</v>
      </c>
      <c r="H1207" s="477">
        <v>1</v>
      </c>
      <c r="I1207" s="478">
        <v>15.19</v>
      </c>
      <c r="J1207" s="478">
        <v>15.19</v>
      </c>
    </row>
    <row r="1208" spans="1:10" ht="24" customHeight="1">
      <c r="A1208" s="479" t="s">
        <v>14165</v>
      </c>
      <c r="B1208" s="480" t="s">
        <v>14623</v>
      </c>
      <c r="C1208" s="479" t="s">
        <v>3565</v>
      </c>
      <c r="D1208" s="479" t="s">
        <v>3414</v>
      </c>
      <c r="E1208" s="641" t="s">
        <v>14167</v>
      </c>
      <c r="F1208" s="641"/>
      <c r="G1208" s="481" t="s">
        <v>463</v>
      </c>
      <c r="H1208" s="482">
        <v>1</v>
      </c>
      <c r="I1208" s="483">
        <v>0.3</v>
      </c>
      <c r="J1208" s="483">
        <v>0.3</v>
      </c>
    </row>
    <row r="1209" spans="1:10" ht="24" customHeight="1">
      <c r="A1209" s="487" t="s">
        <v>14180</v>
      </c>
      <c r="B1209" s="488" t="s">
        <v>14624</v>
      </c>
      <c r="C1209" s="487" t="s">
        <v>3565</v>
      </c>
      <c r="D1209" s="487" t="s">
        <v>4423</v>
      </c>
      <c r="E1209" s="638" t="s">
        <v>14568</v>
      </c>
      <c r="F1209" s="638"/>
      <c r="G1209" s="489" t="s">
        <v>463</v>
      </c>
      <c r="H1209" s="490">
        <v>1</v>
      </c>
      <c r="I1209" s="491">
        <v>9.9700000000000006</v>
      </c>
      <c r="J1209" s="491">
        <v>9.9700000000000006</v>
      </c>
    </row>
    <row r="1210" spans="1:10" ht="24" customHeight="1">
      <c r="A1210" s="487" t="s">
        <v>14180</v>
      </c>
      <c r="B1210" s="488" t="s">
        <v>14589</v>
      </c>
      <c r="C1210" s="487" t="s">
        <v>3565</v>
      </c>
      <c r="D1210" s="487" t="s">
        <v>4444</v>
      </c>
      <c r="E1210" s="638" t="s">
        <v>14572</v>
      </c>
      <c r="F1210" s="638"/>
      <c r="G1210" s="489" t="s">
        <v>463</v>
      </c>
      <c r="H1210" s="490">
        <v>1</v>
      </c>
      <c r="I1210" s="491">
        <v>1.52</v>
      </c>
      <c r="J1210" s="491">
        <v>1.52</v>
      </c>
    </row>
    <row r="1211" spans="1:10" ht="24" customHeight="1">
      <c r="A1211" s="487" t="s">
        <v>14180</v>
      </c>
      <c r="B1211" s="488" t="s">
        <v>14625</v>
      </c>
      <c r="C1211" s="487" t="s">
        <v>3565</v>
      </c>
      <c r="D1211" s="487" t="s">
        <v>8728</v>
      </c>
      <c r="E1211" s="638" t="s">
        <v>14570</v>
      </c>
      <c r="F1211" s="638"/>
      <c r="G1211" s="489" t="s">
        <v>463</v>
      </c>
      <c r="H1211" s="490">
        <v>1</v>
      </c>
      <c r="I1211" s="491">
        <v>1.07</v>
      </c>
      <c r="J1211" s="491">
        <v>1.07</v>
      </c>
    </row>
    <row r="1212" spans="1:10" ht="24" customHeight="1">
      <c r="A1212" s="487" t="s">
        <v>14180</v>
      </c>
      <c r="B1212" s="488" t="s">
        <v>14571</v>
      </c>
      <c r="C1212" s="487" t="s">
        <v>3565</v>
      </c>
      <c r="D1212" s="487" t="s">
        <v>5966</v>
      </c>
      <c r="E1212" s="638" t="s">
        <v>14572</v>
      </c>
      <c r="F1212" s="638"/>
      <c r="G1212" s="489" t="s">
        <v>463</v>
      </c>
      <c r="H1212" s="490">
        <v>1</v>
      </c>
      <c r="I1212" s="491">
        <v>0.81</v>
      </c>
      <c r="J1212" s="491">
        <v>0.81</v>
      </c>
    </row>
    <row r="1213" spans="1:10" ht="24" customHeight="1">
      <c r="A1213" s="487" t="s">
        <v>14180</v>
      </c>
      <c r="B1213" s="488" t="s">
        <v>14626</v>
      </c>
      <c r="C1213" s="487" t="s">
        <v>3565</v>
      </c>
      <c r="D1213" s="487" t="s">
        <v>8675</v>
      </c>
      <c r="E1213" s="638" t="s">
        <v>14570</v>
      </c>
      <c r="F1213" s="638"/>
      <c r="G1213" s="489" t="s">
        <v>463</v>
      </c>
      <c r="H1213" s="490">
        <v>1</v>
      </c>
      <c r="I1213" s="491">
        <v>0.78</v>
      </c>
      <c r="J1213" s="491">
        <v>0.78</v>
      </c>
    </row>
    <row r="1214" spans="1:10" ht="24" customHeight="1">
      <c r="A1214" s="487" t="s">
        <v>14180</v>
      </c>
      <c r="B1214" s="488" t="s">
        <v>14574</v>
      </c>
      <c r="C1214" s="487" t="s">
        <v>3565</v>
      </c>
      <c r="D1214" s="487" t="s">
        <v>7425</v>
      </c>
      <c r="E1214" s="638" t="s">
        <v>14575</v>
      </c>
      <c r="F1214" s="638"/>
      <c r="G1214" s="489" t="s">
        <v>463</v>
      </c>
      <c r="H1214" s="490">
        <v>1</v>
      </c>
      <c r="I1214" s="491">
        <v>0.06</v>
      </c>
      <c r="J1214" s="491">
        <v>0.06</v>
      </c>
    </row>
    <row r="1215" spans="1:10" ht="24" customHeight="1">
      <c r="A1215" s="487" t="s">
        <v>14180</v>
      </c>
      <c r="B1215" s="488" t="s">
        <v>14592</v>
      </c>
      <c r="C1215" s="487" t="s">
        <v>3565</v>
      </c>
      <c r="D1215" s="487" t="s">
        <v>7904</v>
      </c>
      <c r="E1215" s="638" t="s">
        <v>14593</v>
      </c>
      <c r="F1215" s="638"/>
      <c r="G1215" s="489" t="s">
        <v>463</v>
      </c>
      <c r="H1215" s="490">
        <v>1</v>
      </c>
      <c r="I1215" s="491">
        <v>0.68</v>
      </c>
      <c r="J1215" s="491">
        <v>0.68</v>
      </c>
    </row>
    <row r="1216" spans="1:10" ht="25.5">
      <c r="A1216" s="484"/>
      <c r="B1216" s="484"/>
      <c r="C1216" s="484"/>
      <c r="D1216" s="484"/>
      <c r="E1216" s="484" t="s">
        <v>14171</v>
      </c>
      <c r="F1216" s="485">
        <v>5.5573592999999999</v>
      </c>
      <c r="G1216" s="484" t="s">
        <v>14172</v>
      </c>
      <c r="H1216" s="485">
        <v>4.71</v>
      </c>
      <c r="I1216" s="484" t="s">
        <v>14173</v>
      </c>
      <c r="J1216" s="485">
        <v>10.270000000000001</v>
      </c>
    </row>
    <row r="1217" spans="1:10" ht="15" thickBot="1">
      <c r="A1217" s="484"/>
      <c r="B1217" s="484"/>
      <c r="C1217" s="484"/>
      <c r="D1217" s="484"/>
      <c r="E1217" s="484" t="s">
        <v>14174</v>
      </c>
      <c r="F1217" s="485">
        <v>4.2</v>
      </c>
      <c r="G1217" s="484"/>
      <c r="H1217" s="639" t="s">
        <v>14175</v>
      </c>
      <c r="I1217" s="639"/>
      <c r="J1217" s="485">
        <v>19.39</v>
      </c>
    </row>
    <row r="1218" spans="1:10" ht="0.95" customHeight="1" thickTop="1">
      <c r="A1218" s="486"/>
      <c r="B1218" s="486"/>
      <c r="C1218" s="486"/>
      <c r="D1218" s="486"/>
      <c r="E1218" s="486"/>
      <c r="F1218" s="486"/>
      <c r="G1218" s="486"/>
      <c r="H1218" s="486"/>
      <c r="I1218" s="486"/>
      <c r="J1218" s="486"/>
    </row>
    <row r="1219" spans="1:10" ht="18" customHeight="1">
      <c r="A1219" s="471"/>
      <c r="B1219" s="472" t="s">
        <v>14153</v>
      </c>
      <c r="C1219" s="471" t="s">
        <v>14154</v>
      </c>
      <c r="D1219" s="471" t="s">
        <v>14155</v>
      </c>
      <c r="E1219" s="640" t="s">
        <v>14156</v>
      </c>
      <c r="F1219" s="640"/>
      <c r="G1219" s="473" t="s">
        <v>14157</v>
      </c>
      <c r="H1219" s="472" t="s">
        <v>14158</v>
      </c>
      <c r="I1219" s="472" t="s">
        <v>14159</v>
      </c>
      <c r="J1219" s="472" t="s">
        <v>14160</v>
      </c>
    </row>
    <row r="1220" spans="1:10" ht="24" customHeight="1">
      <c r="A1220" s="474" t="s">
        <v>14161</v>
      </c>
      <c r="B1220" s="475" t="s">
        <v>14205</v>
      </c>
      <c r="C1220" s="474" t="s">
        <v>3565</v>
      </c>
      <c r="D1220" s="474" t="s">
        <v>3313</v>
      </c>
      <c r="E1220" s="642" t="s">
        <v>14167</v>
      </c>
      <c r="F1220" s="642"/>
      <c r="G1220" s="476" t="s">
        <v>463</v>
      </c>
      <c r="H1220" s="477">
        <v>1</v>
      </c>
      <c r="I1220" s="478">
        <v>14.52</v>
      </c>
      <c r="J1220" s="478">
        <v>14.52</v>
      </c>
    </row>
    <row r="1221" spans="1:10" ht="36" customHeight="1">
      <c r="A1221" s="479" t="s">
        <v>14165</v>
      </c>
      <c r="B1221" s="480" t="s">
        <v>14627</v>
      </c>
      <c r="C1221" s="479" t="s">
        <v>3565</v>
      </c>
      <c r="D1221" s="479" t="s">
        <v>3415</v>
      </c>
      <c r="E1221" s="641" t="s">
        <v>14167</v>
      </c>
      <c r="F1221" s="641"/>
      <c r="G1221" s="481" t="s">
        <v>463</v>
      </c>
      <c r="H1221" s="482">
        <v>1</v>
      </c>
      <c r="I1221" s="483">
        <v>0.14000000000000001</v>
      </c>
      <c r="J1221" s="483">
        <v>0.14000000000000001</v>
      </c>
    </row>
    <row r="1222" spans="1:10" ht="24" customHeight="1">
      <c r="A1222" s="487" t="s">
        <v>14180</v>
      </c>
      <c r="B1222" s="488" t="s">
        <v>14589</v>
      </c>
      <c r="C1222" s="487" t="s">
        <v>3565</v>
      </c>
      <c r="D1222" s="487" t="s">
        <v>4444</v>
      </c>
      <c r="E1222" s="638" t="s">
        <v>14572</v>
      </c>
      <c r="F1222" s="638"/>
      <c r="G1222" s="489" t="s">
        <v>463</v>
      </c>
      <c r="H1222" s="490">
        <v>1</v>
      </c>
      <c r="I1222" s="491">
        <v>1.52</v>
      </c>
      <c r="J1222" s="491">
        <v>1.52</v>
      </c>
    </row>
    <row r="1223" spans="1:10" ht="24" customHeight="1">
      <c r="A1223" s="487" t="s">
        <v>14180</v>
      </c>
      <c r="B1223" s="488" t="s">
        <v>14628</v>
      </c>
      <c r="C1223" s="487" t="s">
        <v>3565</v>
      </c>
      <c r="D1223" s="487" t="s">
        <v>4551</v>
      </c>
      <c r="E1223" s="638" t="s">
        <v>14568</v>
      </c>
      <c r="F1223" s="638"/>
      <c r="G1223" s="489" t="s">
        <v>463</v>
      </c>
      <c r="H1223" s="490">
        <v>1</v>
      </c>
      <c r="I1223" s="491">
        <v>10.050000000000001</v>
      </c>
      <c r="J1223" s="491">
        <v>10.050000000000001</v>
      </c>
    </row>
    <row r="1224" spans="1:10" ht="24" customHeight="1">
      <c r="A1224" s="487" t="s">
        <v>14180</v>
      </c>
      <c r="B1224" s="488" t="s">
        <v>14629</v>
      </c>
      <c r="C1224" s="487" t="s">
        <v>3565</v>
      </c>
      <c r="D1224" s="487" t="s">
        <v>8726</v>
      </c>
      <c r="E1224" s="638" t="s">
        <v>14570</v>
      </c>
      <c r="F1224" s="638"/>
      <c r="G1224" s="489" t="s">
        <v>463</v>
      </c>
      <c r="H1224" s="490">
        <v>1</v>
      </c>
      <c r="I1224" s="491">
        <v>0.94</v>
      </c>
      <c r="J1224" s="491">
        <v>0.94</v>
      </c>
    </row>
    <row r="1225" spans="1:10" ht="24" customHeight="1">
      <c r="A1225" s="487" t="s">
        <v>14180</v>
      </c>
      <c r="B1225" s="488" t="s">
        <v>14571</v>
      </c>
      <c r="C1225" s="487" t="s">
        <v>3565</v>
      </c>
      <c r="D1225" s="487" t="s">
        <v>5966</v>
      </c>
      <c r="E1225" s="638" t="s">
        <v>14572</v>
      </c>
      <c r="F1225" s="638"/>
      <c r="G1225" s="489" t="s">
        <v>463</v>
      </c>
      <c r="H1225" s="490">
        <v>1</v>
      </c>
      <c r="I1225" s="491">
        <v>0.81</v>
      </c>
      <c r="J1225" s="491">
        <v>0.81</v>
      </c>
    </row>
    <row r="1226" spans="1:10" ht="24" customHeight="1">
      <c r="A1226" s="487" t="s">
        <v>14180</v>
      </c>
      <c r="B1226" s="488" t="s">
        <v>14630</v>
      </c>
      <c r="C1226" s="487" t="s">
        <v>3565</v>
      </c>
      <c r="D1226" s="487" t="s">
        <v>8673</v>
      </c>
      <c r="E1226" s="638" t="s">
        <v>14570</v>
      </c>
      <c r="F1226" s="638"/>
      <c r="G1226" s="489" t="s">
        <v>463</v>
      </c>
      <c r="H1226" s="490">
        <v>1</v>
      </c>
      <c r="I1226" s="491">
        <v>0.32</v>
      </c>
      <c r="J1226" s="491">
        <v>0.32</v>
      </c>
    </row>
    <row r="1227" spans="1:10" ht="24" customHeight="1">
      <c r="A1227" s="487" t="s">
        <v>14180</v>
      </c>
      <c r="B1227" s="488" t="s">
        <v>14574</v>
      </c>
      <c r="C1227" s="487" t="s">
        <v>3565</v>
      </c>
      <c r="D1227" s="487" t="s">
        <v>7425</v>
      </c>
      <c r="E1227" s="638" t="s">
        <v>14575</v>
      </c>
      <c r="F1227" s="638"/>
      <c r="G1227" s="489" t="s">
        <v>463</v>
      </c>
      <c r="H1227" s="490">
        <v>1</v>
      </c>
      <c r="I1227" s="491">
        <v>0.06</v>
      </c>
      <c r="J1227" s="491">
        <v>0.06</v>
      </c>
    </row>
    <row r="1228" spans="1:10" ht="24" customHeight="1">
      <c r="A1228" s="487" t="s">
        <v>14180</v>
      </c>
      <c r="B1228" s="488" t="s">
        <v>14592</v>
      </c>
      <c r="C1228" s="487" t="s">
        <v>3565</v>
      </c>
      <c r="D1228" s="487" t="s">
        <v>7904</v>
      </c>
      <c r="E1228" s="638" t="s">
        <v>14593</v>
      </c>
      <c r="F1228" s="638"/>
      <c r="G1228" s="489" t="s">
        <v>463</v>
      </c>
      <c r="H1228" s="490">
        <v>1</v>
      </c>
      <c r="I1228" s="491">
        <v>0.68</v>
      </c>
      <c r="J1228" s="491">
        <v>0.68</v>
      </c>
    </row>
    <row r="1229" spans="1:10" ht="25.5">
      <c r="A1229" s="484"/>
      <c r="B1229" s="484"/>
      <c r="C1229" s="484"/>
      <c r="D1229" s="484"/>
      <c r="E1229" s="484" t="s">
        <v>14171</v>
      </c>
      <c r="F1229" s="485">
        <v>5.5140693000000001</v>
      </c>
      <c r="G1229" s="484" t="s">
        <v>14172</v>
      </c>
      <c r="H1229" s="485">
        <v>4.68</v>
      </c>
      <c r="I1229" s="484" t="s">
        <v>14173</v>
      </c>
      <c r="J1229" s="485">
        <v>10.19</v>
      </c>
    </row>
    <row r="1230" spans="1:10" ht="15" thickBot="1">
      <c r="A1230" s="484"/>
      <c r="B1230" s="484"/>
      <c r="C1230" s="484"/>
      <c r="D1230" s="484"/>
      <c r="E1230" s="484" t="s">
        <v>14174</v>
      </c>
      <c r="F1230" s="485">
        <v>4.0199999999999996</v>
      </c>
      <c r="G1230" s="484"/>
      <c r="H1230" s="639" t="s">
        <v>14175</v>
      </c>
      <c r="I1230" s="639"/>
      <c r="J1230" s="485">
        <v>18.54</v>
      </c>
    </row>
    <row r="1231" spans="1:10" ht="0.95" customHeight="1" thickTop="1">
      <c r="A1231" s="486"/>
      <c r="B1231" s="486"/>
      <c r="C1231" s="486"/>
      <c r="D1231" s="486"/>
      <c r="E1231" s="486"/>
      <c r="F1231" s="486"/>
      <c r="G1231" s="486"/>
      <c r="H1231" s="486"/>
      <c r="I1231" s="486"/>
      <c r="J1231" s="486"/>
    </row>
    <row r="1232" spans="1:10" ht="18" customHeight="1">
      <c r="A1232" s="471"/>
      <c r="B1232" s="472" t="s">
        <v>14153</v>
      </c>
      <c r="C1232" s="471" t="s">
        <v>14154</v>
      </c>
      <c r="D1232" s="471" t="s">
        <v>14155</v>
      </c>
      <c r="E1232" s="640" t="s">
        <v>14156</v>
      </c>
      <c r="F1232" s="640"/>
      <c r="G1232" s="473" t="s">
        <v>14157</v>
      </c>
      <c r="H1232" s="472" t="s">
        <v>14158</v>
      </c>
      <c r="I1232" s="472" t="s">
        <v>14159</v>
      </c>
      <c r="J1232" s="472" t="s">
        <v>14160</v>
      </c>
    </row>
    <row r="1233" spans="1:10" ht="24" customHeight="1">
      <c r="A1233" s="474" t="s">
        <v>14161</v>
      </c>
      <c r="B1233" s="475" t="s">
        <v>14189</v>
      </c>
      <c r="C1233" s="474" t="s">
        <v>3565</v>
      </c>
      <c r="D1233" s="474" t="s">
        <v>3320</v>
      </c>
      <c r="E1233" s="642" t="s">
        <v>14167</v>
      </c>
      <c r="F1233" s="642"/>
      <c r="G1233" s="476" t="s">
        <v>463</v>
      </c>
      <c r="H1233" s="477">
        <v>1</v>
      </c>
      <c r="I1233" s="478">
        <v>18.79</v>
      </c>
      <c r="J1233" s="478">
        <v>18.79</v>
      </c>
    </row>
    <row r="1234" spans="1:10" ht="24" customHeight="1">
      <c r="A1234" s="479" t="s">
        <v>14165</v>
      </c>
      <c r="B1234" s="480" t="s">
        <v>14631</v>
      </c>
      <c r="C1234" s="479" t="s">
        <v>3565</v>
      </c>
      <c r="D1234" s="479" t="s">
        <v>3422</v>
      </c>
      <c r="E1234" s="641" t="s">
        <v>14167</v>
      </c>
      <c r="F1234" s="641"/>
      <c r="G1234" s="481" t="s">
        <v>463</v>
      </c>
      <c r="H1234" s="482">
        <v>1</v>
      </c>
      <c r="I1234" s="483">
        <v>0.16</v>
      </c>
      <c r="J1234" s="483">
        <v>0.16</v>
      </c>
    </row>
    <row r="1235" spans="1:10" ht="24" customHeight="1">
      <c r="A1235" s="487" t="s">
        <v>14180</v>
      </c>
      <c r="B1235" s="488" t="s">
        <v>14589</v>
      </c>
      <c r="C1235" s="487" t="s">
        <v>3565</v>
      </c>
      <c r="D1235" s="487" t="s">
        <v>4444</v>
      </c>
      <c r="E1235" s="638" t="s">
        <v>14572</v>
      </c>
      <c r="F1235" s="638"/>
      <c r="G1235" s="489" t="s">
        <v>463</v>
      </c>
      <c r="H1235" s="490">
        <v>1</v>
      </c>
      <c r="I1235" s="491">
        <v>1.52</v>
      </c>
      <c r="J1235" s="491">
        <v>1.52</v>
      </c>
    </row>
    <row r="1236" spans="1:10" ht="24" customHeight="1">
      <c r="A1236" s="487" t="s">
        <v>14180</v>
      </c>
      <c r="B1236" s="488" t="s">
        <v>14632</v>
      </c>
      <c r="C1236" s="487" t="s">
        <v>3565</v>
      </c>
      <c r="D1236" s="487" t="s">
        <v>13758</v>
      </c>
      <c r="E1236" s="638" t="s">
        <v>14568</v>
      </c>
      <c r="F1236" s="638"/>
      <c r="G1236" s="489" t="s">
        <v>463</v>
      </c>
      <c r="H1236" s="490">
        <v>1</v>
      </c>
      <c r="I1236" s="491">
        <v>13.73</v>
      </c>
      <c r="J1236" s="491">
        <v>13.73</v>
      </c>
    </row>
    <row r="1237" spans="1:10" ht="24" customHeight="1">
      <c r="A1237" s="487" t="s">
        <v>14180</v>
      </c>
      <c r="B1237" s="488" t="s">
        <v>14603</v>
      </c>
      <c r="C1237" s="487" t="s">
        <v>3565</v>
      </c>
      <c r="D1237" s="487" t="s">
        <v>8718</v>
      </c>
      <c r="E1237" s="638" t="s">
        <v>14570</v>
      </c>
      <c r="F1237" s="638"/>
      <c r="G1237" s="489" t="s">
        <v>463</v>
      </c>
      <c r="H1237" s="490">
        <v>1</v>
      </c>
      <c r="I1237" s="491">
        <v>1.0900000000000001</v>
      </c>
      <c r="J1237" s="491">
        <v>1.0900000000000001</v>
      </c>
    </row>
    <row r="1238" spans="1:10" ht="24" customHeight="1">
      <c r="A1238" s="487" t="s">
        <v>14180</v>
      </c>
      <c r="B1238" s="488" t="s">
        <v>14571</v>
      </c>
      <c r="C1238" s="487" t="s">
        <v>3565</v>
      </c>
      <c r="D1238" s="487" t="s">
        <v>5966</v>
      </c>
      <c r="E1238" s="638" t="s">
        <v>14572</v>
      </c>
      <c r="F1238" s="638"/>
      <c r="G1238" s="489" t="s">
        <v>463</v>
      </c>
      <c r="H1238" s="490">
        <v>1</v>
      </c>
      <c r="I1238" s="491">
        <v>0.81</v>
      </c>
      <c r="J1238" s="491">
        <v>0.81</v>
      </c>
    </row>
    <row r="1239" spans="1:10" ht="24" customHeight="1">
      <c r="A1239" s="487" t="s">
        <v>14180</v>
      </c>
      <c r="B1239" s="488" t="s">
        <v>14604</v>
      </c>
      <c r="C1239" s="487" t="s">
        <v>3565</v>
      </c>
      <c r="D1239" s="487" t="s">
        <v>8665</v>
      </c>
      <c r="E1239" s="638" t="s">
        <v>14570</v>
      </c>
      <c r="F1239" s="638"/>
      <c r="G1239" s="489" t="s">
        <v>463</v>
      </c>
      <c r="H1239" s="490">
        <v>1</v>
      </c>
      <c r="I1239" s="491">
        <v>0.74</v>
      </c>
      <c r="J1239" s="491">
        <v>0.74</v>
      </c>
    </row>
    <row r="1240" spans="1:10" ht="24" customHeight="1">
      <c r="A1240" s="487" t="s">
        <v>14180</v>
      </c>
      <c r="B1240" s="488" t="s">
        <v>14574</v>
      </c>
      <c r="C1240" s="487" t="s">
        <v>3565</v>
      </c>
      <c r="D1240" s="487" t="s">
        <v>7425</v>
      </c>
      <c r="E1240" s="638" t="s">
        <v>14575</v>
      </c>
      <c r="F1240" s="638"/>
      <c r="G1240" s="489" t="s">
        <v>463</v>
      </c>
      <c r="H1240" s="490">
        <v>1</v>
      </c>
      <c r="I1240" s="491">
        <v>0.06</v>
      </c>
      <c r="J1240" s="491">
        <v>0.06</v>
      </c>
    </row>
    <row r="1241" spans="1:10" ht="24" customHeight="1">
      <c r="A1241" s="487" t="s">
        <v>14180</v>
      </c>
      <c r="B1241" s="488" t="s">
        <v>14592</v>
      </c>
      <c r="C1241" s="487" t="s">
        <v>3565</v>
      </c>
      <c r="D1241" s="487" t="s">
        <v>7904</v>
      </c>
      <c r="E1241" s="638" t="s">
        <v>14593</v>
      </c>
      <c r="F1241" s="638"/>
      <c r="G1241" s="489" t="s">
        <v>463</v>
      </c>
      <c r="H1241" s="490">
        <v>1</v>
      </c>
      <c r="I1241" s="491">
        <v>0.68</v>
      </c>
      <c r="J1241" s="491">
        <v>0.68</v>
      </c>
    </row>
    <row r="1242" spans="1:10" ht="25.5">
      <c r="A1242" s="484"/>
      <c r="B1242" s="484"/>
      <c r="C1242" s="484"/>
      <c r="D1242" s="484"/>
      <c r="E1242" s="484" t="s">
        <v>14171</v>
      </c>
      <c r="F1242" s="485">
        <v>7.5162338000000002</v>
      </c>
      <c r="G1242" s="484" t="s">
        <v>14172</v>
      </c>
      <c r="H1242" s="485">
        <v>6.37</v>
      </c>
      <c r="I1242" s="484" t="s">
        <v>14173</v>
      </c>
      <c r="J1242" s="485">
        <v>13.89</v>
      </c>
    </row>
    <row r="1243" spans="1:10" ht="15" thickBot="1">
      <c r="A1243" s="484"/>
      <c r="B1243" s="484"/>
      <c r="C1243" s="484"/>
      <c r="D1243" s="484"/>
      <c r="E1243" s="484" t="s">
        <v>14174</v>
      </c>
      <c r="F1243" s="485">
        <v>5.2</v>
      </c>
      <c r="G1243" s="484"/>
      <c r="H1243" s="639" t="s">
        <v>14175</v>
      </c>
      <c r="I1243" s="639"/>
      <c r="J1243" s="485">
        <v>23.99</v>
      </c>
    </row>
    <row r="1244" spans="1:10" ht="0.95" customHeight="1" thickTop="1">
      <c r="A1244" s="486"/>
      <c r="B1244" s="486"/>
      <c r="C1244" s="486"/>
      <c r="D1244" s="486"/>
      <c r="E1244" s="486"/>
      <c r="F1244" s="486"/>
      <c r="G1244" s="486"/>
      <c r="H1244" s="486"/>
      <c r="I1244" s="486"/>
      <c r="J1244" s="486"/>
    </row>
    <row r="1245" spans="1:10" ht="18" customHeight="1">
      <c r="A1245" s="471"/>
      <c r="B1245" s="472" t="s">
        <v>14153</v>
      </c>
      <c r="C1245" s="471" t="s">
        <v>14154</v>
      </c>
      <c r="D1245" s="471" t="s">
        <v>14155</v>
      </c>
      <c r="E1245" s="640" t="s">
        <v>14156</v>
      </c>
      <c r="F1245" s="640"/>
      <c r="G1245" s="473" t="s">
        <v>14157</v>
      </c>
      <c r="H1245" s="472" t="s">
        <v>14158</v>
      </c>
      <c r="I1245" s="472" t="s">
        <v>14159</v>
      </c>
      <c r="J1245" s="472" t="s">
        <v>14160</v>
      </c>
    </row>
    <row r="1246" spans="1:10" ht="48" customHeight="1">
      <c r="A1246" s="474" t="s">
        <v>14161</v>
      </c>
      <c r="B1246" s="475" t="s">
        <v>14613</v>
      </c>
      <c r="C1246" s="474" t="s">
        <v>3565</v>
      </c>
      <c r="D1246" s="474" t="s">
        <v>370</v>
      </c>
      <c r="E1246" s="642" t="s">
        <v>14446</v>
      </c>
      <c r="F1246" s="642"/>
      <c r="G1246" s="476" t="s">
        <v>324</v>
      </c>
      <c r="H1246" s="477">
        <v>1</v>
      </c>
      <c r="I1246" s="478">
        <v>0.36</v>
      </c>
      <c r="J1246" s="478">
        <v>0.36</v>
      </c>
    </row>
    <row r="1247" spans="1:10" ht="36" customHeight="1">
      <c r="A1247" s="479" t="s">
        <v>14165</v>
      </c>
      <c r="B1247" s="480" t="s">
        <v>14633</v>
      </c>
      <c r="C1247" s="479" t="s">
        <v>3565</v>
      </c>
      <c r="D1247" s="479" t="s">
        <v>591</v>
      </c>
      <c r="E1247" s="641" t="s">
        <v>14446</v>
      </c>
      <c r="F1247" s="641"/>
      <c r="G1247" s="481" t="s">
        <v>463</v>
      </c>
      <c r="H1247" s="482">
        <v>1</v>
      </c>
      <c r="I1247" s="483">
        <v>0.03</v>
      </c>
      <c r="J1247" s="483">
        <v>0.03</v>
      </c>
    </row>
    <row r="1248" spans="1:10" ht="48" customHeight="1">
      <c r="A1248" s="479" t="s">
        <v>14165</v>
      </c>
      <c r="B1248" s="480" t="s">
        <v>14634</v>
      </c>
      <c r="C1248" s="479" t="s">
        <v>3565</v>
      </c>
      <c r="D1248" s="479" t="s">
        <v>590</v>
      </c>
      <c r="E1248" s="641" t="s">
        <v>14446</v>
      </c>
      <c r="F1248" s="641"/>
      <c r="G1248" s="481" t="s">
        <v>463</v>
      </c>
      <c r="H1248" s="482">
        <v>1</v>
      </c>
      <c r="I1248" s="483">
        <v>0.33</v>
      </c>
      <c r="J1248" s="483">
        <v>0.33</v>
      </c>
    </row>
    <row r="1249" spans="1:10" ht="25.5">
      <c r="A1249" s="484"/>
      <c r="B1249" s="484"/>
      <c r="C1249" s="484"/>
      <c r="D1249" s="484"/>
      <c r="E1249" s="484" t="s">
        <v>14171</v>
      </c>
      <c r="F1249" s="485">
        <v>0</v>
      </c>
      <c r="G1249" s="484" t="s">
        <v>14172</v>
      </c>
      <c r="H1249" s="485">
        <v>0</v>
      </c>
      <c r="I1249" s="484" t="s">
        <v>14173</v>
      </c>
      <c r="J1249" s="485">
        <v>0</v>
      </c>
    </row>
    <row r="1250" spans="1:10" ht="15" thickBot="1">
      <c r="A1250" s="484"/>
      <c r="B1250" s="484"/>
      <c r="C1250" s="484"/>
      <c r="D1250" s="484"/>
      <c r="E1250" s="484" t="s">
        <v>14174</v>
      </c>
      <c r="F1250" s="485">
        <v>0.09</v>
      </c>
      <c r="G1250" s="484"/>
      <c r="H1250" s="639" t="s">
        <v>14175</v>
      </c>
      <c r="I1250" s="639"/>
      <c r="J1250" s="485">
        <v>0.45</v>
      </c>
    </row>
    <row r="1251" spans="1:10" ht="0.95" customHeight="1" thickTop="1">
      <c r="A1251" s="486"/>
      <c r="B1251" s="486"/>
      <c r="C1251" s="486"/>
      <c r="D1251" s="486"/>
      <c r="E1251" s="486"/>
      <c r="F1251" s="486"/>
      <c r="G1251" s="486"/>
      <c r="H1251" s="486"/>
      <c r="I1251" s="486"/>
      <c r="J1251" s="486"/>
    </row>
    <row r="1252" spans="1:10" ht="18" customHeight="1">
      <c r="A1252" s="471"/>
      <c r="B1252" s="472" t="s">
        <v>14153</v>
      </c>
      <c r="C1252" s="471" t="s">
        <v>14154</v>
      </c>
      <c r="D1252" s="471" t="s">
        <v>14155</v>
      </c>
      <c r="E1252" s="640" t="s">
        <v>14156</v>
      </c>
      <c r="F1252" s="640"/>
      <c r="G1252" s="473" t="s">
        <v>14157</v>
      </c>
      <c r="H1252" s="472" t="s">
        <v>14158</v>
      </c>
      <c r="I1252" s="472" t="s">
        <v>14159</v>
      </c>
      <c r="J1252" s="472" t="s">
        <v>14160</v>
      </c>
    </row>
    <row r="1253" spans="1:10" ht="48" customHeight="1">
      <c r="A1253" s="474" t="s">
        <v>14161</v>
      </c>
      <c r="B1253" s="475" t="s">
        <v>14612</v>
      </c>
      <c r="C1253" s="474" t="s">
        <v>3565</v>
      </c>
      <c r="D1253" s="474" t="s">
        <v>233</v>
      </c>
      <c r="E1253" s="642" t="s">
        <v>14446</v>
      </c>
      <c r="F1253" s="642"/>
      <c r="G1253" s="476" t="s">
        <v>185</v>
      </c>
      <c r="H1253" s="477">
        <v>1</v>
      </c>
      <c r="I1253" s="478">
        <v>1.85</v>
      </c>
      <c r="J1253" s="478">
        <v>1.85</v>
      </c>
    </row>
    <row r="1254" spans="1:10" ht="48" customHeight="1">
      <c r="A1254" s="479" t="s">
        <v>14165</v>
      </c>
      <c r="B1254" s="480" t="s">
        <v>14635</v>
      </c>
      <c r="C1254" s="479" t="s">
        <v>3565</v>
      </c>
      <c r="D1254" s="479" t="s">
        <v>593</v>
      </c>
      <c r="E1254" s="641" t="s">
        <v>14446</v>
      </c>
      <c r="F1254" s="641"/>
      <c r="G1254" s="481" t="s">
        <v>463</v>
      </c>
      <c r="H1254" s="482">
        <v>1</v>
      </c>
      <c r="I1254" s="483">
        <v>1.1299999999999999</v>
      </c>
      <c r="J1254" s="483">
        <v>1.1299999999999999</v>
      </c>
    </row>
    <row r="1255" spans="1:10" ht="48" customHeight="1">
      <c r="A1255" s="479" t="s">
        <v>14165</v>
      </c>
      <c r="B1255" s="480" t="s">
        <v>14636</v>
      </c>
      <c r="C1255" s="479" t="s">
        <v>3565</v>
      </c>
      <c r="D1255" s="479" t="s">
        <v>592</v>
      </c>
      <c r="E1255" s="641" t="s">
        <v>14446</v>
      </c>
      <c r="F1255" s="641"/>
      <c r="G1255" s="481" t="s">
        <v>463</v>
      </c>
      <c r="H1255" s="482">
        <v>1</v>
      </c>
      <c r="I1255" s="483">
        <v>0.36</v>
      </c>
      <c r="J1255" s="483">
        <v>0.36</v>
      </c>
    </row>
    <row r="1256" spans="1:10" ht="36" customHeight="1">
      <c r="A1256" s="479" t="s">
        <v>14165</v>
      </c>
      <c r="B1256" s="480" t="s">
        <v>14633</v>
      </c>
      <c r="C1256" s="479" t="s">
        <v>3565</v>
      </c>
      <c r="D1256" s="479" t="s">
        <v>591</v>
      </c>
      <c r="E1256" s="641" t="s">
        <v>14446</v>
      </c>
      <c r="F1256" s="641"/>
      <c r="G1256" s="481" t="s">
        <v>463</v>
      </c>
      <c r="H1256" s="482">
        <v>1</v>
      </c>
      <c r="I1256" s="483">
        <v>0.03</v>
      </c>
      <c r="J1256" s="483">
        <v>0.03</v>
      </c>
    </row>
    <row r="1257" spans="1:10" ht="48" customHeight="1">
      <c r="A1257" s="479" t="s">
        <v>14165</v>
      </c>
      <c r="B1257" s="480" t="s">
        <v>14634</v>
      </c>
      <c r="C1257" s="479" t="s">
        <v>3565</v>
      </c>
      <c r="D1257" s="479" t="s">
        <v>590</v>
      </c>
      <c r="E1257" s="641" t="s">
        <v>14446</v>
      </c>
      <c r="F1257" s="641"/>
      <c r="G1257" s="481" t="s">
        <v>463</v>
      </c>
      <c r="H1257" s="482">
        <v>1</v>
      </c>
      <c r="I1257" s="483">
        <v>0.33</v>
      </c>
      <c r="J1257" s="483">
        <v>0.33</v>
      </c>
    </row>
    <row r="1258" spans="1:10" ht="25.5">
      <c r="A1258" s="484"/>
      <c r="B1258" s="484"/>
      <c r="C1258" s="484"/>
      <c r="D1258" s="484"/>
      <c r="E1258" s="484" t="s">
        <v>14171</v>
      </c>
      <c r="F1258" s="485">
        <v>0</v>
      </c>
      <c r="G1258" s="484" t="s">
        <v>14172</v>
      </c>
      <c r="H1258" s="485">
        <v>0</v>
      </c>
      <c r="I1258" s="484" t="s">
        <v>14173</v>
      </c>
      <c r="J1258" s="485">
        <v>0</v>
      </c>
    </row>
    <row r="1259" spans="1:10" ht="15" thickBot="1">
      <c r="A1259" s="484"/>
      <c r="B1259" s="484"/>
      <c r="C1259" s="484"/>
      <c r="D1259" s="484"/>
      <c r="E1259" s="484" t="s">
        <v>14174</v>
      </c>
      <c r="F1259" s="485">
        <v>0.51</v>
      </c>
      <c r="G1259" s="484"/>
      <c r="H1259" s="639" t="s">
        <v>14175</v>
      </c>
      <c r="I1259" s="639"/>
      <c r="J1259" s="485">
        <v>2.36</v>
      </c>
    </row>
    <row r="1260" spans="1:10" ht="0.95" customHeight="1" thickTop="1">
      <c r="A1260" s="486"/>
      <c r="B1260" s="486"/>
      <c r="C1260" s="486"/>
      <c r="D1260" s="486"/>
      <c r="E1260" s="486"/>
      <c r="F1260" s="486"/>
      <c r="G1260" s="486"/>
      <c r="H1260" s="486"/>
      <c r="I1260" s="486"/>
      <c r="J1260" s="486"/>
    </row>
    <row r="1261" spans="1:10" ht="18" customHeight="1">
      <c r="A1261" s="471"/>
      <c r="B1261" s="472" t="s">
        <v>14153</v>
      </c>
      <c r="C1261" s="471" t="s">
        <v>14154</v>
      </c>
      <c r="D1261" s="471" t="s">
        <v>14155</v>
      </c>
      <c r="E1261" s="640" t="s">
        <v>14156</v>
      </c>
      <c r="F1261" s="640"/>
      <c r="G1261" s="473" t="s">
        <v>14157</v>
      </c>
      <c r="H1261" s="472" t="s">
        <v>14158</v>
      </c>
      <c r="I1261" s="472" t="s">
        <v>14159</v>
      </c>
      <c r="J1261" s="472" t="s">
        <v>14160</v>
      </c>
    </row>
    <row r="1262" spans="1:10" ht="48" customHeight="1">
      <c r="A1262" s="474" t="s">
        <v>14161</v>
      </c>
      <c r="B1262" s="475" t="s">
        <v>14634</v>
      </c>
      <c r="C1262" s="474" t="s">
        <v>3565</v>
      </c>
      <c r="D1262" s="474" t="s">
        <v>590</v>
      </c>
      <c r="E1262" s="642" t="s">
        <v>14446</v>
      </c>
      <c r="F1262" s="642"/>
      <c r="G1262" s="476" t="s">
        <v>463</v>
      </c>
      <c r="H1262" s="477">
        <v>1</v>
      </c>
      <c r="I1262" s="478">
        <v>0.33</v>
      </c>
      <c r="J1262" s="478">
        <v>0.33</v>
      </c>
    </row>
    <row r="1263" spans="1:10" ht="36" customHeight="1">
      <c r="A1263" s="487" t="s">
        <v>14180</v>
      </c>
      <c r="B1263" s="488" t="s">
        <v>14637</v>
      </c>
      <c r="C1263" s="487" t="s">
        <v>3565</v>
      </c>
      <c r="D1263" s="487" t="s">
        <v>4606</v>
      </c>
      <c r="E1263" s="638" t="s">
        <v>14570</v>
      </c>
      <c r="F1263" s="638"/>
      <c r="G1263" s="489" t="s">
        <v>53</v>
      </c>
      <c r="H1263" s="490">
        <v>6.3999999999999997E-5</v>
      </c>
      <c r="I1263" s="491">
        <v>5170</v>
      </c>
      <c r="J1263" s="491">
        <v>0.33</v>
      </c>
    </row>
    <row r="1264" spans="1:10" ht="25.5">
      <c r="A1264" s="484"/>
      <c r="B1264" s="484"/>
      <c r="C1264" s="484"/>
      <c r="D1264" s="484"/>
      <c r="E1264" s="484" t="s">
        <v>14171</v>
      </c>
      <c r="F1264" s="485">
        <v>0</v>
      </c>
      <c r="G1264" s="484" t="s">
        <v>14172</v>
      </c>
      <c r="H1264" s="485">
        <v>0</v>
      </c>
      <c r="I1264" s="484" t="s">
        <v>14173</v>
      </c>
      <c r="J1264" s="485">
        <v>0</v>
      </c>
    </row>
    <row r="1265" spans="1:10" ht="15" thickBot="1">
      <c r="A1265" s="484"/>
      <c r="B1265" s="484"/>
      <c r="C1265" s="484"/>
      <c r="D1265" s="484"/>
      <c r="E1265" s="484" t="s">
        <v>14174</v>
      </c>
      <c r="F1265" s="485">
        <v>0.09</v>
      </c>
      <c r="G1265" s="484"/>
      <c r="H1265" s="639" t="s">
        <v>14175</v>
      </c>
      <c r="I1265" s="639"/>
      <c r="J1265" s="485">
        <v>0.42</v>
      </c>
    </row>
    <row r="1266" spans="1:10" ht="0.95" customHeight="1" thickTop="1">
      <c r="A1266" s="486"/>
      <c r="B1266" s="486"/>
      <c r="C1266" s="486"/>
      <c r="D1266" s="486"/>
      <c r="E1266" s="486"/>
      <c r="F1266" s="486"/>
      <c r="G1266" s="486"/>
      <c r="H1266" s="486"/>
      <c r="I1266" s="486"/>
      <c r="J1266" s="486"/>
    </row>
    <row r="1267" spans="1:10" ht="18" customHeight="1">
      <c r="A1267" s="471"/>
      <c r="B1267" s="472" t="s">
        <v>14153</v>
      </c>
      <c r="C1267" s="471" t="s">
        <v>14154</v>
      </c>
      <c r="D1267" s="471" t="s">
        <v>14155</v>
      </c>
      <c r="E1267" s="640" t="s">
        <v>14156</v>
      </c>
      <c r="F1267" s="640"/>
      <c r="G1267" s="473" t="s">
        <v>14157</v>
      </c>
      <c r="H1267" s="472" t="s">
        <v>14158</v>
      </c>
      <c r="I1267" s="472" t="s">
        <v>14159</v>
      </c>
      <c r="J1267" s="472" t="s">
        <v>14160</v>
      </c>
    </row>
    <row r="1268" spans="1:10" ht="36" customHeight="1">
      <c r="A1268" s="474" t="s">
        <v>14161</v>
      </c>
      <c r="B1268" s="475" t="s">
        <v>14633</v>
      </c>
      <c r="C1268" s="474" t="s">
        <v>3565</v>
      </c>
      <c r="D1268" s="474" t="s">
        <v>591</v>
      </c>
      <c r="E1268" s="642" t="s">
        <v>14446</v>
      </c>
      <c r="F1268" s="642"/>
      <c r="G1268" s="476" t="s">
        <v>463</v>
      </c>
      <c r="H1268" s="477">
        <v>1</v>
      </c>
      <c r="I1268" s="478">
        <v>0.03</v>
      </c>
      <c r="J1268" s="478">
        <v>0.03</v>
      </c>
    </row>
    <row r="1269" spans="1:10" ht="36" customHeight="1">
      <c r="A1269" s="487" t="s">
        <v>14180</v>
      </c>
      <c r="B1269" s="488" t="s">
        <v>14637</v>
      </c>
      <c r="C1269" s="487" t="s">
        <v>3565</v>
      </c>
      <c r="D1269" s="487" t="s">
        <v>4606</v>
      </c>
      <c r="E1269" s="638" t="s">
        <v>14570</v>
      </c>
      <c r="F1269" s="638"/>
      <c r="G1269" s="489" t="s">
        <v>53</v>
      </c>
      <c r="H1269" s="490">
        <v>7.6000000000000001E-6</v>
      </c>
      <c r="I1269" s="491">
        <v>5170</v>
      </c>
      <c r="J1269" s="491">
        <v>0.03</v>
      </c>
    </row>
    <row r="1270" spans="1:10" ht="25.5">
      <c r="A1270" s="484"/>
      <c r="B1270" s="484"/>
      <c r="C1270" s="484"/>
      <c r="D1270" s="484"/>
      <c r="E1270" s="484" t="s">
        <v>14171</v>
      </c>
      <c r="F1270" s="485">
        <v>0</v>
      </c>
      <c r="G1270" s="484" t="s">
        <v>14172</v>
      </c>
      <c r="H1270" s="485">
        <v>0</v>
      </c>
      <c r="I1270" s="484" t="s">
        <v>14173</v>
      </c>
      <c r="J1270" s="485">
        <v>0</v>
      </c>
    </row>
    <row r="1271" spans="1:10" ht="15" thickBot="1">
      <c r="A1271" s="484"/>
      <c r="B1271" s="484"/>
      <c r="C1271" s="484"/>
      <c r="D1271" s="484"/>
      <c r="E1271" s="484" t="s">
        <v>14174</v>
      </c>
      <c r="F1271" s="485">
        <v>0</v>
      </c>
      <c r="G1271" s="484"/>
      <c r="H1271" s="639" t="s">
        <v>14175</v>
      </c>
      <c r="I1271" s="639"/>
      <c r="J1271" s="485">
        <v>0.03</v>
      </c>
    </row>
    <row r="1272" spans="1:10" ht="0.95" customHeight="1" thickTop="1">
      <c r="A1272" s="486"/>
      <c r="B1272" s="486"/>
      <c r="C1272" s="486"/>
      <c r="D1272" s="486"/>
      <c r="E1272" s="486"/>
      <c r="F1272" s="486"/>
      <c r="G1272" s="486"/>
      <c r="H1272" s="486"/>
      <c r="I1272" s="486"/>
      <c r="J1272" s="486"/>
    </row>
    <row r="1273" spans="1:10" ht="18" customHeight="1">
      <c r="A1273" s="471"/>
      <c r="B1273" s="472" t="s">
        <v>14153</v>
      </c>
      <c r="C1273" s="471" t="s">
        <v>14154</v>
      </c>
      <c r="D1273" s="471" t="s">
        <v>14155</v>
      </c>
      <c r="E1273" s="640" t="s">
        <v>14156</v>
      </c>
      <c r="F1273" s="640"/>
      <c r="G1273" s="473" t="s">
        <v>14157</v>
      </c>
      <c r="H1273" s="472" t="s">
        <v>14158</v>
      </c>
      <c r="I1273" s="472" t="s">
        <v>14159</v>
      </c>
      <c r="J1273" s="472" t="s">
        <v>14160</v>
      </c>
    </row>
    <row r="1274" spans="1:10" ht="48" customHeight="1">
      <c r="A1274" s="474" t="s">
        <v>14161</v>
      </c>
      <c r="B1274" s="475" t="s">
        <v>14636</v>
      </c>
      <c r="C1274" s="474" t="s">
        <v>3565</v>
      </c>
      <c r="D1274" s="474" t="s">
        <v>592</v>
      </c>
      <c r="E1274" s="642" t="s">
        <v>14446</v>
      </c>
      <c r="F1274" s="642"/>
      <c r="G1274" s="476" t="s">
        <v>463</v>
      </c>
      <c r="H1274" s="477">
        <v>1</v>
      </c>
      <c r="I1274" s="478">
        <v>0.36</v>
      </c>
      <c r="J1274" s="478">
        <v>0.36</v>
      </c>
    </row>
    <row r="1275" spans="1:10" ht="36" customHeight="1">
      <c r="A1275" s="487" t="s">
        <v>14180</v>
      </c>
      <c r="B1275" s="488" t="s">
        <v>14637</v>
      </c>
      <c r="C1275" s="487" t="s">
        <v>3565</v>
      </c>
      <c r="D1275" s="487" t="s">
        <v>4606</v>
      </c>
      <c r="E1275" s="638" t="s">
        <v>14570</v>
      </c>
      <c r="F1275" s="638"/>
      <c r="G1275" s="489" t="s">
        <v>53</v>
      </c>
      <c r="H1275" s="490">
        <v>6.9999999999999994E-5</v>
      </c>
      <c r="I1275" s="491">
        <v>5170</v>
      </c>
      <c r="J1275" s="491">
        <v>0.36</v>
      </c>
    </row>
    <row r="1276" spans="1:10" ht="25.5">
      <c r="A1276" s="484"/>
      <c r="B1276" s="484"/>
      <c r="C1276" s="484"/>
      <c r="D1276" s="484"/>
      <c r="E1276" s="484" t="s">
        <v>14171</v>
      </c>
      <c r="F1276" s="485">
        <v>0</v>
      </c>
      <c r="G1276" s="484" t="s">
        <v>14172</v>
      </c>
      <c r="H1276" s="485">
        <v>0</v>
      </c>
      <c r="I1276" s="484" t="s">
        <v>14173</v>
      </c>
      <c r="J1276" s="485">
        <v>0</v>
      </c>
    </row>
    <row r="1277" spans="1:10" ht="15" thickBot="1">
      <c r="A1277" s="484"/>
      <c r="B1277" s="484"/>
      <c r="C1277" s="484"/>
      <c r="D1277" s="484"/>
      <c r="E1277" s="484" t="s">
        <v>14174</v>
      </c>
      <c r="F1277" s="485">
        <v>0.09</v>
      </c>
      <c r="G1277" s="484"/>
      <c r="H1277" s="639" t="s">
        <v>14175</v>
      </c>
      <c r="I1277" s="639"/>
      <c r="J1277" s="485">
        <v>0.45</v>
      </c>
    </row>
    <row r="1278" spans="1:10" ht="0.95" customHeight="1" thickTop="1">
      <c r="A1278" s="486"/>
      <c r="B1278" s="486"/>
      <c r="C1278" s="486"/>
      <c r="D1278" s="486"/>
      <c r="E1278" s="486"/>
      <c r="F1278" s="486"/>
      <c r="G1278" s="486"/>
      <c r="H1278" s="486"/>
      <c r="I1278" s="486"/>
      <c r="J1278" s="486"/>
    </row>
    <row r="1279" spans="1:10" ht="18" customHeight="1">
      <c r="A1279" s="471"/>
      <c r="B1279" s="472" t="s">
        <v>14153</v>
      </c>
      <c r="C1279" s="471" t="s">
        <v>14154</v>
      </c>
      <c r="D1279" s="471" t="s">
        <v>14155</v>
      </c>
      <c r="E1279" s="640" t="s">
        <v>14156</v>
      </c>
      <c r="F1279" s="640"/>
      <c r="G1279" s="473" t="s">
        <v>14157</v>
      </c>
      <c r="H1279" s="472" t="s">
        <v>14158</v>
      </c>
      <c r="I1279" s="472" t="s">
        <v>14159</v>
      </c>
      <c r="J1279" s="472" t="s">
        <v>14160</v>
      </c>
    </row>
    <row r="1280" spans="1:10" ht="48" customHeight="1">
      <c r="A1280" s="474" t="s">
        <v>14161</v>
      </c>
      <c r="B1280" s="475" t="s">
        <v>14635</v>
      </c>
      <c r="C1280" s="474" t="s">
        <v>3565</v>
      </c>
      <c r="D1280" s="474" t="s">
        <v>593</v>
      </c>
      <c r="E1280" s="642" t="s">
        <v>14446</v>
      </c>
      <c r="F1280" s="642"/>
      <c r="G1280" s="476" t="s">
        <v>463</v>
      </c>
      <c r="H1280" s="477">
        <v>1</v>
      </c>
      <c r="I1280" s="478">
        <v>1.1299999999999999</v>
      </c>
      <c r="J1280" s="478">
        <v>1.1299999999999999</v>
      </c>
    </row>
    <row r="1281" spans="1:10" ht="24" customHeight="1">
      <c r="A1281" s="487" t="s">
        <v>14180</v>
      </c>
      <c r="B1281" s="488" t="s">
        <v>14638</v>
      </c>
      <c r="C1281" s="487" t="s">
        <v>3565</v>
      </c>
      <c r="D1281" s="487" t="s">
        <v>5884</v>
      </c>
      <c r="E1281" s="638" t="s">
        <v>14182</v>
      </c>
      <c r="F1281" s="638"/>
      <c r="G1281" s="489" t="s">
        <v>14639</v>
      </c>
      <c r="H1281" s="490">
        <v>1.25</v>
      </c>
      <c r="I1281" s="491">
        <v>0.91</v>
      </c>
      <c r="J1281" s="491">
        <v>1.1299999999999999</v>
      </c>
    </row>
    <row r="1282" spans="1:10" ht="25.5">
      <c r="A1282" s="484"/>
      <c r="B1282" s="484"/>
      <c r="C1282" s="484"/>
      <c r="D1282" s="484"/>
      <c r="E1282" s="484" t="s">
        <v>14171</v>
      </c>
      <c r="F1282" s="485">
        <v>0</v>
      </c>
      <c r="G1282" s="484" t="s">
        <v>14172</v>
      </c>
      <c r="H1282" s="485">
        <v>0</v>
      </c>
      <c r="I1282" s="484" t="s">
        <v>14173</v>
      </c>
      <c r="J1282" s="485">
        <v>0</v>
      </c>
    </row>
    <row r="1283" spans="1:10" ht="15" thickBot="1">
      <c r="A1283" s="484"/>
      <c r="B1283" s="484"/>
      <c r="C1283" s="484"/>
      <c r="D1283" s="484"/>
      <c r="E1283" s="484" t="s">
        <v>14174</v>
      </c>
      <c r="F1283" s="485">
        <v>0.31</v>
      </c>
      <c r="G1283" s="484"/>
      <c r="H1283" s="639" t="s">
        <v>14175</v>
      </c>
      <c r="I1283" s="639"/>
      <c r="J1283" s="485">
        <v>1.44</v>
      </c>
    </row>
    <row r="1284" spans="1:10" ht="0.95" customHeight="1" thickTop="1">
      <c r="A1284" s="486"/>
      <c r="B1284" s="486"/>
      <c r="C1284" s="486"/>
      <c r="D1284" s="486"/>
      <c r="E1284" s="486"/>
      <c r="F1284" s="486"/>
      <c r="G1284" s="486"/>
      <c r="H1284" s="486"/>
      <c r="I1284" s="486"/>
      <c r="J1284" s="486"/>
    </row>
    <row r="1285" spans="1:10" ht="18" customHeight="1">
      <c r="A1285" s="471"/>
      <c r="B1285" s="472" t="s">
        <v>14153</v>
      </c>
      <c r="C1285" s="471" t="s">
        <v>14154</v>
      </c>
      <c r="D1285" s="471" t="s">
        <v>14155</v>
      </c>
      <c r="E1285" s="640" t="s">
        <v>14156</v>
      </c>
      <c r="F1285" s="640"/>
      <c r="G1285" s="473" t="s">
        <v>14157</v>
      </c>
      <c r="H1285" s="472" t="s">
        <v>14158</v>
      </c>
      <c r="I1285" s="472" t="s">
        <v>14159</v>
      </c>
      <c r="J1285" s="472" t="s">
        <v>14160</v>
      </c>
    </row>
    <row r="1286" spans="1:10" ht="48" customHeight="1">
      <c r="A1286" s="474" t="s">
        <v>14161</v>
      </c>
      <c r="B1286" s="475" t="s">
        <v>14640</v>
      </c>
      <c r="C1286" s="474" t="s">
        <v>3565</v>
      </c>
      <c r="D1286" s="474" t="s">
        <v>378</v>
      </c>
      <c r="E1286" s="642" t="s">
        <v>14446</v>
      </c>
      <c r="F1286" s="642"/>
      <c r="G1286" s="476" t="s">
        <v>324</v>
      </c>
      <c r="H1286" s="477">
        <v>1</v>
      </c>
      <c r="I1286" s="478">
        <v>1.49</v>
      </c>
      <c r="J1286" s="478">
        <v>1.49</v>
      </c>
    </row>
    <row r="1287" spans="1:10" ht="48" customHeight="1">
      <c r="A1287" s="479" t="s">
        <v>14165</v>
      </c>
      <c r="B1287" s="480" t="s">
        <v>14641</v>
      </c>
      <c r="C1287" s="479" t="s">
        <v>3565</v>
      </c>
      <c r="D1287" s="479" t="s">
        <v>646</v>
      </c>
      <c r="E1287" s="641" t="s">
        <v>14446</v>
      </c>
      <c r="F1287" s="641"/>
      <c r="G1287" s="481" t="s">
        <v>463</v>
      </c>
      <c r="H1287" s="482">
        <v>1</v>
      </c>
      <c r="I1287" s="483">
        <v>1.34</v>
      </c>
      <c r="J1287" s="483">
        <v>1.34</v>
      </c>
    </row>
    <row r="1288" spans="1:10" ht="36" customHeight="1">
      <c r="A1288" s="479" t="s">
        <v>14165</v>
      </c>
      <c r="B1288" s="480" t="s">
        <v>14642</v>
      </c>
      <c r="C1288" s="479" t="s">
        <v>3565</v>
      </c>
      <c r="D1288" s="479" t="s">
        <v>647</v>
      </c>
      <c r="E1288" s="641" t="s">
        <v>14446</v>
      </c>
      <c r="F1288" s="641"/>
      <c r="G1288" s="481" t="s">
        <v>463</v>
      </c>
      <c r="H1288" s="482">
        <v>1</v>
      </c>
      <c r="I1288" s="483">
        <v>0.15</v>
      </c>
      <c r="J1288" s="483">
        <v>0.15</v>
      </c>
    </row>
    <row r="1289" spans="1:10" ht="25.5">
      <c r="A1289" s="484"/>
      <c r="B1289" s="484"/>
      <c r="C1289" s="484"/>
      <c r="D1289" s="484"/>
      <c r="E1289" s="484" t="s">
        <v>14171</v>
      </c>
      <c r="F1289" s="485">
        <v>0</v>
      </c>
      <c r="G1289" s="484" t="s">
        <v>14172</v>
      </c>
      <c r="H1289" s="485">
        <v>0</v>
      </c>
      <c r="I1289" s="484" t="s">
        <v>14173</v>
      </c>
      <c r="J1289" s="485">
        <v>0</v>
      </c>
    </row>
    <row r="1290" spans="1:10" ht="15" thickBot="1">
      <c r="A1290" s="484"/>
      <c r="B1290" s="484"/>
      <c r="C1290" s="484"/>
      <c r="D1290" s="484"/>
      <c r="E1290" s="484" t="s">
        <v>14174</v>
      </c>
      <c r="F1290" s="485">
        <v>0.41</v>
      </c>
      <c r="G1290" s="484"/>
      <c r="H1290" s="639" t="s">
        <v>14175</v>
      </c>
      <c r="I1290" s="639"/>
      <c r="J1290" s="485">
        <v>1.9</v>
      </c>
    </row>
    <row r="1291" spans="1:10" ht="0.95" customHeight="1" thickTop="1">
      <c r="A1291" s="486"/>
      <c r="B1291" s="486"/>
      <c r="C1291" s="486"/>
      <c r="D1291" s="486"/>
      <c r="E1291" s="486"/>
      <c r="F1291" s="486"/>
      <c r="G1291" s="486"/>
      <c r="H1291" s="486"/>
      <c r="I1291" s="486"/>
      <c r="J1291" s="486"/>
    </row>
    <row r="1292" spans="1:10" ht="18" customHeight="1">
      <c r="A1292" s="471"/>
      <c r="B1292" s="472" t="s">
        <v>14153</v>
      </c>
      <c r="C1292" s="471" t="s">
        <v>14154</v>
      </c>
      <c r="D1292" s="471" t="s">
        <v>14155</v>
      </c>
      <c r="E1292" s="640" t="s">
        <v>14156</v>
      </c>
      <c r="F1292" s="640"/>
      <c r="G1292" s="473" t="s">
        <v>14157</v>
      </c>
      <c r="H1292" s="472" t="s">
        <v>14158</v>
      </c>
      <c r="I1292" s="472" t="s">
        <v>14159</v>
      </c>
      <c r="J1292" s="472" t="s">
        <v>14160</v>
      </c>
    </row>
    <row r="1293" spans="1:10" ht="48" customHeight="1">
      <c r="A1293" s="474" t="s">
        <v>14161</v>
      </c>
      <c r="B1293" s="475" t="s">
        <v>14643</v>
      </c>
      <c r="C1293" s="474" t="s">
        <v>3565</v>
      </c>
      <c r="D1293" s="474" t="s">
        <v>240</v>
      </c>
      <c r="E1293" s="642" t="s">
        <v>14446</v>
      </c>
      <c r="F1293" s="642"/>
      <c r="G1293" s="476" t="s">
        <v>185</v>
      </c>
      <c r="H1293" s="477">
        <v>1</v>
      </c>
      <c r="I1293" s="478">
        <v>5.23</v>
      </c>
      <c r="J1293" s="478">
        <v>5.23</v>
      </c>
    </row>
    <row r="1294" spans="1:10" ht="48" customHeight="1">
      <c r="A1294" s="479" t="s">
        <v>14165</v>
      </c>
      <c r="B1294" s="480" t="s">
        <v>14644</v>
      </c>
      <c r="C1294" s="479" t="s">
        <v>3565</v>
      </c>
      <c r="D1294" s="479" t="s">
        <v>649</v>
      </c>
      <c r="E1294" s="641" t="s">
        <v>14446</v>
      </c>
      <c r="F1294" s="641"/>
      <c r="G1294" s="481" t="s">
        <v>463</v>
      </c>
      <c r="H1294" s="482">
        <v>1</v>
      </c>
      <c r="I1294" s="483">
        <v>2.27</v>
      </c>
      <c r="J1294" s="483">
        <v>2.27</v>
      </c>
    </row>
    <row r="1295" spans="1:10" ht="48" customHeight="1">
      <c r="A1295" s="479" t="s">
        <v>14165</v>
      </c>
      <c r="B1295" s="480" t="s">
        <v>14641</v>
      </c>
      <c r="C1295" s="479" t="s">
        <v>3565</v>
      </c>
      <c r="D1295" s="479" t="s">
        <v>646</v>
      </c>
      <c r="E1295" s="641" t="s">
        <v>14446</v>
      </c>
      <c r="F1295" s="641"/>
      <c r="G1295" s="481" t="s">
        <v>463</v>
      </c>
      <c r="H1295" s="482">
        <v>1</v>
      </c>
      <c r="I1295" s="483">
        <v>1.34</v>
      </c>
      <c r="J1295" s="483">
        <v>1.34</v>
      </c>
    </row>
    <row r="1296" spans="1:10" ht="36" customHeight="1">
      <c r="A1296" s="479" t="s">
        <v>14165</v>
      </c>
      <c r="B1296" s="480" t="s">
        <v>14642</v>
      </c>
      <c r="C1296" s="479" t="s">
        <v>3565</v>
      </c>
      <c r="D1296" s="479" t="s">
        <v>647</v>
      </c>
      <c r="E1296" s="641" t="s">
        <v>14446</v>
      </c>
      <c r="F1296" s="641"/>
      <c r="G1296" s="481" t="s">
        <v>463</v>
      </c>
      <c r="H1296" s="482">
        <v>1</v>
      </c>
      <c r="I1296" s="483">
        <v>0.15</v>
      </c>
      <c r="J1296" s="483">
        <v>0.15</v>
      </c>
    </row>
    <row r="1297" spans="1:10" ht="48" customHeight="1">
      <c r="A1297" s="479" t="s">
        <v>14165</v>
      </c>
      <c r="B1297" s="480" t="s">
        <v>14645</v>
      </c>
      <c r="C1297" s="479" t="s">
        <v>3565</v>
      </c>
      <c r="D1297" s="479" t="s">
        <v>648</v>
      </c>
      <c r="E1297" s="641" t="s">
        <v>14446</v>
      </c>
      <c r="F1297" s="641"/>
      <c r="G1297" s="481" t="s">
        <v>463</v>
      </c>
      <c r="H1297" s="482">
        <v>1</v>
      </c>
      <c r="I1297" s="483">
        <v>1.47</v>
      </c>
      <c r="J1297" s="483">
        <v>1.47</v>
      </c>
    </row>
    <row r="1298" spans="1:10" ht="25.5">
      <c r="A1298" s="484"/>
      <c r="B1298" s="484"/>
      <c r="C1298" s="484"/>
      <c r="D1298" s="484"/>
      <c r="E1298" s="484" t="s">
        <v>14171</v>
      </c>
      <c r="F1298" s="485">
        <v>0</v>
      </c>
      <c r="G1298" s="484" t="s">
        <v>14172</v>
      </c>
      <c r="H1298" s="485">
        <v>0</v>
      </c>
      <c r="I1298" s="484" t="s">
        <v>14173</v>
      </c>
      <c r="J1298" s="485">
        <v>0</v>
      </c>
    </row>
    <row r="1299" spans="1:10" ht="15" thickBot="1">
      <c r="A1299" s="484"/>
      <c r="B1299" s="484"/>
      <c r="C1299" s="484"/>
      <c r="D1299" s="484"/>
      <c r="E1299" s="484" t="s">
        <v>14174</v>
      </c>
      <c r="F1299" s="485">
        <v>1.44</v>
      </c>
      <c r="G1299" s="484"/>
      <c r="H1299" s="639" t="s">
        <v>14175</v>
      </c>
      <c r="I1299" s="639"/>
      <c r="J1299" s="485">
        <v>6.67</v>
      </c>
    </row>
    <row r="1300" spans="1:10" ht="0.95" customHeight="1" thickTop="1">
      <c r="A1300" s="486"/>
      <c r="B1300" s="486"/>
      <c r="C1300" s="486"/>
      <c r="D1300" s="486"/>
      <c r="E1300" s="486"/>
      <c r="F1300" s="486"/>
      <c r="G1300" s="486"/>
      <c r="H1300" s="486"/>
      <c r="I1300" s="486"/>
      <c r="J1300" s="486"/>
    </row>
    <row r="1301" spans="1:10" ht="18" customHeight="1">
      <c r="A1301" s="471"/>
      <c r="B1301" s="472" t="s">
        <v>14153</v>
      </c>
      <c r="C1301" s="471" t="s">
        <v>14154</v>
      </c>
      <c r="D1301" s="471" t="s">
        <v>14155</v>
      </c>
      <c r="E1301" s="640" t="s">
        <v>14156</v>
      </c>
      <c r="F1301" s="640"/>
      <c r="G1301" s="473" t="s">
        <v>14157</v>
      </c>
      <c r="H1301" s="472" t="s">
        <v>14158</v>
      </c>
      <c r="I1301" s="472" t="s">
        <v>14159</v>
      </c>
      <c r="J1301" s="472" t="s">
        <v>14160</v>
      </c>
    </row>
    <row r="1302" spans="1:10" ht="48" customHeight="1">
      <c r="A1302" s="474" t="s">
        <v>14161</v>
      </c>
      <c r="B1302" s="475" t="s">
        <v>14641</v>
      </c>
      <c r="C1302" s="474" t="s">
        <v>3565</v>
      </c>
      <c r="D1302" s="474" t="s">
        <v>646</v>
      </c>
      <c r="E1302" s="642" t="s">
        <v>14446</v>
      </c>
      <c r="F1302" s="642"/>
      <c r="G1302" s="476" t="s">
        <v>463</v>
      </c>
      <c r="H1302" s="477">
        <v>1</v>
      </c>
      <c r="I1302" s="478">
        <v>1.34</v>
      </c>
      <c r="J1302" s="478">
        <v>1.34</v>
      </c>
    </row>
    <row r="1303" spans="1:10" ht="36" customHeight="1">
      <c r="A1303" s="487" t="s">
        <v>14180</v>
      </c>
      <c r="B1303" s="488" t="s">
        <v>14646</v>
      </c>
      <c r="C1303" s="487" t="s">
        <v>3565</v>
      </c>
      <c r="D1303" s="487" t="s">
        <v>4610</v>
      </c>
      <c r="E1303" s="638" t="s">
        <v>14570</v>
      </c>
      <c r="F1303" s="638"/>
      <c r="G1303" s="489" t="s">
        <v>53</v>
      </c>
      <c r="H1303" s="490">
        <v>6.3999999999999997E-5</v>
      </c>
      <c r="I1303" s="491">
        <v>21030.5</v>
      </c>
      <c r="J1303" s="491">
        <v>1.34</v>
      </c>
    </row>
    <row r="1304" spans="1:10" ht="25.5">
      <c r="A1304" s="484"/>
      <c r="B1304" s="484"/>
      <c r="C1304" s="484"/>
      <c r="D1304" s="484"/>
      <c r="E1304" s="484" t="s">
        <v>14171</v>
      </c>
      <c r="F1304" s="485">
        <v>0</v>
      </c>
      <c r="G1304" s="484" t="s">
        <v>14172</v>
      </c>
      <c r="H1304" s="485">
        <v>0</v>
      </c>
      <c r="I1304" s="484" t="s">
        <v>14173</v>
      </c>
      <c r="J1304" s="485">
        <v>0</v>
      </c>
    </row>
    <row r="1305" spans="1:10" ht="15" thickBot="1">
      <c r="A1305" s="484"/>
      <c r="B1305" s="484"/>
      <c r="C1305" s="484"/>
      <c r="D1305" s="484"/>
      <c r="E1305" s="484" t="s">
        <v>14174</v>
      </c>
      <c r="F1305" s="485">
        <v>0.37</v>
      </c>
      <c r="G1305" s="484"/>
      <c r="H1305" s="639" t="s">
        <v>14175</v>
      </c>
      <c r="I1305" s="639"/>
      <c r="J1305" s="485">
        <v>1.71</v>
      </c>
    </row>
    <row r="1306" spans="1:10" ht="0.95" customHeight="1" thickTop="1">
      <c r="A1306" s="486"/>
      <c r="B1306" s="486"/>
      <c r="C1306" s="486"/>
      <c r="D1306" s="486"/>
      <c r="E1306" s="486"/>
      <c r="F1306" s="486"/>
      <c r="G1306" s="486"/>
      <c r="H1306" s="486"/>
      <c r="I1306" s="486"/>
      <c r="J1306" s="486"/>
    </row>
    <row r="1307" spans="1:10" ht="18" customHeight="1">
      <c r="A1307" s="471"/>
      <c r="B1307" s="472" t="s">
        <v>14153</v>
      </c>
      <c r="C1307" s="471" t="s">
        <v>14154</v>
      </c>
      <c r="D1307" s="471" t="s">
        <v>14155</v>
      </c>
      <c r="E1307" s="640" t="s">
        <v>14156</v>
      </c>
      <c r="F1307" s="640"/>
      <c r="G1307" s="473" t="s">
        <v>14157</v>
      </c>
      <c r="H1307" s="472" t="s">
        <v>14158</v>
      </c>
      <c r="I1307" s="472" t="s">
        <v>14159</v>
      </c>
      <c r="J1307" s="472" t="s">
        <v>14160</v>
      </c>
    </row>
    <row r="1308" spans="1:10" ht="36" customHeight="1">
      <c r="A1308" s="474" t="s">
        <v>14161</v>
      </c>
      <c r="B1308" s="475" t="s">
        <v>14642</v>
      </c>
      <c r="C1308" s="474" t="s">
        <v>3565</v>
      </c>
      <c r="D1308" s="474" t="s">
        <v>647</v>
      </c>
      <c r="E1308" s="642" t="s">
        <v>14446</v>
      </c>
      <c r="F1308" s="642"/>
      <c r="G1308" s="476" t="s">
        <v>463</v>
      </c>
      <c r="H1308" s="477">
        <v>1</v>
      </c>
      <c r="I1308" s="478">
        <v>0.15</v>
      </c>
      <c r="J1308" s="478">
        <v>0.15</v>
      </c>
    </row>
    <row r="1309" spans="1:10" ht="36" customHeight="1">
      <c r="A1309" s="487" t="s">
        <v>14180</v>
      </c>
      <c r="B1309" s="488" t="s">
        <v>14646</v>
      </c>
      <c r="C1309" s="487" t="s">
        <v>3565</v>
      </c>
      <c r="D1309" s="487" t="s">
        <v>4610</v>
      </c>
      <c r="E1309" s="638" t="s">
        <v>14570</v>
      </c>
      <c r="F1309" s="638"/>
      <c r="G1309" s="489" t="s">
        <v>53</v>
      </c>
      <c r="H1309" s="490">
        <v>7.6000000000000001E-6</v>
      </c>
      <c r="I1309" s="491">
        <v>21030.5</v>
      </c>
      <c r="J1309" s="491">
        <v>0.15</v>
      </c>
    </row>
    <row r="1310" spans="1:10" ht="25.5">
      <c r="A1310" s="484"/>
      <c r="B1310" s="484"/>
      <c r="C1310" s="484"/>
      <c r="D1310" s="484"/>
      <c r="E1310" s="484" t="s">
        <v>14171</v>
      </c>
      <c r="F1310" s="485">
        <v>0</v>
      </c>
      <c r="G1310" s="484" t="s">
        <v>14172</v>
      </c>
      <c r="H1310" s="485">
        <v>0</v>
      </c>
      <c r="I1310" s="484" t="s">
        <v>14173</v>
      </c>
      <c r="J1310" s="485">
        <v>0</v>
      </c>
    </row>
    <row r="1311" spans="1:10" ht="15" thickBot="1">
      <c r="A1311" s="484"/>
      <c r="B1311" s="484"/>
      <c r="C1311" s="484"/>
      <c r="D1311" s="484"/>
      <c r="E1311" s="484" t="s">
        <v>14174</v>
      </c>
      <c r="F1311" s="485">
        <v>0.04</v>
      </c>
      <c r="G1311" s="484"/>
      <c r="H1311" s="639" t="s">
        <v>14175</v>
      </c>
      <c r="I1311" s="639"/>
      <c r="J1311" s="485">
        <v>0.19</v>
      </c>
    </row>
    <row r="1312" spans="1:10" ht="0.95" customHeight="1" thickTop="1">
      <c r="A1312" s="486"/>
      <c r="B1312" s="486"/>
      <c r="C1312" s="486"/>
      <c r="D1312" s="486"/>
      <c r="E1312" s="486"/>
      <c r="F1312" s="486"/>
      <c r="G1312" s="486"/>
      <c r="H1312" s="486"/>
      <c r="I1312" s="486"/>
      <c r="J1312" s="486"/>
    </row>
    <row r="1313" spans="1:10" ht="18" customHeight="1">
      <c r="A1313" s="471"/>
      <c r="B1313" s="472" t="s">
        <v>14153</v>
      </c>
      <c r="C1313" s="471" t="s">
        <v>14154</v>
      </c>
      <c r="D1313" s="471" t="s">
        <v>14155</v>
      </c>
      <c r="E1313" s="640" t="s">
        <v>14156</v>
      </c>
      <c r="F1313" s="640"/>
      <c r="G1313" s="473" t="s">
        <v>14157</v>
      </c>
      <c r="H1313" s="472" t="s">
        <v>14158</v>
      </c>
      <c r="I1313" s="472" t="s">
        <v>14159</v>
      </c>
      <c r="J1313" s="472" t="s">
        <v>14160</v>
      </c>
    </row>
    <row r="1314" spans="1:10" ht="48" customHeight="1">
      <c r="A1314" s="474" t="s">
        <v>14161</v>
      </c>
      <c r="B1314" s="475" t="s">
        <v>14645</v>
      </c>
      <c r="C1314" s="474" t="s">
        <v>3565</v>
      </c>
      <c r="D1314" s="474" t="s">
        <v>648</v>
      </c>
      <c r="E1314" s="642" t="s">
        <v>14446</v>
      </c>
      <c r="F1314" s="642"/>
      <c r="G1314" s="476" t="s">
        <v>463</v>
      </c>
      <c r="H1314" s="477">
        <v>1</v>
      </c>
      <c r="I1314" s="478">
        <v>1.47</v>
      </c>
      <c r="J1314" s="478">
        <v>1.47</v>
      </c>
    </row>
    <row r="1315" spans="1:10" ht="36" customHeight="1">
      <c r="A1315" s="487" t="s">
        <v>14180</v>
      </c>
      <c r="B1315" s="488" t="s">
        <v>14646</v>
      </c>
      <c r="C1315" s="487" t="s">
        <v>3565</v>
      </c>
      <c r="D1315" s="487" t="s">
        <v>4610</v>
      </c>
      <c r="E1315" s="638" t="s">
        <v>14570</v>
      </c>
      <c r="F1315" s="638"/>
      <c r="G1315" s="489" t="s">
        <v>53</v>
      </c>
      <c r="H1315" s="490">
        <v>6.9999999999999994E-5</v>
      </c>
      <c r="I1315" s="491">
        <v>21030.5</v>
      </c>
      <c r="J1315" s="491">
        <v>1.47</v>
      </c>
    </row>
    <row r="1316" spans="1:10" ht="25.5">
      <c r="A1316" s="484"/>
      <c r="B1316" s="484"/>
      <c r="C1316" s="484"/>
      <c r="D1316" s="484"/>
      <c r="E1316" s="484" t="s">
        <v>14171</v>
      </c>
      <c r="F1316" s="485">
        <v>0</v>
      </c>
      <c r="G1316" s="484" t="s">
        <v>14172</v>
      </c>
      <c r="H1316" s="485">
        <v>0</v>
      </c>
      <c r="I1316" s="484" t="s">
        <v>14173</v>
      </c>
      <c r="J1316" s="485">
        <v>0</v>
      </c>
    </row>
    <row r="1317" spans="1:10" ht="15" thickBot="1">
      <c r="A1317" s="484"/>
      <c r="B1317" s="484"/>
      <c r="C1317" s="484"/>
      <c r="D1317" s="484"/>
      <c r="E1317" s="484" t="s">
        <v>14174</v>
      </c>
      <c r="F1317" s="485">
        <v>0.4</v>
      </c>
      <c r="G1317" s="484"/>
      <c r="H1317" s="639" t="s">
        <v>14175</v>
      </c>
      <c r="I1317" s="639"/>
      <c r="J1317" s="485">
        <v>1.87</v>
      </c>
    </row>
    <row r="1318" spans="1:10" ht="0.95" customHeight="1" thickTop="1">
      <c r="A1318" s="486"/>
      <c r="B1318" s="486"/>
      <c r="C1318" s="486"/>
      <c r="D1318" s="486"/>
      <c r="E1318" s="486"/>
      <c r="F1318" s="486"/>
      <c r="G1318" s="486"/>
      <c r="H1318" s="486"/>
      <c r="I1318" s="486"/>
      <c r="J1318" s="486"/>
    </row>
    <row r="1319" spans="1:10" ht="18" customHeight="1">
      <c r="A1319" s="471"/>
      <c r="B1319" s="472" t="s">
        <v>14153</v>
      </c>
      <c r="C1319" s="471" t="s">
        <v>14154</v>
      </c>
      <c r="D1319" s="471" t="s">
        <v>14155</v>
      </c>
      <c r="E1319" s="640" t="s">
        <v>14156</v>
      </c>
      <c r="F1319" s="640"/>
      <c r="G1319" s="473" t="s">
        <v>14157</v>
      </c>
      <c r="H1319" s="472" t="s">
        <v>14158</v>
      </c>
      <c r="I1319" s="472" t="s">
        <v>14159</v>
      </c>
      <c r="J1319" s="472" t="s">
        <v>14160</v>
      </c>
    </row>
    <row r="1320" spans="1:10" ht="48" customHeight="1">
      <c r="A1320" s="474" t="s">
        <v>14161</v>
      </c>
      <c r="B1320" s="475" t="s">
        <v>14644</v>
      </c>
      <c r="C1320" s="474" t="s">
        <v>3565</v>
      </c>
      <c r="D1320" s="474" t="s">
        <v>649</v>
      </c>
      <c r="E1320" s="642" t="s">
        <v>14446</v>
      </c>
      <c r="F1320" s="642"/>
      <c r="G1320" s="476" t="s">
        <v>463</v>
      </c>
      <c r="H1320" s="477">
        <v>1</v>
      </c>
      <c r="I1320" s="478">
        <v>2.27</v>
      </c>
      <c r="J1320" s="478">
        <v>2.27</v>
      </c>
    </row>
    <row r="1321" spans="1:10" ht="24" customHeight="1">
      <c r="A1321" s="487" t="s">
        <v>14180</v>
      </c>
      <c r="B1321" s="488" t="s">
        <v>14638</v>
      </c>
      <c r="C1321" s="487" t="s">
        <v>3565</v>
      </c>
      <c r="D1321" s="487" t="s">
        <v>5884</v>
      </c>
      <c r="E1321" s="638" t="s">
        <v>14182</v>
      </c>
      <c r="F1321" s="638"/>
      <c r="G1321" s="489" t="s">
        <v>14639</v>
      </c>
      <c r="H1321" s="490">
        <v>2.5</v>
      </c>
      <c r="I1321" s="491">
        <v>0.91</v>
      </c>
      <c r="J1321" s="491">
        <v>2.27</v>
      </c>
    </row>
    <row r="1322" spans="1:10" ht="25.5">
      <c r="A1322" s="484"/>
      <c r="B1322" s="484"/>
      <c r="C1322" s="484"/>
      <c r="D1322" s="484"/>
      <c r="E1322" s="484" t="s">
        <v>14171</v>
      </c>
      <c r="F1322" s="485">
        <v>0</v>
      </c>
      <c r="G1322" s="484" t="s">
        <v>14172</v>
      </c>
      <c r="H1322" s="485">
        <v>0</v>
      </c>
      <c r="I1322" s="484" t="s">
        <v>14173</v>
      </c>
      <c r="J1322" s="485">
        <v>0</v>
      </c>
    </row>
    <row r="1323" spans="1:10" ht="15" thickBot="1">
      <c r="A1323" s="484"/>
      <c r="B1323" s="484"/>
      <c r="C1323" s="484"/>
      <c r="D1323" s="484"/>
      <c r="E1323" s="484" t="s">
        <v>14174</v>
      </c>
      <c r="F1323" s="485">
        <v>0.62</v>
      </c>
      <c r="G1323" s="484"/>
      <c r="H1323" s="639" t="s">
        <v>14175</v>
      </c>
      <c r="I1323" s="639"/>
      <c r="J1323" s="485">
        <v>2.89</v>
      </c>
    </row>
    <row r="1324" spans="1:10" ht="0.95" customHeight="1" thickTop="1">
      <c r="A1324" s="486"/>
      <c r="B1324" s="486"/>
      <c r="C1324" s="486"/>
      <c r="D1324" s="486"/>
      <c r="E1324" s="486"/>
      <c r="F1324" s="486"/>
      <c r="G1324" s="486"/>
      <c r="H1324" s="486"/>
      <c r="I1324" s="486"/>
      <c r="J1324" s="486"/>
    </row>
    <row r="1325" spans="1:10" ht="18" customHeight="1">
      <c r="A1325" s="471"/>
      <c r="B1325" s="472" t="s">
        <v>14153</v>
      </c>
      <c r="C1325" s="471" t="s">
        <v>14154</v>
      </c>
      <c r="D1325" s="471" t="s">
        <v>14155</v>
      </c>
      <c r="E1325" s="640" t="s">
        <v>14156</v>
      </c>
      <c r="F1325" s="640"/>
      <c r="G1325" s="473" t="s">
        <v>14157</v>
      </c>
      <c r="H1325" s="472" t="s">
        <v>14158</v>
      </c>
      <c r="I1325" s="472" t="s">
        <v>14159</v>
      </c>
      <c r="J1325" s="472" t="s">
        <v>14160</v>
      </c>
    </row>
    <row r="1326" spans="1:10" ht="60" customHeight="1">
      <c r="A1326" s="474" t="s">
        <v>14161</v>
      </c>
      <c r="B1326" s="475" t="s">
        <v>14454</v>
      </c>
      <c r="C1326" s="474" t="s">
        <v>3565</v>
      </c>
      <c r="D1326" s="474" t="s">
        <v>345</v>
      </c>
      <c r="E1326" s="642" t="s">
        <v>14446</v>
      </c>
      <c r="F1326" s="642"/>
      <c r="G1326" s="476" t="s">
        <v>324</v>
      </c>
      <c r="H1326" s="477">
        <v>1</v>
      </c>
      <c r="I1326" s="478">
        <v>45.1</v>
      </c>
      <c r="J1326" s="478">
        <v>45.1</v>
      </c>
    </row>
    <row r="1327" spans="1:10" ht="60" customHeight="1">
      <c r="A1327" s="479" t="s">
        <v>14165</v>
      </c>
      <c r="B1327" s="480" t="s">
        <v>14647</v>
      </c>
      <c r="C1327" s="479" t="s">
        <v>3565</v>
      </c>
      <c r="D1327" s="479" t="s">
        <v>797</v>
      </c>
      <c r="E1327" s="641" t="s">
        <v>14446</v>
      </c>
      <c r="F1327" s="641"/>
      <c r="G1327" s="481" t="s">
        <v>463</v>
      </c>
      <c r="H1327" s="482">
        <v>1</v>
      </c>
      <c r="I1327" s="483">
        <v>22.26</v>
      </c>
      <c r="J1327" s="483">
        <v>22.26</v>
      </c>
    </row>
    <row r="1328" spans="1:10" ht="60" customHeight="1">
      <c r="A1328" s="479" t="s">
        <v>14165</v>
      </c>
      <c r="B1328" s="480" t="s">
        <v>14648</v>
      </c>
      <c r="C1328" s="479" t="s">
        <v>3565</v>
      </c>
      <c r="D1328" s="479" t="s">
        <v>799</v>
      </c>
      <c r="E1328" s="641" t="s">
        <v>14446</v>
      </c>
      <c r="F1328" s="641"/>
      <c r="G1328" s="481" t="s">
        <v>463</v>
      </c>
      <c r="H1328" s="482">
        <v>1</v>
      </c>
      <c r="I1328" s="483">
        <v>3.39</v>
      </c>
      <c r="J1328" s="483">
        <v>3.39</v>
      </c>
    </row>
    <row r="1329" spans="1:10" ht="60" customHeight="1">
      <c r="A1329" s="479" t="s">
        <v>14165</v>
      </c>
      <c r="B1329" s="480" t="s">
        <v>14649</v>
      </c>
      <c r="C1329" s="479" t="s">
        <v>3565</v>
      </c>
      <c r="D1329" s="479" t="s">
        <v>798</v>
      </c>
      <c r="E1329" s="641" t="s">
        <v>14446</v>
      </c>
      <c r="F1329" s="641"/>
      <c r="G1329" s="481" t="s">
        <v>463</v>
      </c>
      <c r="H1329" s="482">
        <v>1</v>
      </c>
      <c r="I1329" s="483">
        <v>4.28</v>
      </c>
      <c r="J1329" s="483">
        <v>4.28</v>
      </c>
    </row>
    <row r="1330" spans="1:10" ht="24" customHeight="1">
      <c r="A1330" s="479" t="s">
        <v>14165</v>
      </c>
      <c r="B1330" s="480" t="s">
        <v>14650</v>
      </c>
      <c r="C1330" s="479" t="s">
        <v>3565</v>
      </c>
      <c r="D1330" s="479" t="s">
        <v>3341</v>
      </c>
      <c r="E1330" s="641" t="s">
        <v>14167</v>
      </c>
      <c r="F1330" s="641"/>
      <c r="G1330" s="481" t="s">
        <v>463</v>
      </c>
      <c r="H1330" s="482">
        <v>1</v>
      </c>
      <c r="I1330" s="483">
        <v>15.17</v>
      </c>
      <c r="J1330" s="483">
        <v>15.17</v>
      </c>
    </row>
    <row r="1331" spans="1:10" ht="25.5">
      <c r="A1331" s="484"/>
      <c r="B1331" s="484"/>
      <c r="C1331" s="484"/>
      <c r="D1331" s="484"/>
      <c r="E1331" s="484" t="s">
        <v>14171</v>
      </c>
      <c r="F1331" s="485">
        <v>6.1309524</v>
      </c>
      <c r="G1331" s="484" t="s">
        <v>14172</v>
      </c>
      <c r="H1331" s="485">
        <v>5.2</v>
      </c>
      <c r="I1331" s="484" t="s">
        <v>14173</v>
      </c>
      <c r="J1331" s="485">
        <v>11.33</v>
      </c>
    </row>
    <row r="1332" spans="1:10" ht="15" thickBot="1">
      <c r="A1332" s="484"/>
      <c r="B1332" s="484"/>
      <c r="C1332" s="484"/>
      <c r="D1332" s="484"/>
      <c r="E1332" s="484" t="s">
        <v>14174</v>
      </c>
      <c r="F1332" s="485">
        <v>12.49</v>
      </c>
      <c r="G1332" s="484"/>
      <c r="H1332" s="639" t="s">
        <v>14175</v>
      </c>
      <c r="I1332" s="639"/>
      <c r="J1332" s="485">
        <v>57.59</v>
      </c>
    </row>
    <row r="1333" spans="1:10" ht="0.95" customHeight="1" thickTop="1">
      <c r="A1333" s="486"/>
      <c r="B1333" s="486"/>
      <c r="C1333" s="486"/>
      <c r="D1333" s="486"/>
      <c r="E1333" s="486"/>
      <c r="F1333" s="486"/>
      <c r="G1333" s="486"/>
      <c r="H1333" s="486"/>
      <c r="I1333" s="486"/>
      <c r="J1333" s="486"/>
    </row>
    <row r="1334" spans="1:10" ht="18" customHeight="1">
      <c r="A1334" s="471"/>
      <c r="B1334" s="472" t="s">
        <v>14153</v>
      </c>
      <c r="C1334" s="471" t="s">
        <v>14154</v>
      </c>
      <c r="D1334" s="471" t="s">
        <v>14155</v>
      </c>
      <c r="E1334" s="640" t="s">
        <v>14156</v>
      </c>
      <c r="F1334" s="640"/>
      <c r="G1334" s="473" t="s">
        <v>14157</v>
      </c>
      <c r="H1334" s="472" t="s">
        <v>14158</v>
      </c>
      <c r="I1334" s="472" t="s">
        <v>14159</v>
      </c>
      <c r="J1334" s="472" t="s">
        <v>14160</v>
      </c>
    </row>
    <row r="1335" spans="1:10" ht="60" customHeight="1">
      <c r="A1335" s="474" t="s">
        <v>14161</v>
      </c>
      <c r="B1335" s="475" t="s">
        <v>14452</v>
      </c>
      <c r="C1335" s="474" t="s">
        <v>3565</v>
      </c>
      <c r="D1335" s="474" t="s">
        <v>207</v>
      </c>
      <c r="E1335" s="642" t="s">
        <v>14446</v>
      </c>
      <c r="F1335" s="642"/>
      <c r="G1335" s="476" t="s">
        <v>185</v>
      </c>
      <c r="H1335" s="477">
        <v>1</v>
      </c>
      <c r="I1335" s="478">
        <v>272.87</v>
      </c>
      <c r="J1335" s="478">
        <v>272.87</v>
      </c>
    </row>
    <row r="1336" spans="1:10" ht="60" customHeight="1">
      <c r="A1336" s="479" t="s">
        <v>14165</v>
      </c>
      <c r="B1336" s="480" t="s">
        <v>14651</v>
      </c>
      <c r="C1336" s="479" t="s">
        <v>3565</v>
      </c>
      <c r="D1336" s="479" t="s">
        <v>499</v>
      </c>
      <c r="E1336" s="641" t="s">
        <v>14446</v>
      </c>
      <c r="F1336" s="641"/>
      <c r="G1336" s="481" t="s">
        <v>463</v>
      </c>
      <c r="H1336" s="482">
        <v>1</v>
      </c>
      <c r="I1336" s="483">
        <v>38.67</v>
      </c>
      <c r="J1336" s="483">
        <v>38.67</v>
      </c>
    </row>
    <row r="1337" spans="1:10" ht="60" customHeight="1">
      <c r="A1337" s="479" t="s">
        <v>14165</v>
      </c>
      <c r="B1337" s="480" t="s">
        <v>14652</v>
      </c>
      <c r="C1337" s="479" t="s">
        <v>3565</v>
      </c>
      <c r="D1337" s="479" t="s">
        <v>542</v>
      </c>
      <c r="E1337" s="641" t="s">
        <v>14446</v>
      </c>
      <c r="F1337" s="641"/>
      <c r="G1337" s="481" t="s">
        <v>463</v>
      </c>
      <c r="H1337" s="482">
        <v>1</v>
      </c>
      <c r="I1337" s="483">
        <v>189.1</v>
      </c>
      <c r="J1337" s="483">
        <v>189.1</v>
      </c>
    </row>
    <row r="1338" spans="1:10" ht="60" customHeight="1">
      <c r="A1338" s="479" t="s">
        <v>14165</v>
      </c>
      <c r="B1338" s="480" t="s">
        <v>14648</v>
      </c>
      <c r="C1338" s="479" t="s">
        <v>3565</v>
      </c>
      <c r="D1338" s="479" t="s">
        <v>799</v>
      </c>
      <c r="E1338" s="641" t="s">
        <v>14446</v>
      </c>
      <c r="F1338" s="641"/>
      <c r="G1338" s="481" t="s">
        <v>463</v>
      </c>
      <c r="H1338" s="482">
        <v>1</v>
      </c>
      <c r="I1338" s="483">
        <v>3.39</v>
      </c>
      <c r="J1338" s="483">
        <v>3.39</v>
      </c>
    </row>
    <row r="1339" spans="1:10" ht="60" customHeight="1">
      <c r="A1339" s="479" t="s">
        <v>14165</v>
      </c>
      <c r="B1339" s="480" t="s">
        <v>14649</v>
      </c>
      <c r="C1339" s="479" t="s">
        <v>3565</v>
      </c>
      <c r="D1339" s="479" t="s">
        <v>798</v>
      </c>
      <c r="E1339" s="641" t="s">
        <v>14446</v>
      </c>
      <c r="F1339" s="641"/>
      <c r="G1339" s="481" t="s">
        <v>463</v>
      </c>
      <c r="H1339" s="482">
        <v>1</v>
      </c>
      <c r="I1339" s="483">
        <v>4.28</v>
      </c>
      <c r="J1339" s="483">
        <v>4.28</v>
      </c>
    </row>
    <row r="1340" spans="1:10" ht="60" customHeight="1">
      <c r="A1340" s="479" t="s">
        <v>14165</v>
      </c>
      <c r="B1340" s="480" t="s">
        <v>14647</v>
      </c>
      <c r="C1340" s="479" t="s">
        <v>3565</v>
      </c>
      <c r="D1340" s="479" t="s">
        <v>797</v>
      </c>
      <c r="E1340" s="641" t="s">
        <v>14446</v>
      </c>
      <c r="F1340" s="641"/>
      <c r="G1340" s="481" t="s">
        <v>463</v>
      </c>
      <c r="H1340" s="482">
        <v>1</v>
      </c>
      <c r="I1340" s="483">
        <v>22.26</v>
      </c>
      <c r="J1340" s="483">
        <v>22.26</v>
      </c>
    </row>
    <row r="1341" spans="1:10" ht="24" customHeight="1">
      <c r="A1341" s="479" t="s">
        <v>14165</v>
      </c>
      <c r="B1341" s="480" t="s">
        <v>14650</v>
      </c>
      <c r="C1341" s="479" t="s">
        <v>3565</v>
      </c>
      <c r="D1341" s="479" t="s">
        <v>3341</v>
      </c>
      <c r="E1341" s="641" t="s">
        <v>14167</v>
      </c>
      <c r="F1341" s="641"/>
      <c r="G1341" s="481" t="s">
        <v>463</v>
      </c>
      <c r="H1341" s="482">
        <v>1</v>
      </c>
      <c r="I1341" s="483">
        <v>15.17</v>
      </c>
      <c r="J1341" s="483">
        <v>15.17</v>
      </c>
    </row>
    <row r="1342" spans="1:10" ht="25.5">
      <c r="A1342" s="484"/>
      <c r="B1342" s="484"/>
      <c r="C1342" s="484"/>
      <c r="D1342" s="484"/>
      <c r="E1342" s="484" t="s">
        <v>14171</v>
      </c>
      <c r="F1342" s="485">
        <v>6.1309524</v>
      </c>
      <c r="G1342" s="484" t="s">
        <v>14172</v>
      </c>
      <c r="H1342" s="485">
        <v>5.2</v>
      </c>
      <c r="I1342" s="484" t="s">
        <v>14173</v>
      </c>
      <c r="J1342" s="485">
        <v>11.33</v>
      </c>
    </row>
    <row r="1343" spans="1:10" ht="15" thickBot="1">
      <c r="A1343" s="484"/>
      <c r="B1343" s="484"/>
      <c r="C1343" s="484"/>
      <c r="D1343" s="484"/>
      <c r="E1343" s="484" t="s">
        <v>14174</v>
      </c>
      <c r="F1343" s="485">
        <v>75.58</v>
      </c>
      <c r="G1343" s="484"/>
      <c r="H1343" s="639" t="s">
        <v>14175</v>
      </c>
      <c r="I1343" s="639"/>
      <c r="J1343" s="485">
        <v>348.45</v>
      </c>
    </row>
    <row r="1344" spans="1:10" ht="0.95" customHeight="1" thickTop="1">
      <c r="A1344" s="486"/>
      <c r="B1344" s="486"/>
      <c r="C1344" s="486"/>
      <c r="D1344" s="486"/>
      <c r="E1344" s="486"/>
      <c r="F1344" s="486"/>
      <c r="G1344" s="486"/>
      <c r="H1344" s="486"/>
      <c r="I1344" s="486"/>
      <c r="J1344" s="486"/>
    </row>
    <row r="1345" spans="1:10" ht="18" customHeight="1">
      <c r="A1345" s="471"/>
      <c r="B1345" s="472" t="s">
        <v>14153</v>
      </c>
      <c r="C1345" s="471" t="s">
        <v>14154</v>
      </c>
      <c r="D1345" s="471" t="s">
        <v>14155</v>
      </c>
      <c r="E1345" s="640" t="s">
        <v>14156</v>
      </c>
      <c r="F1345" s="640"/>
      <c r="G1345" s="473" t="s">
        <v>14157</v>
      </c>
      <c r="H1345" s="472" t="s">
        <v>14158</v>
      </c>
      <c r="I1345" s="472" t="s">
        <v>14159</v>
      </c>
      <c r="J1345" s="472" t="s">
        <v>14160</v>
      </c>
    </row>
    <row r="1346" spans="1:10" ht="60" customHeight="1">
      <c r="A1346" s="474" t="s">
        <v>14161</v>
      </c>
      <c r="B1346" s="475" t="s">
        <v>14647</v>
      </c>
      <c r="C1346" s="474" t="s">
        <v>3565</v>
      </c>
      <c r="D1346" s="474" t="s">
        <v>797</v>
      </c>
      <c r="E1346" s="642" t="s">
        <v>14446</v>
      </c>
      <c r="F1346" s="642"/>
      <c r="G1346" s="476" t="s">
        <v>463</v>
      </c>
      <c r="H1346" s="477">
        <v>1</v>
      </c>
      <c r="I1346" s="478">
        <v>22.26</v>
      </c>
      <c r="J1346" s="478">
        <v>22.26</v>
      </c>
    </row>
    <row r="1347" spans="1:10" ht="48" customHeight="1">
      <c r="A1347" s="487" t="s">
        <v>14180</v>
      </c>
      <c r="B1347" s="488" t="s">
        <v>14653</v>
      </c>
      <c r="C1347" s="487" t="s">
        <v>3565</v>
      </c>
      <c r="D1347" s="487" t="s">
        <v>5006</v>
      </c>
      <c r="E1347" s="638" t="s">
        <v>14570</v>
      </c>
      <c r="F1347" s="638"/>
      <c r="G1347" s="489" t="s">
        <v>53</v>
      </c>
      <c r="H1347" s="490">
        <v>3.43E-5</v>
      </c>
      <c r="I1347" s="491">
        <v>506498.46</v>
      </c>
      <c r="J1347" s="491">
        <v>17.37</v>
      </c>
    </row>
    <row r="1348" spans="1:10" ht="48" customHeight="1">
      <c r="A1348" s="487" t="s">
        <v>14180</v>
      </c>
      <c r="B1348" s="488" t="s">
        <v>14654</v>
      </c>
      <c r="C1348" s="487" t="s">
        <v>3565</v>
      </c>
      <c r="D1348" s="487" t="s">
        <v>7546</v>
      </c>
      <c r="E1348" s="638" t="s">
        <v>14182</v>
      </c>
      <c r="F1348" s="638"/>
      <c r="G1348" s="489" t="s">
        <v>53</v>
      </c>
      <c r="H1348" s="490">
        <v>5.5099999999999998E-5</v>
      </c>
      <c r="I1348" s="491">
        <v>88800</v>
      </c>
      <c r="J1348" s="491">
        <v>4.8899999999999997</v>
      </c>
    </row>
    <row r="1349" spans="1:10" ht="25.5">
      <c r="A1349" s="484"/>
      <c r="B1349" s="484"/>
      <c r="C1349" s="484"/>
      <c r="D1349" s="484"/>
      <c r="E1349" s="484" t="s">
        <v>14171</v>
      </c>
      <c r="F1349" s="485">
        <v>0</v>
      </c>
      <c r="G1349" s="484" t="s">
        <v>14172</v>
      </c>
      <c r="H1349" s="485">
        <v>0</v>
      </c>
      <c r="I1349" s="484" t="s">
        <v>14173</v>
      </c>
      <c r="J1349" s="485">
        <v>0</v>
      </c>
    </row>
    <row r="1350" spans="1:10" ht="15" thickBot="1">
      <c r="A1350" s="484"/>
      <c r="B1350" s="484"/>
      <c r="C1350" s="484"/>
      <c r="D1350" s="484"/>
      <c r="E1350" s="484" t="s">
        <v>14174</v>
      </c>
      <c r="F1350" s="485">
        <v>6.16</v>
      </c>
      <c r="G1350" s="484"/>
      <c r="H1350" s="639" t="s">
        <v>14175</v>
      </c>
      <c r="I1350" s="639"/>
      <c r="J1350" s="485">
        <v>28.42</v>
      </c>
    </row>
    <row r="1351" spans="1:10" ht="0.95" customHeight="1" thickTop="1">
      <c r="A1351" s="486"/>
      <c r="B1351" s="486"/>
      <c r="C1351" s="486"/>
      <c r="D1351" s="486"/>
      <c r="E1351" s="486"/>
      <c r="F1351" s="486"/>
      <c r="G1351" s="486"/>
      <c r="H1351" s="486"/>
      <c r="I1351" s="486"/>
      <c r="J1351" s="486"/>
    </row>
    <row r="1352" spans="1:10" ht="18" customHeight="1">
      <c r="A1352" s="471"/>
      <c r="B1352" s="472" t="s">
        <v>14153</v>
      </c>
      <c r="C1352" s="471" t="s">
        <v>14154</v>
      </c>
      <c r="D1352" s="471" t="s">
        <v>14155</v>
      </c>
      <c r="E1352" s="640" t="s">
        <v>14156</v>
      </c>
      <c r="F1352" s="640"/>
      <c r="G1352" s="473" t="s">
        <v>14157</v>
      </c>
      <c r="H1352" s="472" t="s">
        <v>14158</v>
      </c>
      <c r="I1352" s="472" t="s">
        <v>14159</v>
      </c>
      <c r="J1352" s="472" t="s">
        <v>14160</v>
      </c>
    </row>
    <row r="1353" spans="1:10" ht="60" customHeight="1">
      <c r="A1353" s="474" t="s">
        <v>14161</v>
      </c>
      <c r="B1353" s="475" t="s">
        <v>14648</v>
      </c>
      <c r="C1353" s="474" t="s">
        <v>3565</v>
      </c>
      <c r="D1353" s="474" t="s">
        <v>799</v>
      </c>
      <c r="E1353" s="642" t="s">
        <v>14446</v>
      </c>
      <c r="F1353" s="642"/>
      <c r="G1353" s="476" t="s">
        <v>463</v>
      </c>
      <c r="H1353" s="477">
        <v>1</v>
      </c>
      <c r="I1353" s="478">
        <v>3.39</v>
      </c>
      <c r="J1353" s="478">
        <v>3.39</v>
      </c>
    </row>
    <row r="1354" spans="1:10" ht="48" customHeight="1">
      <c r="A1354" s="487" t="s">
        <v>14180</v>
      </c>
      <c r="B1354" s="488" t="s">
        <v>14653</v>
      </c>
      <c r="C1354" s="487" t="s">
        <v>3565</v>
      </c>
      <c r="D1354" s="487" t="s">
        <v>5006</v>
      </c>
      <c r="E1354" s="638" t="s">
        <v>14570</v>
      </c>
      <c r="F1354" s="638"/>
      <c r="G1354" s="489" t="s">
        <v>53</v>
      </c>
      <c r="H1354" s="490">
        <v>5.6999999999999996E-6</v>
      </c>
      <c r="I1354" s="491">
        <v>506498.46</v>
      </c>
      <c r="J1354" s="491">
        <v>2.88</v>
      </c>
    </row>
    <row r="1355" spans="1:10" ht="48" customHeight="1">
      <c r="A1355" s="487" t="s">
        <v>14180</v>
      </c>
      <c r="B1355" s="488" t="s">
        <v>14654</v>
      </c>
      <c r="C1355" s="487" t="s">
        <v>3565</v>
      </c>
      <c r="D1355" s="487" t="s">
        <v>7546</v>
      </c>
      <c r="E1355" s="638" t="s">
        <v>14182</v>
      </c>
      <c r="F1355" s="638"/>
      <c r="G1355" s="489" t="s">
        <v>53</v>
      </c>
      <c r="H1355" s="490">
        <v>5.8000000000000004E-6</v>
      </c>
      <c r="I1355" s="491">
        <v>88800</v>
      </c>
      <c r="J1355" s="491">
        <v>0.51</v>
      </c>
    </row>
    <row r="1356" spans="1:10" ht="25.5">
      <c r="A1356" s="484"/>
      <c r="B1356" s="484"/>
      <c r="C1356" s="484"/>
      <c r="D1356" s="484"/>
      <c r="E1356" s="484" t="s">
        <v>14171</v>
      </c>
      <c r="F1356" s="485">
        <v>0</v>
      </c>
      <c r="G1356" s="484" t="s">
        <v>14172</v>
      </c>
      <c r="H1356" s="485">
        <v>0</v>
      </c>
      <c r="I1356" s="484" t="s">
        <v>14173</v>
      </c>
      <c r="J1356" s="485">
        <v>0</v>
      </c>
    </row>
    <row r="1357" spans="1:10" ht="15" thickBot="1">
      <c r="A1357" s="484"/>
      <c r="B1357" s="484"/>
      <c r="C1357" s="484"/>
      <c r="D1357" s="484"/>
      <c r="E1357" s="484" t="s">
        <v>14174</v>
      </c>
      <c r="F1357" s="485">
        <v>0.93</v>
      </c>
      <c r="G1357" s="484"/>
      <c r="H1357" s="639" t="s">
        <v>14175</v>
      </c>
      <c r="I1357" s="639"/>
      <c r="J1357" s="485">
        <v>4.32</v>
      </c>
    </row>
    <row r="1358" spans="1:10" ht="0.95" customHeight="1" thickTop="1">
      <c r="A1358" s="486"/>
      <c r="B1358" s="486"/>
      <c r="C1358" s="486"/>
      <c r="D1358" s="486"/>
      <c r="E1358" s="486"/>
      <c r="F1358" s="486"/>
      <c r="G1358" s="486"/>
      <c r="H1358" s="486"/>
      <c r="I1358" s="486"/>
      <c r="J1358" s="486"/>
    </row>
    <row r="1359" spans="1:10" ht="18" customHeight="1">
      <c r="A1359" s="471"/>
      <c r="B1359" s="472" t="s">
        <v>14153</v>
      </c>
      <c r="C1359" s="471" t="s">
        <v>14154</v>
      </c>
      <c r="D1359" s="471" t="s">
        <v>14155</v>
      </c>
      <c r="E1359" s="640" t="s">
        <v>14156</v>
      </c>
      <c r="F1359" s="640"/>
      <c r="G1359" s="473" t="s">
        <v>14157</v>
      </c>
      <c r="H1359" s="472" t="s">
        <v>14158</v>
      </c>
      <c r="I1359" s="472" t="s">
        <v>14159</v>
      </c>
      <c r="J1359" s="472" t="s">
        <v>14160</v>
      </c>
    </row>
    <row r="1360" spans="1:10" ht="60" customHeight="1">
      <c r="A1360" s="474" t="s">
        <v>14161</v>
      </c>
      <c r="B1360" s="475" t="s">
        <v>14649</v>
      </c>
      <c r="C1360" s="474" t="s">
        <v>3565</v>
      </c>
      <c r="D1360" s="474" t="s">
        <v>798</v>
      </c>
      <c r="E1360" s="642" t="s">
        <v>14446</v>
      </c>
      <c r="F1360" s="642"/>
      <c r="G1360" s="476" t="s">
        <v>463</v>
      </c>
      <c r="H1360" s="477">
        <v>1</v>
      </c>
      <c r="I1360" s="478">
        <v>4.28</v>
      </c>
      <c r="J1360" s="478">
        <v>4.28</v>
      </c>
    </row>
    <row r="1361" spans="1:10" ht="48" customHeight="1">
      <c r="A1361" s="487" t="s">
        <v>14180</v>
      </c>
      <c r="B1361" s="488" t="s">
        <v>14653</v>
      </c>
      <c r="C1361" s="487" t="s">
        <v>3565</v>
      </c>
      <c r="D1361" s="487" t="s">
        <v>5006</v>
      </c>
      <c r="E1361" s="638" t="s">
        <v>14570</v>
      </c>
      <c r="F1361" s="638"/>
      <c r="G1361" s="489" t="s">
        <v>53</v>
      </c>
      <c r="H1361" s="490">
        <v>7.1999999999999997E-6</v>
      </c>
      <c r="I1361" s="491">
        <v>506498.46</v>
      </c>
      <c r="J1361" s="491">
        <v>3.64</v>
      </c>
    </row>
    <row r="1362" spans="1:10" ht="48" customHeight="1">
      <c r="A1362" s="487" t="s">
        <v>14180</v>
      </c>
      <c r="B1362" s="488" t="s">
        <v>14654</v>
      </c>
      <c r="C1362" s="487" t="s">
        <v>3565</v>
      </c>
      <c r="D1362" s="487" t="s">
        <v>7546</v>
      </c>
      <c r="E1362" s="638" t="s">
        <v>14182</v>
      </c>
      <c r="F1362" s="638"/>
      <c r="G1362" s="489" t="s">
        <v>53</v>
      </c>
      <c r="H1362" s="490">
        <v>7.3000000000000004E-6</v>
      </c>
      <c r="I1362" s="491">
        <v>88800</v>
      </c>
      <c r="J1362" s="491">
        <v>0.64</v>
      </c>
    </row>
    <row r="1363" spans="1:10" ht="25.5">
      <c r="A1363" s="484"/>
      <c r="B1363" s="484"/>
      <c r="C1363" s="484"/>
      <c r="D1363" s="484"/>
      <c r="E1363" s="484" t="s">
        <v>14171</v>
      </c>
      <c r="F1363" s="485">
        <v>0</v>
      </c>
      <c r="G1363" s="484" t="s">
        <v>14172</v>
      </c>
      <c r="H1363" s="485">
        <v>0</v>
      </c>
      <c r="I1363" s="484" t="s">
        <v>14173</v>
      </c>
      <c r="J1363" s="485">
        <v>0</v>
      </c>
    </row>
    <row r="1364" spans="1:10" ht="15" thickBot="1">
      <c r="A1364" s="484"/>
      <c r="B1364" s="484"/>
      <c r="C1364" s="484"/>
      <c r="D1364" s="484"/>
      <c r="E1364" s="484" t="s">
        <v>14174</v>
      </c>
      <c r="F1364" s="485">
        <v>1.18</v>
      </c>
      <c r="G1364" s="484"/>
      <c r="H1364" s="639" t="s">
        <v>14175</v>
      </c>
      <c r="I1364" s="639"/>
      <c r="J1364" s="485">
        <v>5.46</v>
      </c>
    </row>
    <row r="1365" spans="1:10" ht="0.95" customHeight="1" thickTop="1">
      <c r="A1365" s="486"/>
      <c r="B1365" s="486"/>
      <c r="C1365" s="486"/>
      <c r="D1365" s="486"/>
      <c r="E1365" s="486"/>
      <c r="F1365" s="486"/>
      <c r="G1365" s="486"/>
      <c r="H1365" s="486"/>
      <c r="I1365" s="486"/>
      <c r="J1365" s="486"/>
    </row>
    <row r="1366" spans="1:10" ht="18" customHeight="1">
      <c r="A1366" s="471"/>
      <c r="B1366" s="472" t="s">
        <v>14153</v>
      </c>
      <c r="C1366" s="471" t="s">
        <v>14154</v>
      </c>
      <c r="D1366" s="471" t="s">
        <v>14155</v>
      </c>
      <c r="E1366" s="640" t="s">
        <v>14156</v>
      </c>
      <c r="F1366" s="640"/>
      <c r="G1366" s="473" t="s">
        <v>14157</v>
      </c>
      <c r="H1366" s="472" t="s">
        <v>14158</v>
      </c>
      <c r="I1366" s="472" t="s">
        <v>14159</v>
      </c>
      <c r="J1366" s="472" t="s">
        <v>14160</v>
      </c>
    </row>
    <row r="1367" spans="1:10" ht="60" customHeight="1">
      <c r="A1367" s="474" t="s">
        <v>14161</v>
      </c>
      <c r="B1367" s="475" t="s">
        <v>14651</v>
      </c>
      <c r="C1367" s="474" t="s">
        <v>3565</v>
      </c>
      <c r="D1367" s="474" t="s">
        <v>499</v>
      </c>
      <c r="E1367" s="642" t="s">
        <v>14446</v>
      </c>
      <c r="F1367" s="642"/>
      <c r="G1367" s="476" t="s">
        <v>463</v>
      </c>
      <c r="H1367" s="477">
        <v>1</v>
      </c>
      <c r="I1367" s="478">
        <v>38.67</v>
      </c>
      <c r="J1367" s="478">
        <v>38.67</v>
      </c>
    </row>
    <row r="1368" spans="1:10" ht="48" customHeight="1">
      <c r="A1368" s="487" t="s">
        <v>14180</v>
      </c>
      <c r="B1368" s="488" t="s">
        <v>14653</v>
      </c>
      <c r="C1368" s="487" t="s">
        <v>3565</v>
      </c>
      <c r="D1368" s="487" t="s">
        <v>5006</v>
      </c>
      <c r="E1368" s="638" t="s">
        <v>14570</v>
      </c>
      <c r="F1368" s="638"/>
      <c r="G1368" s="489" t="s">
        <v>53</v>
      </c>
      <c r="H1368" s="490">
        <v>6.4300000000000004E-5</v>
      </c>
      <c r="I1368" s="491">
        <v>506498.46</v>
      </c>
      <c r="J1368" s="491">
        <v>32.56</v>
      </c>
    </row>
    <row r="1369" spans="1:10" ht="48" customHeight="1">
      <c r="A1369" s="487" t="s">
        <v>14180</v>
      </c>
      <c r="B1369" s="488" t="s">
        <v>14654</v>
      </c>
      <c r="C1369" s="487" t="s">
        <v>3565</v>
      </c>
      <c r="D1369" s="487" t="s">
        <v>7546</v>
      </c>
      <c r="E1369" s="638" t="s">
        <v>14182</v>
      </c>
      <c r="F1369" s="638"/>
      <c r="G1369" s="489" t="s">
        <v>53</v>
      </c>
      <c r="H1369" s="490">
        <v>6.8899999999999994E-5</v>
      </c>
      <c r="I1369" s="491">
        <v>88800</v>
      </c>
      <c r="J1369" s="491">
        <v>6.11</v>
      </c>
    </row>
    <row r="1370" spans="1:10" ht="25.5">
      <c r="A1370" s="484"/>
      <c r="B1370" s="484"/>
      <c r="C1370" s="484"/>
      <c r="D1370" s="484"/>
      <c r="E1370" s="484" t="s">
        <v>14171</v>
      </c>
      <c r="F1370" s="485">
        <v>0</v>
      </c>
      <c r="G1370" s="484" t="s">
        <v>14172</v>
      </c>
      <c r="H1370" s="485">
        <v>0</v>
      </c>
      <c r="I1370" s="484" t="s">
        <v>14173</v>
      </c>
      <c r="J1370" s="485">
        <v>0</v>
      </c>
    </row>
    <row r="1371" spans="1:10" ht="15" thickBot="1">
      <c r="A1371" s="484"/>
      <c r="B1371" s="484"/>
      <c r="C1371" s="484"/>
      <c r="D1371" s="484"/>
      <c r="E1371" s="484" t="s">
        <v>14174</v>
      </c>
      <c r="F1371" s="485">
        <v>10.71</v>
      </c>
      <c r="G1371" s="484"/>
      <c r="H1371" s="639" t="s">
        <v>14175</v>
      </c>
      <c r="I1371" s="639"/>
      <c r="J1371" s="485">
        <v>49.38</v>
      </c>
    </row>
    <row r="1372" spans="1:10" ht="0.95" customHeight="1" thickTop="1">
      <c r="A1372" s="486"/>
      <c r="B1372" s="486"/>
      <c r="C1372" s="486"/>
      <c r="D1372" s="486"/>
      <c r="E1372" s="486"/>
      <c r="F1372" s="486"/>
      <c r="G1372" s="486"/>
      <c r="H1372" s="486"/>
      <c r="I1372" s="486"/>
      <c r="J1372" s="486"/>
    </row>
    <row r="1373" spans="1:10" ht="18" customHeight="1">
      <c r="A1373" s="471"/>
      <c r="B1373" s="472" t="s">
        <v>14153</v>
      </c>
      <c r="C1373" s="471" t="s">
        <v>14154</v>
      </c>
      <c r="D1373" s="471" t="s">
        <v>14155</v>
      </c>
      <c r="E1373" s="640" t="s">
        <v>14156</v>
      </c>
      <c r="F1373" s="640"/>
      <c r="G1373" s="473" t="s">
        <v>14157</v>
      </c>
      <c r="H1373" s="472" t="s">
        <v>14158</v>
      </c>
      <c r="I1373" s="472" t="s">
        <v>14159</v>
      </c>
      <c r="J1373" s="472" t="s">
        <v>14160</v>
      </c>
    </row>
    <row r="1374" spans="1:10" ht="60" customHeight="1">
      <c r="A1374" s="474" t="s">
        <v>14161</v>
      </c>
      <c r="B1374" s="475" t="s">
        <v>14652</v>
      </c>
      <c r="C1374" s="474" t="s">
        <v>3565</v>
      </c>
      <c r="D1374" s="474" t="s">
        <v>542</v>
      </c>
      <c r="E1374" s="642" t="s">
        <v>14446</v>
      </c>
      <c r="F1374" s="642"/>
      <c r="G1374" s="476" t="s">
        <v>463</v>
      </c>
      <c r="H1374" s="477">
        <v>1</v>
      </c>
      <c r="I1374" s="478">
        <v>189.1</v>
      </c>
      <c r="J1374" s="478">
        <v>189.1</v>
      </c>
    </row>
    <row r="1375" spans="1:10" ht="24" customHeight="1">
      <c r="A1375" s="487" t="s">
        <v>14180</v>
      </c>
      <c r="B1375" s="488" t="s">
        <v>14655</v>
      </c>
      <c r="C1375" s="487" t="s">
        <v>3565</v>
      </c>
      <c r="D1375" s="487" t="s">
        <v>6914</v>
      </c>
      <c r="E1375" s="638" t="s">
        <v>14182</v>
      </c>
      <c r="F1375" s="638"/>
      <c r="G1375" s="489" t="s">
        <v>3202</v>
      </c>
      <c r="H1375" s="490">
        <v>32.159999999999997</v>
      </c>
      <c r="I1375" s="491">
        <v>5.88</v>
      </c>
      <c r="J1375" s="491">
        <v>189.1</v>
      </c>
    </row>
    <row r="1376" spans="1:10" ht="25.5">
      <c r="A1376" s="484"/>
      <c r="B1376" s="484"/>
      <c r="C1376" s="484"/>
      <c r="D1376" s="484"/>
      <c r="E1376" s="484" t="s">
        <v>14171</v>
      </c>
      <c r="F1376" s="485">
        <v>0</v>
      </c>
      <c r="G1376" s="484" t="s">
        <v>14172</v>
      </c>
      <c r="H1376" s="485">
        <v>0</v>
      </c>
      <c r="I1376" s="484" t="s">
        <v>14173</v>
      </c>
      <c r="J1376" s="485">
        <v>0</v>
      </c>
    </row>
    <row r="1377" spans="1:10" ht="15" thickBot="1">
      <c r="A1377" s="484"/>
      <c r="B1377" s="484"/>
      <c r="C1377" s="484"/>
      <c r="D1377" s="484"/>
      <c r="E1377" s="484" t="s">
        <v>14174</v>
      </c>
      <c r="F1377" s="485">
        <v>52.38</v>
      </c>
      <c r="G1377" s="484"/>
      <c r="H1377" s="639" t="s">
        <v>14175</v>
      </c>
      <c r="I1377" s="639"/>
      <c r="J1377" s="485">
        <v>241.48</v>
      </c>
    </row>
    <row r="1378" spans="1:10" ht="0.95" customHeight="1" thickTop="1">
      <c r="A1378" s="486"/>
      <c r="B1378" s="486"/>
      <c r="C1378" s="486"/>
      <c r="D1378" s="486"/>
      <c r="E1378" s="486"/>
      <c r="F1378" s="486"/>
      <c r="G1378" s="486"/>
      <c r="H1378" s="486"/>
      <c r="I1378" s="486"/>
      <c r="J1378" s="486"/>
    </row>
    <row r="1379" spans="1:10" ht="18" customHeight="1">
      <c r="A1379" s="471"/>
      <c r="B1379" s="472" t="s">
        <v>14153</v>
      </c>
      <c r="C1379" s="471" t="s">
        <v>14154</v>
      </c>
      <c r="D1379" s="471" t="s">
        <v>14155</v>
      </c>
      <c r="E1379" s="640" t="s">
        <v>14156</v>
      </c>
      <c r="F1379" s="640"/>
      <c r="G1379" s="473" t="s">
        <v>14157</v>
      </c>
      <c r="H1379" s="472" t="s">
        <v>14158</v>
      </c>
      <c r="I1379" s="472" t="s">
        <v>14159</v>
      </c>
      <c r="J1379" s="472" t="s">
        <v>14160</v>
      </c>
    </row>
    <row r="1380" spans="1:10" ht="24" customHeight="1">
      <c r="A1380" s="474" t="s">
        <v>14161</v>
      </c>
      <c r="B1380" s="475" t="s">
        <v>14656</v>
      </c>
      <c r="C1380" s="474" t="s">
        <v>3565</v>
      </c>
      <c r="D1380" s="474" t="s">
        <v>3324</v>
      </c>
      <c r="E1380" s="642" t="s">
        <v>14167</v>
      </c>
      <c r="F1380" s="642"/>
      <c r="G1380" s="476" t="s">
        <v>463</v>
      </c>
      <c r="H1380" s="477">
        <v>1</v>
      </c>
      <c r="I1380" s="478">
        <v>19.93</v>
      </c>
      <c r="J1380" s="478">
        <v>19.93</v>
      </c>
    </row>
    <row r="1381" spans="1:10" ht="24" customHeight="1">
      <c r="A1381" s="479" t="s">
        <v>14165</v>
      </c>
      <c r="B1381" s="480" t="s">
        <v>14657</v>
      </c>
      <c r="C1381" s="479" t="s">
        <v>3565</v>
      </c>
      <c r="D1381" s="479" t="s">
        <v>3426</v>
      </c>
      <c r="E1381" s="641" t="s">
        <v>14167</v>
      </c>
      <c r="F1381" s="641"/>
      <c r="G1381" s="481" t="s">
        <v>463</v>
      </c>
      <c r="H1381" s="482">
        <v>1</v>
      </c>
      <c r="I1381" s="483">
        <v>0.17</v>
      </c>
      <c r="J1381" s="483">
        <v>0.17</v>
      </c>
    </row>
    <row r="1382" spans="1:10" ht="24" customHeight="1">
      <c r="A1382" s="487" t="s">
        <v>14180</v>
      </c>
      <c r="B1382" s="488" t="s">
        <v>14589</v>
      </c>
      <c r="C1382" s="487" t="s">
        <v>3565</v>
      </c>
      <c r="D1382" s="487" t="s">
        <v>4444</v>
      </c>
      <c r="E1382" s="638" t="s">
        <v>14572</v>
      </c>
      <c r="F1382" s="638"/>
      <c r="G1382" s="489" t="s">
        <v>463</v>
      </c>
      <c r="H1382" s="490">
        <v>1</v>
      </c>
      <c r="I1382" s="491">
        <v>1.52</v>
      </c>
      <c r="J1382" s="491">
        <v>1.52</v>
      </c>
    </row>
    <row r="1383" spans="1:10" ht="24" customHeight="1">
      <c r="A1383" s="487" t="s">
        <v>14180</v>
      </c>
      <c r="B1383" s="488" t="s">
        <v>14658</v>
      </c>
      <c r="C1383" s="487" t="s">
        <v>3565</v>
      </c>
      <c r="D1383" s="487" t="s">
        <v>5079</v>
      </c>
      <c r="E1383" s="638" t="s">
        <v>14568</v>
      </c>
      <c r="F1383" s="638"/>
      <c r="G1383" s="489" t="s">
        <v>463</v>
      </c>
      <c r="H1383" s="490">
        <v>1</v>
      </c>
      <c r="I1383" s="491">
        <v>14.98</v>
      </c>
      <c r="J1383" s="491">
        <v>14.98</v>
      </c>
    </row>
    <row r="1384" spans="1:10" ht="24" customHeight="1">
      <c r="A1384" s="487" t="s">
        <v>14180</v>
      </c>
      <c r="B1384" s="488" t="s">
        <v>14608</v>
      </c>
      <c r="C1384" s="487" t="s">
        <v>3565</v>
      </c>
      <c r="D1384" s="487" t="s">
        <v>8730</v>
      </c>
      <c r="E1384" s="638" t="s">
        <v>14570</v>
      </c>
      <c r="F1384" s="638"/>
      <c r="G1384" s="489" t="s">
        <v>463</v>
      </c>
      <c r="H1384" s="490">
        <v>1</v>
      </c>
      <c r="I1384" s="491">
        <v>1.26</v>
      </c>
      <c r="J1384" s="491">
        <v>1.26</v>
      </c>
    </row>
    <row r="1385" spans="1:10" ht="24" customHeight="1">
      <c r="A1385" s="487" t="s">
        <v>14180</v>
      </c>
      <c r="B1385" s="488" t="s">
        <v>14571</v>
      </c>
      <c r="C1385" s="487" t="s">
        <v>3565</v>
      </c>
      <c r="D1385" s="487" t="s">
        <v>5966</v>
      </c>
      <c r="E1385" s="638" t="s">
        <v>14572</v>
      </c>
      <c r="F1385" s="638"/>
      <c r="G1385" s="489" t="s">
        <v>463</v>
      </c>
      <c r="H1385" s="490">
        <v>1</v>
      </c>
      <c r="I1385" s="491">
        <v>0.81</v>
      </c>
      <c r="J1385" s="491">
        <v>0.81</v>
      </c>
    </row>
    <row r="1386" spans="1:10" ht="24" customHeight="1">
      <c r="A1386" s="487" t="s">
        <v>14180</v>
      </c>
      <c r="B1386" s="488" t="s">
        <v>14609</v>
      </c>
      <c r="C1386" s="487" t="s">
        <v>3565</v>
      </c>
      <c r="D1386" s="487" t="s">
        <v>8677</v>
      </c>
      <c r="E1386" s="638" t="s">
        <v>14570</v>
      </c>
      <c r="F1386" s="638"/>
      <c r="G1386" s="489" t="s">
        <v>463</v>
      </c>
      <c r="H1386" s="490">
        <v>1</v>
      </c>
      <c r="I1386" s="491">
        <v>0.45</v>
      </c>
      <c r="J1386" s="491">
        <v>0.45</v>
      </c>
    </row>
    <row r="1387" spans="1:10" ht="24" customHeight="1">
      <c r="A1387" s="487" t="s">
        <v>14180</v>
      </c>
      <c r="B1387" s="488" t="s">
        <v>14574</v>
      </c>
      <c r="C1387" s="487" t="s">
        <v>3565</v>
      </c>
      <c r="D1387" s="487" t="s">
        <v>7425</v>
      </c>
      <c r="E1387" s="638" t="s">
        <v>14575</v>
      </c>
      <c r="F1387" s="638"/>
      <c r="G1387" s="489" t="s">
        <v>463</v>
      </c>
      <c r="H1387" s="490">
        <v>1</v>
      </c>
      <c r="I1387" s="491">
        <v>0.06</v>
      </c>
      <c r="J1387" s="491">
        <v>0.06</v>
      </c>
    </row>
    <row r="1388" spans="1:10" ht="24" customHeight="1">
      <c r="A1388" s="487" t="s">
        <v>14180</v>
      </c>
      <c r="B1388" s="488" t="s">
        <v>14592</v>
      </c>
      <c r="C1388" s="487" t="s">
        <v>3565</v>
      </c>
      <c r="D1388" s="487" t="s">
        <v>7904</v>
      </c>
      <c r="E1388" s="638" t="s">
        <v>14593</v>
      </c>
      <c r="F1388" s="638"/>
      <c r="G1388" s="489" t="s">
        <v>463</v>
      </c>
      <c r="H1388" s="490">
        <v>1</v>
      </c>
      <c r="I1388" s="491">
        <v>0.68</v>
      </c>
      <c r="J1388" s="491">
        <v>0.68</v>
      </c>
    </row>
    <row r="1389" spans="1:10" ht="25.5">
      <c r="A1389" s="484"/>
      <c r="B1389" s="484"/>
      <c r="C1389" s="484"/>
      <c r="D1389" s="484"/>
      <c r="E1389" s="484" t="s">
        <v>14171</v>
      </c>
      <c r="F1389" s="485">
        <v>8.1980518999999994</v>
      </c>
      <c r="G1389" s="484" t="s">
        <v>14172</v>
      </c>
      <c r="H1389" s="485">
        <v>6.95</v>
      </c>
      <c r="I1389" s="484" t="s">
        <v>14173</v>
      </c>
      <c r="J1389" s="485">
        <v>15.15</v>
      </c>
    </row>
    <row r="1390" spans="1:10" ht="15" thickBot="1">
      <c r="A1390" s="484"/>
      <c r="B1390" s="484"/>
      <c r="C1390" s="484"/>
      <c r="D1390" s="484"/>
      <c r="E1390" s="484" t="s">
        <v>14174</v>
      </c>
      <c r="F1390" s="485">
        <v>5.52</v>
      </c>
      <c r="G1390" s="484"/>
      <c r="H1390" s="639" t="s">
        <v>14175</v>
      </c>
      <c r="I1390" s="639"/>
      <c r="J1390" s="485">
        <v>25.45</v>
      </c>
    </row>
    <row r="1391" spans="1:10" ht="0.95" customHeight="1" thickTop="1">
      <c r="A1391" s="486"/>
      <c r="B1391" s="486"/>
      <c r="C1391" s="486"/>
      <c r="D1391" s="486"/>
      <c r="E1391" s="486"/>
      <c r="F1391" s="486"/>
      <c r="G1391" s="486"/>
      <c r="H1391" s="486"/>
      <c r="I1391" s="486"/>
      <c r="J1391" s="486"/>
    </row>
    <row r="1392" spans="1:10" ht="18" customHeight="1">
      <c r="A1392" s="471"/>
      <c r="B1392" s="472" t="s">
        <v>14153</v>
      </c>
      <c r="C1392" s="471" t="s">
        <v>14154</v>
      </c>
      <c r="D1392" s="471" t="s">
        <v>14155</v>
      </c>
      <c r="E1392" s="640" t="s">
        <v>14156</v>
      </c>
      <c r="F1392" s="640"/>
      <c r="G1392" s="473" t="s">
        <v>14157</v>
      </c>
      <c r="H1392" s="472" t="s">
        <v>14158</v>
      </c>
      <c r="I1392" s="472" t="s">
        <v>14159</v>
      </c>
      <c r="J1392" s="472" t="s">
        <v>14160</v>
      </c>
    </row>
    <row r="1393" spans="1:10" ht="24" customHeight="1">
      <c r="A1393" s="474" t="s">
        <v>14161</v>
      </c>
      <c r="B1393" s="475" t="s">
        <v>14459</v>
      </c>
      <c r="C1393" s="474" t="s">
        <v>3565</v>
      </c>
      <c r="D1393" s="474" t="s">
        <v>3325</v>
      </c>
      <c r="E1393" s="642" t="s">
        <v>14167</v>
      </c>
      <c r="F1393" s="642"/>
      <c r="G1393" s="476" t="s">
        <v>463</v>
      </c>
      <c r="H1393" s="477">
        <v>1</v>
      </c>
      <c r="I1393" s="478">
        <v>18.63</v>
      </c>
      <c r="J1393" s="478">
        <v>18.63</v>
      </c>
    </row>
    <row r="1394" spans="1:10" ht="24" customHeight="1">
      <c r="A1394" s="479" t="s">
        <v>14165</v>
      </c>
      <c r="B1394" s="480" t="s">
        <v>14659</v>
      </c>
      <c r="C1394" s="479" t="s">
        <v>3565</v>
      </c>
      <c r="D1394" s="479" t="s">
        <v>3427</v>
      </c>
      <c r="E1394" s="641" t="s">
        <v>14167</v>
      </c>
      <c r="F1394" s="641"/>
      <c r="G1394" s="481" t="s">
        <v>463</v>
      </c>
      <c r="H1394" s="482">
        <v>1</v>
      </c>
      <c r="I1394" s="483">
        <v>0.12</v>
      </c>
      <c r="J1394" s="483">
        <v>0.12</v>
      </c>
    </row>
    <row r="1395" spans="1:10" ht="24" customHeight="1">
      <c r="A1395" s="487" t="s">
        <v>14180</v>
      </c>
      <c r="B1395" s="488" t="s">
        <v>14589</v>
      </c>
      <c r="C1395" s="487" t="s">
        <v>3565</v>
      </c>
      <c r="D1395" s="487" t="s">
        <v>4444</v>
      </c>
      <c r="E1395" s="638" t="s">
        <v>14572</v>
      </c>
      <c r="F1395" s="638"/>
      <c r="G1395" s="489" t="s">
        <v>463</v>
      </c>
      <c r="H1395" s="490">
        <v>1</v>
      </c>
      <c r="I1395" s="491">
        <v>1.52</v>
      </c>
      <c r="J1395" s="491">
        <v>1.52</v>
      </c>
    </row>
    <row r="1396" spans="1:10" ht="24" customHeight="1">
      <c r="A1396" s="487" t="s">
        <v>14180</v>
      </c>
      <c r="B1396" s="488" t="s">
        <v>14660</v>
      </c>
      <c r="C1396" s="487" t="s">
        <v>3565</v>
      </c>
      <c r="D1396" s="487" t="s">
        <v>5081</v>
      </c>
      <c r="E1396" s="638" t="s">
        <v>14568</v>
      </c>
      <c r="F1396" s="638"/>
      <c r="G1396" s="489" t="s">
        <v>463</v>
      </c>
      <c r="H1396" s="490">
        <v>1</v>
      </c>
      <c r="I1396" s="491">
        <v>13.73</v>
      </c>
      <c r="J1396" s="491">
        <v>13.73</v>
      </c>
    </row>
    <row r="1397" spans="1:10" ht="24" customHeight="1">
      <c r="A1397" s="487" t="s">
        <v>14180</v>
      </c>
      <c r="B1397" s="488" t="s">
        <v>14608</v>
      </c>
      <c r="C1397" s="487" t="s">
        <v>3565</v>
      </c>
      <c r="D1397" s="487" t="s">
        <v>8730</v>
      </c>
      <c r="E1397" s="638" t="s">
        <v>14570</v>
      </c>
      <c r="F1397" s="638"/>
      <c r="G1397" s="489" t="s">
        <v>463</v>
      </c>
      <c r="H1397" s="490">
        <v>1</v>
      </c>
      <c r="I1397" s="491">
        <v>1.26</v>
      </c>
      <c r="J1397" s="491">
        <v>1.26</v>
      </c>
    </row>
    <row r="1398" spans="1:10" ht="24" customHeight="1">
      <c r="A1398" s="487" t="s">
        <v>14180</v>
      </c>
      <c r="B1398" s="488" t="s">
        <v>14571</v>
      </c>
      <c r="C1398" s="487" t="s">
        <v>3565</v>
      </c>
      <c r="D1398" s="487" t="s">
        <v>5966</v>
      </c>
      <c r="E1398" s="638" t="s">
        <v>14572</v>
      </c>
      <c r="F1398" s="638"/>
      <c r="G1398" s="489" t="s">
        <v>463</v>
      </c>
      <c r="H1398" s="490">
        <v>1</v>
      </c>
      <c r="I1398" s="491">
        <v>0.81</v>
      </c>
      <c r="J1398" s="491">
        <v>0.81</v>
      </c>
    </row>
    <row r="1399" spans="1:10" ht="24" customHeight="1">
      <c r="A1399" s="487" t="s">
        <v>14180</v>
      </c>
      <c r="B1399" s="488" t="s">
        <v>14609</v>
      </c>
      <c r="C1399" s="487" t="s">
        <v>3565</v>
      </c>
      <c r="D1399" s="487" t="s">
        <v>8677</v>
      </c>
      <c r="E1399" s="638" t="s">
        <v>14570</v>
      </c>
      <c r="F1399" s="638"/>
      <c r="G1399" s="489" t="s">
        <v>463</v>
      </c>
      <c r="H1399" s="490">
        <v>1</v>
      </c>
      <c r="I1399" s="491">
        <v>0.45</v>
      </c>
      <c r="J1399" s="491">
        <v>0.45</v>
      </c>
    </row>
    <row r="1400" spans="1:10" ht="24" customHeight="1">
      <c r="A1400" s="487" t="s">
        <v>14180</v>
      </c>
      <c r="B1400" s="488" t="s">
        <v>14574</v>
      </c>
      <c r="C1400" s="487" t="s">
        <v>3565</v>
      </c>
      <c r="D1400" s="487" t="s">
        <v>7425</v>
      </c>
      <c r="E1400" s="638" t="s">
        <v>14575</v>
      </c>
      <c r="F1400" s="638"/>
      <c r="G1400" s="489" t="s">
        <v>463</v>
      </c>
      <c r="H1400" s="490">
        <v>1</v>
      </c>
      <c r="I1400" s="491">
        <v>0.06</v>
      </c>
      <c r="J1400" s="491">
        <v>0.06</v>
      </c>
    </row>
    <row r="1401" spans="1:10" ht="24" customHeight="1">
      <c r="A1401" s="487" t="s">
        <v>14180</v>
      </c>
      <c r="B1401" s="488" t="s">
        <v>14592</v>
      </c>
      <c r="C1401" s="487" t="s">
        <v>3565</v>
      </c>
      <c r="D1401" s="487" t="s">
        <v>7904</v>
      </c>
      <c r="E1401" s="638" t="s">
        <v>14593</v>
      </c>
      <c r="F1401" s="638"/>
      <c r="G1401" s="489" t="s">
        <v>463</v>
      </c>
      <c r="H1401" s="490">
        <v>1</v>
      </c>
      <c r="I1401" s="491">
        <v>0.68</v>
      </c>
      <c r="J1401" s="491">
        <v>0.68</v>
      </c>
    </row>
    <row r="1402" spans="1:10" ht="25.5">
      <c r="A1402" s="484"/>
      <c r="B1402" s="484"/>
      <c r="C1402" s="484"/>
      <c r="D1402" s="484"/>
      <c r="E1402" s="484" t="s">
        <v>14171</v>
      </c>
      <c r="F1402" s="485">
        <v>7.4945887000000004</v>
      </c>
      <c r="G1402" s="484" t="s">
        <v>14172</v>
      </c>
      <c r="H1402" s="485">
        <v>6.36</v>
      </c>
      <c r="I1402" s="484" t="s">
        <v>14173</v>
      </c>
      <c r="J1402" s="485">
        <v>13.85</v>
      </c>
    </row>
    <row r="1403" spans="1:10" ht="15" thickBot="1">
      <c r="A1403" s="484"/>
      <c r="B1403" s="484"/>
      <c r="C1403" s="484"/>
      <c r="D1403" s="484"/>
      <c r="E1403" s="484" t="s">
        <v>14174</v>
      </c>
      <c r="F1403" s="485">
        <v>5.16</v>
      </c>
      <c r="G1403" s="484"/>
      <c r="H1403" s="639" t="s">
        <v>14175</v>
      </c>
      <c r="I1403" s="639"/>
      <c r="J1403" s="485">
        <v>23.79</v>
      </c>
    </row>
    <row r="1404" spans="1:10" ht="0.95" customHeight="1" thickTop="1">
      <c r="A1404" s="486"/>
      <c r="B1404" s="486"/>
      <c r="C1404" s="486"/>
      <c r="D1404" s="486"/>
      <c r="E1404" s="486"/>
      <c r="F1404" s="486"/>
      <c r="G1404" s="486"/>
      <c r="H1404" s="486"/>
      <c r="I1404" s="486"/>
      <c r="J1404" s="486"/>
    </row>
    <row r="1405" spans="1:10" ht="18" customHeight="1">
      <c r="A1405" s="471"/>
      <c r="B1405" s="472" t="s">
        <v>14153</v>
      </c>
      <c r="C1405" s="471" t="s">
        <v>14154</v>
      </c>
      <c r="D1405" s="471" t="s">
        <v>14155</v>
      </c>
      <c r="E1405" s="640" t="s">
        <v>14156</v>
      </c>
      <c r="F1405" s="640"/>
      <c r="G1405" s="473" t="s">
        <v>14157</v>
      </c>
      <c r="H1405" s="472" t="s">
        <v>14158</v>
      </c>
      <c r="I1405" s="472" t="s">
        <v>14159</v>
      </c>
      <c r="J1405" s="472" t="s">
        <v>14160</v>
      </c>
    </row>
    <row r="1406" spans="1:10" ht="36" customHeight="1">
      <c r="A1406" s="474" t="s">
        <v>14161</v>
      </c>
      <c r="B1406" s="475" t="s">
        <v>14455</v>
      </c>
      <c r="C1406" s="474" t="s">
        <v>3565</v>
      </c>
      <c r="D1406" s="474" t="s">
        <v>410</v>
      </c>
      <c r="E1406" s="642" t="s">
        <v>14446</v>
      </c>
      <c r="F1406" s="642"/>
      <c r="G1406" s="476" t="s">
        <v>324</v>
      </c>
      <c r="H1406" s="477">
        <v>1</v>
      </c>
      <c r="I1406" s="478">
        <v>15.18</v>
      </c>
      <c r="J1406" s="478">
        <v>15.18</v>
      </c>
    </row>
    <row r="1407" spans="1:10" ht="36" customHeight="1">
      <c r="A1407" s="479" t="s">
        <v>14165</v>
      </c>
      <c r="B1407" s="480" t="s">
        <v>14661</v>
      </c>
      <c r="C1407" s="479" t="s">
        <v>3565</v>
      </c>
      <c r="D1407" s="479" t="s">
        <v>807</v>
      </c>
      <c r="E1407" s="641" t="s">
        <v>14446</v>
      </c>
      <c r="F1407" s="641"/>
      <c r="G1407" s="481" t="s">
        <v>463</v>
      </c>
      <c r="H1407" s="482">
        <v>1</v>
      </c>
      <c r="I1407" s="483">
        <v>0.71</v>
      </c>
      <c r="J1407" s="483">
        <v>0.71</v>
      </c>
    </row>
    <row r="1408" spans="1:10" ht="36" customHeight="1">
      <c r="A1408" s="479" t="s">
        <v>14165</v>
      </c>
      <c r="B1408" s="480" t="s">
        <v>14662</v>
      </c>
      <c r="C1408" s="479" t="s">
        <v>3565</v>
      </c>
      <c r="D1408" s="479" t="s">
        <v>808</v>
      </c>
      <c r="E1408" s="641" t="s">
        <v>14446</v>
      </c>
      <c r="F1408" s="641"/>
      <c r="G1408" s="481" t="s">
        <v>463</v>
      </c>
      <c r="H1408" s="482">
        <v>1</v>
      </c>
      <c r="I1408" s="483">
        <v>0.09</v>
      </c>
      <c r="J1408" s="483">
        <v>0.09</v>
      </c>
    </row>
    <row r="1409" spans="1:10" ht="24" customHeight="1">
      <c r="A1409" s="479" t="s">
        <v>14165</v>
      </c>
      <c r="B1409" s="480" t="s">
        <v>14663</v>
      </c>
      <c r="C1409" s="479" t="s">
        <v>3565</v>
      </c>
      <c r="D1409" s="479" t="s">
        <v>3353</v>
      </c>
      <c r="E1409" s="641" t="s">
        <v>14167</v>
      </c>
      <c r="F1409" s="641"/>
      <c r="G1409" s="481" t="s">
        <v>463</v>
      </c>
      <c r="H1409" s="482">
        <v>1</v>
      </c>
      <c r="I1409" s="483">
        <v>14.38</v>
      </c>
      <c r="J1409" s="483">
        <v>14.38</v>
      </c>
    </row>
    <row r="1410" spans="1:10" ht="25.5">
      <c r="A1410" s="484"/>
      <c r="B1410" s="484"/>
      <c r="C1410" s="484"/>
      <c r="D1410" s="484"/>
      <c r="E1410" s="484" t="s">
        <v>14171</v>
      </c>
      <c r="F1410" s="485">
        <v>5.7034631999999998</v>
      </c>
      <c r="G1410" s="484" t="s">
        <v>14172</v>
      </c>
      <c r="H1410" s="485">
        <v>4.84</v>
      </c>
      <c r="I1410" s="484" t="s">
        <v>14173</v>
      </c>
      <c r="J1410" s="485">
        <v>10.54</v>
      </c>
    </row>
    <row r="1411" spans="1:10" ht="15" thickBot="1">
      <c r="A1411" s="484"/>
      <c r="B1411" s="484"/>
      <c r="C1411" s="484"/>
      <c r="D1411" s="484"/>
      <c r="E1411" s="484" t="s">
        <v>14174</v>
      </c>
      <c r="F1411" s="485">
        <v>4.2</v>
      </c>
      <c r="G1411" s="484"/>
      <c r="H1411" s="639" t="s">
        <v>14175</v>
      </c>
      <c r="I1411" s="639"/>
      <c r="J1411" s="485">
        <v>19.38</v>
      </c>
    </row>
    <row r="1412" spans="1:10" ht="0.95" customHeight="1" thickTop="1">
      <c r="A1412" s="486"/>
      <c r="B1412" s="486"/>
      <c r="C1412" s="486"/>
      <c r="D1412" s="486"/>
      <c r="E1412" s="486"/>
      <c r="F1412" s="486"/>
      <c r="G1412" s="486"/>
      <c r="H1412" s="486"/>
      <c r="I1412" s="486"/>
      <c r="J1412" s="486"/>
    </row>
    <row r="1413" spans="1:10" ht="18" customHeight="1">
      <c r="A1413" s="471"/>
      <c r="B1413" s="472" t="s">
        <v>14153</v>
      </c>
      <c r="C1413" s="471" t="s">
        <v>14154</v>
      </c>
      <c r="D1413" s="471" t="s">
        <v>14155</v>
      </c>
      <c r="E1413" s="640" t="s">
        <v>14156</v>
      </c>
      <c r="F1413" s="640"/>
      <c r="G1413" s="473" t="s">
        <v>14157</v>
      </c>
      <c r="H1413" s="472" t="s">
        <v>14158</v>
      </c>
      <c r="I1413" s="472" t="s">
        <v>14159</v>
      </c>
      <c r="J1413" s="472" t="s">
        <v>14160</v>
      </c>
    </row>
    <row r="1414" spans="1:10" ht="36" customHeight="1">
      <c r="A1414" s="474" t="s">
        <v>14161</v>
      </c>
      <c r="B1414" s="475" t="s">
        <v>14453</v>
      </c>
      <c r="C1414" s="474" t="s">
        <v>3565</v>
      </c>
      <c r="D1414" s="474" t="s">
        <v>272</v>
      </c>
      <c r="E1414" s="642" t="s">
        <v>14446</v>
      </c>
      <c r="F1414" s="642"/>
      <c r="G1414" s="476" t="s">
        <v>185</v>
      </c>
      <c r="H1414" s="477">
        <v>1</v>
      </c>
      <c r="I1414" s="478">
        <v>22.83</v>
      </c>
      <c r="J1414" s="478">
        <v>22.83</v>
      </c>
    </row>
    <row r="1415" spans="1:10" ht="36" customHeight="1">
      <c r="A1415" s="479" t="s">
        <v>14165</v>
      </c>
      <c r="B1415" s="480" t="s">
        <v>14661</v>
      </c>
      <c r="C1415" s="479" t="s">
        <v>3565</v>
      </c>
      <c r="D1415" s="479" t="s">
        <v>807</v>
      </c>
      <c r="E1415" s="641" t="s">
        <v>14446</v>
      </c>
      <c r="F1415" s="641"/>
      <c r="G1415" s="481" t="s">
        <v>463</v>
      </c>
      <c r="H1415" s="482">
        <v>1</v>
      </c>
      <c r="I1415" s="483">
        <v>0.71</v>
      </c>
      <c r="J1415" s="483">
        <v>0.71</v>
      </c>
    </row>
    <row r="1416" spans="1:10" ht="36" customHeight="1">
      <c r="A1416" s="479" t="s">
        <v>14165</v>
      </c>
      <c r="B1416" s="480" t="s">
        <v>14664</v>
      </c>
      <c r="C1416" s="479" t="s">
        <v>3565</v>
      </c>
      <c r="D1416" s="479" t="s">
        <v>810</v>
      </c>
      <c r="E1416" s="641" t="s">
        <v>14446</v>
      </c>
      <c r="F1416" s="641"/>
      <c r="G1416" s="481" t="s">
        <v>463</v>
      </c>
      <c r="H1416" s="482">
        <v>1</v>
      </c>
      <c r="I1416" s="483">
        <v>6.75</v>
      </c>
      <c r="J1416" s="483">
        <v>6.75</v>
      </c>
    </row>
    <row r="1417" spans="1:10" ht="36" customHeight="1">
      <c r="A1417" s="479" t="s">
        <v>14165</v>
      </c>
      <c r="B1417" s="480" t="s">
        <v>14662</v>
      </c>
      <c r="C1417" s="479" t="s">
        <v>3565</v>
      </c>
      <c r="D1417" s="479" t="s">
        <v>808</v>
      </c>
      <c r="E1417" s="641" t="s">
        <v>14446</v>
      </c>
      <c r="F1417" s="641"/>
      <c r="G1417" s="481" t="s">
        <v>463</v>
      </c>
      <c r="H1417" s="482">
        <v>1</v>
      </c>
      <c r="I1417" s="483">
        <v>0.09</v>
      </c>
      <c r="J1417" s="483">
        <v>0.09</v>
      </c>
    </row>
    <row r="1418" spans="1:10" ht="36" customHeight="1">
      <c r="A1418" s="479" t="s">
        <v>14165</v>
      </c>
      <c r="B1418" s="480" t="s">
        <v>14665</v>
      </c>
      <c r="C1418" s="479" t="s">
        <v>3565</v>
      </c>
      <c r="D1418" s="479" t="s">
        <v>809</v>
      </c>
      <c r="E1418" s="641" t="s">
        <v>14446</v>
      </c>
      <c r="F1418" s="641"/>
      <c r="G1418" s="481" t="s">
        <v>463</v>
      </c>
      <c r="H1418" s="482">
        <v>1</v>
      </c>
      <c r="I1418" s="483">
        <v>0.9</v>
      </c>
      <c r="J1418" s="483">
        <v>0.9</v>
      </c>
    </row>
    <row r="1419" spans="1:10" ht="24" customHeight="1">
      <c r="A1419" s="479" t="s">
        <v>14165</v>
      </c>
      <c r="B1419" s="480" t="s">
        <v>14663</v>
      </c>
      <c r="C1419" s="479" t="s">
        <v>3565</v>
      </c>
      <c r="D1419" s="479" t="s">
        <v>3353</v>
      </c>
      <c r="E1419" s="641" t="s">
        <v>14167</v>
      </c>
      <c r="F1419" s="641"/>
      <c r="G1419" s="481" t="s">
        <v>463</v>
      </c>
      <c r="H1419" s="482">
        <v>1</v>
      </c>
      <c r="I1419" s="483">
        <v>14.38</v>
      </c>
      <c r="J1419" s="483">
        <v>14.38</v>
      </c>
    </row>
    <row r="1420" spans="1:10" ht="25.5">
      <c r="A1420" s="484"/>
      <c r="B1420" s="484"/>
      <c r="C1420" s="484"/>
      <c r="D1420" s="484"/>
      <c r="E1420" s="484" t="s">
        <v>14171</v>
      </c>
      <c r="F1420" s="485">
        <v>5.7034631999999998</v>
      </c>
      <c r="G1420" s="484" t="s">
        <v>14172</v>
      </c>
      <c r="H1420" s="485">
        <v>4.84</v>
      </c>
      <c r="I1420" s="484" t="s">
        <v>14173</v>
      </c>
      <c r="J1420" s="485">
        <v>10.54</v>
      </c>
    </row>
    <row r="1421" spans="1:10" ht="15" thickBot="1">
      <c r="A1421" s="484"/>
      <c r="B1421" s="484"/>
      <c r="C1421" s="484"/>
      <c r="D1421" s="484"/>
      <c r="E1421" s="484" t="s">
        <v>14174</v>
      </c>
      <c r="F1421" s="485">
        <v>6.32</v>
      </c>
      <c r="G1421" s="484"/>
      <c r="H1421" s="639" t="s">
        <v>14175</v>
      </c>
      <c r="I1421" s="639"/>
      <c r="J1421" s="485">
        <v>29.15</v>
      </c>
    </row>
    <row r="1422" spans="1:10" ht="0.95" customHeight="1" thickTop="1">
      <c r="A1422" s="486"/>
      <c r="B1422" s="486"/>
      <c r="C1422" s="486"/>
      <c r="D1422" s="486"/>
      <c r="E1422" s="486"/>
      <c r="F1422" s="486"/>
      <c r="G1422" s="486"/>
      <c r="H1422" s="486"/>
      <c r="I1422" s="486"/>
      <c r="J1422" s="486"/>
    </row>
    <row r="1423" spans="1:10" ht="18" customHeight="1">
      <c r="A1423" s="471"/>
      <c r="B1423" s="472" t="s">
        <v>14153</v>
      </c>
      <c r="C1423" s="471" t="s">
        <v>14154</v>
      </c>
      <c r="D1423" s="471" t="s">
        <v>14155</v>
      </c>
      <c r="E1423" s="640" t="s">
        <v>14156</v>
      </c>
      <c r="F1423" s="640"/>
      <c r="G1423" s="473" t="s">
        <v>14157</v>
      </c>
      <c r="H1423" s="472" t="s">
        <v>14158</v>
      </c>
      <c r="I1423" s="472" t="s">
        <v>14159</v>
      </c>
      <c r="J1423" s="472" t="s">
        <v>14160</v>
      </c>
    </row>
    <row r="1424" spans="1:10" ht="36" customHeight="1">
      <c r="A1424" s="474" t="s">
        <v>14161</v>
      </c>
      <c r="B1424" s="475" t="s">
        <v>14661</v>
      </c>
      <c r="C1424" s="474" t="s">
        <v>3565</v>
      </c>
      <c r="D1424" s="474" t="s">
        <v>807</v>
      </c>
      <c r="E1424" s="642" t="s">
        <v>14446</v>
      </c>
      <c r="F1424" s="642"/>
      <c r="G1424" s="476" t="s">
        <v>463</v>
      </c>
      <c r="H1424" s="477">
        <v>1</v>
      </c>
      <c r="I1424" s="478">
        <v>0.71</v>
      </c>
      <c r="J1424" s="478">
        <v>0.71</v>
      </c>
    </row>
    <row r="1425" spans="1:10" ht="24" customHeight="1">
      <c r="A1425" s="487" t="s">
        <v>14180</v>
      </c>
      <c r="B1425" s="488" t="s">
        <v>14666</v>
      </c>
      <c r="C1425" s="487" t="s">
        <v>3565</v>
      </c>
      <c r="D1425" s="487" t="s">
        <v>5201</v>
      </c>
      <c r="E1425" s="638" t="s">
        <v>14570</v>
      </c>
      <c r="F1425" s="638"/>
      <c r="G1425" s="489" t="s">
        <v>53</v>
      </c>
      <c r="H1425" s="490">
        <v>5.3300000000000001E-5</v>
      </c>
      <c r="I1425" s="491">
        <v>13506.52</v>
      </c>
      <c r="J1425" s="491">
        <v>0.71</v>
      </c>
    </row>
    <row r="1426" spans="1:10" ht="25.5">
      <c r="A1426" s="484"/>
      <c r="B1426" s="484"/>
      <c r="C1426" s="484"/>
      <c r="D1426" s="484"/>
      <c r="E1426" s="484" t="s">
        <v>14171</v>
      </c>
      <c r="F1426" s="485">
        <v>0</v>
      </c>
      <c r="G1426" s="484" t="s">
        <v>14172</v>
      </c>
      <c r="H1426" s="485">
        <v>0</v>
      </c>
      <c r="I1426" s="484" t="s">
        <v>14173</v>
      </c>
      <c r="J1426" s="485">
        <v>0</v>
      </c>
    </row>
    <row r="1427" spans="1:10" ht="15" thickBot="1">
      <c r="A1427" s="484"/>
      <c r="B1427" s="484"/>
      <c r="C1427" s="484"/>
      <c r="D1427" s="484"/>
      <c r="E1427" s="484" t="s">
        <v>14174</v>
      </c>
      <c r="F1427" s="485">
        <v>0.19</v>
      </c>
      <c r="G1427" s="484"/>
      <c r="H1427" s="639" t="s">
        <v>14175</v>
      </c>
      <c r="I1427" s="639"/>
      <c r="J1427" s="485">
        <v>0.9</v>
      </c>
    </row>
    <row r="1428" spans="1:10" ht="0.95" customHeight="1" thickTop="1">
      <c r="A1428" s="486"/>
      <c r="B1428" s="486"/>
      <c r="C1428" s="486"/>
      <c r="D1428" s="486"/>
      <c r="E1428" s="486"/>
      <c r="F1428" s="486"/>
      <c r="G1428" s="486"/>
      <c r="H1428" s="486"/>
      <c r="I1428" s="486"/>
      <c r="J1428" s="486"/>
    </row>
    <row r="1429" spans="1:10" ht="18" customHeight="1">
      <c r="A1429" s="471"/>
      <c r="B1429" s="472" t="s">
        <v>14153</v>
      </c>
      <c r="C1429" s="471" t="s">
        <v>14154</v>
      </c>
      <c r="D1429" s="471" t="s">
        <v>14155</v>
      </c>
      <c r="E1429" s="640" t="s">
        <v>14156</v>
      </c>
      <c r="F1429" s="640"/>
      <c r="G1429" s="473" t="s">
        <v>14157</v>
      </c>
      <c r="H1429" s="472" t="s">
        <v>14158</v>
      </c>
      <c r="I1429" s="472" t="s">
        <v>14159</v>
      </c>
      <c r="J1429" s="472" t="s">
        <v>14160</v>
      </c>
    </row>
    <row r="1430" spans="1:10" ht="36" customHeight="1">
      <c r="A1430" s="474" t="s">
        <v>14161</v>
      </c>
      <c r="B1430" s="475" t="s">
        <v>14662</v>
      </c>
      <c r="C1430" s="474" t="s">
        <v>3565</v>
      </c>
      <c r="D1430" s="474" t="s">
        <v>808</v>
      </c>
      <c r="E1430" s="642" t="s">
        <v>14446</v>
      </c>
      <c r="F1430" s="642"/>
      <c r="G1430" s="476" t="s">
        <v>463</v>
      </c>
      <c r="H1430" s="477">
        <v>1</v>
      </c>
      <c r="I1430" s="478">
        <v>0.09</v>
      </c>
      <c r="J1430" s="478">
        <v>0.09</v>
      </c>
    </row>
    <row r="1431" spans="1:10" ht="24" customHeight="1">
      <c r="A1431" s="487" t="s">
        <v>14180</v>
      </c>
      <c r="B1431" s="488" t="s">
        <v>14666</v>
      </c>
      <c r="C1431" s="487" t="s">
        <v>3565</v>
      </c>
      <c r="D1431" s="487" t="s">
        <v>5201</v>
      </c>
      <c r="E1431" s="638" t="s">
        <v>14570</v>
      </c>
      <c r="F1431" s="638"/>
      <c r="G1431" s="489" t="s">
        <v>53</v>
      </c>
      <c r="H1431" s="490">
        <v>7.4000000000000003E-6</v>
      </c>
      <c r="I1431" s="491">
        <v>13506.52</v>
      </c>
      <c r="J1431" s="491">
        <v>0.09</v>
      </c>
    </row>
    <row r="1432" spans="1:10" ht="25.5">
      <c r="A1432" s="484"/>
      <c r="B1432" s="484"/>
      <c r="C1432" s="484"/>
      <c r="D1432" s="484"/>
      <c r="E1432" s="484" t="s">
        <v>14171</v>
      </c>
      <c r="F1432" s="485">
        <v>0</v>
      </c>
      <c r="G1432" s="484" t="s">
        <v>14172</v>
      </c>
      <c r="H1432" s="485">
        <v>0</v>
      </c>
      <c r="I1432" s="484" t="s">
        <v>14173</v>
      </c>
      <c r="J1432" s="485">
        <v>0</v>
      </c>
    </row>
    <row r="1433" spans="1:10" ht="15" thickBot="1">
      <c r="A1433" s="484"/>
      <c r="B1433" s="484"/>
      <c r="C1433" s="484"/>
      <c r="D1433" s="484"/>
      <c r="E1433" s="484" t="s">
        <v>14174</v>
      </c>
      <c r="F1433" s="485">
        <v>0.02</v>
      </c>
      <c r="G1433" s="484"/>
      <c r="H1433" s="639" t="s">
        <v>14175</v>
      </c>
      <c r="I1433" s="639"/>
      <c r="J1433" s="485">
        <v>0.11</v>
      </c>
    </row>
    <row r="1434" spans="1:10" ht="0.95" customHeight="1" thickTop="1">
      <c r="A1434" s="486"/>
      <c r="B1434" s="486"/>
      <c r="C1434" s="486"/>
      <c r="D1434" s="486"/>
      <c r="E1434" s="486"/>
      <c r="F1434" s="486"/>
      <c r="G1434" s="486"/>
      <c r="H1434" s="486"/>
      <c r="I1434" s="486"/>
      <c r="J1434" s="486"/>
    </row>
    <row r="1435" spans="1:10" ht="18" customHeight="1">
      <c r="A1435" s="471"/>
      <c r="B1435" s="472" t="s">
        <v>14153</v>
      </c>
      <c r="C1435" s="471" t="s">
        <v>14154</v>
      </c>
      <c r="D1435" s="471" t="s">
        <v>14155</v>
      </c>
      <c r="E1435" s="640" t="s">
        <v>14156</v>
      </c>
      <c r="F1435" s="640"/>
      <c r="G1435" s="473" t="s">
        <v>14157</v>
      </c>
      <c r="H1435" s="472" t="s">
        <v>14158</v>
      </c>
      <c r="I1435" s="472" t="s">
        <v>14159</v>
      </c>
      <c r="J1435" s="472" t="s">
        <v>14160</v>
      </c>
    </row>
    <row r="1436" spans="1:10" ht="36" customHeight="1">
      <c r="A1436" s="474" t="s">
        <v>14161</v>
      </c>
      <c r="B1436" s="475" t="s">
        <v>14665</v>
      </c>
      <c r="C1436" s="474" t="s">
        <v>3565</v>
      </c>
      <c r="D1436" s="474" t="s">
        <v>809</v>
      </c>
      <c r="E1436" s="642" t="s">
        <v>14446</v>
      </c>
      <c r="F1436" s="642"/>
      <c r="G1436" s="476" t="s">
        <v>463</v>
      </c>
      <c r="H1436" s="477">
        <v>1</v>
      </c>
      <c r="I1436" s="478">
        <v>0.9</v>
      </c>
      <c r="J1436" s="478">
        <v>0.9</v>
      </c>
    </row>
    <row r="1437" spans="1:10" ht="24" customHeight="1">
      <c r="A1437" s="487" t="s">
        <v>14180</v>
      </c>
      <c r="B1437" s="488" t="s">
        <v>14666</v>
      </c>
      <c r="C1437" s="487" t="s">
        <v>3565</v>
      </c>
      <c r="D1437" s="487" t="s">
        <v>5201</v>
      </c>
      <c r="E1437" s="638" t="s">
        <v>14570</v>
      </c>
      <c r="F1437" s="638"/>
      <c r="G1437" s="489" t="s">
        <v>53</v>
      </c>
      <c r="H1437" s="490">
        <v>6.6699999999999995E-5</v>
      </c>
      <c r="I1437" s="491">
        <v>13506.52</v>
      </c>
      <c r="J1437" s="491">
        <v>0.9</v>
      </c>
    </row>
    <row r="1438" spans="1:10" ht="25.5">
      <c r="A1438" s="484"/>
      <c r="B1438" s="484"/>
      <c r="C1438" s="484"/>
      <c r="D1438" s="484"/>
      <c r="E1438" s="484" t="s">
        <v>14171</v>
      </c>
      <c r="F1438" s="485">
        <v>0</v>
      </c>
      <c r="G1438" s="484" t="s">
        <v>14172</v>
      </c>
      <c r="H1438" s="485">
        <v>0</v>
      </c>
      <c r="I1438" s="484" t="s">
        <v>14173</v>
      </c>
      <c r="J1438" s="485">
        <v>0</v>
      </c>
    </row>
    <row r="1439" spans="1:10" ht="15" thickBot="1">
      <c r="A1439" s="484"/>
      <c r="B1439" s="484"/>
      <c r="C1439" s="484"/>
      <c r="D1439" s="484"/>
      <c r="E1439" s="484" t="s">
        <v>14174</v>
      </c>
      <c r="F1439" s="485">
        <v>0.24</v>
      </c>
      <c r="G1439" s="484"/>
      <c r="H1439" s="639" t="s">
        <v>14175</v>
      </c>
      <c r="I1439" s="639"/>
      <c r="J1439" s="485">
        <v>1.1399999999999999</v>
      </c>
    </row>
    <row r="1440" spans="1:10" ht="0.95" customHeight="1" thickTop="1">
      <c r="A1440" s="486"/>
      <c r="B1440" s="486"/>
      <c r="C1440" s="486"/>
      <c r="D1440" s="486"/>
      <c r="E1440" s="486"/>
      <c r="F1440" s="486"/>
      <c r="G1440" s="486"/>
      <c r="H1440" s="486"/>
      <c r="I1440" s="486"/>
      <c r="J1440" s="486"/>
    </row>
    <row r="1441" spans="1:10" ht="18" customHeight="1">
      <c r="A1441" s="471"/>
      <c r="B1441" s="472" t="s">
        <v>14153</v>
      </c>
      <c r="C1441" s="471" t="s">
        <v>14154</v>
      </c>
      <c r="D1441" s="471" t="s">
        <v>14155</v>
      </c>
      <c r="E1441" s="640" t="s">
        <v>14156</v>
      </c>
      <c r="F1441" s="640"/>
      <c r="G1441" s="473" t="s">
        <v>14157</v>
      </c>
      <c r="H1441" s="472" t="s">
        <v>14158</v>
      </c>
      <c r="I1441" s="472" t="s">
        <v>14159</v>
      </c>
      <c r="J1441" s="472" t="s">
        <v>14160</v>
      </c>
    </row>
    <row r="1442" spans="1:10" ht="36" customHeight="1">
      <c r="A1442" s="474" t="s">
        <v>14161</v>
      </c>
      <c r="B1442" s="475" t="s">
        <v>14664</v>
      </c>
      <c r="C1442" s="474" t="s">
        <v>3565</v>
      </c>
      <c r="D1442" s="474" t="s">
        <v>810</v>
      </c>
      <c r="E1442" s="642" t="s">
        <v>14446</v>
      </c>
      <c r="F1442" s="642"/>
      <c r="G1442" s="476" t="s">
        <v>463</v>
      </c>
      <c r="H1442" s="477">
        <v>1</v>
      </c>
      <c r="I1442" s="478">
        <v>6.75</v>
      </c>
      <c r="J1442" s="478">
        <v>6.75</v>
      </c>
    </row>
    <row r="1443" spans="1:10" ht="24" customHeight="1">
      <c r="A1443" s="487" t="s">
        <v>14180</v>
      </c>
      <c r="B1443" s="488" t="s">
        <v>14667</v>
      </c>
      <c r="C1443" s="487" t="s">
        <v>3565</v>
      </c>
      <c r="D1443" s="487" t="s">
        <v>6104</v>
      </c>
      <c r="E1443" s="638" t="s">
        <v>14182</v>
      </c>
      <c r="F1443" s="638"/>
      <c r="G1443" s="489" t="s">
        <v>3202</v>
      </c>
      <c r="H1443" s="490">
        <v>1.03</v>
      </c>
      <c r="I1443" s="491">
        <v>6.56</v>
      </c>
      <c r="J1443" s="491">
        <v>6.75</v>
      </c>
    </row>
    <row r="1444" spans="1:10" ht="25.5">
      <c r="A1444" s="484"/>
      <c r="B1444" s="484"/>
      <c r="C1444" s="484"/>
      <c r="D1444" s="484"/>
      <c r="E1444" s="484" t="s">
        <v>14171</v>
      </c>
      <c r="F1444" s="485">
        <v>0</v>
      </c>
      <c r="G1444" s="484" t="s">
        <v>14172</v>
      </c>
      <c r="H1444" s="485">
        <v>0</v>
      </c>
      <c r="I1444" s="484" t="s">
        <v>14173</v>
      </c>
      <c r="J1444" s="485">
        <v>0</v>
      </c>
    </row>
    <row r="1445" spans="1:10" ht="15" thickBot="1">
      <c r="A1445" s="484"/>
      <c r="B1445" s="484"/>
      <c r="C1445" s="484"/>
      <c r="D1445" s="484"/>
      <c r="E1445" s="484" t="s">
        <v>14174</v>
      </c>
      <c r="F1445" s="485">
        <v>1.86</v>
      </c>
      <c r="G1445" s="484"/>
      <c r="H1445" s="639" t="s">
        <v>14175</v>
      </c>
      <c r="I1445" s="639"/>
      <c r="J1445" s="485">
        <v>8.61</v>
      </c>
    </row>
    <row r="1446" spans="1:10" ht="0.95" customHeight="1" thickTop="1">
      <c r="A1446" s="486"/>
      <c r="B1446" s="486"/>
      <c r="C1446" s="486"/>
      <c r="D1446" s="486"/>
      <c r="E1446" s="486"/>
      <c r="F1446" s="486"/>
      <c r="G1446" s="486"/>
      <c r="H1446" s="486"/>
      <c r="I1446" s="486"/>
      <c r="J1446" s="486"/>
    </row>
    <row r="1447" spans="1:10" ht="18" customHeight="1">
      <c r="A1447" s="471"/>
      <c r="B1447" s="472" t="s">
        <v>14153</v>
      </c>
      <c r="C1447" s="471" t="s">
        <v>14154</v>
      </c>
      <c r="D1447" s="471" t="s">
        <v>14155</v>
      </c>
      <c r="E1447" s="640" t="s">
        <v>14156</v>
      </c>
      <c r="F1447" s="640"/>
      <c r="G1447" s="473" t="s">
        <v>14157</v>
      </c>
      <c r="H1447" s="472" t="s">
        <v>14158</v>
      </c>
      <c r="I1447" s="472" t="s">
        <v>14159</v>
      </c>
      <c r="J1447" s="472" t="s">
        <v>14160</v>
      </c>
    </row>
    <row r="1448" spans="1:10" ht="36" customHeight="1">
      <c r="A1448" s="474" t="s">
        <v>14161</v>
      </c>
      <c r="B1448" s="475" t="s">
        <v>14503</v>
      </c>
      <c r="C1448" s="474" t="s">
        <v>3565</v>
      </c>
      <c r="D1448" s="474" t="s">
        <v>13150</v>
      </c>
      <c r="E1448" s="642" t="s">
        <v>14444</v>
      </c>
      <c r="F1448" s="642"/>
      <c r="G1448" s="476" t="s">
        <v>14168</v>
      </c>
      <c r="H1448" s="477">
        <v>1</v>
      </c>
      <c r="I1448" s="478">
        <v>396.56</v>
      </c>
      <c r="J1448" s="478">
        <v>396.56</v>
      </c>
    </row>
    <row r="1449" spans="1:10" ht="48" customHeight="1">
      <c r="A1449" s="479" t="s">
        <v>14165</v>
      </c>
      <c r="B1449" s="480" t="s">
        <v>14612</v>
      </c>
      <c r="C1449" s="479" t="s">
        <v>3565</v>
      </c>
      <c r="D1449" s="479" t="s">
        <v>233</v>
      </c>
      <c r="E1449" s="641" t="s">
        <v>14446</v>
      </c>
      <c r="F1449" s="641"/>
      <c r="G1449" s="481" t="s">
        <v>185</v>
      </c>
      <c r="H1449" s="482">
        <v>0.82589999999999997</v>
      </c>
      <c r="I1449" s="483">
        <v>1.85</v>
      </c>
      <c r="J1449" s="483">
        <v>1.52</v>
      </c>
    </row>
    <row r="1450" spans="1:10" ht="48" customHeight="1">
      <c r="A1450" s="479" t="s">
        <v>14165</v>
      </c>
      <c r="B1450" s="480" t="s">
        <v>14613</v>
      </c>
      <c r="C1450" s="479" t="s">
        <v>3565</v>
      </c>
      <c r="D1450" s="479" t="s">
        <v>370</v>
      </c>
      <c r="E1450" s="641" t="s">
        <v>14446</v>
      </c>
      <c r="F1450" s="641"/>
      <c r="G1450" s="481" t="s">
        <v>324</v>
      </c>
      <c r="H1450" s="482">
        <v>0.77869999999999995</v>
      </c>
      <c r="I1450" s="483">
        <v>0.36</v>
      </c>
      <c r="J1450" s="483">
        <v>0.28000000000000003</v>
      </c>
    </row>
    <row r="1451" spans="1:10" ht="24" customHeight="1">
      <c r="A1451" s="479" t="s">
        <v>14165</v>
      </c>
      <c r="B1451" s="480" t="s">
        <v>14169</v>
      </c>
      <c r="C1451" s="479" t="s">
        <v>3565</v>
      </c>
      <c r="D1451" s="479" t="s">
        <v>3371</v>
      </c>
      <c r="E1451" s="641" t="s">
        <v>14167</v>
      </c>
      <c r="F1451" s="641"/>
      <c r="G1451" s="481" t="s">
        <v>463</v>
      </c>
      <c r="H1451" s="482">
        <v>2.5333000000000001</v>
      </c>
      <c r="I1451" s="483">
        <v>15.16</v>
      </c>
      <c r="J1451" s="483">
        <v>38.4</v>
      </c>
    </row>
    <row r="1452" spans="1:10" ht="24" customHeight="1">
      <c r="A1452" s="479" t="s">
        <v>14165</v>
      </c>
      <c r="B1452" s="480" t="s">
        <v>14614</v>
      </c>
      <c r="C1452" s="479" t="s">
        <v>3565</v>
      </c>
      <c r="D1452" s="479" t="s">
        <v>3381</v>
      </c>
      <c r="E1452" s="641" t="s">
        <v>14167</v>
      </c>
      <c r="F1452" s="641"/>
      <c r="G1452" s="481" t="s">
        <v>463</v>
      </c>
      <c r="H1452" s="482">
        <v>1.6046</v>
      </c>
      <c r="I1452" s="483">
        <v>13.71</v>
      </c>
      <c r="J1452" s="483">
        <v>21.99</v>
      </c>
    </row>
    <row r="1453" spans="1:10" ht="24" customHeight="1">
      <c r="A1453" s="487" t="s">
        <v>14180</v>
      </c>
      <c r="B1453" s="488" t="s">
        <v>14615</v>
      </c>
      <c r="C1453" s="487" t="s">
        <v>3565</v>
      </c>
      <c r="D1453" s="487" t="s">
        <v>4495</v>
      </c>
      <c r="E1453" s="638" t="s">
        <v>14182</v>
      </c>
      <c r="F1453" s="638"/>
      <c r="G1453" s="489" t="s">
        <v>14168</v>
      </c>
      <c r="H1453" s="490">
        <v>0.75580000000000003</v>
      </c>
      <c r="I1453" s="491">
        <v>82</v>
      </c>
      <c r="J1453" s="491">
        <v>61.97</v>
      </c>
    </row>
    <row r="1454" spans="1:10" ht="24" customHeight="1">
      <c r="A1454" s="487" t="s">
        <v>14180</v>
      </c>
      <c r="B1454" s="488" t="s">
        <v>14611</v>
      </c>
      <c r="C1454" s="487" t="s">
        <v>3565</v>
      </c>
      <c r="D1454" s="487" t="s">
        <v>5176</v>
      </c>
      <c r="E1454" s="638" t="s">
        <v>14182</v>
      </c>
      <c r="F1454" s="638"/>
      <c r="G1454" s="489" t="s">
        <v>134</v>
      </c>
      <c r="H1454" s="490">
        <v>322.97770000000003</v>
      </c>
      <c r="I1454" s="491">
        <v>0.69</v>
      </c>
      <c r="J1454" s="491">
        <v>222.85</v>
      </c>
    </row>
    <row r="1455" spans="1:10" ht="24" customHeight="1">
      <c r="A1455" s="487" t="s">
        <v>14180</v>
      </c>
      <c r="B1455" s="488" t="s">
        <v>14668</v>
      </c>
      <c r="C1455" s="487" t="s">
        <v>3565</v>
      </c>
      <c r="D1455" s="487" t="s">
        <v>7047</v>
      </c>
      <c r="E1455" s="638" t="s">
        <v>14182</v>
      </c>
      <c r="F1455" s="638"/>
      <c r="G1455" s="489" t="s">
        <v>14168</v>
      </c>
      <c r="H1455" s="490">
        <v>0.58720000000000006</v>
      </c>
      <c r="I1455" s="491">
        <v>84.4</v>
      </c>
      <c r="J1455" s="491">
        <v>49.55</v>
      </c>
    </row>
    <row r="1456" spans="1:10" ht="25.5">
      <c r="A1456" s="484"/>
      <c r="B1456" s="484"/>
      <c r="C1456" s="484"/>
      <c r="D1456" s="484"/>
      <c r="E1456" s="484" t="s">
        <v>14171</v>
      </c>
      <c r="F1456" s="485">
        <v>22.792207792207794</v>
      </c>
      <c r="G1456" s="484" t="s">
        <v>14172</v>
      </c>
      <c r="H1456" s="485">
        <v>19.329999999999998</v>
      </c>
      <c r="I1456" s="484" t="s">
        <v>14173</v>
      </c>
      <c r="J1456" s="485">
        <v>42.12</v>
      </c>
    </row>
    <row r="1457" spans="1:10" ht="15" thickBot="1">
      <c r="A1457" s="484"/>
      <c r="B1457" s="484"/>
      <c r="C1457" s="484"/>
      <c r="D1457" s="484"/>
      <c r="E1457" s="484" t="s">
        <v>14174</v>
      </c>
      <c r="F1457" s="485">
        <v>109.84</v>
      </c>
      <c r="G1457" s="484"/>
      <c r="H1457" s="639" t="s">
        <v>14175</v>
      </c>
      <c r="I1457" s="639"/>
      <c r="J1457" s="485">
        <v>506.4</v>
      </c>
    </row>
    <row r="1458" spans="1:10" ht="0.95" customHeight="1" thickTop="1">
      <c r="A1458" s="486"/>
      <c r="B1458" s="486"/>
      <c r="C1458" s="486"/>
      <c r="D1458" s="486"/>
      <c r="E1458" s="486"/>
      <c r="F1458" s="486"/>
      <c r="G1458" s="486"/>
      <c r="H1458" s="486"/>
      <c r="I1458" s="486"/>
      <c r="J1458" s="486"/>
    </row>
    <row r="1459" spans="1:10" ht="18" customHeight="1">
      <c r="A1459" s="471"/>
      <c r="B1459" s="472" t="s">
        <v>14153</v>
      </c>
      <c r="C1459" s="471" t="s">
        <v>14154</v>
      </c>
      <c r="D1459" s="471" t="s">
        <v>14155</v>
      </c>
      <c r="E1459" s="640" t="s">
        <v>14156</v>
      </c>
      <c r="F1459" s="640"/>
      <c r="G1459" s="473" t="s">
        <v>14157</v>
      </c>
      <c r="H1459" s="472" t="s">
        <v>14158</v>
      </c>
      <c r="I1459" s="472" t="s">
        <v>14159</v>
      </c>
      <c r="J1459" s="472" t="s">
        <v>14160</v>
      </c>
    </row>
    <row r="1460" spans="1:10" ht="36" customHeight="1">
      <c r="A1460" s="474" t="s">
        <v>14161</v>
      </c>
      <c r="B1460" s="475" t="s">
        <v>14669</v>
      </c>
      <c r="C1460" s="474" t="s">
        <v>3565</v>
      </c>
      <c r="D1460" s="474" t="s">
        <v>13157</v>
      </c>
      <c r="E1460" s="642" t="s">
        <v>14444</v>
      </c>
      <c r="F1460" s="642"/>
      <c r="G1460" s="476" t="s">
        <v>14168</v>
      </c>
      <c r="H1460" s="477">
        <v>1</v>
      </c>
      <c r="I1460" s="478">
        <v>413.25</v>
      </c>
      <c r="J1460" s="478">
        <v>413.25</v>
      </c>
    </row>
    <row r="1461" spans="1:10" ht="48" customHeight="1">
      <c r="A1461" s="479" t="s">
        <v>14165</v>
      </c>
      <c r="B1461" s="480" t="s">
        <v>14643</v>
      </c>
      <c r="C1461" s="479" t="s">
        <v>3565</v>
      </c>
      <c r="D1461" s="479" t="s">
        <v>240</v>
      </c>
      <c r="E1461" s="641" t="s">
        <v>14446</v>
      </c>
      <c r="F1461" s="641"/>
      <c r="G1461" s="481" t="s">
        <v>185</v>
      </c>
      <c r="H1461" s="482">
        <v>0.64339999999999997</v>
      </c>
      <c r="I1461" s="483">
        <v>5.23</v>
      </c>
      <c r="J1461" s="483">
        <v>3.36</v>
      </c>
    </row>
    <row r="1462" spans="1:10" ht="48" customHeight="1">
      <c r="A1462" s="479" t="s">
        <v>14165</v>
      </c>
      <c r="B1462" s="480" t="s">
        <v>14640</v>
      </c>
      <c r="C1462" s="479" t="s">
        <v>3565</v>
      </c>
      <c r="D1462" s="479" t="s">
        <v>378</v>
      </c>
      <c r="E1462" s="641" t="s">
        <v>14446</v>
      </c>
      <c r="F1462" s="641"/>
      <c r="G1462" s="481" t="s">
        <v>324</v>
      </c>
      <c r="H1462" s="482">
        <v>0.60670000000000002</v>
      </c>
      <c r="I1462" s="483">
        <v>1.49</v>
      </c>
      <c r="J1462" s="483">
        <v>0.9</v>
      </c>
    </row>
    <row r="1463" spans="1:10" ht="24" customHeight="1">
      <c r="A1463" s="479" t="s">
        <v>14165</v>
      </c>
      <c r="B1463" s="480" t="s">
        <v>14169</v>
      </c>
      <c r="C1463" s="479" t="s">
        <v>3565</v>
      </c>
      <c r="D1463" s="479" t="s">
        <v>3371</v>
      </c>
      <c r="E1463" s="641" t="s">
        <v>14167</v>
      </c>
      <c r="F1463" s="641"/>
      <c r="G1463" s="481" t="s">
        <v>463</v>
      </c>
      <c r="H1463" s="482">
        <v>1.9792000000000001</v>
      </c>
      <c r="I1463" s="483">
        <v>15.16</v>
      </c>
      <c r="J1463" s="483">
        <v>30</v>
      </c>
    </row>
    <row r="1464" spans="1:10" ht="24" customHeight="1">
      <c r="A1464" s="479" t="s">
        <v>14165</v>
      </c>
      <c r="B1464" s="480" t="s">
        <v>14614</v>
      </c>
      <c r="C1464" s="479" t="s">
        <v>3565</v>
      </c>
      <c r="D1464" s="479" t="s">
        <v>3381</v>
      </c>
      <c r="E1464" s="641" t="s">
        <v>14167</v>
      </c>
      <c r="F1464" s="641"/>
      <c r="G1464" s="481" t="s">
        <v>463</v>
      </c>
      <c r="H1464" s="482">
        <v>1.2501</v>
      </c>
      <c r="I1464" s="483">
        <v>13.71</v>
      </c>
      <c r="J1464" s="483">
        <v>17.13</v>
      </c>
    </row>
    <row r="1465" spans="1:10" ht="24" customHeight="1">
      <c r="A1465" s="487" t="s">
        <v>14180</v>
      </c>
      <c r="B1465" s="488" t="s">
        <v>14615</v>
      </c>
      <c r="C1465" s="487" t="s">
        <v>3565</v>
      </c>
      <c r="D1465" s="487" t="s">
        <v>4495</v>
      </c>
      <c r="E1465" s="638" t="s">
        <v>14182</v>
      </c>
      <c r="F1465" s="638"/>
      <c r="G1465" s="489" t="s">
        <v>14168</v>
      </c>
      <c r="H1465" s="490">
        <v>0.72750000000000004</v>
      </c>
      <c r="I1465" s="491">
        <v>82</v>
      </c>
      <c r="J1465" s="491">
        <v>59.65</v>
      </c>
    </row>
    <row r="1466" spans="1:10" ht="24" customHeight="1">
      <c r="A1466" s="487" t="s">
        <v>14180</v>
      </c>
      <c r="B1466" s="488" t="s">
        <v>14611</v>
      </c>
      <c r="C1466" s="487" t="s">
        <v>3565</v>
      </c>
      <c r="D1466" s="487" t="s">
        <v>5176</v>
      </c>
      <c r="E1466" s="638" t="s">
        <v>14182</v>
      </c>
      <c r="F1466" s="638"/>
      <c r="G1466" s="489" t="s">
        <v>134</v>
      </c>
      <c r="H1466" s="490">
        <v>364.94330000000002</v>
      </c>
      <c r="I1466" s="491">
        <v>0.69</v>
      </c>
      <c r="J1466" s="491">
        <v>251.81</v>
      </c>
    </row>
    <row r="1467" spans="1:10" ht="24" customHeight="1">
      <c r="A1467" s="487" t="s">
        <v>14180</v>
      </c>
      <c r="B1467" s="488" t="s">
        <v>14668</v>
      </c>
      <c r="C1467" s="487" t="s">
        <v>3565</v>
      </c>
      <c r="D1467" s="487" t="s">
        <v>7047</v>
      </c>
      <c r="E1467" s="638" t="s">
        <v>14182</v>
      </c>
      <c r="F1467" s="638"/>
      <c r="G1467" s="489" t="s">
        <v>14168</v>
      </c>
      <c r="H1467" s="490">
        <v>0.59719999999999995</v>
      </c>
      <c r="I1467" s="491">
        <v>84.4</v>
      </c>
      <c r="J1467" s="491">
        <v>50.4</v>
      </c>
    </row>
    <row r="1468" spans="1:10" ht="25.5">
      <c r="A1468" s="484"/>
      <c r="B1468" s="484"/>
      <c r="C1468" s="484"/>
      <c r="D1468" s="484"/>
      <c r="E1468" s="484" t="s">
        <v>14171</v>
      </c>
      <c r="F1468" s="485">
        <v>17.786796536796537</v>
      </c>
      <c r="G1468" s="484" t="s">
        <v>14172</v>
      </c>
      <c r="H1468" s="485">
        <v>15.08</v>
      </c>
      <c r="I1468" s="484" t="s">
        <v>14173</v>
      </c>
      <c r="J1468" s="485">
        <v>32.869999999999997</v>
      </c>
    </row>
    <row r="1469" spans="1:10" ht="15" thickBot="1">
      <c r="A1469" s="484"/>
      <c r="B1469" s="484"/>
      <c r="C1469" s="484"/>
      <c r="D1469" s="484"/>
      <c r="E1469" s="484" t="s">
        <v>14174</v>
      </c>
      <c r="F1469" s="485">
        <v>114.47</v>
      </c>
      <c r="G1469" s="484"/>
      <c r="H1469" s="639" t="s">
        <v>14175</v>
      </c>
      <c r="I1469" s="639"/>
      <c r="J1469" s="485">
        <v>527.72</v>
      </c>
    </row>
    <row r="1470" spans="1:10" ht="0.95" customHeight="1" thickTop="1">
      <c r="A1470" s="486"/>
      <c r="B1470" s="486"/>
      <c r="C1470" s="486"/>
      <c r="D1470" s="486"/>
      <c r="E1470" s="486"/>
      <c r="F1470" s="486"/>
      <c r="G1470" s="486"/>
      <c r="H1470" s="486"/>
      <c r="I1470" s="486"/>
      <c r="J1470" s="486"/>
    </row>
    <row r="1471" spans="1:10" ht="18" customHeight="1">
      <c r="A1471" s="471"/>
      <c r="B1471" s="472" t="s">
        <v>14153</v>
      </c>
      <c r="C1471" s="471" t="s">
        <v>14154</v>
      </c>
      <c r="D1471" s="471" t="s">
        <v>14155</v>
      </c>
      <c r="E1471" s="640" t="s">
        <v>14156</v>
      </c>
      <c r="F1471" s="640"/>
      <c r="G1471" s="473" t="s">
        <v>14157</v>
      </c>
      <c r="H1471" s="472" t="s">
        <v>14158</v>
      </c>
      <c r="I1471" s="472" t="s">
        <v>14159</v>
      </c>
      <c r="J1471" s="472" t="s">
        <v>14160</v>
      </c>
    </row>
    <row r="1472" spans="1:10" ht="36" customHeight="1">
      <c r="A1472" s="474" t="s">
        <v>14161</v>
      </c>
      <c r="B1472" s="475" t="s">
        <v>14670</v>
      </c>
      <c r="C1472" s="474" t="s">
        <v>3565</v>
      </c>
      <c r="D1472" s="474" t="s">
        <v>13158</v>
      </c>
      <c r="E1472" s="642" t="s">
        <v>14444</v>
      </c>
      <c r="F1472" s="642"/>
      <c r="G1472" s="476" t="s">
        <v>14168</v>
      </c>
      <c r="H1472" s="477">
        <v>1</v>
      </c>
      <c r="I1472" s="478">
        <v>429.27</v>
      </c>
      <c r="J1472" s="478">
        <v>429.27</v>
      </c>
    </row>
    <row r="1473" spans="1:10" ht="48" customHeight="1">
      <c r="A1473" s="479" t="s">
        <v>14165</v>
      </c>
      <c r="B1473" s="480" t="s">
        <v>14643</v>
      </c>
      <c r="C1473" s="479" t="s">
        <v>3565</v>
      </c>
      <c r="D1473" s="479" t="s">
        <v>240</v>
      </c>
      <c r="E1473" s="641" t="s">
        <v>14446</v>
      </c>
      <c r="F1473" s="641"/>
      <c r="G1473" s="481" t="s">
        <v>185</v>
      </c>
      <c r="H1473" s="482">
        <v>0.63819999999999999</v>
      </c>
      <c r="I1473" s="483">
        <v>5.23</v>
      </c>
      <c r="J1473" s="483">
        <v>3.33</v>
      </c>
    </row>
    <row r="1474" spans="1:10" ht="48" customHeight="1">
      <c r="A1474" s="479" t="s">
        <v>14165</v>
      </c>
      <c r="B1474" s="480" t="s">
        <v>14640</v>
      </c>
      <c r="C1474" s="479" t="s">
        <v>3565</v>
      </c>
      <c r="D1474" s="479" t="s">
        <v>378</v>
      </c>
      <c r="E1474" s="641" t="s">
        <v>14446</v>
      </c>
      <c r="F1474" s="641"/>
      <c r="G1474" s="481" t="s">
        <v>324</v>
      </c>
      <c r="H1474" s="482">
        <v>0.6018</v>
      </c>
      <c r="I1474" s="483">
        <v>1.49</v>
      </c>
      <c r="J1474" s="483">
        <v>0.89</v>
      </c>
    </row>
    <row r="1475" spans="1:10" ht="24" customHeight="1">
      <c r="A1475" s="479" t="s">
        <v>14165</v>
      </c>
      <c r="B1475" s="480" t="s">
        <v>14169</v>
      </c>
      <c r="C1475" s="479" t="s">
        <v>3565</v>
      </c>
      <c r="D1475" s="479" t="s">
        <v>3371</v>
      </c>
      <c r="E1475" s="641" t="s">
        <v>14167</v>
      </c>
      <c r="F1475" s="641"/>
      <c r="G1475" s="481" t="s">
        <v>463</v>
      </c>
      <c r="H1475" s="482">
        <v>1.9633</v>
      </c>
      <c r="I1475" s="483">
        <v>15.16</v>
      </c>
      <c r="J1475" s="483">
        <v>29.76</v>
      </c>
    </row>
    <row r="1476" spans="1:10" ht="24" customHeight="1">
      <c r="A1476" s="479" t="s">
        <v>14165</v>
      </c>
      <c r="B1476" s="480" t="s">
        <v>14614</v>
      </c>
      <c r="C1476" s="479" t="s">
        <v>3565</v>
      </c>
      <c r="D1476" s="479" t="s">
        <v>3381</v>
      </c>
      <c r="E1476" s="641" t="s">
        <v>14167</v>
      </c>
      <c r="F1476" s="641"/>
      <c r="G1476" s="481" t="s">
        <v>463</v>
      </c>
      <c r="H1476" s="482">
        <v>1.24</v>
      </c>
      <c r="I1476" s="483">
        <v>13.71</v>
      </c>
      <c r="J1476" s="483">
        <v>17</v>
      </c>
    </row>
    <row r="1477" spans="1:10" ht="24" customHeight="1">
      <c r="A1477" s="487" t="s">
        <v>14180</v>
      </c>
      <c r="B1477" s="488" t="s">
        <v>14615</v>
      </c>
      <c r="C1477" s="487" t="s">
        <v>3565</v>
      </c>
      <c r="D1477" s="487" t="s">
        <v>4495</v>
      </c>
      <c r="E1477" s="638" t="s">
        <v>14182</v>
      </c>
      <c r="F1477" s="638"/>
      <c r="G1477" s="489" t="s">
        <v>14168</v>
      </c>
      <c r="H1477" s="490">
        <v>0.71189999999999998</v>
      </c>
      <c r="I1477" s="491">
        <v>82</v>
      </c>
      <c r="J1477" s="491">
        <v>58.37</v>
      </c>
    </row>
    <row r="1478" spans="1:10" ht="24" customHeight="1">
      <c r="A1478" s="487" t="s">
        <v>14180</v>
      </c>
      <c r="B1478" s="488" t="s">
        <v>14611</v>
      </c>
      <c r="C1478" s="487" t="s">
        <v>3565</v>
      </c>
      <c r="D1478" s="487" t="s">
        <v>5176</v>
      </c>
      <c r="E1478" s="638" t="s">
        <v>14182</v>
      </c>
      <c r="F1478" s="638"/>
      <c r="G1478" s="489" t="s">
        <v>134</v>
      </c>
      <c r="H1478" s="490">
        <v>391.16629999999998</v>
      </c>
      <c r="I1478" s="491">
        <v>0.69</v>
      </c>
      <c r="J1478" s="491">
        <v>269.89999999999998</v>
      </c>
    </row>
    <row r="1479" spans="1:10" ht="24" customHeight="1">
      <c r="A1479" s="487" t="s">
        <v>14180</v>
      </c>
      <c r="B1479" s="488" t="s">
        <v>14668</v>
      </c>
      <c r="C1479" s="487" t="s">
        <v>3565</v>
      </c>
      <c r="D1479" s="487" t="s">
        <v>7047</v>
      </c>
      <c r="E1479" s="638" t="s">
        <v>14182</v>
      </c>
      <c r="F1479" s="638"/>
      <c r="G1479" s="489" t="s">
        <v>14168</v>
      </c>
      <c r="H1479" s="490">
        <v>0.5927</v>
      </c>
      <c r="I1479" s="491">
        <v>84.4</v>
      </c>
      <c r="J1479" s="491">
        <v>50.02</v>
      </c>
    </row>
    <row r="1480" spans="1:10" ht="25.5">
      <c r="A1480" s="484"/>
      <c r="B1480" s="484"/>
      <c r="C1480" s="484"/>
      <c r="D1480" s="484"/>
      <c r="E1480" s="484" t="s">
        <v>14171</v>
      </c>
      <c r="F1480" s="485">
        <v>17.640692640692642</v>
      </c>
      <c r="G1480" s="484" t="s">
        <v>14172</v>
      </c>
      <c r="H1480" s="485">
        <v>14.96</v>
      </c>
      <c r="I1480" s="484" t="s">
        <v>14173</v>
      </c>
      <c r="J1480" s="485">
        <v>32.6</v>
      </c>
    </row>
    <row r="1481" spans="1:10" ht="15" thickBot="1">
      <c r="A1481" s="484"/>
      <c r="B1481" s="484"/>
      <c r="C1481" s="484"/>
      <c r="D1481" s="484"/>
      <c r="E1481" s="484" t="s">
        <v>14174</v>
      </c>
      <c r="F1481" s="485">
        <v>118.9</v>
      </c>
      <c r="G1481" s="484"/>
      <c r="H1481" s="639" t="s">
        <v>14175</v>
      </c>
      <c r="I1481" s="639"/>
      <c r="J1481" s="485">
        <v>548.16999999999996</v>
      </c>
    </row>
    <row r="1482" spans="1:10" ht="0.95" customHeight="1" thickTop="1">
      <c r="A1482" s="486"/>
      <c r="B1482" s="486"/>
      <c r="C1482" s="486"/>
      <c r="D1482" s="486"/>
      <c r="E1482" s="486"/>
      <c r="F1482" s="486"/>
      <c r="G1482" s="486"/>
      <c r="H1482" s="486"/>
      <c r="I1482" s="486"/>
      <c r="J1482" s="486"/>
    </row>
    <row r="1483" spans="1:10" ht="18" customHeight="1">
      <c r="A1483" s="471"/>
      <c r="B1483" s="472" t="s">
        <v>14153</v>
      </c>
      <c r="C1483" s="471" t="s">
        <v>14154</v>
      </c>
      <c r="D1483" s="471" t="s">
        <v>14155</v>
      </c>
      <c r="E1483" s="640" t="s">
        <v>14156</v>
      </c>
      <c r="F1483" s="640"/>
      <c r="G1483" s="473" t="s">
        <v>14157</v>
      </c>
      <c r="H1483" s="472" t="s">
        <v>14158</v>
      </c>
      <c r="I1483" s="472" t="s">
        <v>14159</v>
      </c>
      <c r="J1483" s="472" t="s">
        <v>14160</v>
      </c>
    </row>
    <row r="1484" spans="1:10" ht="24" customHeight="1">
      <c r="A1484" s="474" t="s">
        <v>14161</v>
      </c>
      <c r="B1484" s="475" t="s">
        <v>14620</v>
      </c>
      <c r="C1484" s="474" t="s">
        <v>3565</v>
      </c>
      <c r="D1484" s="474" t="s">
        <v>1227</v>
      </c>
      <c r="E1484" s="642" t="s">
        <v>14444</v>
      </c>
      <c r="F1484" s="642"/>
      <c r="G1484" s="476" t="s">
        <v>134</v>
      </c>
      <c r="H1484" s="477">
        <v>1</v>
      </c>
      <c r="I1484" s="478">
        <v>14.26</v>
      </c>
      <c r="J1484" s="478">
        <v>14.26</v>
      </c>
    </row>
    <row r="1485" spans="1:10" ht="24" customHeight="1">
      <c r="A1485" s="479" t="s">
        <v>14165</v>
      </c>
      <c r="B1485" s="480" t="s">
        <v>14600</v>
      </c>
      <c r="C1485" s="479" t="s">
        <v>3565</v>
      </c>
      <c r="D1485" s="479" t="s">
        <v>3304</v>
      </c>
      <c r="E1485" s="641" t="s">
        <v>14167</v>
      </c>
      <c r="F1485" s="641"/>
      <c r="G1485" s="481" t="s">
        <v>463</v>
      </c>
      <c r="H1485" s="482">
        <v>1.3100000000000001E-2</v>
      </c>
      <c r="I1485" s="483">
        <v>15.19</v>
      </c>
      <c r="J1485" s="483">
        <v>0.19</v>
      </c>
    </row>
    <row r="1486" spans="1:10" ht="24" customHeight="1">
      <c r="A1486" s="479" t="s">
        <v>14165</v>
      </c>
      <c r="B1486" s="480" t="s">
        <v>14616</v>
      </c>
      <c r="C1486" s="479" t="s">
        <v>3565</v>
      </c>
      <c r="D1486" s="479" t="s">
        <v>3310</v>
      </c>
      <c r="E1486" s="641" t="s">
        <v>14167</v>
      </c>
      <c r="F1486" s="641"/>
      <c r="G1486" s="481" t="s">
        <v>463</v>
      </c>
      <c r="H1486" s="482">
        <v>9.3299999999999994E-2</v>
      </c>
      <c r="I1486" s="483">
        <v>18.75</v>
      </c>
      <c r="J1486" s="483">
        <v>1.74</v>
      </c>
    </row>
    <row r="1487" spans="1:10" ht="24" customHeight="1">
      <c r="A1487" s="487" t="s">
        <v>14180</v>
      </c>
      <c r="B1487" s="488" t="s">
        <v>14671</v>
      </c>
      <c r="C1487" s="487" t="s">
        <v>3565</v>
      </c>
      <c r="D1487" s="487" t="s">
        <v>8968</v>
      </c>
      <c r="E1487" s="638" t="s">
        <v>14182</v>
      </c>
      <c r="F1487" s="638"/>
      <c r="G1487" s="489" t="s">
        <v>134</v>
      </c>
      <c r="H1487" s="490">
        <v>1.07</v>
      </c>
      <c r="I1487" s="491">
        <v>11.53</v>
      </c>
      <c r="J1487" s="491">
        <v>12.33</v>
      </c>
    </row>
    <row r="1488" spans="1:10" ht="25.5">
      <c r="A1488" s="484"/>
      <c r="B1488" s="484"/>
      <c r="C1488" s="484"/>
      <c r="D1488" s="484"/>
      <c r="E1488" s="484" t="s">
        <v>14171</v>
      </c>
      <c r="F1488" s="485">
        <v>0.76839826839826841</v>
      </c>
      <c r="G1488" s="484" t="s">
        <v>14172</v>
      </c>
      <c r="H1488" s="485">
        <v>0.65</v>
      </c>
      <c r="I1488" s="484" t="s">
        <v>14173</v>
      </c>
      <c r="J1488" s="485">
        <v>1.42</v>
      </c>
    </row>
    <row r="1489" spans="1:10" ht="15" thickBot="1">
      <c r="A1489" s="484"/>
      <c r="B1489" s="484"/>
      <c r="C1489" s="484"/>
      <c r="D1489" s="484"/>
      <c r="E1489" s="484" t="s">
        <v>14174</v>
      </c>
      <c r="F1489" s="485">
        <v>3.95</v>
      </c>
      <c r="G1489" s="484"/>
      <c r="H1489" s="639" t="s">
        <v>14175</v>
      </c>
      <c r="I1489" s="639"/>
      <c r="J1489" s="485">
        <v>18.21</v>
      </c>
    </row>
    <row r="1490" spans="1:10" ht="0.95" customHeight="1" thickTop="1">
      <c r="A1490" s="486"/>
      <c r="B1490" s="486"/>
      <c r="C1490" s="486"/>
      <c r="D1490" s="486"/>
      <c r="E1490" s="486"/>
      <c r="F1490" s="486"/>
      <c r="G1490" s="486"/>
      <c r="H1490" s="486"/>
      <c r="I1490" s="486"/>
      <c r="J1490" s="486"/>
    </row>
    <row r="1491" spans="1:10" ht="18" customHeight="1">
      <c r="A1491" s="471"/>
      <c r="B1491" s="472" t="s">
        <v>14153</v>
      </c>
      <c r="C1491" s="471" t="s">
        <v>14154</v>
      </c>
      <c r="D1491" s="471" t="s">
        <v>14155</v>
      </c>
      <c r="E1491" s="640" t="s">
        <v>14156</v>
      </c>
      <c r="F1491" s="640"/>
      <c r="G1491" s="473" t="s">
        <v>14157</v>
      </c>
      <c r="H1491" s="472" t="s">
        <v>14158</v>
      </c>
      <c r="I1491" s="472" t="s">
        <v>14159</v>
      </c>
      <c r="J1491" s="472" t="s">
        <v>14160</v>
      </c>
    </row>
    <row r="1492" spans="1:10" ht="36" customHeight="1">
      <c r="A1492" s="474" t="s">
        <v>14161</v>
      </c>
      <c r="B1492" s="475" t="s">
        <v>14402</v>
      </c>
      <c r="C1492" s="474" t="s">
        <v>3565</v>
      </c>
      <c r="D1492" s="474" t="s">
        <v>9911</v>
      </c>
      <c r="E1492" s="642" t="s">
        <v>14203</v>
      </c>
      <c r="F1492" s="642"/>
      <c r="G1492" s="476" t="s">
        <v>53</v>
      </c>
      <c r="H1492" s="477">
        <v>1</v>
      </c>
      <c r="I1492" s="478">
        <v>213.07</v>
      </c>
      <c r="J1492" s="478">
        <v>213.07</v>
      </c>
    </row>
    <row r="1493" spans="1:10" ht="24" customHeight="1">
      <c r="A1493" s="479" t="s">
        <v>14165</v>
      </c>
      <c r="B1493" s="480" t="s">
        <v>14169</v>
      </c>
      <c r="C1493" s="479" t="s">
        <v>3565</v>
      </c>
      <c r="D1493" s="479" t="s">
        <v>3371</v>
      </c>
      <c r="E1493" s="641" t="s">
        <v>14167</v>
      </c>
      <c r="F1493" s="641"/>
      <c r="G1493" s="481" t="s">
        <v>463</v>
      </c>
      <c r="H1493" s="482">
        <v>0.15040000000000001</v>
      </c>
      <c r="I1493" s="483">
        <v>15.16</v>
      </c>
      <c r="J1493" s="483">
        <v>2.2799999999999998</v>
      </c>
    </row>
    <row r="1494" spans="1:10" ht="24" customHeight="1">
      <c r="A1494" s="479" t="s">
        <v>14165</v>
      </c>
      <c r="B1494" s="480" t="s">
        <v>14396</v>
      </c>
      <c r="C1494" s="479" t="s">
        <v>3565</v>
      </c>
      <c r="D1494" s="479" t="s">
        <v>3335</v>
      </c>
      <c r="E1494" s="641" t="s">
        <v>14167</v>
      </c>
      <c r="F1494" s="641"/>
      <c r="G1494" s="481" t="s">
        <v>463</v>
      </c>
      <c r="H1494" s="482">
        <v>0.47739999999999999</v>
      </c>
      <c r="I1494" s="483">
        <v>18.79</v>
      </c>
      <c r="J1494" s="483">
        <v>8.9700000000000006</v>
      </c>
    </row>
    <row r="1495" spans="1:10" ht="24" customHeight="1">
      <c r="A1495" s="487" t="s">
        <v>14180</v>
      </c>
      <c r="B1495" s="488" t="s">
        <v>14672</v>
      </c>
      <c r="C1495" s="487" t="s">
        <v>3565</v>
      </c>
      <c r="D1495" s="487" t="s">
        <v>5506</v>
      </c>
      <c r="E1495" s="638" t="s">
        <v>14182</v>
      </c>
      <c r="F1495" s="638"/>
      <c r="G1495" s="489" t="s">
        <v>53</v>
      </c>
      <c r="H1495" s="490">
        <v>1</v>
      </c>
      <c r="I1495" s="491">
        <v>190.45</v>
      </c>
      <c r="J1495" s="491">
        <v>190.45</v>
      </c>
    </row>
    <row r="1496" spans="1:10" ht="24" customHeight="1">
      <c r="A1496" s="487" t="s">
        <v>14180</v>
      </c>
      <c r="B1496" s="488" t="s">
        <v>14398</v>
      </c>
      <c r="C1496" s="487" t="s">
        <v>3565</v>
      </c>
      <c r="D1496" s="487" t="s">
        <v>6798</v>
      </c>
      <c r="E1496" s="638" t="s">
        <v>14182</v>
      </c>
      <c r="F1496" s="638"/>
      <c r="G1496" s="489" t="s">
        <v>134</v>
      </c>
      <c r="H1496" s="490">
        <v>0.2974</v>
      </c>
      <c r="I1496" s="491">
        <v>38.25</v>
      </c>
      <c r="J1496" s="491">
        <v>11.37</v>
      </c>
    </row>
    <row r="1497" spans="1:10" ht="25.5">
      <c r="A1497" s="484"/>
      <c r="B1497" s="484"/>
      <c r="C1497" s="484"/>
      <c r="D1497" s="484"/>
      <c r="E1497" s="484" t="s">
        <v>14171</v>
      </c>
      <c r="F1497" s="485">
        <v>4.4318181818181817</v>
      </c>
      <c r="G1497" s="484" t="s">
        <v>14172</v>
      </c>
      <c r="H1497" s="485">
        <v>3.76</v>
      </c>
      <c r="I1497" s="484" t="s">
        <v>14173</v>
      </c>
      <c r="J1497" s="485">
        <v>8.19</v>
      </c>
    </row>
    <row r="1498" spans="1:10" ht="15" thickBot="1">
      <c r="A1498" s="484"/>
      <c r="B1498" s="484"/>
      <c r="C1498" s="484"/>
      <c r="D1498" s="484"/>
      <c r="E1498" s="484" t="s">
        <v>14174</v>
      </c>
      <c r="F1498" s="485">
        <v>59.02</v>
      </c>
      <c r="G1498" s="484"/>
      <c r="H1498" s="639" t="s">
        <v>14175</v>
      </c>
      <c r="I1498" s="639"/>
      <c r="J1498" s="485">
        <v>272.08999999999997</v>
      </c>
    </row>
    <row r="1499" spans="1:10" ht="0.95" customHeight="1" thickTop="1">
      <c r="A1499" s="486"/>
      <c r="B1499" s="486"/>
      <c r="C1499" s="486"/>
      <c r="D1499" s="486"/>
      <c r="E1499" s="486"/>
      <c r="F1499" s="486"/>
      <c r="G1499" s="486"/>
      <c r="H1499" s="486"/>
      <c r="I1499" s="486"/>
      <c r="J1499" s="486"/>
    </row>
    <row r="1500" spans="1:10" ht="18" customHeight="1">
      <c r="A1500" s="471"/>
      <c r="B1500" s="472" t="s">
        <v>14153</v>
      </c>
      <c r="C1500" s="471" t="s">
        <v>14154</v>
      </c>
      <c r="D1500" s="471" t="s">
        <v>14155</v>
      </c>
      <c r="E1500" s="640" t="s">
        <v>14156</v>
      </c>
      <c r="F1500" s="640"/>
      <c r="G1500" s="473" t="s">
        <v>14157</v>
      </c>
      <c r="H1500" s="472" t="s">
        <v>14158</v>
      </c>
      <c r="I1500" s="472" t="s">
        <v>14159</v>
      </c>
      <c r="J1500" s="472" t="s">
        <v>14160</v>
      </c>
    </row>
    <row r="1501" spans="1:10" ht="24" customHeight="1">
      <c r="A1501" s="474" t="s">
        <v>14161</v>
      </c>
      <c r="B1501" s="475" t="s">
        <v>14601</v>
      </c>
      <c r="C1501" s="474" t="s">
        <v>3565</v>
      </c>
      <c r="D1501" s="474" t="s">
        <v>3406</v>
      </c>
      <c r="E1501" s="642" t="s">
        <v>14167</v>
      </c>
      <c r="F1501" s="642"/>
      <c r="G1501" s="476" t="s">
        <v>463</v>
      </c>
      <c r="H1501" s="477">
        <v>1</v>
      </c>
      <c r="I1501" s="478">
        <v>0.09</v>
      </c>
      <c r="J1501" s="478">
        <v>0.09</v>
      </c>
    </row>
    <row r="1502" spans="1:10" ht="24" customHeight="1">
      <c r="A1502" s="487" t="s">
        <v>14180</v>
      </c>
      <c r="B1502" s="488" t="s">
        <v>14602</v>
      </c>
      <c r="C1502" s="487" t="s">
        <v>3565</v>
      </c>
      <c r="D1502" s="487" t="s">
        <v>13726</v>
      </c>
      <c r="E1502" s="638" t="s">
        <v>14568</v>
      </c>
      <c r="F1502" s="638"/>
      <c r="G1502" s="489" t="s">
        <v>463</v>
      </c>
      <c r="H1502" s="490">
        <v>9.4000000000000004E-3</v>
      </c>
      <c r="I1502" s="491">
        <v>10.199999999999999</v>
      </c>
      <c r="J1502" s="491">
        <v>0.09</v>
      </c>
    </row>
    <row r="1503" spans="1:10" ht="25.5">
      <c r="A1503" s="484"/>
      <c r="B1503" s="484"/>
      <c r="C1503" s="484"/>
      <c r="D1503" s="484"/>
      <c r="E1503" s="484" t="s">
        <v>14171</v>
      </c>
      <c r="F1503" s="485">
        <v>4.8701300000000003E-2</v>
      </c>
      <c r="G1503" s="484" t="s">
        <v>14172</v>
      </c>
      <c r="H1503" s="485">
        <v>0.04</v>
      </c>
      <c r="I1503" s="484" t="s">
        <v>14173</v>
      </c>
      <c r="J1503" s="485">
        <v>0.09</v>
      </c>
    </row>
    <row r="1504" spans="1:10" ht="15" thickBot="1">
      <c r="A1504" s="484"/>
      <c r="B1504" s="484"/>
      <c r="C1504" s="484"/>
      <c r="D1504" s="484"/>
      <c r="E1504" s="484" t="s">
        <v>14174</v>
      </c>
      <c r="F1504" s="485">
        <v>0.02</v>
      </c>
      <c r="G1504" s="484"/>
      <c r="H1504" s="639" t="s">
        <v>14175</v>
      </c>
      <c r="I1504" s="639"/>
      <c r="J1504" s="485">
        <v>0.11</v>
      </c>
    </row>
    <row r="1505" spans="1:10" ht="0.95" customHeight="1" thickTop="1">
      <c r="A1505" s="486"/>
      <c r="B1505" s="486"/>
      <c r="C1505" s="486"/>
      <c r="D1505" s="486"/>
      <c r="E1505" s="486"/>
      <c r="F1505" s="486"/>
      <c r="G1505" s="486"/>
      <c r="H1505" s="486"/>
      <c r="I1505" s="486"/>
      <c r="J1505" s="486"/>
    </row>
    <row r="1506" spans="1:10" ht="18" customHeight="1">
      <c r="A1506" s="471"/>
      <c r="B1506" s="472" t="s">
        <v>14153</v>
      </c>
      <c r="C1506" s="471" t="s">
        <v>14154</v>
      </c>
      <c r="D1506" s="471" t="s">
        <v>14155</v>
      </c>
      <c r="E1506" s="640" t="s">
        <v>14156</v>
      </c>
      <c r="F1506" s="640"/>
      <c r="G1506" s="473" t="s">
        <v>14157</v>
      </c>
      <c r="H1506" s="472" t="s">
        <v>14158</v>
      </c>
      <c r="I1506" s="472" t="s">
        <v>14159</v>
      </c>
      <c r="J1506" s="472" t="s">
        <v>14160</v>
      </c>
    </row>
    <row r="1507" spans="1:10" ht="24" customHeight="1">
      <c r="A1507" s="474" t="s">
        <v>14161</v>
      </c>
      <c r="B1507" s="475" t="s">
        <v>14606</v>
      </c>
      <c r="C1507" s="474" t="s">
        <v>3565</v>
      </c>
      <c r="D1507" s="474" t="s">
        <v>3407</v>
      </c>
      <c r="E1507" s="642" t="s">
        <v>14167</v>
      </c>
      <c r="F1507" s="642"/>
      <c r="G1507" s="476" t="s">
        <v>463</v>
      </c>
      <c r="H1507" s="477">
        <v>1</v>
      </c>
      <c r="I1507" s="478">
        <v>0.12</v>
      </c>
      <c r="J1507" s="478">
        <v>0.12</v>
      </c>
    </row>
    <row r="1508" spans="1:10" ht="24" customHeight="1">
      <c r="A1508" s="487" t="s">
        <v>14180</v>
      </c>
      <c r="B1508" s="488" t="s">
        <v>14607</v>
      </c>
      <c r="C1508" s="487" t="s">
        <v>3565</v>
      </c>
      <c r="D1508" s="487" t="s">
        <v>5077</v>
      </c>
      <c r="E1508" s="638" t="s">
        <v>14568</v>
      </c>
      <c r="F1508" s="638"/>
      <c r="G1508" s="489" t="s">
        <v>463</v>
      </c>
      <c r="H1508" s="490">
        <v>1.2E-2</v>
      </c>
      <c r="I1508" s="491">
        <v>10.81</v>
      </c>
      <c r="J1508" s="491">
        <v>0.12</v>
      </c>
    </row>
    <row r="1509" spans="1:10" ht="25.5">
      <c r="A1509" s="484"/>
      <c r="B1509" s="484"/>
      <c r="C1509" s="484"/>
      <c r="D1509" s="484"/>
      <c r="E1509" s="484" t="s">
        <v>14171</v>
      </c>
      <c r="F1509" s="485">
        <v>6.4935099999999996E-2</v>
      </c>
      <c r="G1509" s="484" t="s">
        <v>14172</v>
      </c>
      <c r="H1509" s="485">
        <v>0.06</v>
      </c>
      <c r="I1509" s="484" t="s">
        <v>14173</v>
      </c>
      <c r="J1509" s="485">
        <v>0.12</v>
      </c>
    </row>
    <row r="1510" spans="1:10" ht="15" thickBot="1">
      <c r="A1510" s="484"/>
      <c r="B1510" s="484"/>
      <c r="C1510" s="484"/>
      <c r="D1510" s="484"/>
      <c r="E1510" s="484" t="s">
        <v>14174</v>
      </c>
      <c r="F1510" s="485">
        <v>0.03</v>
      </c>
      <c r="G1510" s="484"/>
      <c r="H1510" s="639" t="s">
        <v>14175</v>
      </c>
      <c r="I1510" s="639"/>
      <c r="J1510" s="485">
        <v>0.15</v>
      </c>
    </row>
    <row r="1511" spans="1:10" ht="0.95" customHeight="1" thickTop="1">
      <c r="A1511" s="486"/>
      <c r="B1511" s="486"/>
      <c r="C1511" s="486"/>
      <c r="D1511" s="486"/>
      <c r="E1511" s="486"/>
      <c r="F1511" s="486"/>
      <c r="G1511" s="486"/>
      <c r="H1511" s="486"/>
      <c r="I1511" s="486"/>
      <c r="J1511" s="486"/>
    </row>
    <row r="1512" spans="1:10" ht="18" customHeight="1">
      <c r="A1512" s="471"/>
      <c r="B1512" s="472" t="s">
        <v>14153</v>
      </c>
      <c r="C1512" s="471" t="s">
        <v>14154</v>
      </c>
      <c r="D1512" s="471" t="s">
        <v>14155</v>
      </c>
      <c r="E1512" s="640" t="s">
        <v>14156</v>
      </c>
      <c r="F1512" s="640"/>
      <c r="G1512" s="473" t="s">
        <v>14157</v>
      </c>
      <c r="H1512" s="472" t="s">
        <v>14158</v>
      </c>
      <c r="I1512" s="472" t="s">
        <v>14159</v>
      </c>
      <c r="J1512" s="472" t="s">
        <v>14160</v>
      </c>
    </row>
    <row r="1513" spans="1:10" ht="24" customHeight="1">
      <c r="A1513" s="474" t="s">
        <v>14161</v>
      </c>
      <c r="B1513" s="475" t="s">
        <v>14617</v>
      </c>
      <c r="C1513" s="474" t="s">
        <v>3565</v>
      </c>
      <c r="D1513" s="474" t="s">
        <v>3412</v>
      </c>
      <c r="E1513" s="642" t="s">
        <v>14167</v>
      </c>
      <c r="F1513" s="642"/>
      <c r="G1513" s="476" t="s">
        <v>463</v>
      </c>
      <c r="H1513" s="477">
        <v>1</v>
      </c>
      <c r="I1513" s="478">
        <v>0.12</v>
      </c>
      <c r="J1513" s="478">
        <v>0.12</v>
      </c>
    </row>
    <row r="1514" spans="1:10" ht="24" customHeight="1">
      <c r="A1514" s="487" t="s">
        <v>14180</v>
      </c>
      <c r="B1514" s="488" t="s">
        <v>14618</v>
      </c>
      <c r="C1514" s="487" t="s">
        <v>3565</v>
      </c>
      <c r="D1514" s="487" t="s">
        <v>13755</v>
      </c>
      <c r="E1514" s="638" t="s">
        <v>14568</v>
      </c>
      <c r="F1514" s="638"/>
      <c r="G1514" s="489" t="s">
        <v>463</v>
      </c>
      <c r="H1514" s="490">
        <v>9.4000000000000004E-3</v>
      </c>
      <c r="I1514" s="491">
        <v>13.73</v>
      </c>
      <c r="J1514" s="491">
        <v>0.12</v>
      </c>
    </row>
    <row r="1515" spans="1:10" ht="25.5">
      <c r="A1515" s="484"/>
      <c r="B1515" s="484"/>
      <c r="C1515" s="484"/>
      <c r="D1515" s="484"/>
      <c r="E1515" s="484" t="s">
        <v>14171</v>
      </c>
      <c r="F1515" s="485">
        <v>6.4935099999999996E-2</v>
      </c>
      <c r="G1515" s="484" t="s">
        <v>14172</v>
      </c>
      <c r="H1515" s="485">
        <v>0.06</v>
      </c>
      <c r="I1515" s="484" t="s">
        <v>14173</v>
      </c>
      <c r="J1515" s="485">
        <v>0.12</v>
      </c>
    </row>
    <row r="1516" spans="1:10" ht="15" thickBot="1">
      <c r="A1516" s="484"/>
      <c r="B1516" s="484"/>
      <c r="C1516" s="484"/>
      <c r="D1516" s="484"/>
      <c r="E1516" s="484" t="s">
        <v>14174</v>
      </c>
      <c r="F1516" s="485">
        <v>0.03</v>
      </c>
      <c r="G1516" s="484"/>
      <c r="H1516" s="639" t="s">
        <v>14175</v>
      </c>
      <c r="I1516" s="639"/>
      <c r="J1516" s="485">
        <v>0.15</v>
      </c>
    </row>
    <row r="1517" spans="1:10" ht="0.95" customHeight="1" thickTop="1">
      <c r="A1517" s="486"/>
      <c r="B1517" s="486"/>
      <c r="C1517" s="486"/>
      <c r="D1517" s="486"/>
      <c r="E1517" s="486"/>
      <c r="F1517" s="486"/>
      <c r="G1517" s="486"/>
      <c r="H1517" s="486"/>
      <c r="I1517" s="486"/>
      <c r="J1517" s="486"/>
    </row>
    <row r="1518" spans="1:10" ht="18" customHeight="1">
      <c r="A1518" s="471"/>
      <c r="B1518" s="472" t="s">
        <v>14153</v>
      </c>
      <c r="C1518" s="471" t="s">
        <v>14154</v>
      </c>
      <c r="D1518" s="471" t="s">
        <v>14155</v>
      </c>
      <c r="E1518" s="640" t="s">
        <v>14156</v>
      </c>
      <c r="F1518" s="640"/>
      <c r="G1518" s="473" t="s">
        <v>14157</v>
      </c>
      <c r="H1518" s="472" t="s">
        <v>14158</v>
      </c>
      <c r="I1518" s="472" t="s">
        <v>14159</v>
      </c>
      <c r="J1518" s="472" t="s">
        <v>14160</v>
      </c>
    </row>
    <row r="1519" spans="1:10" ht="24" customHeight="1">
      <c r="A1519" s="474" t="s">
        <v>14161</v>
      </c>
      <c r="B1519" s="475" t="s">
        <v>14623</v>
      </c>
      <c r="C1519" s="474" t="s">
        <v>3565</v>
      </c>
      <c r="D1519" s="474" t="s">
        <v>3414</v>
      </c>
      <c r="E1519" s="642" t="s">
        <v>14167</v>
      </c>
      <c r="F1519" s="642"/>
      <c r="G1519" s="476" t="s">
        <v>463</v>
      </c>
      <c r="H1519" s="477">
        <v>1</v>
      </c>
      <c r="I1519" s="478">
        <v>0.3</v>
      </c>
      <c r="J1519" s="478">
        <v>0.3</v>
      </c>
    </row>
    <row r="1520" spans="1:10" ht="24" customHeight="1">
      <c r="A1520" s="487" t="s">
        <v>14180</v>
      </c>
      <c r="B1520" s="488" t="s">
        <v>14624</v>
      </c>
      <c r="C1520" s="487" t="s">
        <v>3565</v>
      </c>
      <c r="D1520" s="487" t="s">
        <v>4423</v>
      </c>
      <c r="E1520" s="638" t="s">
        <v>14568</v>
      </c>
      <c r="F1520" s="638"/>
      <c r="G1520" s="489" t="s">
        <v>463</v>
      </c>
      <c r="H1520" s="490">
        <v>3.0200000000000001E-2</v>
      </c>
      <c r="I1520" s="491">
        <v>9.9700000000000006</v>
      </c>
      <c r="J1520" s="491">
        <v>0.3</v>
      </c>
    </row>
    <row r="1521" spans="1:10" ht="25.5">
      <c r="A1521" s="484"/>
      <c r="B1521" s="484"/>
      <c r="C1521" s="484"/>
      <c r="D1521" s="484"/>
      <c r="E1521" s="484" t="s">
        <v>14171</v>
      </c>
      <c r="F1521" s="485">
        <v>0.1623377</v>
      </c>
      <c r="G1521" s="484" t="s">
        <v>14172</v>
      </c>
      <c r="H1521" s="485">
        <v>0.14000000000000001</v>
      </c>
      <c r="I1521" s="484" t="s">
        <v>14173</v>
      </c>
      <c r="J1521" s="485">
        <v>0.3</v>
      </c>
    </row>
    <row r="1522" spans="1:10" ht="15" thickBot="1">
      <c r="A1522" s="484"/>
      <c r="B1522" s="484"/>
      <c r="C1522" s="484"/>
      <c r="D1522" s="484"/>
      <c r="E1522" s="484" t="s">
        <v>14174</v>
      </c>
      <c r="F1522" s="485">
        <v>0.08</v>
      </c>
      <c r="G1522" s="484"/>
      <c r="H1522" s="639" t="s">
        <v>14175</v>
      </c>
      <c r="I1522" s="639"/>
      <c r="J1522" s="485">
        <v>0.38</v>
      </c>
    </row>
    <row r="1523" spans="1:10" ht="0.95" customHeight="1" thickTop="1">
      <c r="A1523" s="486"/>
      <c r="B1523" s="486"/>
      <c r="C1523" s="486"/>
      <c r="D1523" s="486"/>
      <c r="E1523" s="486"/>
      <c r="F1523" s="486"/>
      <c r="G1523" s="486"/>
      <c r="H1523" s="486"/>
      <c r="I1523" s="486"/>
      <c r="J1523" s="486"/>
    </row>
    <row r="1524" spans="1:10" ht="18" customHeight="1">
      <c r="A1524" s="471"/>
      <c r="B1524" s="472" t="s">
        <v>14153</v>
      </c>
      <c r="C1524" s="471" t="s">
        <v>14154</v>
      </c>
      <c r="D1524" s="471" t="s">
        <v>14155</v>
      </c>
      <c r="E1524" s="640" t="s">
        <v>14156</v>
      </c>
      <c r="F1524" s="640"/>
      <c r="G1524" s="473" t="s">
        <v>14157</v>
      </c>
      <c r="H1524" s="472" t="s">
        <v>14158</v>
      </c>
      <c r="I1524" s="472" t="s">
        <v>14159</v>
      </c>
      <c r="J1524" s="472" t="s">
        <v>14160</v>
      </c>
    </row>
    <row r="1525" spans="1:10" ht="36" customHeight="1">
      <c r="A1525" s="474" t="s">
        <v>14161</v>
      </c>
      <c r="B1525" s="475" t="s">
        <v>14627</v>
      </c>
      <c r="C1525" s="474" t="s">
        <v>3565</v>
      </c>
      <c r="D1525" s="474" t="s">
        <v>3415</v>
      </c>
      <c r="E1525" s="642" t="s">
        <v>14167</v>
      </c>
      <c r="F1525" s="642"/>
      <c r="G1525" s="476" t="s">
        <v>463</v>
      </c>
      <c r="H1525" s="477">
        <v>1</v>
      </c>
      <c r="I1525" s="478">
        <v>0.14000000000000001</v>
      </c>
      <c r="J1525" s="478">
        <v>0.14000000000000001</v>
      </c>
    </row>
    <row r="1526" spans="1:10" ht="24" customHeight="1">
      <c r="A1526" s="487" t="s">
        <v>14180</v>
      </c>
      <c r="B1526" s="488" t="s">
        <v>14628</v>
      </c>
      <c r="C1526" s="487" t="s">
        <v>3565</v>
      </c>
      <c r="D1526" s="487" t="s">
        <v>4551</v>
      </c>
      <c r="E1526" s="638" t="s">
        <v>14568</v>
      </c>
      <c r="F1526" s="638"/>
      <c r="G1526" s="489" t="s">
        <v>463</v>
      </c>
      <c r="H1526" s="490">
        <v>1.46E-2</v>
      </c>
      <c r="I1526" s="491">
        <v>10.050000000000001</v>
      </c>
      <c r="J1526" s="491">
        <v>0.14000000000000001</v>
      </c>
    </row>
    <row r="1527" spans="1:10" ht="25.5">
      <c r="A1527" s="484"/>
      <c r="B1527" s="484"/>
      <c r="C1527" s="484"/>
      <c r="D1527" s="484"/>
      <c r="E1527" s="484" t="s">
        <v>14171</v>
      </c>
      <c r="F1527" s="485">
        <v>7.5757599999999994E-2</v>
      </c>
      <c r="G1527" s="484" t="s">
        <v>14172</v>
      </c>
      <c r="H1527" s="485">
        <v>0.06</v>
      </c>
      <c r="I1527" s="484" t="s">
        <v>14173</v>
      </c>
      <c r="J1527" s="485">
        <v>0.14000000000000001</v>
      </c>
    </row>
    <row r="1528" spans="1:10" ht="15" thickBot="1">
      <c r="A1528" s="484"/>
      <c r="B1528" s="484"/>
      <c r="C1528" s="484"/>
      <c r="D1528" s="484"/>
      <c r="E1528" s="484" t="s">
        <v>14174</v>
      </c>
      <c r="F1528" s="485">
        <v>0.03</v>
      </c>
      <c r="G1528" s="484"/>
      <c r="H1528" s="639" t="s">
        <v>14175</v>
      </c>
      <c r="I1528" s="639"/>
      <c r="J1528" s="485">
        <v>0.17</v>
      </c>
    </row>
    <row r="1529" spans="1:10" ht="0.95" customHeight="1" thickTop="1">
      <c r="A1529" s="486"/>
      <c r="B1529" s="486"/>
      <c r="C1529" s="486"/>
      <c r="D1529" s="486"/>
      <c r="E1529" s="486"/>
      <c r="F1529" s="486"/>
      <c r="G1529" s="486"/>
      <c r="H1529" s="486"/>
      <c r="I1529" s="486"/>
      <c r="J1529" s="486"/>
    </row>
    <row r="1530" spans="1:10" ht="18" customHeight="1">
      <c r="A1530" s="471"/>
      <c r="B1530" s="472" t="s">
        <v>14153</v>
      </c>
      <c r="C1530" s="471" t="s">
        <v>14154</v>
      </c>
      <c r="D1530" s="471" t="s">
        <v>14155</v>
      </c>
      <c r="E1530" s="640" t="s">
        <v>14156</v>
      </c>
      <c r="F1530" s="640"/>
      <c r="G1530" s="473" t="s">
        <v>14157</v>
      </c>
      <c r="H1530" s="472" t="s">
        <v>14158</v>
      </c>
      <c r="I1530" s="472" t="s">
        <v>14159</v>
      </c>
      <c r="J1530" s="472" t="s">
        <v>14160</v>
      </c>
    </row>
    <row r="1531" spans="1:10" ht="24" customHeight="1">
      <c r="A1531" s="474" t="s">
        <v>14161</v>
      </c>
      <c r="B1531" s="475" t="s">
        <v>14631</v>
      </c>
      <c r="C1531" s="474" t="s">
        <v>3565</v>
      </c>
      <c r="D1531" s="474" t="s">
        <v>3422</v>
      </c>
      <c r="E1531" s="642" t="s">
        <v>14167</v>
      </c>
      <c r="F1531" s="642"/>
      <c r="G1531" s="476" t="s">
        <v>463</v>
      </c>
      <c r="H1531" s="477">
        <v>1</v>
      </c>
      <c r="I1531" s="478">
        <v>0.16</v>
      </c>
      <c r="J1531" s="478">
        <v>0.16</v>
      </c>
    </row>
    <row r="1532" spans="1:10" ht="24" customHeight="1">
      <c r="A1532" s="487" t="s">
        <v>14180</v>
      </c>
      <c r="B1532" s="488" t="s">
        <v>14632</v>
      </c>
      <c r="C1532" s="487" t="s">
        <v>3565</v>
      </c>
      <c r="D1532" s="487" t="s">
        <v>13758</v>
      </c>
      <c r="E1532" s="638" t="s">
        <v>14568</v>
      </c>
      <c r="F1532" s="638"/>
      <c r="G1532" s="489" t="s">
        <v>463</v>
      </c>
      <c r="H1532" s="490">
        <v>1.2E-2</v>
      </c>
      <c r="I1532" s="491">
        <v>13.73</v>
      </c>
      <c r="J1532" s="491">
        <v>0.16</v>
      </c>
    </row>
    <row r="1533" spans="1:10" ht="25.5">
      <c r="A1533" s="484"/>
      <c r="B1533" s="484"/>
      <c r="C1533" s="484"/>
      <c r="D1533" s="484"/>
      <c r="E1533" s="484" t="s">
        <v>14171</v>
      </c>
      <c r="F1533" s="485">
        <v>8.6580099999999993E-2</v>
      </c>
      <c r="G1533" s="484" t="s">
        <v>14172</v>
      </c>
      <c r="H1533" s="485">
        <v>7.0000000000000007E-2</v>
      </c>
      <c r="I1533" s="484" t="s">
        <v>14173</v>
      </c>
      <c r="J1533" s="485">
        <v>0.16</v>
      </c>
    </row>
    <row r="1534" spans="1:10" ht="15" thickBot="1">
      <c r="A1534" s="484"/>
      <c r="B1534" s="484"/>
      <c r="C1534" s="484"/>
      <c r="D1534" s="484"/>
      <c r="E1534" s="484" t="s">
        <v>14174</v>
      </c>
      <c r="F1534" s="485">
        <v>0.04</v>
      </c>
      <c r="G1534" s="484"/>
      <c r="H1534" s="639" t="s">
        <v>14175</v>
      </c>
      <c r="I1534" s="639"/>
      <c r="J1534" s="485">
        <v>0.2</v>
      </c>
    </row>
    <row r="1535" spans="1:10" ht="0.95" customHeight="1" thickTop="1">
      <c r="A1535" s="486"/>
      <c r="B1535" s="486"/>
      <c r="C1535" s="486"/>
      <c r="D1535" s="486"/>
      <c r="E1535" s="486"/>
      <c r="F1535" s="486"/>
      <c r="G1535" s="486"/>
      <c r="H1535" s="486"/>
      <c r="I1535" s="486"/>
      <c r="J1535" s="486"/>
    </row>
    <row r="1536" spans="1:10" ht="18" customHeight="1">
      <c r="A1536" s="471"/>
      <c r="B1536" s="472" t="s">
        <v>14153</v>
      </c>
      <c r="C1536" s="471" t="s">
        <v>14154</v>
      </c>
      <c r="D1536" s="471" t="s">
        <v>14155</v>
      </c>
      <c r="E1536" s="640" t="s">
        <v>14156</v>
      </c>
      <c r="F1536" s="640"/>
      <c r="G1536" s="473" t="s">
        <v>14157</v>
      </c>
      <c r="H1536" s="472" t="s">
        <v>14158</v>
      </c>
      <c r="I1536" s="472" t="s">
        <v>14159</v>
      </c>
      <c r="J1536" s="472" t="s">
        <v>14160</v>
      </c>
    </row>
    <row r="1537" spans="1:10" ht="24" customHeight="1">
      <c r="A1537" s="474" t="s">
        <v>14161</v>
      </c>
      <c r="B1537" s="475" t="s">
        <v>14657</v>
      </c>
      <c r="C1537" s="474" t="s">
        <v>3565</v>
      </c>
      <c r="D1537" s="474" t="s">
        <v>3426</v>
      </c>
      <c r="E1537" s="642" t="s">
        <v>14167</v>
      </c>
      <c r="F1537" s="642"/>
      <c r="G1537" s="476" t="s">
        <v>463</v>
      </c>
      <c r="H1537" s="477">
        <v>1</v>
      </c>
      <c r="I1537" s="478">
        <v>0.17</v>
      </c>
      <c r="J1537" s="478">
        <v>0.17</v>
      </c>
    </row>
    <row r="1538" spans="1:10" ht="24" customHeight="1">
      <c r="A1538" s="487" t="s">
        <v>14180</v>
      </c>
      <c r="B1538" s="488" t="s">
        <v>14658</v>
      </c>
      <c r="C1538" s="487" t="s">
        <v>3565</v>
      </c>
      <c r="D1538" s="487" t="s">
        <v>5079</v>
      </c>
      <c r="E1538" s="638" t="s">
        <v>14568</v>
      </c>
      <c r="F1538" s="638"/>
      <c r="G1538" s="489" t="s">
        <v>463</v>
      </c>
      <c r="H1538" s="490">
        <v>1.2E-2</v>
      </c>
      <c r="I1538" s="491">
        <v>14.98</v>
      </c>
      <c r="J1538" s="491">
        <v>0.17</v>
      </c>
    </row>
    <row r="1539" spans="1:10" ht="25.5">
      <c r="A1539" s="484"/>
      <c r="B1539" s="484"/>
      <c r="C1539" s="484"/>
      <c r="D1539" s="484"/>
      <c r="E1539" s="484" t="s">
        <v>14171</v>
      </c>
      <c r="F1539" s="485">
        <v>9.1991299999999998E-2</v>
      </c>
      <c r="G1539" s="484" t="s">
        <v>14172</v>
      </c>
      <c r="H1539" s="485">
        <v>0.08</v>
      </c>
      <c r="I1539" s="484" t="s">
        <v>14173</v>
      </c>
      <c r="J1539" s="485">
        <v>0.17</v>
      </c>
    </row>
    <row r="1540" spans="1:10" ht="15" thickBot="1">
      <c r="A1540" s="484"/>
      <c r="B1540" s="484"/>
      <c r="C1540" s="484"/>
      <c r="D1540" s="484"/>
      <c r="E1540" s="484" t="s">
        <v>14174</v>
      </c>
      <c r="F1540" s="485">
        <v>0.04</v>
      </c>
      <c r="G1540" s="484"/>
      <c r="H1540" s="639" t="s">
        <v>14175</v>
      </c>
      <c r="I1540" s="639"/>
      <c r="J1540" s="485">
        <v>0.21</v>
      </c>
    </row>
    <row r="1541" spans="1:10" ht="0.95" customHeight="1" thickTop="1">
      <c r="A1541" s="486"/>
      <c r="B1541" s="486"/>
      <c r="C1541" s="486"/>
      <c r="D1541" s="486"/>
      <c r="E1541" s="486"/>
      <c r="F1541" s="486"/>
      <c r="G1541" s="486"/>
      <c r="H1541" s="486"/>
      <c r="I1541" s="486"/>
      <c r="J1541" s="486"/>
    </row>
    <row r="1542" spans="1:10" ht="18" customHeight="1">
      <c r="A1542" s="471"/>
      <c r="B1542" s="472" t="s">
        <v>14153</v>
      </c>
      <c r="C1542" s="471" t="s">
        <v>14154</v>
      </c>
      <c r="D1542" s="471" t="s">
        <v>14155</v>
      </c>
      <c r="E1542" s="640" t="s">
        <v>14156</v>
      </c>
      <c r="F1542" s="640"/>
      <c r="G1542" s="473" t="s">
        <v>14157</v>
      </c>
      <c r="H1542" s="472" t="s">
        <v>14158</v>
      </c>
      <c r="I1542" s="472" t="s">
        <v>14159</v>
      </c>
      <c r="J1542" s="472" t="s">
        <v>14160</v>
      </c>
    </row>
    <row r="1543" spans="1:10" ht="24" customHeight="1">
      <c r="A1543" s="474" t="s">
        <v>14161</v>
      </c>
      <c r="B1543" s="475" t="s">
        <v>14659</v>
      </c>
      <c r="C1543" s="474" t="s">
        <v>3565</v>
      </c>
      <c r="D1543" s="474" t="s">
        <v>3427</v>
      </c>
      <c r="E1543" s="642" t="s">
        <v>14167</v>
      </c>
      <c r="F1543" s="642"/>
      <c r="G1543" s="476" t="s">
        <v>463</v>
      </c>
      <c r="H1543" s="477">
        <v>1</v>
      </c>
      <c r="I1543" s="478">
        <v>0.12</v>
      </c>
      <c r="J1543" s="478">
        <v>0.12</v>
      </c>
    </row>
    <row r="1544" spans="1:10" ht="24" customHeight="1">
      <c r="A1544" s="487" t="s">
        <v>14180</v>
      </c>
      <c r="B1544" s="488" t="s">
        <v>14660</v>
      </c>
      <c r="C1544" s="487" t="s">
        <v>3565</v>
      </c>
      <c r="D1544" s="487" t="s">
        <v>5081</v>
      </c>
      <c r="E1544" s="638" t="s">
        <v>14568</v>
      </c>
      <c r="F1544" s="638"/>
      <c r="G1544" s="489" t="s">
        <v>463</v>
      </c>
      <c r="H1544" s="490">
        <v>9.4000000000000004E-3</v>
      </c>
      <c r="I1544" s="491">
        <v>13.73</v>
      </c>
      <c r="J1544" s="491">
        <v>0.12</v>
      </c>
    </row>
    <row r="1545" spans="1:10" ht="25.5">
      <c r="A1545" s="484"/>
      <c r="B1545" s="484"/>
      <c r="C1545" s="484"/>
      <c r="D1545" s="484"/>
      <c r="E1545" s="484" t="s">
        <v>14171</v>
      </c>
      <c r="F1545" s="485">
        <v>6.4935099999999996E-2</v>
      </c>
      <c r="G1545" s="484" t="s">
        <v>14172</v>
      </c>
      <c r="H1545" s="485">
        <v>0.06</v>
      </c>
      <c r="I1545" s="484" t="s">
        <v>14173</v>
      </c>
      <c r="J1545" s="485">
        <v>0.12</v>
      </c>
    </row>
    <row r="1546" spans="1:10" ht="15" thickBot="1">
      <c r="A1546" s="484"/>
      <c r="B1546" s="484"/>
      <c r="C1546" s="484"/>
      <c r="D1546" s="484"/>
      <c r="E1546" s="484" t="s">
        <v>14174</v>
      </c>
      <c r="F1546" s="485">
        <v>0.03</v>
      </c>
      <c r="G1546" s="484"/>
      <c r="H1546" s="639" t="s">
        <v>14175</v>
      </c>
      <c r="I1546" s="639"/>
      <c r="J1546" s="485">
        <v>0.15</v>
      </c>
    </row>
    <row r="1547" spans="1:10" ht="0.95" customHeight="1" thickTop="1">
      <c r="A1547" s="486"/>
      <c r="B1547" s="486"/>
      <c r="C1547" s="486"/>
      <c r="D1547" s="486"/>
      <c r="E1547" s="486"/>
      <c r="F1547" s="486"/>
      <c r="G1547" s="486"/>
      <c r="H1547" s="486"/>
      <c r="I1547" s="486"/>
      <c r="J1547" s="486"/>
    </row>
    <row r="1548" spans="1:10" ht="18" customHeight="1">
      <c r="A1548" s="471"/>
      <c r="B1548" s="472" t="s">
        <v>14153</v>
      </c>
      <c r="C1548" s="471" t="s">
        <v>14154</v>
      </c>
      <c r="D1548" s="471" t="s">
        <v>14155</v>
      </c>
      <c r="E1548" s="640" t="s">
        <v>14156</v>
      </c>
      <c r="F1548" s="640"/>
      <c r="G1548" s="473" t="s">
        <v>14157</v>
      </c>
      <c r="H1548" s="472" t="s">
        <v>14158</v>
      </c>
      <c r="I1548" s="472" t="s">
        <v>14159</v>
      </c>
      <c r="J1548" s="472" t="s">
        <v>14160</v>
      </c>
    </row>
    <row r="1549" spans="1:10" ht="24" customHeight="1">
      <c r="A1549" s="474" t="s">
        <v>14161</v>
      </c>
      <c r="B1549" s="475" t="s">
        <v>14673</v>
      </c>
      <c r="C1549" s="474" t="s">
        <v>3565</v>
      </c>
      <c r="D1549" s="474" t="s">
        <v>3429</v>
      </c>
      <c r="E1549" s="642" t="s">
        <v>14167</v>
      </c>
      <c r="F1549" s="642"/>
      <c r="G1549" s="476" t="s">
        <v>463</v>
      </c>
      <c r="H1549" s="477">
        <v>1</v>
      </c>
      <c r="I1549" s="478">
        <v>0.42</v>
      </c>
      <c r="J1549" s="478">
        <v>0.42</v>
      </c>
    </row>
    <row r="1550" spans="1:10" ht="24" customHeight="1">
      <c r="A1550" s="487" t="s">
        <v>14180</v>
      </c>
      <c r="B1550" s="488" t="s">
        <v>14674</v>
      </c>
      <c r="C1550" s="487" t="s">
        <v>3565</v>
      </c>
      <c r="D1550" s="487" t="s">
        <v>5814</v>
      </c>
      <c r="E1550" s="638" t="s">
        <v>14568</v>
      </c>
      <c r="F1550" s="638"/>
      <c r="G1550" s="489" t="s">
        <v>463</v>
      </c>
      <c r="H1550" s="490">
        <v>3.0200000000000001E-2</v>
      </c>
      <c r="I1550" s="491">
        <v>14.19</v>
      </c>
      <c r="J1550" s="491">
        <v>0.42</v>
      </c>
    </row>
    <row r="1551" spans="1:10" ht="25.5">
      <c r="A1551" s="484"/>
      <c r="B1551" s="484"/>
      <c r="C1551" s="484"/>
      <c r="D1551" s="484"/>
      <c r="E1551" s="484" t="s">
        <v>14171</v>
      </c>
      <c r="F1551" s="485">
        <v>0.22727269999999999</v>
      </c>
      <c r="G1551" s="484" t="s">
        <v>14172</v>
      </c>
      <c r="H1551" s="485">
        <v>0.19</v>
      </c>
      <c r="I1551" s="484" t="s">
        <v>14173</v>
      </c>
      <c r="J1551" s="485">
        <v>0.42</v>
      </c>
    </row>
    <row r="1552" spans="1:10" ht="15" thickBot="1">
      <c r="A1552" s="484"/>
      <c r="B1552" s="484"/>
      <c r="C1552" s="484"/>
      <c r="D1552" s="484"/>
      <c r="E1552" s="484" t="s">
        <v>14174</v>
      </c>
      <c r="F1552" s="485">
        <v>0.11</v>
      </c>
      <c r="G1552" s="484"/>
      <c r="H1552" s="639" t="s">
        <v>14175</v>
      </c>
      <c r="I1552" s="639"/>
      <c r="J1552" s="485">
        <v>0.53</v>
      </c>
    </row>
    <row r="1553" spans="1:10" ht="0.95" customHeight="1" thickTop="1">
      <c r="A1553" s="486"/>
      <c r="B1553" s="486"/>
      <c r="C1553" s="486"/>
      <c r="D1553" s="486"/>
      <c r="E1553" s="486"/>
      <c r="F1553" s="486"/>
      <c r="G1553" s="486"/>
      <c r="H1553" s="486"/>
      <c r="I1553" s="486"/>
      <c r="J1553" s="486"/>
    </row>
    <row r="1554" spans="1:10" ht="18" customHeight="1">
      <c r="A1554" s="471"/>
      <c r="B1554" s="472" t="s">
        <v>14153</v>
      </c>
      <c r="C1554" s="471" t="s">
        <v>14154</v>
      </c>
      <c r="D1554" s="471" t="s">
        <v>14155</v>
      </c>
      <c r="E1554" s="640" t="s">
        <v>14156</v>
      </c>
      <c r="F1554" s="640"/>
      <c r="G1554" s="473" t="s">
        <v>14157</v>
      </c>
      <c r="H1554" s="472" t="s">
        <v>14158</v>
      </c>
      <c r="I1554" s="472" t="s">
        <v>14159</v>
      </c>
      <c r="J1554" s="472" t="s">
        <v>14160</v>
      </c>
    </row>
    <row r="1555" spans="1:10" ht="24" customHeight="1">
      <c r="A1555" s="474" t="s">
        <v>14161</v>
      </c>
      <c r="B1555" s="475" t="s">
        <v>14675</v>
      </c>
      <c r="C1555" s="474" t="s">
        <v>3565</v>
      </c>
      <c r="D1555" s="474" t="s">
        <v>3432</v>
      </c>
      <c r="E1555" s="642" t="s">
        <v>14167</v>
      </c>
      <c r="F1555" s="642"/>
      <c r="G1555" s="476" t="s">
        <v>463</v>
      </c>
      <c r="H1555" s="477">
        <v>1</v>
      </c>
      <c r="I1555" s="478">
        <v>0.2</v>
      </c>
      <c r="J1555" s="478">
        <v>0.2</v>
      </c>
    </row>
    <row r="1556" spans="1:10" ht="24" customHeight="1">
      <c r="A1556" s="487" t="s">
        <v>14180</v>
      </c>
      <c r="B1556" s="488" t="s">
        <v>14676</v>
      </c>
      <c r="C1556" s="487" t="s">
        <v>3565</v>
      </c>
      <c r="D1556" s="487" t="s">
        <v>5880</v>
      </c>
      <c r="E1556" s="638" t="s">
        <v>14568</v>
      </c>
      <c r="F1556" s="638"/>
      <c r="G1556" s="489" t="s">
        <v>463</v>
      </c>
      <c r="H1556" s="490">
        <v>1.46E-2</v>
      </c>
      <c r="I1556" s="491">
        <v>14.19</v>
      </c>
      <c r="J1556" s="491">
        <v>0.2</v>
      </c>
    </row>
    <row r="1557" spans="1:10" ht="25.5">
      <c r="A1557" s="484"/>
      <c r="B1557" s="484"/>
      <c r="C1557" s="484"/>
      <c r="D1557" s="484"/>
      <c r="E1557" s="484" t="s">
        <v>14171</v>
      </c>
      <c r="F1557" s="485">
        <v>0.1082251</v>
      </c>
      <c r="G1557" s="484" t="s">
        <v>14172</v>
      </c>
      <c r="H1557" s="485">
        <v>0.09</v>
      </c>
      <c r="I1557" s="484" t="s">
        <v>14173</v>
      </c>
      <c r="J1557" s="485">
        <v>0.2</v>
      </c>
    </row>
    <row r="1558" spans="1:10" ht="15" thickBot="1">
      <c r="A1558" s="484"/>
      <c r="B1558" s="484"/>
      <c r="C1558" s="484"/>
      <c r="D1558" s="484"/>
      <c r="E1558" s="484" t="s">
        <v>14174</v>
      </c>
      <c r="F1558" s="485">
        <v>0.05</v>
      </c>
      <c r="G1558" s="484"/>
      <c r="H1558" s="639" t="s">
        <v>14175</v>
      </c>
      <c r="I1558" s="639"/>
      <c r="J1558" s="485">
        <v>0.25</v>
      </c>
    </row>
    <row r="1559" spans="1:10" ht="0.95" customHeight="1" thickTop="1">
      <c r="A1559" s="486"/>
      <c r="B1559" s="486"/>
      <c r="C1559" s="486"/>
      <c r="D1559" s="486"/>
      <c r="E1559" s="486"/>
      <c r="F1559" s="486"/>
      <c r="G1559" s="486"/>
      <c r="H1559" s="486"/>
      <c r="I1559" s="486"/>
      <c r="J1559" s="486"/>
    </row>
    <row r="1560" spans="1:10" ht="18" customHeight="1">
      <c r="A1560" s="471"/>
      <c r="B1560" s="472" t="s">
        <v>14153</v>
      </c>
      <c r="C1560" s="471" t="s">
        <v>14154</v>
      </c>
      <c r="D1560" s="471" t="s">
        <v>14155</v>
      </c>
      <c r="E1560" s="640" t="s">
        <v>14156</v>
      </c>
      <c r="F1560" s="640"/>
      <c r="G1560" s="473" t="s">
        <v>14157</v>
      </c>
      <c r="H1560" s="472" t="s">
        <v>14158</v>
      </c>
      <c r="I1560" s="472" t="s">
        <v>14159</v>
      </c>
      <c r="J1560" s="472" t="s">
        <v>14160</v>
      </c>
    </row>
    <row r="1561" spans="1:10" ht="24" customHeight="1">
      <c r="A1561" s="474" t="s">
        <v>14161</v>
      </c>
      <c r="B1561" s="475" t="s">
        <v>14582</v>
      </c>
      <c r="C1561" s="474" t="s">
        <v>3565</v>
      </c>
      <c r="D1561" s="474" t="s">
        <v>3495</v>
      </c>
      <c r="E1561" s="642" t="s">
        <v>14167</v>
      </c>
      <c r="F1561" s="642"/>
      <c r="G1561" s="476" t="s">
        <v>463</v>
      </c>
      <c r="H1561" s="477">
        <v>1</v>
      </c>
      <c r="I1561" s="478">
        <v>0.31</v>
      </c>
      <c r="J1561" s="478">
        <v>0.31</v>
      </c>
    </row>
    <row r="1562" spans="1:10" ht="24" customHeight="1">
      <c r="A1562" s="487" t="s">
        <v>14180</v>
      </c>
      <c r="B1562" s="488" t="s">
        <v>14583</v>
      </c>
      <c r="C1562" s="487" t="s">
        <v>3565</v>
      </c>
      <c r="D1562" s="487" t="s">
        <v>5882</v>
      </c>
      <c r="E1562" s="638" t="s">
        <v>14568</v>
      </c>
      <c r="F1562" s="638"/>
      <c r="G1562" s="489" t="s">
        <v>463</v>
      </c>
      <c r="H1562" s="490">
        <v>1.72E-2</v>
      </c>
      <c r="I1562" s="491">
        <v>18.36</v>
      </c>
      <c r="J1562" s="491">
        <v>0.31</v>
      </c>
    </row>
    <row r="1563" spans="1:10" ht="25.5">
      <c r="A1563" s="484"/>
      <c r="B1563" s="484"/>
      <c r="C1563" s="484"/>
      <c r="D1563" s="484"/>
      <c r="E1563" s="484" t="s">
        <v>14171</v>
      </c>
      <c r="F1563" s="485">
        <v>0.16774890000000001</v>
      </c>
      <c r="G1563" s="484" t="s">
        <v>14172</v>
      </c>
      <c r="H1563" s="485">
        <v>0.14000000000000001</v>
      </c>
      <c r="I1563" s="484" t="s">
        <v>14173</v>
      </c>
      <c r="J1563" s="485">
        <v>0.31</v>
      </c>
    </row>
    <row r="1564" spans="1:10" ht="15" thickBot="1">
      <c r="A1564" s="484"/>
      <c r="B1564" s="484"/>
      <c r="C1564" s="484"/>
      <c r="D1564" s="484"/>
      <c r="E1564" s="484" t="s">
        <v>14174</v>
      </c>
      <c r="F1564" s="485">
        <v>0.08</v>
      </c>
      <c r="G1564" s="484"/>
      <c r="H1564" s="639" t="s">
        <v>14175</v>
      </c>
      <c r="I1564" s="639"/>
      <c r="J1564" s="485">
        <v>0.39</v>
      </c>
    </row>
    <row r="1565" spans="1:10" ht="0.95" customHeight="1" thickTop="1">
      <c r="A1565" s="486"/>
      <c r="B1565" s="486"/>
      <c r="C1565" s="486"/>
      <c r="D1565" s="486"/>
      <c r="E1565" s="486"/>
      <c r="F1565" s="486"/>
      <c r="G1565" s="486"/>
      <c r="H1565" s="486"/>
      <c r="I1565" s="486"/>
      <c r="J1565" s="486"/>
    </row>
    <row r="1566" spans="1:10" ht="18" customHeight="1">
      <c r="A1566" s="471"/>
      <c r="B1566" s="472" t="s">
        <v>14153</v>
      </c>
      <c r="C1566" s="471" t="s">
        <v>14154</v>
      </c>
      <c r="D1566" s="471" t="s">
        <v>14155</v>
      </c>
      <c r="E1566" s="640" t="s">
        <v>14156</v>
      </c>
      <c r="F1566" s="640"/>
      <c r="G1566" s="473" t="s">
        <v>14157</v>
      </c>
      <c r="H1566" s="472" t="s">
        <v>14158</v>
      </c>
      <c r="I1566" s="472" t="s">
        <v>14159</v>
      </c>
      <c r="J1566" s="472" t="s">
        <v>14160</v>
      </c>
    </row>
    <row r="1567" spans="1:10" ht="24" customHeight="1">
      <c r="A1567" s="474" t="s">
        <v>14161</v>
      </c>
      <c r="B1567" s="475" t="s">
        <v>14566</v>
      </c>
      <c r="C1567" s="474" t="s">
        <v>3565</v>
      </c>
      <c r="D1567" s="474" t="s">
        <v>3496</v>
      </c>
      <c r="E1567" s="642" t="s">
        <v>14167</v>
      </c>
      <c r="F1567" s="642"/>
      <c r="G1567" s="476" t="s">
        <v>463</v>
      </c>
      <c r="H1567" s="477">
        <v>1</v>
      </c>
      <c r="I1567" s="478">
        <v>0.94</v>
      </c>
      <c r="J1567" s="478">
        <v>0.94</v>
      </c>
    </row>
    <row r="1568" spans="1:10" ht="24" customHeight="1">
      <c r="A1568" s="487" t="s">
        <v>14180</v>
      </c>
      <c r="B1568" s="488" t="s">
        <v>14567</v>
      </c>
      <c r="C1568" s="487" t="s">
        <v>3565</v>
      </c>
      <c r="D1568" s="487" t="s">
        <v>5890</v>
      </c>
      <c r="E1568" s="638" t="s">
        <v>14568</v>
      </c>
      <c r="F1568" s="638"/>
      <c r="G1568" s="489" t="s">
        <v>463</v>
      </c>
      <c r="H1568" s="490">
        <v>1.2E-2</v>
      </c>
      <c r="I1568" s="491">
        <v>78.540000000000006</v>
      </c>
      <c r="J1568" s="491">
        <v>0.94</v>
      </c>
    </row>
    <row r="1569" spans="1:10" ht="25.5">
      <c r="A1569" s="484"/>
      <c r="B1569" s="484"/>
      <c r="C1569" s="484"/>
      <c r="D1569" s="484"/>
      <c r="E1569" s="484" t="s">
        <v>14171</v>
      </c>
      <c r="F1569" s="485">
        <v>0.50865800000000005</v>
      </c>
      <c r="G1569" s="484" t="s">
        <v>14172</v>
      </c>
      <c r="H1569" s="485">
        <v>0.43</v>
      </c>
      <c r="I1569" s="484" t="s">
        <v>14173</v>
      </c>
      <c r="J1569" s="485">
        <v>0.94</v>
      </c>
    </row>
    <row r="1570" spans="1:10" ht="15" thickBot="1">
      <c r="A1570" s="484"/>
      <c r="B1570" s="484"/>
      <c r="C1570" s="484"/>
      <c r="D1570" s="484"/>
      <c r="E1570" s="484" t="s">
        <v>14174</v>
      </c>
      <c r="F1570" s="485">
        <v>0.26</v>
      </c>
      <c r="G1570" s="484"/>
      <c r="H1570" s="639" t="s">
        <v>14175</v>
      </c>
      <c r="I1570" s="639"/>
      <c r="J1570" s="485">
        <v>1.2</v>
      </c>
    </row>
    <row r="1571" spans="1:10" ht="0.95" customHeight="1" thickTop="1">
      <c r="A1571" s="486"/>
      <c r="B1571" s="486"/>
      <c r="C1571" s="486"/>
      <c r="D1571" s="486"/>
      <c r="E1571" s="486"/>
      <c r="F1571" s="486"/>
      <c r="G1571" s="486"/>
      <c r="H1571" s="486"/>
      <c r="I1571" s="486"/>
      <c r="J1571" s="486"/>
    </row>
    <row r="1572" spans="1:10" ht="18" customHeight="1">
      <c r="A1572" s="471"/>
      <c r="B1572" s="472" t="s">
        <v>14153</v>
      </c>
      <c r="C1572" s="471" t="s">
        <v>14154</v>
      </c>
      <c r="D1572" s="471" t="s">
        <v>14155</v>
      </c>
      <c r="E1572" s="640" t="s">
        <v>14156</v>
      </c>
      <c r="F1572" s="640"/>
      <c r="G1572" s="473" t="s">
        <v>14157</v>
      </c>
      <c r="H1572" s="472" t="s">
        <v>14158</v>
      </c>
      <c r="I1572" s="472" t="s">
        <v>14159</v>
      </c>
      <c r="J1572" s="472" t="s">
        <v>14160</v>
      </c>
    </row>
    <row r="1573" spans="1:10" ht="24" customHeight="1">
      <c r="A1573" s="474" t="s">
        <v>14161</v>
      </c>
      <c r="B1573" s="475" t="s">
        <v>14578</v>
      </c>
      <c r="C1573" s="474" t="s">
        <v>3565</v>
      </c>
      <c r="D1573" s="474" t="s">
        <v>3501</v>
      </c>
      <c r="E1573" s="642" t="s">
        <v>14167</v>
      </c>
      <c r="F1573" s="642"/>
      <c r="G1573" s="476" t="s">
        <v>463</v>
      </c>
      <c r="H1573" s="477">
        <v>1</v>
      </c>
      <c r="I1573" s="478">
        <v>2.06</v>
      </c>
      <c r="J1573" s="478">
        <v>2.06</v>
      </c>
    </row>
    <row r="1574" spans="1:10" ht="24" customHeight="1">
      <c r="A1574" s="487" t="s">
        <v>14180</v>
      </c>
      <c r="B1574" s="488" t="s">
        <v>14579</v>
      </c>
      <c r="C1574" s="487" t="s">
        <v>3565</v>
      </c>
      <c r="D1574" s="487" t="s">
        <v>5902</v>
      </c>
      <c r="E1574" s="638" t="s">
        <v>14568</v>
      </c>
      <c r="F1574" s="638"/>
      <c r="G1574" s="489" t="s">
        <v>463</v>
      </c>
      <c r="H1574" s="490">
        <v>2.76E-2</v>
      </c>
      <c r="I1574" s="491">
        <v>74.89</v>
      </c>
      <c r="J1574" s="491">
        <v>2.06</v>
      </c>
    </row>
    <row r="1575" spans="1:10" ht="25.5">
      <c r="A1575" s="484"/>
      <c r="B1575" s="484"/>
      <c r="C1575" s="484"/>
      <c r="D1575" s="484"/>
      <c r="E1575" s="484" t="s">
        <v>14171</v>
      </c>
      <c r="F1575" s="485">
        <v>1.1147186</v>
      </c>
      <c r="G1575" s="484" t="s">
        <v>14172</v>
      </c>
      <c r="H1575" s="485">
        <v>0.95</v>
      </c>
      <c r="I1575" s="484" t="s">
        <v>14173</v>
      </c>
      <c r="J1575" s="485">
        <v>2.06</v>
      </c>
    </row>
    <row r="1576" spans="1:10" ht="15" thickBot="1">
      <c r="A1576" s="484"/>
      <c r="B1576" s="484"/>
      <c r="C1576" s="484"/>
      <c r="D1576" s="484"/>
      <c r="E1576" s="484" t="s">
        <v>14174</v>
      </c>
      <c r="F1576" s="485">
        <v>0.56999999999999995</v>
      </c>
      <c r="G1576" s="484"/>
      <c r="H1576" s="639" t="s">
        <v>14175</v>
      </c>
      <c r="I1576" s="639"/>
      <c r="J1576" s="485">
        <v>2.63</v>
      </c>
    </row>
    <row r="1577" spans="1:10" ht="0.95" customHeight="1" thickTop="1">
      <c r="A1577" s="486"/>
      <c r="B1577" s="486"/>
      <c r="C1577" s="486"/>
      <c r="D1577" s="486"/>
      <c r="E1577" s="486"/>
      <c r="F1577" s="486"/>
      <c r="G1577" s="486"/>
      <c r="H1577" s="486"/>
      <c r="I1577" s="486"/>
      <c r="J1577" s="486"/>
    </row>
    <row r="1578" spans="1:10" ht="18" customHeight="1">
      <c r="A1578" s="471"/>
      <c r="B1578" s="472" t="s">
        <v>14153</v>
      </c>
      <c r="C1578" s="471" t="s">
        <v>14154</v>
      </c>
      <c r="D1578" s="471" t="s">
        <v>14155</v>
      </c>
      <c r="E1578" s="640" t="s">
        <v>14156</v>
      </c>
      <c r="F1578" s="640"/>
      <c r="G1578" s="473" t="s">
        <v>14157</v>
      </c>
      <c r="H1578" s="472" t="s">
        <v>14158</v>
      </c>
      <c r="I1578" s="472" t="s">
        <v>14159</v>
      </c>
      <c r="J1578" s="472" t="s">
        <v>14160</v>
      </c>
    </row>
    <row r="1579" spans="1:10" ht="24" customHeight="1">
      <c r="A1579" s="474" t="s">
        <v>14161</v>
      </c>
      <c r="B1579" s="475" t="s">
        <v>14677</v>
      </c>
      <c r="C1579" s="474" t="s">
        <v>3565</v>
      </c>
      <c r="D1579" s="474" t="s">
        <v>3484</v>
      </c>
      <c r="E1579" s="642" t="s">
        <v>14167</v>
      </c>
      <c r="F1579" s="642"/>
      <c r="G1579" s="476" t="s">
        <v>463</v>
      </c>
      <c r="H1579" s="477">
        <v>1</v>
      </c>
      <c r="I1579" s="478">
        <v>0.04</v>
      </c>
      <c r="J1579" s="478">
        <v>0.04</v>
      </c>
    </row>
    <row r="1580" spans="1:10" ht="24" customHeight="1">
      <c r="A1580" s="487" t="s">
        <v>14180</v>
      </c>
      <c r="B1580" s="488" t="s">
        <v>14678</v>
      </c>
      <c r="C1580" s="487" t="s">
        <v>3565</v>
      </c>
      <c r="D1580" s="487" t="s">
        <v>13893</v>
      </c>
      <c r="E1580" s="638" t="s">
        <v>14568</v>
      </c>
      <c r="F1580" s="638"/>
      <c r="G1580" s="489" t="s">
        <v>463</v>
      </c>
      <c r="H1580" s="490">
        <v>4.1000000000000003E-3</v>
      </c>
      <c r="I1580" s="491">
        <v>11.47</v>
      </c>
      <c r="J1580" s="491">
        <v>0.04</v>
      </c>
    </row>
    <row r="1581" spans="1:10" ht="25.5">
      <c r="A1581" s="484"/>
      <c r="B1581" s="484"/>
      <c r="C1581" s="484"/>
      <c r="D1581" s="484"/>
      <c r="E1581" s="484" t="s">
        <v>14171</v>
      </c>
      <c r="F1581" s="485">
        <v>2.1645000000000001E-2</v>
      </c>
      <c r="G1581" s="484" t="s">
        <v>14172</v>
      </c>
      <c r="H1581" s="485">
        <v>0.02</v>
      </c>
      <c r="I1581" s="484" t="s">
        <v>14173</v>
      </c>
      <c r="J1581" s="485">
        <v>0.04</v>
      </c>
    </row>
    <row r="1582" spans="1:10" ht="15" thickBot="1">
      <c r="A1582" s="484"/>
      <c r="B1582" s="484"/>
      <c r="C1582" s="484"/>
      <c r="D1582" s="484"/>
      <c r="E1582" s="484" t="s">
        <v>14174</v>
      </c>
      <c r="F1582" s="485">
        <v>0.01</v>
      </c>
      <c r="G1582" s="484"/>
      <c r="H1582" s="639" t="s">
        <v>14175</v>
      </c>
      <c r="I1582" s="639"/>
      <c r="J1582" s="485">
        <v>0.05</v>
      </c>
    </row>
    <row r="1583" spans="1:10" ht="0.95" customHeight="1" thickTop="1">
      <c r="A1583" s="486"/>
      <c r="B1583" s="486"/>
      <c r="C1583" s="486"/>
      <c r="D1583" s="486"/>
      <c r="E1583" s="486"/>
      <c r="F1583" s="486"/>
      <c r="G1583" s="486"/>
      <c r="H1583" s="486"/>
      <c r="I1583" s="486"/>
      <c r="J1583" s="486"/>
    </row>
    <row r="1584" spans="1:10" ht="18" customHeight="1">
      <c r="A1584" s="471"/>
      <c r="B1584" s="472" t="s">
        <v>14153</v>
      </c>
      <c r="C1584" s="471" t="s">
        <v>14154</v>
      </c>
      <c r="D1584" s="471" t="s">
        <v>14155</v>
      </c>
      <c r="E1584" s="640" t="s">
        <v>14156</v>
      </c>
      <c r="F1584" s="640"/>
      <c r="G1584" s="473" t="s">
        <v>14157</v>
      </c>
      <c r="H1584" s="472" t="s">
        <v>14158</v>
      </c>
      <c r="I1584" s="472" t="s">
        <v>14159</v>
      </c>
      <c r="J1584" s="472" t="s">
        <v>14160</v>
      </c>
    </row>
    <row r="1585" spans="1:10" ht="24" customHeight="1">
      <c r="A1585" s="474" t="s">
        <v>14161</v>
      </c>
      <c r="B1585" s="475" t="s">
        <v>14679</v>
      </c>
      <c r="C1585" s="474" t="s">
        <v>3565</v>
      </c>
      <c r="D1585" s="474" t="s">
        <v>3437</v>
      </c>
      <c r="E1585" s="642" t="s">
        <v>14167</v>
      </c>
      <c r="F1585" s="642"/>
      <c r="G1585" s="476" t="s">
        <v>463</v>
      </c>
      <c r="H1585" s="477">
        <v>1</v>
      </c>
      <c r="I1585" s="478">
        <v>0.16</v>
      </c>
      <c r="J1585" s="478">
        <v>0.16</v>
      </c>
    </row>
    <row r="1586" spans="1:10" ht="24" customHeight="1">
      <c r="A1586" s="487" t="s">
        <v>14180</v>
      </c>
      <c r="B1586" s="488" t="s">
        <v>14680</v>
      </c>
      <c r="C1586" s="487" t="s">
        <v>3565</v>
      </c>
      <c r="D1586" s="487" t="s">
        <v>13927</v>
      </c>
      <c r="E1586" s="638" t="s">
        <v>14568</v>
      </c>
      <c r="F1586" s="638"/>
      <c r="G1586" s="489" t="s">
        <v>463</v>
      </c>
      <c r="H1586" s="490">
        <v>1.2E-2</v>
      </c>
      <c r="I1586" s="491">
        <v>13.73</v>
      </c>
      <c r="J1586" s="491">
        <v>0.16</v>
      </c>
    </row>
    <row r="1587" spans="1:10" ht="25.5">
      <c r="A1587" s="484"/>
      <c r="B1587" s="484"/>
      <c r="C1587" s="484"/>
      <c r="D1587" s="484"/>
      <c r="E1587" s="484" t="s">
        <v>14171</v>
      </c>
      <c r="F1587" s="485">
        <v>8.6580099999999993E-2</v>
      </c>
      <c r="G1587" s="484" t="s">
        <v>14172</v>
      </c>
      <c r="H1587" s="485">
        <v>7.0000000000000007E-2</v>
      </c>
      <c r="I1587" s="484" t="s">
        <v>14173</v>
      </c>
      <c r="J1587" s="485">
        <v>0.16</v>
      </c>
    </row>
    <row r="1588" spans="1:10" ht="15" thickBot="1">
      <c r="A1588" s="484"/>
      <c r="B1588" s="484"/>
      <c r="C1588" s="484"/>
      <c r="D1588" s="484"/>
      <c r="E1588" s="484" t="s">
        <v>14174</v>
      </c>
      <c r="F1588" s="485">
        <v>0.04</v>
      </c>
      <c r="G1588" s="484"/>
      <c r="H1588" s="639" t="s">
        <v>14175</v>
      </c>
      <c r="I1588" s="639"/>
      <c r="J1588" s="485">
        <v>0.2</v>
      </c>
    </row>
    <row r="1589" spans="1:10" ht="0.95" customHeight="1" thickTop="1">
      <c r="A1589" s="486"/>
      <c r="B1589" s="486"/>
      <c r="C1589" s="486"/>
      <c r="D1589" s="486"/>
      <c r="E1589" s="486"/>
      <c r="F1589" s="486"/>
      <c r="G1589" s="486"/>
      <c r="H1589" s="486"/>
      <c r="I1589" s="486"/>
      <c r="J1589" s="486"/>
    </row>
    <row r="1590" spans="1:10" ht="18" customHeight="1">
      <c r="A1590" s="471"/>
      <c r="B1590" s="472" t="s">
        <v>14153</v>
      </c>
      <c r="C1590" s="471" t="s">
        <v>14154</v>
      </c>
      <c r="D1590" s="471" t="s">
        <v>14155</v>
      </c>
      <c r="E1590" s="640" t="s">
        <v>14156</v>
      </c>
      <c r="F1590" s="640"/>
      <c r="G1590" s="473" t="s">
        <v>14157</v>
      </c>
      <c r="H1590" s="472" t="s">
        <v>14158</v>
      </c>
      <c r="I1590" s="472" t="s">
        <v>14159</v>
      </c>
      <c r="J1590" s="472" t="s">
        <v>14160</v>
      </c>
    </row>
    <row r="1591" spans="1:10" ht="24" customHeight="1">
      <c r="A1591" s="474" t="s">
        <v>14161</v>
      </c>
      <c r="B1591" s="475" t="s">
        <v>14681</v>
      </c>
      <c r="C1591" s="474" t="s">
        <v>3565</v>
      </c>
      <c r="D1591" s="474" t="s">
        <v>3443</v>
      </c>
      <c r="E1591" s="642" t="s">
        <v>14167</v>
      </c>
      <c r="F1591" s="642"/>
      <c r="G1591" s="476" t="s">
        <v>463</v>
      </c>
      <c r="H1591" s="477">
        <v>1</v>
      </c>
      <c r="I1591" s="478">
        <v>0.04</v>
      </c>
      <c r="J1591" s="478">
        <v>0.04</v>
      </c>
    </row>
    <row r="1592" spans="1:10" ht="24" customHeight="1">
      <c r="A1592" s="487" t="s">
        <v>14180</v>
      </c>
      <c r="B1592" s="488" t="s">
        <v>14682</v>
      </c>
      <c r="C1592" s="487" t="s">
        <v>3565</v>
      </c>
      <c r="D1592" s="487" t="s">
        <v>6847</v>
      </c>
      <c r="E1592" s="638" t="s">
        <v>14568</v>
      </c>
      <c r="F1592" s="638"/>
      <c r="G1592" s="489" t="s">
        <v>463</v>
      </c>
      <c r="H1592" s="490">
        <v>4.1000000000000003E-3</v>
      </c>
      <c r="I1592" s="491">
        <v>11.29</v>
      </c>
      <c r="J1592" s="491">
        <v>0.04</v>
      </c>
    </row>
    <row r="1593" spans="1:10" ht="25.5">
      <c r="A1593" s="484"/>
      <c r="B1593" s="484"/>
      <c r="C1593" s="484"/>
      <c r="D1593" s="484"/>
      <c r="E1593" s="484" t="s">
        <v>14171</v>
      </c>
      <c r="F1593" s="485">
        <v>2.1645000000000001E-2</v>
      </c>
      <c r="G1593" s="484" t="s">
        <v>14172</v>
      </c>
      <c r="H1593" s="485">
        <v>0.02</v>
      </c>
      <c r="I1593" s="484" t="s">
        <v>14173</v>
      </c>
      <c r="J1593" s="485">
        <v>0.04</v>
      </c>
    </row>
    <row r="1594" spans="1:10" ht="15" thickBot="1">
      <c r="A1594" s="484"/>
      <c r="B1594" s="484"/>
      <c r="C1594" s="484"/>
      <c r="D1594" s="484"/>
      <c r="E1594" s="484" t="s">
        <v>14174</v>
      </c>
      <c r="F1594" s="485">
        <v>0.01</v>
      </c>
      <c r="G1594" s="484"/>
      <c r="H1594" s="639" t="s">
        <v>14175</v>
      </c>
      <c r="I1594" s="639"/>
      <c r="J1594" s="485">
        <v>0.05</v>
      </c>
    </row>
    <row r="1595" spans="1:10" ht="0.95" customHeight="1" thickTop="1">
      <c r="A1595" s="486"/>
      <c r="B1595" s="486"/>
      <c r="C1595" s="486"/>
      <c r="D1595" s="486"/>
      <c r="E1595" s="486"/>
      <c r="F1595" s="486"/>
      <c r="G1595" s="486"/>
      <c r="H1595" s="486"/>
      <c r="I1595" s="486"/>
      <c r="J1595" s="486"/>
    </row>
    <row r="1596" spans="1:10" ht="18" customHeight="1">
      <c r="A1596" s="471"/>
      <c r="B1596" s="472" t="s">
        <v>14153</v>
      </c>
      <c r="C1596" s="471" t="s">
        <v>14154</v>
      </c>
      <c r="D1596" s="471" t="s">
        <v>14155</v>
      </c>
      <c r="E1596" s="640" t="s">
        <v>14156</v>
      </c>
      <c r="F1596" s="640"/>
      <c r="G1596" s="473" t="s">
        <v>14157</v>
      </c>
      <c r="H1596" s="472" t="s">
        <v>14158</v>
      </c>
      <c r="I1596" s="472" t="s">
        <v>14159</v>
      </c>
      <c r="J1596" s="472" t="s">
        <v>14160</v>
      </c>
    </row>
    <row r="1597" spans="1:10" ht="24" customHeight="1">
      <c r="A1597" s="474" t="s">
        <v>14161</v>
      </c>
      <c r="B1597" s="475" t="s">
        <v>14683</v>
      </c>
      <c r="C1597" s="474" t="s">
        <v>3565</v>
      </c>
      <c r="D1597" s="474" t="s">
        <v>3447</v>
      </c>
      <c r="E1597" s="642" t="s">
        <v>14167</v>
      </c>
      <c r="F1597" s="642"/>
      <c r="G1597" s="476" t="s">
        <v>463</v>
      </c>
      <c r="H1597" s="477">
        <v>1</v>
      </c>
      <c r="I1597" s="478">
        <v>0.17</v>
      </c>
      <c r="J1597" s="478">
        <v>0.17</v>
      </c>
    </row>
    <row r="1598" spans="1:10" ht="24" customHeight="1">
      <c r="A1598" s="487" t="s">
        <v>14180</v>
      </c>
      <c r="B1598" s="488" t="s">
        <v>14684</v>
      </c>
      <c r="C1598" s="487" t="s">
        <v>3565</v>
      </c>
      <c r="D1598" s="487" t="s">
        <v>6857</v>
      </c>
      <c r="E1598" s="638" t="s">
        <v>14568</v>
      </c>
      <c r="F1598" s="638"/>
      <c r="G1598" s="489" t="s">
        <v>463</v>
      </c>
      <c r="H1598" s="490">
        <v>1.3299999999999999E-2</v>
      </c>
      <c r="I1598" s="491">
        <v>13.21</v>
      </c>
      <c r="J1598" s="491">
        <v>0.17</v>
      </c>
    </row>
    <row r="1599" spans="1:10" ht="25.5">
      <c r="A1599" s="484"/>
      <c r="B1599" s="484"/>
      <c r="C1599" s="484"/>
      <c r="D1599" s="484"/>
      <c r="E1599" s="484" t="s">
        <v>14171</v>
      </c>
      <c r="F1599" s="485">
        <v>9.1991299999999998E-2</v>
      </c>
      <c r="G1599" s="484" t="s">
        <v>14172</v>
      </c>
      <c r="H1599" s="485">
        <v>0.08</v>
      </c>
      <c r="I1599" s="484" t="s">
        <v>14173</v>
      </c>
      <c r="J1599" s="485">
        <v>0.17</v>
      </c>
    </row>
    <row r="1600" spans="1:10" ht="15" thickBot="1">
      <c r="A1600" s="484"/>
      <c r="B1600" s="484"/>
      <c r="C1600" s="484"/>
      <c r="D1600" s="484"/>
      <c r="E1600" s="484" t="s">
        <v>14174</v>
      </c>
      <c r="F1600" s="485">
        <v>0.04</v>
      </c>
      <c r="G1600" s="484"/>
      <c r="H1600" s="639" t="s">
        <v>14175</v>
      </c>
      <c r="I1600" s="639"/>
      <c r="J1600" s="485">
        <v>0.21</v>
      </c>
    </row>
    <row r="1601" spans="1:10" ht="0.95" customHeight="1" thickTop="1">
      <c r="A1601" s="486"/>
      <c r="B1601" s="486"/>
      <c r="C1601" s="486"/>
      <c r="D1601" s="486"/>
      <c r="E1601" s="486"/>
      <c r="F1601" s="486"/>
      <c r="G1601" s="486"/>
      <c r="H1601" s="486"/>
      <c r="I1601" s="486"/>
      <c r="J1601" s="486"/>
    </row>
    <row r="1602" spans="1:10" ht="18" customHeight="1">
      <c r="A1602" s="471"/>
      <c r="B1602" s="472" t="s">
        <v>14153</v>
      </c>
      <c r="C1602" s="471" t="s">
        <v>14154</v>
      </c>
      <c r="D1602" s="471" t="s">
        <v>14155</v>
      </c>
      <c r="E1602" s="640" t="s">
        <v>14156</v>
      </c>
      <c r="F1602" s="640"/>
      <c r="G1602" s="473" t="s">
        <v>14157</v>
      </c>
      <c r="H1602" s="472" t="s">
        <v>14158</v>
      </c>
      <c r="I1602" s="472" t="s">
        <v>14159</v>
      </c>
      <c r="J1602" s="472" t="s">
        <v>14160</v>
      </c>
    </row>
    <row r="1603" spans="1:10" ht="36" customHeight="1">
      <c r="A1603" s="474" t="s">
        <v>14161</v>
      </c>
      <c r="B1603" s="475" t="s">
        <v>14685</v>
      </c>
      <c r="C1603" s="474" t="s">
        <v>3565</v>
      </c>
      <c r="D1603" s="474" t="s">
        <v>3483</v>
      </c>
      <c r="E1603" s="642" t="s">
        <v>14167</v>
      </c>
      <c r="F1603" s="642"/>
      <c r="G1603" s="476" t="s">
        <v>463</v>
      </c>
      <c r="H1603" s="477">
        <v>1</v>
      </c>
      <c r="I1603" s="478">
        <v>0.06</v>
      </c>
      <c r="J1603" s="478">
        <v>0.06</v>
      </c>
    </row>
    <row r="1604" spans="1:10" ht="24" customHeight="1">
      <c r="A1604" s="487" t="s">
        <v>14180</v>
      </c>
      <c r="B1604" s="488" t="s">
        <v>14686</v>
      </c>
      <c r="C1604" s="487" t="s">
        <v>3565</v>
      </c>
      <c r="D1604" s="487" t="s">
        <v>8553</v>
      </c>
      <c r="E1604" s="638" t="s">
        <v>14568</v>
      </c>
      <c r="F1604" s="638"/>
      <c r="G1604" s="489" t="s">
        <v>463</v>
      </c>
      <c r="H1604" s="490">
        <v>6.7000000000000002E-3</v>
      </c>
      <c r="I1604" s="491">
        <v>9.81</v>
      </c>
      <c r="J1604" s="491">
        <v>0.06</v>
      </c>
    </row>
    <row r="1605" spans="1:10" ht="25.5">
      <c r="A1605" s="484"/>
      <c r="B1605" s="484"/>
      <c r="C1605" s="484"/>
      <c r="D1605" s="484"/>
      <c r="E1605" s="484" t="s">
        <v>14171</v>
      </c>
      <c r="F1605" s="485">
        <v>3.2467500000000003E-2</v>
      </c>
      <c r="G1605" s="484" t="s">
        <v>14172</v>
      </c>
      <c r="H1605" s="485">
        <v>0.03</v>
      </c>
      <c r="I1605" s="484" t="s">
        <v>14173</v>
      </c>
      <c r="J1605" s="485">
        <v>0.06</v>
      </c>
    </row>
    <row r="1606" spans="1:10" ht="15" thickBot="1">
      <c r="A1606" s="484"/>
      <c r="B1606" s="484"/>
      <c r="C1606" s="484"/>
      <c r="D1606" s="484"/>
      <c r="E1606" s="484" t="s">
        <v>14174</v>
      </c>
      <c r="F1606" s="485">
        <v>0.01</v>
      </c>
      <c r="G1606" s="484"/>
      <c r="H1606" s="639" t="s">
        <v>14175</v>
      </c>
      <c r="I1606" s="639"/>
      <c r="J1606" s="485">
        <v>7.0000000000000007E-2</v>
      </c>
    </row>
    <row r="1607" spans="1:10" ht="0.95" customHeight="1" thickTop="1">
      <c r="A1607" s="486"/>
      <c r="B1607" s="486"/>
      <c r="C1607" s="486"/>
      <c r="D1607" s="486"/>
      <c r="E1607" s="486"/>
      <c r="F1607" s="486"/>
      <c r="G1607" s="486"/>
      <c r="H1607" s="486"/>
      <c r="I1607" s="486"/>
      <c r="J1607" s="486"/>
    </row>
    <row r="1608" spans="1:10" ht="18" customHeight="1">
      <c r="A1608" s="471"/>
      <c r="B1608" s="472" t="s">
        <v>14153</v>
      </c>
      <c r="C1608" s="471" t="s">
        <v>14154</v>
      </c>
      <c r="D1608" s="471" t="s">
        <v>14155</v>
      </c>
      <c r="E1608" s="640" t="s">
        <v>14156</v>
      </c>
      <c r="F1608" s="640"/>
      <c r="G1608" s="473" t="s">
        <v>14157</v>
      </c>
      <c r="H1608" s="472" t="s">
        <v>14158</v>
      </c>
      <c r="I1608" s="472" t="s">
        <v>14159</v>
      </c>
      <c r="J1608" s="472" t="s">
        <v>14160</v>
      </c>
    </row>
    <row r="1609" spans="1:10" ht="24" customHeight="1">
      <c r="A1609" s="474" t="s">
        <v>14161</v>
      </c>
      <c r="B1609" s="475" t="s">
        <v>14687</v>
      </c>
      <c r="C1609" s="474" t="s">
        <v>3565</v>
      </c>
      <c r="D1609" s="474" t="s">
        <v>3452</v>
      </c>
      <c r="E1609" s="642" t="s">
        <v>14167</v>
      </c>
      <c r="F1609" s="642"/>
      <c r="G1609" s="476" t="s">
        <v>463</v>
      </c>
      <c r="H1609" s="477">
        <v>1</v>
      </c>
      <c r="I1609" s="478">
        <v>0.12</v>
      </c>
      <c r="J1609" s="478">
        <v>0.12</v>
      </c>
    </row>
    <row r="1610" spans="1:10" ht="24" customHeight="1">
      <c r="A1610" s="487" t="s">
        <v>14180</v>
      </c>
      <c r="B1610" s="488" t="s">
        <v>14688</v>
      </c>
      <c r="C1610" s="487" t="s">
        <v>3565</v>
      </c>
      <c r="D1610" s="487" t="s">
        <v>6924</v>
      </c>
      <c r="E1610" s="638" t="s">
        <v>14568</v>
      </c>
      <c r="F1610" s="638"/>
      <c r="G1610" s="489" t="s">
        <v>463</v>
      </c>
      <c r="H1610" s="490">
        <v>9.4000000000000004E-3</v>
      </c>
      <c r="I1610" s="491">
        <v>13.73</v>
      </c>
      <c r="J1610" s="491">
        <v>0.12</v>
      </c>
    </row>
    <row r="1611" spans="1:10" ht="25.5">
      <c r="A1611" s="484"/>
      <c r="B1611" s="484"/>
      <c r="C1611" s="484"/>
      <c r="D1611" s="484"/>
      <c r="E1611" s="484" t="s">
        <v>14171</v>
      </c>
      <c r="F1611" s="485">
        <v>6.4935099999999996E-2</v>
      </c>
      <c r="G1611" s="484" t="s">
        <v>14172</v>
      </c>
      <c r="H1611" s="485">
        <v>0.06</v>
      </c>
      <c r="I1611" s="484" t="s">
        <v>14173</v>
      </c>
      <c r="J1611" s="485">
        <v>0.12</v>
      </c>
    </row>
    <row r="1612" spans="1:10" ht="15" thickBot="1">
      <c r="A1612" s="484"/>
      <c r="B1612" s="484"/>
      <c r="C1612" s="484"/>
      <c r="D1612" s="484"/>
      <c r="E1612" s="484" t="s">
        <v>14174</v>
      </c>
      <c r="F1612" s="485">
        <v>0.03</v>
      </c>
      <c r="G1612" s="484"/>
      <c r="H1612" s="639" t="s">
        <v>14175</v>
      </c>
      <c r="I1612" s="639"/>
      <c r="J1612" s="485">
        <v>0.15</v>
      </c>
    </row>
    <row r="1613" spans="1:10" ht="0.95" customHeight="1" thickTop="1">
      <c r="A1613" s="486"/>
      <c r="B1613" s="486"/>
      <c r="C1613" s="486"/>
      <c r="D1613" s="486"/>
      <c r="E1613" s="486"/>
      <c r="F1613" s="486"/>
      <c r="G1613" s="486"/>
      <c r="H1613" s="486"/>
      <c r="I1613" s="486"/>
      <c r="J1613" s="486"/>
    </row>
    <row r="1614" spans="1:10" ht="18" customHeight="1">
      <c r="A1614" s="471"/>
      <c r="B1614" s="472" t="s">
        <v>14153</v>
      </c>
      <c r="C1614" s="471" t="s">
        <v>14154</v>
      </c>
      <c r="D1614" s="471" t="s">
        <v>14155</v>
      </c>
      <c r="E1614" s="640" t="s">
        <v>14156</v>
      </c>
      <c r="F1614" s="640"/>
      <c r="G1614" s="473" t="s">
        <v>14157</v>
      </c>
      <c r="H1614" s="472" t="s">
        <v>14158</v>
      </c>
      <c r="I1614" s="472" t="s">
        <v>14159</v>
      </c>
      <c r="J1614" s="472" t="s">
        <v>14160</v>
      </c>
    </row>
    <row r="1615" spans="1:10" ht="24" customHeight="1">
      <c r="A1615" s="474" t="s">
        <v>14161</v>
      </c>
      <c r="B1615" s="475" t="s">
        <v>14689</v>
      </c>
      <c r="C1615" s="474" t="s">
        <v>3565</v>
      </c>
      <c r="D1615" s="474" t="s">
        <v>3456</v>
      </c>
      <c r="E1615" s="642" t="s">
        <v>14167</v>
      </c>
      <c r="F1615" s="642"/>
      <c r="G1615" s="476" t="s">
        <v>463</v>
      </c>
      <c r="H1615" s="477">
        <v>1</v>
      </c>
      <c r="I1615" s="478">
        <v>0.05</v>
      </c>
      <c r="J1615" s="478">
        <v>0.05</v>
      </c>
    </row>
    <row r="1616" spans="1:10" ht="24" customHeight="1">
      <c r="A1616" s="487" t="s">
        <v>14180</v>
      </c>
      <c r="B1616" s="488" t="s">
        <v>14690</v>
      </c>
      <c r="C1616" s="487" t="s">
        <v>3565</v>
      </c>
      <c r="D1616" s="487" t="s">
        <v>6933</v>
      </c>
      <c r="E1616" s="638" t="s">
        <v>14568</v>
      </c>
      <c r="F1616" s="638"/>
      <c r="G1616" s="489" t="s">
        <v>463</v>
      </c>
      <c r="H1616" s="490">
        <v>6.7000000000000002E-3</v>
      </c>
      <c r="I1616" s="491">
        <v>8.24</v>
      </c>
      <c r="J1616" s="491">
        <v>0.05</v>
      </c>
    </row>
    <row r="1617" spans="1:10" ht="25.5">
      <c r="A1617" s="484"/>
      <c r="B1617" s="484"/>
      <c r="C1617" s="484"/>
      <c r="D1617" s="484"/>
      <c r="E1617" s="484" t="s">
        <v>14171</v>
      </c>
      <c r="F1617" s="485">
        <v>2.7056299999999998E-2</v>
      </c>
      <c r="G1617" s="484" t="s">
        <v>14172</v>
      </c>
      <c r="H1617" s="485">
        <v>0.02</v>
      </c>
      <c r="I1617" s="484" t="s">
        <v>14173</v>
      </c>
      <c r="J1617" s="485">
        <v>0.05</v>
      </c>
    </row>
    <row r="1618" spans="1:10" ht="15" thickBot="1">
      <c r="A1618" s="484"/>
      <c r="B1618" s="484"/>
      <c r="C1618" s="484"/>
      <c r="D1618" s="484"/>
      <c r="E1618" s="484" t="s">
        <v>14174</v>
      </c>
      <c r="F1618" s="485">
        <v>0.01</v>
      </c>
      <c r="G1618" s="484"/>
      <c r="H1618" s="639" t="s">
        <v>14175</v>
      </c>
      <c r="I1618" s="639"/>
      <c r="J1618" s="485">
        <v>0.06</v>
      </c>
    </row>
    <row r="1619" spans="1:10" ht="0.95" customHeight="1" thickTop="1">
      <c r="A1619" s="486"/>
      <c r="B1619" s="486"/>
      <c r="C1619" s="486"/>
      <c r="D1619" s="486"/>
      <c r="E1619" s="486"/>
      <c r="F1619" s="486"/>
      <c r="G1619" s="486"/>
      <c r="H1619" s="486"/>
      <c r="I1619" s="486"/>
      <c r="J1619" s="486"/>
    </row>
    <row r="1620" spans="1:10" ht="18" customHeight="1">
      <c r="A1620" s="471"/>
      <c r="B1620" s="472" t="s">
        <v>14153</v>
      </c>
      <c r="C1620" s="471" t="s">
        <v>14154</v>
      </c>
      <c r="D1620" s="471" t="s">
        <v>14155</v>
      </c>
      <c r="E1620" s="640" t="s">
        <v>14156</v>
      </c>
      <c r="F1620" s="640"/>
      <c r="G1620" s="473" t="s">
        <v>14157</v>
      </c>
      <c r="H1620" s="472" t="s">
        <v>14158</v>
      </c>
      <c r="I1620" s="472" t="s">
        <v>14159</v>
      </c>
      <c r="J1620" s="472" t="s">
        <v>14160</v>
      </c>
    </row>
    <row r="1621" spans="1:10" ht="24" customHeight="1">
      <c r="A1621" s="474" t="s">
        <v>14161</v>
      </c>
      <c r="B1621" s="475" t="s">
        <v>14691</v>
      </c>
      <c r="C1621" s="474" t="s">
        <v>3565</v>
      </c>
      <c r="D1621" s="474" t="s">
        <v>3455</v>
      </c>
      <c r="E1621" s="642" t="s">
        <v>14167</v>
      </c>
      <c r="F1621" s="642"/>
      <c r="G1621" s="476" t="s">
        <v>463</v>
      </c>
      <c r="H1621" s="477">
        <v>1</v>
      </c>
      <c r="I1621" s="478">
        <v>0.09</v>
      </c>
      <c r="J1621" s="478">
        <v>0.09</v>
      </c>
    </row>
    <row r="1622" spans="1:10" ht="24" customHeight="1">
      <c r="A1622" s="487" t="s">
        <v>14180</v>
      </c>
      <c r="B1622" s="488" t="s">
        <v>14692</v>
      </c>
      <c r="C1622" s="487" t="s">
        <v>3565</v>
      </c>
      <c r="D1622" s="487" t="s">
        <v>6931</v>
      </c>
      <c r="E1622" s="638" t="s">
        <v>14568</v>
      </c>
      <c r="F1622" s="638"/>
      <c r="G1622" s="489" t="s">
        <v>463</v>
      </c>
      <c r="H1622" s="490">
        <v>9.4000000000000004E-3</v>
      </c>
      <c r="I1622" s="491">
        <v>10.45</v>
      </c>
      <c r="J1622" s="491">
        <v>0.09</v>
      </c>
    </row>
    <row r="1623" spans="1:10" ht="25.5">
      <c r="A1623" s="484"/>
      <c r="B1623" s="484"/>
      <c r="C1623" s="484"/>
      <c r="D1623" s="484"/>
      <c r="E1623" s="484" t="s">
        <v>14171</v>
      </c>
      <c r="F1623" s="485">
        <v>4.8701300000000003E-2</v>
      </c>
      <c r="G1623" s="484" t="s">
        <v>14172</v>
      </c>
      <c r="H1623" s="485">
        <v>0.04</v>
      </c>
      <c r="I1623" s="484" t="s">
        <v>14173</v>
      </c>
      <c r="J1623" s="485">
        <v>0.09</v>
      </c>
    </row>
    <row r="1624" spans="1:10" ht="15" thickBot="1">
      <c r="A1624" s="484"/>
      <c r="B1624" s="484"/>
      <c r="C1624" s="484"/>
      <c r="D1624" s="484"/>
      <c r="E1624" s="484" t="s">
        <v>14174</v>
      </c>
      <c r="F1624" s="485">
        <v>0.02</v>
      </c>
      <c r="G1624" s="484"/>
      <c r="H1624" s="639" t="s">
        <v>14175</v>
      </c>
      <c r="I1624" s="639"/>
      <c r="J1624" s="485">
        <v>0.11</v>
      </c>
    </row>
    <row r="1625" spans="1:10" ht="0.95" customHeight="1" thickTop="1">
      <c r="A1625" s="486"/>
      <c r="B1625" s="486"/>
      <c r="C1625" s="486"/>
      <c r="D1625" s="486"/>
      <c r="E1625" s="486"/>
      <c r="F1625" s="486"/>
      <c r="G1625" s="486"/>
      <c r="H1625" s="486"/>
      <c r="I1625" s="486"/>
      <c r="J1625" s="486"/>
    </row>
    <row r="1626" spans="1:10" ht="18" customHeight="1">
      <c r="A1626" s="471"/>
      <c r="B1626" s="472" t="s">
        <v>14153</v>
      </c>
      <c r="C1626" s="471" t="s">
        <v>14154</v>
      </c>
      <c r="D1626" s="471" t="s">
        <v>14155</v>
      </c>
      <c r="E1626" s="640" t="s">
        <v>14156</v>
      </c>
      <c r="F1626" s="640"/>
      <c r="G1626" s="473" t="s">
        <v>14157</v>
      </c>
      <c r="H1626" s="472" t="s">
        <v>14158</v>
      </c>
      <c r="I1626" s="472" t="s">
        <v>14159</v>
      </c>
      <c r="J1626" s="472" t="s">
        <v>14160</v>
      </c>
    </row>
    <row r="1627" spans="1:10" ht="24" customHeight="1">
      <c r="A1627" s="474" t="s">
        <v>14161</v>
      </c>
      <c r="B1627" s="475" t="s">
        <v>14693</v>
      </c>
      <c r="C1627" s="474" t="s">
        <v>3565</v>
      </c>
      <c r="D1627" s="474" t="s">
        <v>3466</v>
      </c>
      <c r="E1627" s="642" t="s">
        <v>14167</v>
      </c>
      <c r="F1627" s="642"/>
      <c r="G1627" s="476" t="s">
        <v>463</v>
      </c>
      <c r="H1627" s="477">
        <v>1</v>
      </c>
      <c r="I1627" s="478">
        <v>0.23</v>
      </c>
      <c r="J1627" s="478">
        <v>0.23</v>
      </c>
    </row>
    <row r="1628" spans="1:10" ht="24" customHeight="1">
      <c r="A1628" s="487" t="s">
        <v>14180</v>
      </c>
      <c r="B1628" s="488" t="s">
        <v>14694</v>
      </c>
      <c r="C1628" s="487" t="s">
        <v>3565</v>
      </c>
      <c r="D1628" s="487" t="s">
        <v>13968</v>
      </c>
      <c r="E1628" s="638" t="s">
        <v>14568</v>
      </c>
      <c r="F1628" s="638"/>
      <c r="G1628" s="489" t="s">
        <v>463</v>
      </c>
      <c r="H1628" s="490">
        <v>1.72E-2</v>
      </c>
      <c r="I1628" s="491">
        <v>13.73</v>
      </c>
      <c r="J1628" s="491">
        <v>0.23</v>
      </c>
    </row>
    <row r="1629" spans="1:10" ht="25.5">
      <c r="A1629" s="484"/>
      <c r="B1629" s="484"/>
      <c r="C1629" s="484"/>
      <c r="D1629" s="484"/>
      <c r="E1629" s="484" t="s">
        <v>14171</v>
      </c>
      <c r="F1629" s="485">
        <v>0.1244589</v>
      </c>
      <c r="G1629" s="484" t="s">
        <v>14172</v>
      </c>
      <c r="H1629" s="485">
        <v>0.11</v>
      </c>
      <c r="I1629" s="484" t="s">
        <v>14173</v>
      </c>
      <c r="J1629" s="485">
        <v>0.23</v>
      </c>
    </row>
    <row r="1630" spans="1:10" ht="15" thickBot="1">
      <c r="A1630" s="484"/>
      <c r="B1630" s="484"/>
      <c r="C1630" s="484"/>
      <c r="D1630" s="484"/>
      <c r="E1630" s="484" t="s">
        <v>14174</v>
      </c>
      <c r="F1630" s="485">
        <v>0.06</v>
      </c>
      <c r="G1630" s="484"/>
      <c r="H1630" s="639" t="s">
        <v>14175</v>
      </c>
      <c r="I1630" s="639"/>
      <c r="J1630" s="485">
        <v>0.28999999999999998</v>
      </c>
    </row>
    <row r="1631" spans="1:10" ht="0.95" customHeight="1" thickTop="1">
      <c r="A1631" s="486"/>
      <c r="B1631" s="486"/>
      <c r="C1631" s="486"/>
      <c r="D1631" s="486"/>
      <c r="E1631" s="486"/>
      <c r="F1631" s="486"/>
      <c r="G1631" s="486"/>
      <c r="H1631" s="486"/>
      <c r="I1631" s="486"/>
      <c r="J1631" s="486"/>
    </row>
    <row r="1632" spans="1:10" ht="18" customHeight="1">
      <c r="A1632" s="471"/>
      <c r="B1632" s="472" t="s">
        <v>14153</v>
      </c>
      <c r="C1632" s="471" t="s">
        <v>14154</v>
      </c>
      <c r="D1632" s="471" t="s">
        <v>14155</v>
      </c>
      <c r="E1632" s="640" t="s">
        <v>14156</v>
      </c>
      <c r="F1632" s="640"/>
      <c r="G1632" s="473" t="s">
        <v>14157</v>
      </c>
      <c r="H1632" s="472" t="s">
        <v>14158</v>
      </c>
      <c r="I1632" s="472" t="s">
        <v>14159</v>
      </c>
      <c r="J1632" s="472" t="s">
        <v>14160</v>
      </c>
    </row>
    <row r="1633" spans="1:10" ht="24" customHeight="1">
      <c r="A1633" s="474" t="s">
        <v>14161</v>
      </c>
      <c r="B1633" s="475" t="s">
        <v>14695</v>
      </c>
      <c r="C1633" s="474" t="s">
        <v>3565</v>
      </c>
      <c r="D1633" s="474" t="s">
        <v>3467</v>
      </c>
      <c r="E1633" s="642" t="s">
        <v>14167</v>
      </c>
      <c r="F1633" s="642"/>
      <c r="G1633" s="476" t="s">
        <v>463</v>
      </c>
      <c r="H1633" s="477">
        <v>1</v>
      </c>
      <c r="I1633" s="478">
        <v>0.16</v>
      </c>
      <c r="J1633" s="478">
        <v>0.16</v>
      </c>
    </row>
    <row r="1634" spans="1:10" ht="24" customHeight="1">
      <c r="A1634" s="487" t="s">
        <v>14180</v>
      </c>
      <c r="B1634" s="488" t="s">
        <v>14696</v>
      </c>
      <c r="C1634" s="487" t="s">
        <v>3565</v>
      </c>
      <c r="D1634" s="487" t="s">
        <v>7115</v>
      </c>
      <c r="E1634" s="638" t="s">
        <v>14568</v>
      </c>
      <c r="F1634" s="638"/>
      <c r="G1634" s="489" t="s">
        <v>463</v>
      </c>
      <c r="H1634" s="490">
        <v>1.2E-2</v>
      </c>
      <c r="I1634" s="491">
        <v>13.73</v>
      </c>
      <c r="J1634" s="491">
        <v>0.16</v>
      </c>
    </row>
    <row r="1635" spans="1:10" ht="25.5">
      <c r="A1635" s="484"/>
      <c r="B1635" s="484"/>
      <c r="C1635" s="484"/>
      <c r="D1635" s="484"/>
      <c r="E1635" s="484" t="s">
        <v>14171</v>
      </c>
      <c r="F1635" s="485">
        <v>8.6580099999999993E-2</v>
      </c>
      <c r="G1635" s="484" t="s">
        <v>14172</v>
      </c>
      <c r="H1635" s="485">
        <v>7.0000000000000007E-2</v>
      </c>
      <c r="I1635" s="484" t="s">
        <v>14173</v>
      </c>
      <c r="J1635" s="485">
        <v>0.16</v>
      </c>
    </row>
    <row r="1636" spans="1:10" ht="15" thickBot="1">
      <c r="A1636" s="484"/>
      <c r="B1636" s="484"/>
      <c r="C1636" s="484"/>
      <c r="D1636" s="484"/>
      <c r="E1636" s="484" t="s">
        <v>14174</v>
      </c>
      <c r="F1636" s="485">
        <v>0.04</v>
      </c>
      <c r="G1636" s="484"/>
      <c r="H1636" s="639" t="s">
        <v>14175</v>
      </c>
      <c r="I1636" s="639"/>
      <c r="J1636" s="485">
        <v>0.2</v>
      </c>
    </row>
    <row r="1637" spans="1:10" ht="0.95" customHeight="1" thickTop="1">
      <c r="A1637" s="486"/>
      <c r="B1637" s="486"/>
      <c r="C1637" s="486"/>
      <c r="D1637" s="486"/>
      <c r="E1637" s="486"/>
      <c r="F1637" s="486"/>
      <c r="G1637" s="486"/>
      <c r="H1637" s="486"/>
      <c r="I1637" s="486"/>
      <c r="J1637" s="486"/>
    </row>
    <row r="1638" spans="1:10" ht="18" customHeight="1">
      <c r="A1638" s="471"/>
      <c r="B1638" s="472" t="s">
        <v>14153</v>
      </c>
      <c r="C1638" s="471" t="s">
        <v>14154</v>
      </c>
      <c r="D1638" s="471" t="s">
        <v>14155</v>
      </c>
      <c r="E1638" s="640" t="s">
        <v>14156</v>
      </c>
      <c r="F1638" s="640"/>
      <c r="G1638" s="473" t="s">
        <v>14157</v>
      </c>
      <c r="H1638" s="472" t="s">
        <v>14158</v>
      </c>
      <c r="I1638" s="472" t="s">
        <v>14159</v>
      </c>
      <c r="J1638" s="472" t="s">
        <v>14160</v>
      </c>
    </row>
    <row r="1639" spans="1:10" ht="24" customHeight="1">
      <c r="A1639" s="474" t="s">
        <v>14161</v>
      </c>
      <c r="B1639" s="475" t="s">
        <v>14697</v>
      </c>
      <c r="C1639" s="474" t="s">
        <v>3565</v>
      </c>
      <c r="D1639" s="474" t="s">
        <v>3473</v>
      </c>
      <c r="E1639" s="642" t="s">
        <v>14167</v>
      </c>
      <c r="F1639" s="642"/>
      <c r="G1639" s="476" t="s">
        <v>463</v>
      </c>
      <c r="H1639" s="477">
        <v>1</v>
      </c>
      <c r="I1639" s="478">
        <v>0.17</v>
      </c>
      <c r="J1639" s="478">
        <v>0.17</v>
      </c>
    </row>
    <row r="1640" spans="1:10" ht="24" customHeight="1">
      <c r="A1640" s="487" t="s">
        <v>14180</v>
      </c>
      <c r="B1640" s="488" t="s">
        <v>14698</v>
      </c>
      <c r="C1640" s="487" t="s">
        <v>3565</v>
      </c>
      <c r="D1640" s="487" t="s">
        <v>7448</v>
      </c>
      <c r="E1640" s="638" t="s">
        <v>14568</v>
      </c>
      <c r="F1640" s="638"/>
      <c r="G1640" s="489" t="s">
        <v>463</v>
      </c>
      <c r="H1640" s="490">
        <v>1.72E-2</v>
      </c>
      <c r="I1640" s="491">
        <v>10.210000000000001</v>
      </c>
      <c r="J1640" s="491">
        <v>0.17</v>
      </c>
    </row>
    <row r="1641" spans="1:10" ht="25.5">
      <c r="A1641" s="484"/>
      <c r="B1641" s="484"/>
      <c r="C1641" s="484"/>
      <c r="D1641" s="484"/>
      <c r="E1641" s="484" t="s">
        <v>14171</v>
      </c>
      <c r="F1641" s="485">
        <v>9.1991299999999998E-2</v>
      </c>
      <c r="G1641" s="484" t="s">
        <v>14172</v>
      </c>
      <c r="H1641" s="485">
        <v>0.08</v>
      </c>
      <c r="I1641" s="484" t="s">
        <v>14173</v>
      </c>
      <c r="J1641" s="485">
        <v>0.17</v>
      </c>
    </row>
    <row r="1642" spans="1:10" ht="15" thickBot="1">
      <c r="A1642" s="484"/>
      <c r="B1642" s="484"/>
      <c r="C1642" s="484"/>
      <c r="D1642" s="484"/>
      <c r="E1642" s="484" t="s">
        <v>14174</v>
      </c>
      <c r="F1642" s="485">
        <v>0.04</v>
      </c>
      <c r="G1642" s="484"/>
      <c r="H1642" s="639" t="s">
        <v>14175</v>
      </c>
      <c r="I1642" s="639"/>
      <c r="J1642" s="485">
        <v>0.21</v>
      </c>
    </row>
    <row r="1643" spans="1:10" ht="0.95" customHeight="1" thickTop="1">
      <c r="A1643" s="486"/>
      <c r="B1643" s="486"/>
      <c r="C1643" s="486"/>
      <c r="D1643" s="486"/>
      <c r="E1643" s="486"/>
      <c r="F1643" s="486"/>
      <c r="G1643" s="486"/>
      <c r="H1643" s="486"/>
      <c r="I1643" s="486"/>
      <c r="J1643" s="486"/>
    </row>
    <row r="1644" spans="1:10" ht="18" customHeight="1">
      <c r="A1644" s="471"/>
      <c r="B1644" s="472" t="s">
        <v>14153</v>
      </c>
      <c r="C1644" s="471" t="s">
        <v>14154</v>
      </c>
      <c r="D1644" s="471" t="s">
        <v>14155</v>
      </c>
      <c r="E1644" s="640" t="s">
        <v>14156</v>
      </c>
      <c r="F1644" s="640"/>
      <c r="G1644" s="473" t="s">
        <v>14157</v>
      </c>
      <c r="H1644" s="472" t="s">
        <v>14158</v>
      </c>
      <c r="I1644" s="472" t="s">
        <v>14159</v>
      </c>
      <c r="J1644" s="472" t="s">
        <v>14160</v>
      </c>
    </row>
    <row r="1645" spans="1:10" ht="24" customHeight="1">
      <c r="A1645" s="474" t="s">
        <v>14161</v>
      </c>
      <c r="B1645" s="475" t="s">
        <v>14588</v>
      </c>
      <c r="C1645" s="474" t="s">
        <v>3565</v>
      </c>
      <c r="D1645" s="474" t="s">
        <v>3940</v>
      </c>
      <c r="E1645" s="642" t="s">
        <v>14167</v>
      </c>
      <c r="F1645" s="642"/>
      <c r="G1645" s="476" t="s">
        <v>463</v>
      </c>
      <c r="H1645" s="477">
        <v>1</v>
      </c>
      <c r="I1645" s="478">
        <v>0.04</v>
      </c>
      <c r="J1645" s="478">
        <v>0.04</v>
      </c>
    </row>
    <row r="1646" spans="1:10" ht="24" customHeight="1">
      <c r="A1646" s="487" t="s">
        <v>14180</v>
      </c>
      <c r="B1646" s="488" t="s">
        <v>14594</v>
      </c>
      <c r="C1646" s="487" t="s">
        <v>3565</v>
      </c>
      <c r="D1646" s="487" t="s">
        <v>8305</v>
      </c>
      <c r="E1646" s="638" t="s">
        <v>14568</v>
      </c>
      <c r="F1646" s="638"/>
      <c r="G1646" s="489" t="s">
        <v>463</v>
      </c>
      <c r="H1646" s="490">
        <v>4.1000000000000003E-3</v>
      </c>
      <c r="I1646" s="491">
        <v>10.210000000000001</v>
      </c>
      <c r="J1646" s="491">
        <v>0.04</v>
      </c>
    </row>
    <row r="1647" spans="1:10" ht="25.5">
      <c r="A1647" s="484"/>
      <c r="B1647" s="484"/>
      <c r="C1647" s="484"/>
      <c r="D1647" s="484"/>
      <c r="E1647" s="484" t="s">
        <v>14171</v>
      </c>
      <c r="F1647" s="485">
        <v>2.1645000000000001E-2</v>
      </c>
      <c r="G1647" s="484" t="s">
        <v>14172</v>
      </c>
      <c r="H1647" s="485">
        <v>0.02</v>
      </c>
      <c r="I1647" s="484" t="s">
        <v>14173</v>
      </c>
      <c r="J1647" s="485">
        <v>0.04</v>
      </c>
    </row>
    <row r="1648" spans="1:10" ht="15" thickBot="1">
      <c r="A1648" s="484"/>
      <c r="B1648" s="484"/>
      <c r="C1648" s="484"/>
      <c r="D1648" s="484"/>
      <c r="E1648" s="484" t="s">
        <v>14174</v>
      </c>
      <c r="F1648" s="485">
        <v>0.01</v>
      </c>
      <c r="G1648" s="484"/>
      <c r="H1648" s="639" t="s">
        <v>14175</v>
      </c>
      <c r="I1648" s="639"/>
      <c r="J1648" s="485">
        <v>0.05</v>
      </c>
    </row>
    <row r="1649" spans="1:10" ht="0.95" customHeight="1" thickTop="1">
      <c r="A1649" s="486"/>
      <c r="B1649" s="486"/>
      <c r="C1649" s="486"/>
      <c r="D1649" s="486"/>
      <c r="E1649" s="486"/>
      <c r="F1649" s="486"/>
      <c r="G1649" s="486"/>
      <c r="H1649" s="486"/>
      <c r="I1649" s="486"/>
      <c r="J1649" s="486"/>
    </row>
    <row r="1650" spans="1:10" ht="18" customHeight="1">
      <c r="A1650" s="471"/>
      <c r="B1650" s="472" t="s">
        <v>14153</v>
      </c>
      <c r="C1650" s="471" t="s">
        <v>14154</v>
      </c>
      <c r="D1650" s="471" t="s">
        <v>14155</v>
      </c>
      <c r="E1650" s="640" t="s">
        <v>14156</v>
      </c>
      <c r="F1650" s="640"/>
      <c r="G1650" s="473" t="s">
        <v>14157</v>
      </c>
      <c r="H1650" s="472" t="s">
        <v>14158</v>
      </c>
      <c r="I1650" s="472" t="s">
        <v>14159</v>
      </c>
      <c r="J1650" s="472" t="s">
        <v>14160</v>
      </c>
    </row>
    <row r="1651" spans="1:10" ht="24" customHeight="1">
      <c r="A1651" s="474" t="s">
        <v>14161</v>
      </c>
      <c r="B1651" s="475" t="s">
        <v>14597</v>
      </c>
      <c r="C1651" s="474" t="s">
        <v>3565</v>
      </c>
      <c r="D1651" s="474" t="s">
        <v>3482</v>
      </c>
      <c r="E1651" s="642" t="s">
        <v>14167</v>
      </c>
      <c r="F1651" s="642"/>
      <c r="G1651" s="476" t="s">
        <v>463</v>
      </c>
      <c r="H1651" s="477">
        <v>1</v>
      </c>
      <c r="I1651" s="478">
        <v>0.05</v>
      </c>
      <c r="J1651" s="478">
        <v>0.05</v>
      </c>
    </row>
    <row r="1652" spans="1:10" ht="24" customHeight="1">
      <c r="A1652" s="487" t="s">
        <v>14180</v>
      </c>
      <c r="B1652" s="488" t="s">
        <v>14598</v>
      </c>
      <c r="C1652" s="487" t="s">
        <v>3565</v>
      </c>
      <c r="D1652" s="487" t="s">
        <v>8307</v>
      </c>
      <c r="E1652" s="638" t="s">
        <v>14568</v>
      </c>
      <c r="F1652" s="638"/>
      <c r="G1652" s="489" t="s">
        <v>463</v>
      </c>
      <c r="H1652" s="490">
        <v>4.1000000000000003E-3</v>
      </c>
      <c r="I1652" s="491">
        <v>14</v>
      </c>
      <c r="J1652" s="491">
        <v>0.05</v>
      </c>
    </row>
    <row r="1653" spans="1:10" ht="25.5">
      <c r="A1653" s="484"/>
      <c r="B1653" s="484"/>
      <c r="C1653" s="484"/>
      <c r="D1653" s="484"/>
      <c r="E1653" s="484" t="s">
        <v>14171</v>
      </c>
      <c r="F1653" s="485">
        <v>2.7056299999999998E-2</v>
      </c>
      <c r="G1653" s="484" t="s">
        <v>14172</v>
      </c>
      <c r="H1653" s="485">
        <v>0.02</v>
      </c>
      <c r="I1653" s="484" t="s">
        <v>14173</v>
      </c>
      <c r="J1653" s="485">
        <v>0.05</v>
      </c>
    </row>
    <row r="1654" spans="1:10" ht="15" thickBot="1">
      <c r="A1654" s="484"/>
      <c r="B1654" s="484"/>
      <c r="C1654" s="484"/>
      <c r="D1654" s="484"/>
      <c r="E1654" s="484" t="s">
        <v>14174</v>
      </c>
      <c r="F1654" s="485">
        <v>0.01</v>
      </c>
      <c r="G1654" s="484"/>
      <c r="H1654" s="639" t="s">
        <v>14175</v>
      </c>
      <c r="I1654" s="639"/>
      <c r="J1654" s="485">
        <v>0.06</v>
      </c>
    </row>
    <row r="1655" spans="1:10" ht="0.95" customHeight="1" thickTop="1">
      <c r="A1655" s="486"/>
      <c r="B1655" s="486"/>
      <c r="C1655" s="486"/>
      <c r="D1655" s="486"/>
      <c r="E1655" s="486"/>
      <c r="F1655" s="486"/>
      <c r="G1655" s="486"/>
      <c r="H1655" s="486"/>
      <c r="I1655" s="486"/>
      <c r="J1655" s="486"/>
    </row>
    <row r="1656" spans="1:10" ht="18" customHeight="1">
      <c r="A1656" s="471"/>
      <c r="B1656" s="472" t="s">
        <v>14153</v>
      </c>
      <c r="C1656" s="471" t="s">
        <v>14154</v>
      </c>
      <c r="D1656" s="471" t="s">
        <v>14155</v>
      </c>
      <c r="E1656" s="640" t="s">
        <v>14156</v>
      </c>
      <c r="F1656" s="640"/>
      <c r="G1656" s="473" t="s">
        <v>14157</v>
      </c>
      <c r="H1656" s="472" t="s">
        <v>14158</v>
      </c>
      <c r="I1656" s="472" t="s">
        <v>14159</v>
      </c>
      <c r="J1656" s="472" t="s">
        <v>14160</v>
      </c>
    </row>
    <row r="1657" spans="1:10" ht="24" customHeight="1">
      <c r="A1657" s="474" t="s">
        <v>14161</v>
      </c>
      <c r="B1657" s="475" t="s">
        <v>14474</v>
      </c>
      <c r="C1657" s="474" t="s">
        <v>3565</v>
      </c>
      <c r="D1657" s="474" t="s">
        <v>3327</v>
      </c>
      <c r="E1657" s="642" t="s">
        <v>14167</v>
      </c>
      <c r="F1657" s="642"/>
      <c r="G1657" s="476" t="s">
        <v>463</v>
      </c>
      <c r="H1657" s="477">
        <v>1</v>
      </c>
      <c r="I1657" s="478">
        <v>19.53</v>
      </c>
      <c r="J1657" s="478">
        <v>19.53</v>
      </c>
    </row>
    <row r="1658" spans="1:10" ht="24" customHeight="1">
      <c r="A1658" s="479" t="s">
        <v>14165</v>
      </c>
      <c r="B1658" s="480" t="s">
        <v>14673</v>
      </c>
      <c r="C1658" s="479" t="s">
        <v>3565</v>
      </c>
      <c r="D1658" s="479" t="s">
        <v>3429</v>
      </c>
      <c r="E1658" s="641" t="s">
        <v>14167</v>
      </c>
      <c r="F1658" s="641"/>
      <c r="G1658" s="481" t="s">
        <v>463</v>
      </c>
      <c r="H1658" s="482">
        <v>1</v>
      </c>
      <c r="I1658" s="483">
        <v>0.42</v>
      </c>
      <c r="J1658" s="483">
        <v>0.42</v>
      </c>
    </row>
    <row r="1659" spans="1:10" ht="24" customHeight="1">
      <c r="A1659" s="487" t="s">
        <v>14180</v>
      </c>
      <c r="B1659" s="488" t="s">
        <v>14589</v>
      </c>
      <c r="C1659" s="487" t="s">
        <v>3565</v>
      </c>
      <c r="D1659" s="487" t="s">
        <v>4444</v>
      </c>
      <c r="E1659" s="638" t="s">
        <v>14572</v>
      </c>
      <c r="F1659" s="638"/>
      <c r="G1659" s="489" t="s">
        <v>463</v>
      </c>
      <c r="H1659" s="490">
        <v>1</v>
      </c>
      <c r="I1659" s="491">
        <v>1.52</v>
      </c>
      <c r="J1659" s="491">
        <v>1.52</v>
      </c>
    </row>
    <row r="1660" spans="1:10" ht="24" customHeight="1">
      <c r="A1660" s="487" t="s">
        <v>14180</v>
      </c>
      <c r="B1660" s="488" t="s">
        <v>14674</v>
      </c>
      <c r="C1660" s="487" t="s">
        <v>3565</v>
      </c>
      <c r="D1660" s="487" t="s">
        <v>5814</v>
      </c>
      <c r="E1660" s="638" t="s">
        <v>14568</v>
      </c>
      <c r="F1660" s="638"/>
      <c r="G1660" s="489" t="s">
        <v>463</v>
      </c>
      <c r="H1660" s="490">
        <v>1</v>
      </c>
      <c r="I1660" s="491">
        <v>14.19</v>
      </c>
      <c r="J1660" s="491">
        <v>14.19</v>
      </c>
    </row>
    <row r="1661" spans="1:10" ht="24" customHeight="1">
      <c r="A1661" s="487" t="s">
        <v>14180</v>
      </c>
      <c r="B1661" s="488" t="s">
        <v>14625</v>
      </c>
      <c r="C1661" s="487" t="s">
        <v>3565</v>
      </c>
      <c r="D1661" s="487" t="s">
        <v>8728</v>
      </c>
      <c r="E1661" s="638" t="s">
        <v>14570</v>
      </c>
      <c r="F1661" s="638"/>
      <c r="G1661" s="489" t="s">
        <v>463</v>
      </c>
      <c r="H1661" s="490">
        <v>1</v>
      </c>
      <c r="I1661" s="491">
        <v>1.07</v>
      </c>
      <c r="J1661" s="491">
        <v>1.07</v>
      </c>
    </row>
    <row r="1662" spans="1:10" ht="24" customHeight="1">
      <c r="A1662" s="487" t="s">
        <v>14180</v>
      </c>
      <c r="B1662" s="488" t="s">
        <v>14571</v>
      </c>
      <c r="C1662" s="487" t="s">
        <v>3565</v>
      </c>
      <c r="D1662" s="487" t="s">
        <v>5966</v>
      </c>
      <c r="E1662" s="638" t="s">
        <v>14572</v>
      </c>
      <c r="F1662" s="638"/>
      <c r="G1662" s="489" t="s">
        <v>463</v>
      </c>
      <c r="H1662" s="490">
        <v>1</v>
      </c>
      <c r="I1662" s="491">
        <v>0.81</v>
      </c>
      <c r="J1662" s="491">
        <v>0.81</v>
      </c>
    </row>
    <row r="1663" spans="1:10" ht="24" customHeight="1">
      <c r="A1663" s="487" t="s">
        <v>14180</v>
      </c>
      <c r="B1663" s="488" t="s">
        <v>14626</v>
      </c>
      <c r="C1663" s="487" t="s">
        <v>3565</v>
      </c>
      <c r="D1663" s="487" t="s">
        <v>8675</v>
      </c>
      <c r="E1663" s="638" t="s">
        <v>14570</v>
      </c>
      <c r="F1663" s="638"/>
      <c r="G1663" s="489" t="s">
        <v>463</v>
      </c>
      <c r="H1663" s="490">
        <v>1</v>
      </c>
      <c r="I1663" s="491">
        <v>0.78</v>
      </c>
      <c r="J1663" s="491">
        <v>0.78</v>
      </c>
    </row>
    <row r="1664" spans="1:10" ht="24" customHeight="1">
      <c r="A1664" s="487" t="s">
        <v>14180</v>
      </c>
      <c r="B1664" s="488" t="s">
        <v>14574</v>
      </c>
      <c r="C1664" s="487" t="s">
        <v>3565</v>
      </c>
      <c r="D1664" s="487" t="s">
        <v>7425</v>
      </c>
      <c r="E1664" s="638" t="s">
        <v>14575</v>
      </c>
      <c r="F1664" s="638"/>
      <c r="G1664" s="489" t="s">
        <v>463</v>
      </c>
      <c r="H1664" s="490">
        <v>1</v>
      </c>
      <c r="I1664" s="491">
        <v>0.06</v>
      </c>
      <c r="J1664" s="491">
        <v>0.06</v>
      </c>
    </row>
    <row r="1665" spans="1:10" ht="24" customHeight="1">
      <c r="A1665" s="487" t="s">
        <v>14180</v>
      </c>
      <c r="B1665" s="488" t="s">
        <v>14592</v>
      </c>
      <c r="C1665" s="487" t="s">
        <v>3565</v>
      </c>
      <c r="D1665" s="487" t="s">
        <v>7904</v>
      </c>
      <c r="E1665" s="638" t="s">
        <v>14593</v>
      </c>
      <c r="F1665" s="638"/>
      <c r="G1665" s="489" t="s">
        <v>463</v>
      </c>
      <c r="H1665" s="490">
        <v>1</v>
      </c>
      <c r="I1665" s="491">
        <v>0.68</v>
      </c>
      <c r="J1665" s="491">
        <v>0.68</v>
      </c>
    </row>
    <row r="1666" spans="1:10" ht="25.5">
      <c r="A1666" s="484"/>
      <c r="B1666" s="484"/>
      <c r="C1666" s="484"/>
      <c r="D1666" s="484"/>
      <c r="E1666" s="484" t="s">
        <v>14171</v>
      </c>
      <c r="F1666" s="485">
        <v>7.9058441999999998</v>
      </c>
      <c r="G1666" s="484" t="s">
        <v>14172</v>
      </c>
      <c r="H1666" s="485">
        <v>6.7</v>
      </c>
      <c r="I1666" s="484" t="s">
        <v>14173</v>
      </c>
      <c r="J1666" s="485">
        <v>14.61</v>
      </c>
    </row>
    <row r="1667" spans="1:10" ht="15" thickBot="1">
      <c r="A1667" s="484"/>
      <c r="B1667" s="484"/>
      <c r="C1667" s="484"/>
      <c r="D1667" s="484"/>
      <c r="E1667" s="484" t="s">
        <v>14174</v>
      </c>
      <c r="F1667" s="485">
        <v>5.4</v>
      </c>
      <c r="G1667" s="484"/>
      <c r="H1667" s="639" t="s">
        <v>14175</v>
      </c>
      <c r="I1667" s="639"/>
      <c r="J1667" s="485">
        <v>24.93</v>
      </c>
    </row>
    <row r="1668" spans="1:10" ht="0.95" customHeight="1" thickTop="1">
      <c r="A1668" s="486"/>
      <c r="B1668" s="486"/>
      <c r="C1668" s="486"/>
      <c r="D1668" s="486"/>
      <c r="E1668" s="486"/>
      <c r="F1668" s="486"/>
      <c r="G1668" s="486"/>
      <c r="H1668" s="486"/>
      <c r="I1668" s="486"/>
      <c r="J1668" s="486"/>
    </row>
    <row r="1669" spans="1:10" ht="18" customHeight="1">
      <c r="A1669" s="471"/>
      <c r="B1669" s="472" t="s">
        <v>14153</v>
      </c>
      <c r="C1669" s="471" t="s">
        <v>14154</v>
      </c>
      <c r="D1669" s="471" t="s">
        <v>14155</v>
      </c>
      <c r="E1669" s="640" t="s">
        <v>14156</v>
      </c>
      <c r="F1669" s="640"/>
      <c r="G1669" s="473" t="s">
        <v>14157</v>
      </c>
      <c r="H1669" s="472" t="s">
        <v>14158</v>
      </c>
      <c r="I1669" s="472" t="s">
        <v>14159</v>
      </c>
      <c r="J1669" s="472" t="s">
        <v>14160</v>
      </c>
    </row>
    <row r="1670" spans="1:10" ht="24" customHeight="1">
      <c r="A1670" s="474" t="s">
        <v>14161</v>
      </c>
      <c r="B1670" s="475" t="s">
        <v>14204</v>
      </c>
      <c r="C1670" s="474" t="s">
        <v>3565</v>
      </c>
      <c r="D1670" s="474" t="s">
        <v>3330</v>
      </c>
      <c r="E1670" s="642" t="s">
        <v>14167</v>
      </c>
      <c r="F1670" s="642"/>
      <c r="G1670" s="476" t="s">
        <v>463</v>
      </c>
      <c r="H1670" s="477">
        <v>1</v>
      </c>
      <c r="I1670" s="478">
        <v>18.72</v>
      </c>
      <c r="J1670" s="478">
        <v>18.72</v>
      </c>
    </row>
    <row r="1671" spans="1:10" ht="24" customHeight="1">
      <c r="A1671" s="479" t="s">
        <v>14165</v>
      </c>
      <c r="B1671" s="480" t="s">
        <v>14675</v>
      </c>
      <c r="C1671" s="479" t="s">
        <v>3565</v>
      </c>
      <c r="D1671" s="479" t="s">
        <v>3432</v>
      </c>
      <c r="E1671" s="641" t="s">
        <v>14167</v>
      </c>
      <c r="F1671" s="641"/>
      <c r="G1671" s="481" t="s">
        <v>463</v>
      </c>
      <c r="H1671" s="482">
        <v>1</v>
      </c>
      <c r="I1671" s="483">
        <v>0.2</v>
      </c>
      <c r="J1671" s="483">
        <v>0.2</v>
      </c>
    </row>
    <row r="1672" spans="1:10" ht="24" customHeight="1">
      <c r="A1672" s="487" t="s">
        <v>14180</v>
      </c>
      <c r="B1672" s="488" t="s">
        <v>14589</v>
      </c>
      <c r="C1672" s="487" t="s">
        <v>3565</v>
      </c>
      <c r="D1672" s="487" t="s">
        <v>4444</v>
      </c>
      <c r="E1672" s="638" t="s">
        <v>14572</v>
      </c>
      <c r="F1672" s="638"/>
      <c r="G1672" s="489" t="s">
        <v>463</v>
      </c>
      <c r="H1672" s="490">
        <v>1</v>
      </c>
      <c r="I1672" s="491">
        <v>1.52</v>
      </c>
      <c r="J1672" s="491">
        <v>1.52</v>
      </c>
    </row>
    <row r="1673" spans="1:10" ht="24" customHeight="1">
      <c r="A1673" s="487" t="s">
        <v>14180</v>
      </c>
      <c r="B1673" s="488" t="s">
        <v>14676</v>
      </c>
      <c r="C1673" s="487" t="s">
        <v>3565</v>
      </c>
      <c r="D1673" s="487" t="s">
        <v>5880</v>
      </c>
      <c r="E1673" s="638" t="s">
        <v>14568</v>
      </c>
      <c r="F1673" s="638"/>
      <c r="G1673" s="489" t="s">
        <v>463</v>
      </c>
      <c r="H1673" s="490">
        <v>1</v>
      </c>
      <c r="I1673" s="491">
        <v>14.19</v>
      </c>
      <c r="J1673" s="491">
        <v>14.19</v>
      </c>
    </row>
    <row r="1674" spans="1:10" ht="24" customHeight="1">
      <c r="A1674" s="487" t="s">
        <v>14180</v>
      </c>
      <c r="B1674" s="488" t="s">
        <v>14629</v>
      </c>
      <c r="C1674" s="487" t="s">
        <v>3565</v>
      </c>
      <c r="D1674" s="487" t="s">
        <v>8726</v>
      </c>
      <c r="E1674" s="638" t="s">
        <v>14570</v>
      </c>
      <c r="F1674" s="638"/>
      <c r="G1674" s="489" t="s">
        <v>463</v>
      </c>
      <c r="H1674" s="490">
        <v>1</v>
      </c>
      <c r="I1674" s="491">
        <v>0.94</v>
      </c>
      <c r="J1674" s="491">
        <v>0.94</v>
      </c>
    </row>
    <row r="1675" spans="1:10" ht="24" customHeight="1">
      <c r="A1675" s="487" t="s">
        <v>14180</v>
      </c>
      <c r="B1675" s="488" t="s">
        <v>14571</v>
      </c>
      <c r="C1675" s="487" t="s">
        <v>3565</v>
      </c>
      <c r="D1675" s="487" t="s">
        <v>5966</v>
      </c>
      <c r="E1675" s="638" t="s">
        <v>14572</v>
      </c>
      <c r="F1675" s="638"/>
      <c r="G1675" s="489" t="s">
        <v>463</v>
      </c>
      <c r="H1675" s="490">
        <v>1</v>
      </c>
      <c r="I1675" s="491">
        <v>0.81</v>
      </c>
      <c r="J1675" s="491">
        <v>0.81</v>
      </c>
    </row>
    <row r="1676" spans="1:10" ht="24" customHeight="1">
      <c r="A1676" s="487" t="s">
        <v>14180</v>
      </c>
      <c r="B1676" s="488" t="s">
        <v>14630</v>
      </c>
      <c r="C1676" s="487" t="s">
        <v>3565</v>
      </c>
      <c r="D1676" s="487" t="s">
        <v>8673</v>
      </c>
      <c r="E1676" s="638" t="s">
        <v>14570</v>
      </c>
      <c r="F1676" s="638"/>
      <c r="G1676" s="489" t="s">
        <v>463</v>
      </c>
      <c r="H1676" s="490">
        <v>1</v>
      </c>
      <c r="I1676" s="491">
        <v>0.32</v>
      </c>
      <c r="J1676" s="491">
        <v>0.32</v>
      </c>
    </row>
    <row r="1677" spans="1:10" ht="24" customHeight="1">
      <c r="A1677" s="487" t="s">
        <v>14180</v>
      </c>
      <c r="B1677" s="488" t="s">
        <v>14574</v>
      </c>
      <c r="C1677" s="487" t="s">
        <v>3565</v>
      </c>
      <c r="D1677" s="487" t="s">
        <v>7425</v>
      </c>
      <c r="E1677" s="638" t="s">
        <v>14575</v>
      </c>
      <c r="F1677" s="638"/>
      <c r="G1677" s="489" t="s">
        <v>463</v>
      </c>
      <c r="H1677" s="490">
        <v>1</v>
      </c>
      <c r="I1677" s="491">
        <v>0.06</v>
      </c>
      <c r="J1677" s="491">
        <v>0.06</v>
      </c>
    </row>
    <row r="1678" spans="1:10" ht="24" customHeight="1">
      <c r="A1678" s="487" t="s">
        <v>14180</v>
      </c>
      <c r="B1678" s="488" t="s">
        <v>14592</v>
      </c>
      <c r="C1678" s="487" t="s">
        <v>3565</v>
      </c>
      <c r="D1678" s="487" t="s">
        <v>7904</v>
      </c>
      <c r="E1678" s="638" t="s">
        <v>14593</v>
      </c>
      <c r="F1678" s="638"/>
      <c r="G1678" s="489" t="s">
        <v>463</v>
      </c>
      <c r="H1678" s="490">
        <v>1</v>
      </c>
      <c r="I1678" s="491">
        <v>0.68</v>
      </c>
      <c r="J1678" s="491">
        <v>0.68</v>
      </c>
    </row>
    <row r="1679" spans="1:10" ht="25.5">
      <c r="A1679" s="484"/>
      <c r="B1679" s="484"/>
      <c r="C1679" s="484"/>
      <c r="D1679" s="484"/>
      <c r="E1679" s="484" t="s">
        <v>14171</v>
      </c>
      <c r="F1679" s="485">
        <v>7.7867965000000003</v>
      </c>
      <c r="G1679" s="484" t="s">
        <v>14172</v>
      </c>
      <c r="H1679" s="485">
        <v>6.6</v>
      </c>
      <c r="I1679" s="484" t="s">
        <v>14173</v>
      </c>
      <c r="J1679" s="485">
        <v>14.39</v>
      </c>
    </row>
    <row r="1680" spans="1:10" ht="15" thickBot="1">
      <c r="A1680" s="484"/>
      <c r="B1680" s="484"/>
      <c r="C1680" s="484"/>
      <c r="D1680" s="484"/>
      <c r="E1680" s="484" t="s">
        <v>14174</v>
      </c>
      <c r="F1680" s="485">
        <v>5.18</v>
      </c>
      <c r="G1680" s="484"/>
      <c r="H1680" s="639" t="s">
        <v>14175</v>
      </c>
      <c r="I1680" s="639"/>
      <c r="J1680" s="485">
        <v>23.9</v>
      </c>
    </row>
    <row r="1681" spans="1:10" ht="0.95" customHeight="1" thickTop="1">
      <c r="A1681" s="486"/>
      <c r="B1681" s="486"/>
      <c r="C1681" s="486"/>
      <c r="D1681" s="486"/>
      <c r="E1681" s="486"/>
      <c r="F1681" s="486"/>
      <c r="G1681" s="486"/>
      <c r="H1681" s="486"/>
      <c r="I1681" s="486"/>
      <c r="J1681" s="486"/>
    </row>
    <row r="1682" spans="1:10" ht="18" customHeight="1">
      <c r="A1682" s="471"/>
      <c r="B1682" s="472" t="s">
        <v>14153</v>
      </c>
      <c r="C1682" s="471" t="s">
        <v>14154</v>
      </c>
      <c r="D1682" s="471" t="s">
        <v>14155</v>
      </c>
      <c r="E1682" s="640" t="s">
        <v>14156</v>
      </c>
      <c r="F1682" s="640"/>
      <c r="G1682" s="473" t="s">
        <v>14157</v>
      </c>
      <c r="H1682" s="472" t="s">
        <v>14158</v>
      </c>
      <c r="I1682" s="472" t="s">
        <v>14159</v>
      </c>
      <c r="J1682" s="472" t="s">
        <v>14160</v>
      </c>
    </row>
    <row r="1683" spans="1:10" ht="60" customHeight="1">
      <c r="A1683" s="474" t="s">
        <v>14161</v>
      </c>
      <c r="B1683" s="475" t="s">
        <v>14512</v>
      </c>
      <c r="C1683" s="474" t="s">
        <v>3565</v>
      </c>
      <c r="D1683" s="474" t="s">
        <v>2714</v>
      </c>
      <c r="E1683" s="642" t="s">
        <v>14203</v>
      </c>
      <c r="F1683" s="642"/>
      <c r="G1683" s="476" t="s">
        <v>1</v>
      </c>
      <c r="H1683" s="477">
        <v>1</v>
      </c>
      <c r="I1683" s="478">
        <v>2.68</v>
      </c>
      <c r="J1683" s="478">
        <v>2.68</v>
      </c>
    </row>
    <row r="1684" spans="1:10" ht="24" customHeight="1">
      <c r="A1684" s="479" t="s">
        <v>14165</v>
      </c>
      <c r="B1684" s="480" t="s">
        <v>14204</v>
      </c>
      <c r="C1684" s="479" t="s">
        <v>3565</v>
      </c>
      <c r="D1684" s="479" t="s">
        <v>3330</v>
      </c>
      <c r="E1684" s="641" t="s">
        <v>14167</v>
      </c>
      <c r="F1684" s="641"/>
      <c r="G1684" s="481" t="s">
        <v>463</v>
      </c>
      <c r="H1684" s="482">
        <v>6.9000000000000006E-2</v>
      </c>
      <c r="I1684" s="483">
        <v>18.72</v>
      </c>
      <c r="J1684" s="483">
        <v>1.29</v>
      </c>
    </row>
    <row r="1685" spans="1:10" ht="24" customHeight="1">
      <c r="A1685" s="479" t="s">
        <v>14165</v>
      </c>
      <c r="B1685" s="480" t="s">
        <v>14205</v>
      </c>
      <c r="C1685" s="479" t="s">
        <v>3565</v>
      </c>
      <c r="D1685" s="479" t="s">
        <v>3313</v>
      </c>
      <c r="E1685" s="641" t="s">
        <v>14167</v>
      </c>
      <c r="F1685" s="641"/>
      <c r="G1685" s="481" t="s">
        <v>463</v>
      </c>
      <c r="H1685" s="482">
        <v>0.01</v>
      </c>
      <c r="I1685" s="483">
        <v>14.52</v>
      </c>
      <c r="J1685" s="483">
        <v>0.14000000000000001</v>
      </c>
    </row>
    <row r="1686" spans="1:10" ht="24" customHeight="1">
      <c r="A1686" s="487" t="s">
        <v>14180</v>
      </c>
      <c r="B1686" s="488" t="s">
        <v>14699</v>
      </c>
      <c r="C1686" s="487" t="s">
        <v>3565</v>
      </c>
      <c r="D1686" s="487" t="s">
        <v>4311</v>
      </c>
      <c r="E1686" s="638" t="s">
        <v>14182</v>
      </c>
      <c r="F1686" s="638"/>
      <c r="G1686" s="489" t="s">
        <v>53</v>
      </c>
      <c r="H1686" s="490">
        <v>0.65</v>
      </c>
      <c r="I1686" s="491">
        <v>1.93</v>
      </c>
      <c r="J1686" s="491">
        <v>1.25</v>
      </c>
    </row>
    <row r="1687" spans="1:10" ht="25.5">
      <c r="A1687" s="484"/>
      <c r="B1687" s="484"/>
      <c r="C1687" s="484"/>
      <c r="D1687" s="484"/>
      <c r="E1687" s="484" t="s">
        <v>14171</v>
      </c>
      <c r="F1687" s="485">
        <v>0.58982683982683981</v>
      </c>
      <c r="G1687" s="484" t="s">
        <v>14172</v>
      </c>
      <c r="H1687" s="485">
        <v>0.5</v>
      </c>
      <c r="I1687" s="484" t="s">
        <v>14173</v>
      </c>
      <c r="J1687" s="485">
        <v>1.0900000000000001</v>
      </c>
    </row>
    <row r="1688" spans="1:10" ht="15" thickBot="1">
      <c r="A1688" s="484"/>
      <c r="B1688" s="484"/>
      <c r="C1688" s="484"/>
      <c r="D1688" s="484"/>
      <c r="E1688" s="484" t="s">
        <v>14174</v>
      </c>
      <c r="F1688" s="485">
        <v>0.74</v>
      </c>
      <c r="G1688" s="484"/>
      <c r="H1688" s="639" t="s">
        <v>14175</v>
      </c>
      <c r="I1688" s="639"/>
      <c r="J1688" s="485">
        <v>3.42</v>
      </c>
    </row>
    <row r="1689" spans="1:10" ht="0.95" customHeight="1" thickTop="1">
      <c r="A1689" s="486"/>
      <c r="B1689" s="486"/>
      <c r="C1689" s="486"/>
      <c r="D1689" s="486"/>
      <c r="E1689" s="486"/>
      <c r="F1689" s="486"/>
      <c r="G1689" s="486"/>
      <c r="H1689" s="486"/>
      <c r="I1689" s="486"/>
      <c r="J1689" s="486"/>
    </row>
    <row r="1690" spans="1:10" ht="18" customHeight="1">
      <c r="A1690" s="471"/>
      <c r="B1690" s="472" t="s">
        <v>14153</v>
      </c>
      <c r="C1690" s="471" t="s">
        <v>14154</v>
      </c>
      <c r="D1690" s="471" t="s">
        <v>14155</v>
      </c>
      <c r="E1690" s="640" t="s">
        <v>14156</v>
      </c>
      <c r="F1690" s="640"/>
      <c r="G1690" s="473" t="s">
        <v>14157</v>
      </c>
      <c r="H1690" s="472" t="s">
        <v>14158</v>
      </c>
      <c r="I1690" s="472" t="s">
        <v>14159</v>
      </c>
      <c r="J1690" s="472" t="s">
        <v>14160</v>
      </c>
    </row>
    <row r="1691" spans="1:10" ht="60" customHeight="1">
      <c r="A1691" s="474" t="s">
        <v>14161</v>
      </c>
      <c r="B1691" s="475" t="s">
        <v>14508</v>
      </c>
      <c r="C1691" s="474" t="s">
        <v>3565</v>
      </c>
      <c r="D1691" s="474" t="s">
        <v>210</v>
      </c>
      <c r="E1691" s="642" t="s">
        <v>14446</v>
      </c>
      <c r="F1691" s="642"/>
      <c r="G1691" s="476" t="s">
        <v>185</v>
      </c>
      <c r="H1691" s="477">
        <v>1</v>
      </c>
      <c r="I1691" s="478">
        <v>227.63</v>
      </c>
      <c r="J1691" s="478">
        <v>227.63</v>
      </c>
    </row>
    <row r="1692" spans="1:10" ht="60" customHeight="1">
      <c r="A1692" s="479" t="s">
        <v>14165</v>
      </c>
      <c r="B1692" s="480" t="s">
        <v>14700</v>
      </c>
      <c r="C1692" s="479" t="s">
        <v>3565</v>
      </c>
      <c r="D1692" s="479" t="s">
        <v>671</v>
      </c>
      <c r="E1692" s="641" t="s">
        <v>14446</v>
      </c>
      <c r="F1692" s="641"/>
      <c r="G1692" s="481" t="s">
        <v>463</v>
      </c>
      <c r="H1692" s="482">
        <v>1</v>
      </c>
      <c r="I1692" s="483">
        <v>3.36</v>
      </c>
      <c r="J1692" s="483">
        <v>3.36</v>
      </c>
    </row>
    <row r="1693" spans="1:10" ht="60" customHeight="1">
      <c r="A1693" s="479" t="s">
        <v>14165</v>
      </c>
      <c r="B1693" s="480" t="s">
        <v>14701</v>
      </c>
      <c r="C1693" s="479" t="s">
        <v>3565</v>
      </c>
      <c r="D1693" s="479" t="s">
        <v>670</v>
      </c>
      <c r="E1693" s="641" t="s">
        <v>14446</v>
      </c>
      <c r="F1693" s="641"/>
      <c r="G1693" s="481" t="s">
        <v>463</v>
      </c>
      <c r="H1693" s="482">
        <v>1</v>
      </c>
      <c r="I1693" s="483">
        <v>18.510000000000002</v>
      </c>
      <c r="J1693" s="483">
        <v>18.510000000000002</v>
      </c>
    </row>
    <row r="1694" spans="1:10" ht="60" customHeight="1">
      <c r="A1694" s="479" t="s">
        <v>14165</v>
      </c>
      <c r="B1694" s="480" t="s">
        <v>14702</v>
      </c>
      <c r="C1694" s="479" t="s">
        <v>3565</v>
      </c>
      <c r="D1694" s="479" t="s">
        <v>672</v>
      </c>
      <c r="E1694" s="641" t="s">
        <v>14446</v>
      </c>
      <c r="F1694" s="641"/>
      <c r="G1694" s="481" t="s">
        <v>463</v>
      </c>
      <c r="H1694" s="482">
        <v>1</v>
      </c>
      <c r="I1694" s="483">
        <v>30.49</v>
      </c>
      <c r="J1694" s="483">
        <v>30.49</v>
      </c>
    </row>
    <row r="1695" spans="1:10" ht="60" customHeight="1">
      <c r="A1695" s="479" t="s">
        <v>14165</v>
      </c>
      <c r="B1695" s="480" t="s">
        <v>14703</v>
      </c>
      <c r="C1695" s="479" t="s">
        <v>3565</v>
      </c>
      <c r="D1695" s="479" t="s">
        <v>802</v>
      </c>
      <c r="E1695" s="641" t="s">
        <v>14446</v>
      </c>
      <c r="F1695" s="641"/>
      <c r="G1695" s="481" t="s">
        <v>463</v>
      </c>
      <c r="H1695" s="482">
        <v>1</v>
      </c>
      <c r="I1695" s="483">
        <v>155.4</v>
      </c>
      <c r="J1695" s="483">
        <v>155.4</v>
      </c>
    </row>
    <row r="1696" spans="1:10" ht="60" customHeight="1">
      <c r="A1696" s="479" t="s">
        <v>14165</v>
      </c>
      <c r="B1696" s="480" t="s">
        <v>14704</v>
      </c>
      <c r="C1696" s="479" t="s">
        <v>3565</v>
      </c>
      <c r="D1696" s="479" t="s">
        <v>801</v>
      </c>
      <c r="E1696" s="641" t="s">
        <v>14446</v>
      </c>
      <c r="F1696" s="641"/>
      <c r="G1696" s="481" t="s">
        <v>463</v>
      </c>
      <c r="H1696" s="482">
        <v>1</v>
      </c>
      <c r="I1696" s="483">
        <v>2.65</v>
      </c>
      <c r="J1696" s="483">
        <v>2.65</v>
      </c>
    </row>
    <row r="1697" spans="1:10" ht="24" customHeight="1">
      <c r="A1697" s="479" t="s">
        <v>14165</v>
      </c>
      <c r="B1697" s="480" t="s">
        <v>14705</v>
      </c>
      <c r="C1697" s="479" t="s">
        <v>3565</v>
      </c>
      <c r="D1697" s="479" t="s">
        <v>3345</v>
      </c>
      <c r="E1697" s="641" t="s">
        <v>14167</v>
      </c>
      <c r="F1697" s="641"/>
      <c r="G1697" s="481" t="s">
        <v>463</v>
      </c>
      <c r="H1697" s="482">
        <v>1</v>
      </c>
      <c r="I1697" s="483">
        <v>17.22</v>
      </c>
      <c r="J1697" s="483">
        <v>17.22</v>
      </c>
    </row>
    <row r="1698" spans="1:10" ht="25.5">
      <c r="A1698" s="484"/>
      <c r="B1698" s="484"/>
      <c r="C1698" s="484"/>
      <c r="D1698" s="484"/>
      <c r="E1698" s="484" t="s">
        <v>14171</v>
      </c>
      <c r="F1698" s="485">
        <v>7.2402597000000002</v>
      </c>
      <c r="G1698" s="484" t="s">
        <v>14172</v>
      </c>
      <c r="H1698" s="485">
        <v>6.14</v>
      </c>
      <c r="I1698" s="484" t="s">
        <v>14173</v>
      </c>
      <c r="J1698" s="485">
        <v>13.38</v>
      </c>
    </row>
    <row r="1699" spans="1:10" ht="15" thickBot="1">
      <c r="A1699" s="484"/>
      <c r="B1699" s="484"/>
      <c r="C1699" s="484"/>
      <c r="D1699" s="484"/>
      <c r="E1699" s="484" t="s">
        <v>14174</v>
      </c>
      <c r="F1699" s="485">
        <v>63.05</v>
      </c>
      <c r="G1699" s="484"/>
      <c r="H1699" s="639" t="s">
        <v>14175</v>
      </c>
      <c r="I1699" s="639"/>
      <c r="J1699" s="485">
        <v>290.68</v>
      </c>
    </row>
    <row r="1700" spans="1:10" ht="0.95" customHeight="1" thickTop="1">
      <c r="A1700" s="486"/>
      <c r="B1700" s="486"/>
      <c r="C1700" s="486"/>
      <c r="D1700" s="486"/>
      <c r="E1700" s="486"/>
      <c r="F1700" s="486"/>
      <c r="G1700" s="486"/>
      <c r="H1700" s="486"/>
      <c r="I1700" s="486"/>
      <c r="J1700" s="486"/>
    </row>
    <row r="1701" spans="1:10" ht="18" customHeight="1">
      <c r="A1701" s="471"/>
      <c r="B1701" s="472" t="s">
        <v>14153</v>
      </c>
      <c r="C1701" s="471" t="s">
        <v>14154</v>
      </c>
      <c r="D1701" s="471" t="s">
        <v>14155</v>
      </c>
      <c r="E1701" s="640" t="s">
        <v>14156</v>
      </c>
      <c r="F1701" s="640"/>
      <c r="G1701" s="473" t="s">
        <v>14157</v>
      </c>
      <c r="H1701" s="472" t="s">
        <v>14158</v>
      </c>
      <c r="I1701" s="472" t="s">
        <v>14159</v>
      </c>
      <c r="J1701" s="472" t="s">
        <v>14160</v>
      </c>
    </row>
    <row r="1702" spans="1:10" ht="60" customHeight="1">
      <c r="A1702" s="474" t="s">
        <v>14161</v>
      </c>
      <c r="B1702" s="475" t="s">
        <v>14701</v>
      </c>
      <c r="C1702" s="474" t="s">
        <v>3565</v>
      </c>
      <c r="D1702" s="474" t="s">
        <v>670</v>
      </c>
      <c r="E1702" s="642" t="s">
        <v>14446</v>
      </c>
      <c r="F1702" s="642"/>
      <c r="G1702" s="476" t="s">
        <v>463</v>
      </c>
      <c r="H1702" s="477">
        <v>1</v>
      </c>
      <c r="I1702" s="478">
        <v>18.510000000000002</v>
      </c>
      <c r="J1702" s="478">
        <v>18.510000000000002</v>
      </c>
    </row>
    <row r="1703" spans="1:10" ht="48" customHeight="1">
      <c r="A1703" s="487" t="s">
        <v>14180</v>
      </c>
      <c r="B1703" s="488" t="s">
        <v>14706</v>
      </c>
      <c r="C1703" s="487" t="s">
        <v>3565</v>
      </c>
      <c r="D1703" s="487" t="s">
        <v>4993</v>
      </c>
      <c r="E1703" s="638" t="s">
        <v>14570</v>
      </c>
      <c r="F1703" s="638"/>
      <c r="G1703" s="489" t="s">
        <v>53</v>
      </c>
      <c r="H1703" s="490">
        <v>3.43E-5</v>
      </c>
      <c r="I1703" s="491">
        <v>343179.54</v>
      </c>
      <c r="J1703" s="491">
        <v>11.77</v>
      </c>
    </row>
    <row r="1704" spans="1:10" ht="60" customHeight="1">
      <c r="A1704" s="487" t="s">
        <v>14180</v>
      </c>
      <c r="B1704" s="488" t="s">
        <v>14707</v>
      </c>
      <c r="C1704" s="487" t="s">
        <v>3565</v>
      </c>
      <c r="D1704" s="487" t="s">
        <v>6168</v>
      </c>
      <c r="E1704" s="638" t="s">
        <v>14570</v>
      </c>
      <c r="F1704" s="638"/>
      <c r="G1704" s="489" t="s">
        <v>53</v>
      </c>
      <c r="H1704" s="490">
        <v>5.5099999999999998E-5</v>
      </c>
      <c r="I1704" s="491">
        <v>122400</v>
      </c>
      <c r="J1704" s="491">
        <v>6.74</v>
      </c>
    </row>
    <row r="1705" spans="1:10" ht="25.5">
      <c r="A1705" s="484"/>
      <c r="B1705" s="484"/>
      <c r="C1705" s="484"/>
      <c r="D1705" s="484"/>
      <c r="E1705" s="484" t="s">
        <v>14171</v>
      </c>
      <c r="F1705" s="485">
        <v>0</v>
      </c>
      <c r="G1705" s="484" t="s">
        <v>14172</v>
      </c>
      <c r="H1705" s="485">
        <v>0</v>
      </c>
      <c r="I1705" s="484" t="s">
        <v>14173</v>
      </c>
      <c r="J1705" s="485">
        <v>0</v>
      </c>
    </row>
    <row r="1706" spans="1:10" ht="15" thickBot="1">
      <c r="A1706" s="484"/>
      <c r="B1706" s="484"/>
      <c r="C1706" s="484"/>
      <c r="D1706" s="484"/>
      <c r="E1706" s="484" t="s">
        <v>14174</v>
      </c>
      <c r="F1706" s="485">
        <v>5.12</v>
      </c>
      <c r="G1706" s="484"/>
      <c r="H1706" s="639" t="s">
        <v>14175</v>
      </c>
      <c r="I1706" s="639"/>
      <c r="J1706" s="485">
        <v>23.63</v>
      </c>
    </row>
    <row r="1707" spans="1:10" ht="0.95" customHeight="1" thickTop="1">
      <c r="A1707" s="486"/>
      <c r="B1707" s="486"/>
      <c r="C1707" s="486"/>
      <c r="D1707" s="486"/>
      <c r="E1707" s="486"/>
      <c r="F1707" s="486"/>
      <c r="G1707" s="486"/>
      <c r="H1707" s="486"/>
      <c r="I1707" s="486"/>
      <c r="J1707" s="486"/>
    </row>
    <row r="1708" spans="1:10" ht="18" customHeight="1">
      <c r="A1708" s="471"/>
      <c r="B1708" s="472" t="s">
        <v>14153</v>
      </c>
      <c r="C1708" s="471" t="s">
        <v>14154</v>
      </c>
      <c r="D1708" s="471" t="s">
        <v>14155</v>
      </c>
      <c r="E1708" s="640" t="s">
        <v>14156</v>
      </c>
      <c r="F1708" s="640"/>
      <c r="G1708" s="473" t="s">
        <v>14157</v>
      </c>
      <c r="H1708" s="472" t="s">
        <v>14158</v>
      </c>
      <c r="I1708" s="472" t="s">
        <v>14159</v>
      </c>
      <c r="J1708" s="472" t="s">
        <v>14160</v>
      </c>
    </row>
    <row r="1709" spans="1:10" ht="60" customHeight="1">
      <c r="A1709" s="474" t="s">
        <v>14161</v>
      </c>
      <c r="B1709" s="475" t="s">
        <v>14704</v>
      </c>
      <c r="C1709" s="474" t="s">
        <v>3565</v>
      </c>
      <c r="D1709" s="474" t="s">
        <v>801</v>
      </c>
      <c r="E1709" s="642" t="s">
        <v>14446</v>
      </c>
      <c r="F1709" s="642"/>
      <c r="G1709" s="476" t="s">
        <v>463</v>
      </c>
      <c r="H1709" s="477">
        <v>1</v>
      </c>
      <c r="I1709" s="478">
        <v>2.65</v>
      </c>
      <c r="J1709" s="478">
        <v>2.65</v>
      </c>
    </row>
    <row r="1710" spans="1:10" ht="48" customHeight="1">
      <c r="A1710" s="487" t="s">
        <v>14180</v>
      </c>
      <c r="B1710" s="488" t="s">
        <v>14706</v>
      </c>
      <c r="C1710" s="487" t="s">
        <v>3565</v>
      </c>
      <c r="D1710" s="487" t="s">
        <v>4993</v>
      </c>
      <c r="E1710" s="638" t="s">
        <v>14570</v>
      </c>
      <c r="F1710" s="638"/>
      <c r="G1710" s="489" t="s">
        <v>53</v>
      </c>
      <c r="H1710" s="490">
        <v>5.6999999999999996E-6</v>
      </c>
      <c r="I1710" s="491">
        <v>343179.54</v>
      </c>
      <c r="J1710" s="491">
        <v>1.95</v>
      </c>
    </row>
    <row r="1711" spans="1:10" ht="60" customHeight="1">
      <c r="A1711" s="487" t="s">
        <v>14180</v>
      </c>
      <c r="B1711" s="488" t="s">
        <v>14707</v>
      </c>
      <c r="C1711" s="487" t="s">
        <v>3565</v>
      </c>
      <c r="D1711" s="487" t="s">
        <v>6168</v>
      </c>
      <c r="E1711" s="638" t="s">
        <v>14570</v>
      </c>
      <c r="F1711" s="638"/>
      <c r="G1711" s="489" t="s">
        <v>53</v>
      </c>
      <c r="H1711" s="490">
        <v>5.8000000000000004E-6</v>
      </c>
      <c r="I1711" s="491">
        <v>122400</v>
      </c>
      <c r="J1711" s="491">
        <v>0.7</v>
      </c>
    </row>
    <row r="1712" spans="1:10" ht="25.5">
      <c r="A1712" s="484"/>
      <c r="B1712" s="484"/>
      <c r="C1712" s="484"/>
      <c r="D1712" s="484"/>
      <c r="E1712" s="484" t="s">
        <v>14171</v>
      </c>
      <c r="F1712" s="485">
        <v>0</v>
      </c>
      <c r="G1712" s="484" t="s">
        <v>14172</v>
      </c>
      <c r="H1712" s="485">
        <v>0</v>
      </c>
      <c r="I1712" s="484" t="s">
        <v>14173</v>
      </c>
      <c r="J1712" s="485">
        <v>0</v>
      </c>
    </row>
    <row r="1713" spans="1:10" ht="15" thickBot="1">
      <c r="A1713" s="484"/>
      <c r="B1713" s="484"/>
      <c r="C1713" s="484"/>
      <c r="D1713" s="484"/>
      <c r="E1713" s="484" t="s">
        <v>14174</v>
      </c>
      <c r="F1713" s="485">
        <v>0.73</v>
      </c>
      <c r="G1713" s="484"/>
      <c r="H1713" s="639" t="s">
        <v>14175</v>
      </c>
      <c r="I1713" s="639"/>
      <c r="J1713" s="485">
        <v>3.38</v>
      </c>
    </row>
    <row r="1714" spans="1:10" ht="0.95" customHeight="1" thickTop="1">
      <c r="A1714" s="486"/>
      <c r="B1714" s="486"/>
      <c r="C1714" s="486"/>
      <c r="D1714" s="486"/>
      <c r="E1714" s="486"/>
      <c r="F1714" s="486"/>
      <c r="G1714" s="486"/>
      <c r="H1714" s="486"/>
      <c r="I1714" s="486"/>
      <c r="J1714" s="486"/>
    </row>
    <row r="1715" spans="1:10" ht="18" customHeight="1">
      <c r="A1715" s="471"/>
      <c r="B1715" s="472" t="s">
        <v>14153</v>
      </c>
      <c r="C1715" s="471" t="s">
        <v>14154</v>
      </c>
      <c r="D1715" s="471" t="s">
        <v>14155</v>
      </c>
      <c r="E1715" s="640" t="s">
        <v>14156</v>
      </c>
      <c r="F1715" s="640"/>
      <c r="G1715" s="473" t="s">
        <v>14157</v>
      </c>
      <c r="H1715" s="472" t="s">
        <v>14158</v>
      </c>
      <c r="I1715" s="472" t="s">
        <v>14159</v>
      </c>
      <c r="J1715" s="472" t="s">
        <v>14160</v>
      </c>
    </row>
    <row r="1716" spans="1:10" ht="60" customHeight="1">
      <c r="A1716" s="474" t="s">
        <v>14161</v>
      </c>
      <c r="B1716" s="475" t="s">
        <v>14700</v>
      </c>
      <c r="C1716" s="474" t="s">
        <v>3565</v>
      </c>
      <c r="D1716" s="474" t="s">
        <v>671</v>
      </c>
      <c r="E1716" s="642" t="s">
        <v>14446</v>
      </c>
      <c r="F1716" s="642"/>
      <c r="G1716" s="476" t="s">
        <v>463</v>
      </c>
      <c r="H1716" s="477">
        <v>1</v>
      </c>
      <c r="I1716" s="478">
        <v>3.36</v>
      </c>
      <c r="J1716" s="478">
        <v>3.36</v>
      </c>
    </row>
    <row r="1717" spans="1:10" ht="48" customHeight="1">
      <c r="A1717" s="487" t="s">
        <v>14180</v>
      </c>
      <c r="B1717" s="488" t="s">
        <v>14706</v>
      </c>
      <c r="C1717" s="487" t="s">
        <v>3565</v>
      </c>
      <c r="D1717" s="487" t="s">
        <v>4993</v>
      </c>
      <c r="E1717" s="638" t="s">
        <v>14570</v>
      </c>
      <c r="F1717" s="638"/>
      <c r="G1717" s="489" t="s">
        <v>53</v>
      </c>
      <c r="H1717" s="490">
        <v>7.1999999999999997E-6</v>
      </c>
      <c r="I1717" s="491">
        <v>343179.54</v>
      </c>
      <c r="J1717" s="491">
        <v>2.4700000000000002</v>
      </c>
    </row>
    <row r="1718" spans="1:10" ht="60" customHeight="1">
      <c r="A1718" s="487" t="s">
        <v>14180</v>
      </c>
      <c r="B1718" s="488" t="s">
        <v>14707</v>
      </c>
      <c r="C1718" s="487" t="s">
        <v>3565</v>
      </c>
      <c r="D1718" s="487" t="s">
        <v>6168</v>
      </c>
      <c r="E1718" s="638" t="s">
        <v>14570</v>
      </c>
      <c r="F1718" s="638"/>
      <c r="G1718" s="489" t="s">
        <v>53</v>
      </c>
      <c r="H1718" s="490">
        <v>7.3000000000000004E-6</v>
      </c>
      <c r="I1718" s="491">
        <v>122400</v>
      </c>
      <c r="J1718" s="491">
        <v>0.89</v>
      </c>
    </row>
    <row r="1719" spans="1:10" ht="25.5">
      <c r="A1719" s="484"/>
      <c r="B1719" s="484"/>
      <c r="C1719" s="484"/>
      <c r="D1719" s="484"/>
      <c r="E1719" s="484" t="s">
        <v>14171</v>
      </c>
      <c r="F1719" s="485">
        <v>0</v>
      </c>
      <c r="G1719" s="484" t="s">
        <v>14172</v>
      </c>
      <c r="H1719" s="485">
        <v>0</v>
      </c>
      <c r="I1719" s="484" t="s">
        <v>14173</v>
      </c>
      <c r="J1719" s="485">
        <v>0</v>
      </c>
    </row>
    <row r="1720" spans="1:10" ht="15" thickBot="1">
      <c r="A1720" s="484"/>
      <c r="B1720" s="484"/>
      <c r="C1720" s="484"/>
      <c r="D1720" s="484"/>
      <c r="E1720" s="484" t="s">
        <v>14174</v>
      </c>
      <c r="F1720" s="485">
        <v>0.93</v>
      </c>
      <c r="G1720" s="484"/>
      <c r="H1720" s="639" t="s">
        <v>14175</v>
      </c>
      <c r="I1720" s="639"/>
      <c r="J1720" s="485">
        <v>4.29</v>
      </c>
    </row>
    <row r="1721" spans="1:10" ht="0.95" customHeight="1" thickTop="1">
      <c r="A1721" s="486"/>
      <c r="B1721" s="486"/>
      <c r="C1721" s="486"/>
      <c r="D1721" s="486"/>
      <c r="E1721" s="486"/>
      <c r="F1721" s="486"/>
      <c r="G1721" s="486"/>
      <c r="H1721" s="486"/>
      <c r="I1721" s="486"/>
      <c r="J1721" s="486"/>
    </row>
    <row r="1722" spans="1:10" ht="18" customHeight="1">
      <c r="A1722" s="471"/>
      <c r="B1722" s="472" t="s">
        <v>14153</v>
      </c>
      <c r="C1722" s="471" t="s">
        <v>14154</v>
      </c>
      <c r="D1722" s="471" t="s">
        <v>14155</v>
      </c>
      <c r="E1722" s="640" t="s">
        <v>14156</v>
      </c>
      <c r="F1722" s="640"/>
      <c r="G1722" s="473" t="s">
        <v>14157</v>
      </c>
      <c r="H1722" s="472" t="s">
        <v>14158</v>
      </c>
      <c r="I1722" s="472" t="s">
        <v>14159</v>
      </c>
      <c r="J1722" s="472" t="s">
        <v>14160</v>
      </c>
    </row>
    <row r="1723" spans="1:10" ht="60" customHeight="1">
      <c r="A1723" s="474" t="s">
        <v>14161</v>
      </c>
      <c r="B1723" s="475" t="s">
        <v>14702</v>
      </c>
      <c r="C1723" s="474" t="s">
        <v>3565</v>
      </c>
      <c r="D1723" s="474" t="s">
        <v>672</v>
      </c>
      <c r="E1723" s="642" t="s">
        <v>14446</v>
      </c>
      <c r="F1723" s="642"/>
      <c r="G1723" s="476" t="s">
        <v>463</v>
      </c>
      <c r="H1723" s="477">
        <v>1</v>
      </c>
      <c r="I1723" s="478">
        <v>30.49</v>
      </c>
      <c r="J1723" s="478">
        <v>30.49</v>
      </c>
    </row>
    <row r="1724" spans="1:10" ht="48" customHeight="1">
      <c r="A1724" s="487" t="s">
        <v>14180</v>
      </c>
      <c r="B1724" s="488" t="s">
        <v>14706</v>
      </c>
      <c r="C1724" s="487" t="s">
        <v>3565</v>
      </c>
      <c r="D1724" s="487" t="s">
        <v>4993</v>
      </c>
      <c r="E1724" s="638" t="s">
        <v>14570</v>
      </c>
      <c r="F1724" s="638"/>
      <c r="G1724" s="489" t="s">
        <v>53</v>
      </c>
      <c r="H1724" s="490">
        <v>6.4300000000000004E-5</v>
      </c>
      <c r="I1724" s="491">
        <v>343179.54</v>
      </c>
      <c r="J1724" s="491">
        <v>22.06</v>
      </c>
    </row>
    <row r="1725" spans="1:10" ht="60" customHeight="1">
      <c r="A1725" s="487" t="s">
        <v>14180</v>
      </c>
      <c r="B1725" s="488" t="s">
        <v>14707</v>
      </c>
      <c r="C1725" s="487" t="s">
        <v>3565</v>
      </c>
      <c r="D1725" s="487" t="s">
        <v>6168</v>
      </c>
      <c r="E1725" s="638" t="s">
        <v>14570</v>
      </c>
      <c r="F1725" s="638"/>
      <c r="G1725" s="489" t="s">
        <v>53</v>
      </c>
      <c r="H1725" s="490">
        <v>6.8899999999999994E-5</v>
      </c>
      <c r="I1725" s="491">
        <v>122400</v>
      </c>
      <c r="J1725" s="491">
        <v>8.43</v>
      </c>
    </row>
    <row r="1726" spans="1:10" ht="25.5">
      <c r="A1726" s="484"/>
      <c r="B1726" s="484"/>
      <c r="C1726" s="484"/>
      <c r="D1726" s="484"/>
      <c r="E1726" s="484" t="s">
        <v>14171</v>
      </c>
      <c r="F1726" s="485">
        <v>0</v>
      </c>
      <c r="G1726" s="484" t="s">
        <v>14172</v>
      </c>
      <c r="H1726" s="485">
        <v>0</v>
      </c>
      <c r="I1726" s="484" t="s">
        <v>14173</v>
      </c>
      <c r="J1726" s="485">
        <v>0</v>
      </c>
    </row>
    <row r="1727" spans="1:10" ht="15" thickBot="1">
      <c r="A1727" s="484"/>
      <c r="B1727" s="484"/>
      <c r="C1727" s="484"/>
      <c r="D1727" s="484"/>
      <c r="E1727" s="484" t="s">
        <v>14174</v>
      </c>
      <c r="F1727" s="485">
        <v>8.44</v>
      </c>
      <c r="G1727" s="484"/>
      <c r="H1727" s="639" t="s">
        <v>14175</v>
      </c>
      <c r="I1727" s="639"/>
      <c r="J1727" s="485">
        <v>38.93</v>
      </c>
    </row>
    <row r="1728" spans="1:10" ht="0.95" customHeight="1" thickTop="1">
      <c r="A1728" s="486"/>
      <c r="B1728" s="486"/>
      <c r="C1728" s="486"/>
      <c r="D1728" s="486"/>
      <c r="E1728" s="486"/>
      <c r="F1728" s="486"/>
      <c r="G1728" s="486"/>
      <c r="H1728" s="486"/>
      <c r="I1728" s="486"/>
      <c r="J1728" s="486"/>
    </row>
    <row r="1729" spans="1:10" ht="18" customHeight="1">
      <c r="A1729" s="471"/>
      <c r="B1729" s="472" t="s">
        <v>14153</v>
      </c>
      <c r="C1729" s="471" t="s">
        <v>14154</v>
      </c>
      <c r="D1729" s="471" t="s">
        <v>14155</v>
      </c>
      <c r="E1729" s="640" t="s">
        <v>14156</v>
      </c>
      <c r="F1729" s="640"/>
      <c r="G1729" s="473" t="s">
        <v>14157</v>
      </c>
      <c r="H1729" s="472" t="s">
        <v>14158</v>
      </c>
      <c r="I1729" s="472" t="s">
        <v>14159</v>
      </c>
      <c r="J1729" s="472" t="s">
        <v>14160</v>
      </c>
    </row>
    <row r="1730" spans="1:10" ht="60" customHeight="1">
      <c r="A1730" s="474" t="s">
        <v>14161</v>
      </c>
      <c r="B1730" s="475" t="s">
        <v>14703</v>
      </c>
      <c r="C1730" s="474" t="s">
        <v>3565</v>
      </c>
      <c r="D1730" s="474" t="s">
        <v>802</v>
      </c>
      <c r="E1730" s="642" t="s">
        <v>14446</v>
      </c>
      <c r="F1730" s="642"/>
      <c r="G1730" s="476" t="s">
        <v>463</v>
      </c>
      <c r="H1730" s="477">
        <v>1</v>
      </c>
      <c r="I1730" s="478">
        <v>155.4</v>
      </c>
      <c r="J1730" s="478">
        <v>155.4</v>
      </c>
    </row>
    <row r="1731" spans="1:10" ht="24" customHeight="1">
      <c r="A1731" s="487" t="s">
        <v>14180</v>
      </c>
      <c r="B1731" s="488" t="s">
        <v>14655</v>
      </c>
      <c r="C1731" s="487" t="s">
        <v>3565</v>
      </c>
      <c r="D1731" s="487" t="s">
        <v>6914</v>
      </c>
      <c r="E1731" s="638" t="s">
        <v>14182</v>
      </c>
      <c r="F1731" s="638"/>
      <c r="G1731" s="489" t="s">
        <v>3202</v>
      </c>
      <c r="H1731" s="490">
        <v>26.43</v>
      </c>
      <c r="I1731" s="491">
        <v>5.88</v>
      </c>
      <c r="J1731" s="491">
        <v>155.4</v>
      </c>
    </row>
    <row r="1732" spans="1:10" ht="25.5">
      <c r="A1732" s="484"/>
      <c r="B1732" s="484"/>
      <c r="C1732" s="484"/>
      <c r="D1732" s="484"/>
      <c r="E1732" s="484" t="s">
        <v>14171</v>
      </c>
      <c r="F1732" s="485">
        <v>0</v>
      </c>
      <c r="G1732" s="484" t="s">
        <v>14172</v>
      </c>
      <c r="H1732" s="485">
        <v>0</v>
      </c>
      <c r="I1732" s="484" t="s">
        <v>14173</v>
      </c>
      <c r="J1732" s="485">
        <v>0</v>
      </c>
    </row>
    <row r="1733" spans="1:10" ht="15" thickBot="1">
      <c r="A1733" s="484"/>
      <c r="B1733" s="484"/>
      <c r="C1733" s="484"/>
      <c r="D1733" s="484"/>
      <c r="E1733" s="484" t="s">
        <v>14174</v>
      </c>
      <c r="F1733" s="485">
        <v>43.04</v>
      </c>
      <c r="G1733" s="484"/>
      <c r="H1733" s="639" t="s">
        <v>14175</v>
      </c>
      <c r="I1733" s="639"/>
      <c r="J1733" s="485">
        <v>198.44</v>
      </c>
    </row>
    <row r="1734" spans="1:10" ht="0.95" customHeight="1" thickTop="1">
      <c r="A1734" s="486"/>
      <c r="B1734" s="486"/>
      <c r="C1734" s="486"/>
      <c r="D1734" s="486"/>
      <c r="E1734" s="486"/>
      <c r="F1734" s="486"/>
      <c r="G1734" s="486"/>
      <c r="H1734" s="486"/>
      <c r="I1734" s="486"/>
      <c r="J1734" s="486"/>
    </row>
    <row r="1735" spans="1:10" ht="18" customHeight="1">
      <c r="A1735" s="471"/>
      <c r="B1735" s="472" t="s">
        <v>14153</v>
      </c>
      <c r="C1735" s="471" t="s">
        <v>14154</v>
      </c>
      <c r="D1735" s="471" t="s">
        <v>14155</v>
      </c>
      <c r="E1735" s="640" t="s">
        <v>14156</v>
      </c>
      <c r="F1735" s="640"/>
      <c r="G1735" s="473" t="s">
        <v>14157</v>
      </c>
      <c r="H1735" s="472" t="s">
        <v>14158</v>
      </c>
      <c r="I1735" s="472" t="s">
        <v>14159</v>
      </c>
      <c r="J1735" s="472" t="s">
        <v>14160</v>
      </c>
    </row>
    <row r="1736" spans="1:10" ht="36" customHeight="1">
      <c r="A1736" s="474" t="s">
        <v>14161</v>
      </c>
      <c r="B1736" s="475" t="s">
        <v>14556</v>
      </c>
      <c r="C1736" s="474" t="s">
        <v>3565</v>
      </c>
      <c r="D1736" s="474" t="s">
        <v>1595</v>
      </c>
      <c r="E1736" s="642" t="s">
        <v>14472</v>
      </c>
      <c r="F1736" s="642"/>
      <c r="G1736" s="476" t="s">
        <v>53</v>
      </c>
      <c r="H1736" s="477">
        <v>1</v>
      </c>
      <c r="I1736" s="478">
        <v>29.14</v>
      </c>
      <c r="J1736" s="478">
        <v>29.14</v>
      </c>
    </row>
    <row r="1737" spans="1:10" ht="24" customHeight="1">
      <c r="A1737" s="479" t="s">
        <v>14165</v>
      </c>
      <c r="B1737" s="480" t="s">
        <v>14473</v>
      </c>
      <c r="C1737" s="479" t="s">
        <v>3565</v>
      </c>
      <c r="D1737" s="479" t="s">
        <v>3312</v>
      </c>
      <c r="E1737" s="641" t="s">
        <v>14167</v>
      </c>
      <c r="F1737" s="641"/>
      <c r="G1737" s="481" t="s">
        <v>463</v>
      </c>
      <c r="H1737" s="482">
        <v>0.47199999999999998</v>
      </c>
      <c r="I1737" s="483">
        <v>15.19</v>
      </c>
      <c r="J1737" s="483">
        <v>7.16</v>
      </c>
    </row>
    <row r="1738" spans="1:10" ht="24" customHeight="1">
      <c r="A1738" s="479" t="s">
        <v>14165</v>
      </c>
      <c r="B1738" s="480" t="s">
        <v>14474</v>
      </c>
      <c r="C1738" s="479" t="s">
        <v>3565</v>
      </c>
      <c r="D1738" s="479" t="s">
        <v>3327</v>
      </c>
      <c r="E1738" s="641" t="s">
        <v>14167</v>
      </c>
      <c r="F1738" s="641"/>
      <c r="G1738" s="481" t="s">
        <v>463</v>
      </c>
      <c r="H1738" s="482">
        <v>0.47199999999999998</v>
      </c>
      <c r="I1738" s="483">
        <v>19.53</v>
      </c>
      <c r="J1738" s="483">
        <v>9.2100000000000009</v>
      </c>
    </row>
    <row r="1739" spans="1:10" ht="24" customHeight="1">
      <c r="A1739" s="487" t="s">
        <v>14180</v>
      </c>
      <c r="B1739" s="488" t="s">
        <v>14708</v>
      </c>
      <c r="C1739" s="487" t="s">
        <v>3565</v>
      </c>
      <c r="D1739" s="487" t="s">
        <v>6204</v>
      </c>
      <c r="E1739" s="638" t="s">
        <v>14182</v>
      </c>
      <c r="F1739" s="638"/>
      <c r="G1739" s="489" t="s">
        <v>53</v>
      </c>
      <c r="H1739" s="490">
        <v>1</v>
      </c>
      <c r="I1739" s="491">
        <v>5.97</v>
      </c>
      <c r="J1739" s="491">
        <v>5.97</v>
      </c>
    </row>
    <row r="1740" spans="1:10" ht="24" customHeight="1">
      <c r="A1740" s="487" t="s">
        <v>14180</v>
      </c>
      <c r="B1740" s="488" t="s">
        <v>14709</v>
      </c>
      <c r="C1740" s="487" t="s">
        <v>3565</v>
      </c>
      <c r="D1740" s="487" t="s">
        <v>7880</v>
      </c>
      <c r="E1740" s="638" t="s">
        <v>14182</v>
      </c>
      <c r="F1740" s="638"/>
      <c r="G1740" s="489" t="s">
        <v>53</v>
      </c>
      <c r="H1740" s="490">
        <v>1</v>
      </c>
      <c r="I1740" s="491">
        <v>6.8</v>
      </c>
      <c r="J1740" s="491">
        <v>6.8</v>
      </c>
    </row>
    <row r="1741" spans="1:10" ht="25.5">
      <c r="A1741" s="484"/>
      <c r="B1741" s="484"/>
      <c r="C1741" s="484"/>
      <c r="D1741" s="484"/>
      <c r="E1741" s="484" t="s">
        <v>14171</v>
      </c>
      <c r="F1741" s="485">
        <v>6.3474025974025974</v>
      </c>
      <c r="G1741" s="484" t="s">
        <v>14172</v>
      </c>
      <c r="H1741" s="485">
        <v>5.38</v>
      </c>
      <c r="I1741" s="484" t="s">
        <v>14173</v>
      </c>
      <c r="J1741" s="485">
        <v>11.73</v>
      </c>
    </row>
    <row r="1742" spans="1:10" ht="15" thickBot="1">
      <c r="A1742" s="484"/>
      <c r="B1742" s="484"/>
      <c r="C1742" s="484"/>
      <c r="D1742" s="484"/>
      <c r="E1742" s="484" t="s">
        <v>14174</v>
      </c>
      <c r="F1742" s="485">
        <v>8.07</v>
      </c>
      <c r="G1742" s="484"/>
      <c r="H1742" s="639" t="s">
        <v>14175</v>
      </c>
      <c r="I1742" s="639"/>
      <c r="J1742" s="485">
        <v>37.21</v>
      </c>
    </row>
    <row r="1743" spans="1:10" ht="0.95" customHeight="1" thickTop="1">
      <c r="A1743" s="486"/>
      <c r="B1743" s="486"/>
      <c r="C1743" s="486"/>
      <c r="D1743" s="486"/>
      <c r="E1743" s="486"/>
      <c r="F1743" s="486"/>
      <c r="G1743" s="486"/>
      <c r="H1743" s="486"/>
      <c r="I1743" s="486"/>
      <c r="J1743" s="486"/>
    </row>
    <row r="1744" spans="1:10" ht="18" customHeight="1">
      <c r="A1744" s="471"/>
      <c r="B1744" s="472" t="s">
        <v>14153</v>
      </c>
      <c r="C1744" s="471" t="s">
        <v>14154</v>
      </c>
      <c r="D1744" s="471" t="s">
        <v>14155</v>
      </c>
      <c r="E1744" s="640" t="s">
        <v>14156</v>
      </c>
      <c r="F1744" s="640"/>
      <c r="G1744" s="473" t="s">
        <v>14157</v>
      </c>
      <c r="H1744" s="472" t="s">
        <v>14158</v>
      </c>
      <c r="I1744" s="472" t="s">
        <v>14159</v>
      </c>
      <c r="J1744" s="472" t="s">
        <v>14160</v>
      </c>
    </row>
    <row r="1745" spans="1:10" ht="24" customHeight="1">
      <c r="A1745" s="474" t="s">
        <v>14161</v>
      </c>
      <c r="B1745" s="475" t="s">
        <v>14433</v>
      </c>
      <c r="C1745" s="474" t="s">
        <v>3565</v>
      </c>
      <c r="D1745" s="474" t="s">
        <v>3382</v>
      </c>
      <c r="E1745" s="642" t="s">
        <v>14167</v>
      </c>
      <c r="F1745" s="642"/>
      <c r="G1745" s="476" t="s">
        <v>463</v>
      </c>
      <c r="H1745" s="477">
        <v>1</v>
      </c>
      <c r="I1745" s="478">
        <v>16.41</v>
      </c>
      <c r="J1745" s="478">
        <v>16.41</v>
      </c>
    </row>
    <row r="1746" spans="1:10" ht="24" customHeight="1">
      <c r="A1746" s="479" t="s">
        <v>14165</v>
      </c>
      <c r="B1746" s="480" t="s">
        <v>14677</v>
      </c>
      <c r="C1746" s="479" t="s">
        <v>3565</v>
      </c>
      <c r="D1746" s="479" t="s">
        <v>3484</v>
      </c>
      <c r="E1746" s="641" t="s">
        <v>14167</v>
      </c>
      <c r="F1746" s="641"/>
      <c r="G1746" s="481" t="s">
        <v>463</v>
      </c>
      <c r="H1746" s="482">
        <v>1</v>
      </c>
      <c r="I1746" s="483">
        <v>0.04</v>
      </c>
      <c r="J1746" s="483">
        <v>0.04</v>
      </c>
    </row>
    <row r="1747" spans="1:10" ht="24" customHeight="1">
      <c r="A1747" s="487" t="s">
        <v>14180</v>
      </c>
      <c r="B1747" s="488" t="s">
        <v>14589</v>
      </c>
      <c r="C1747" s="487" t="s">
        <v>3565</v>
      </c>
      <c r="D1747" s="487" t="s">
        <v>4444</v>
      </c>
      <c r="E1747" s="638" t="s">
        <v>14572</v>
      </c>
      <c r="F1747" s="638"/>
      <c r="G1747" s="489" t="s">
        <v>463</v>
      </c>
      <c r="H1747" s="490">
        <v>1</v>
      </c>
      <c r="I1747" s="491">
        <v>1.52</v>
      </c>
      <c r="J1747" s="491">
        <v>1.52</v>
      </c>
    </row>
    <row r="1748" spans="1:10" ht="24" customHeight="1">
      <c r="A1748" s="487" t="s">
        <v>14180</v>
      </c>
      <c r="B1748" s="488" t="s">
        <v>14603</v>
      </c>
      <c r="C1748" s="487" t="s">
        <v>3565</v>
      </c>
      <c r="D1748" s="487" t="s">
        <v>8718</v>
      </c>
      <c r="E1748" s="638" t="s">
        <v>14570</v>
      </c>
      <c r="F1748" s="638"/>
      <c r="G1748" s="489" t="s">
        <v>463</v>
      </c>
      <c r="H1748" s="490">
        <v>1</v>
      </c>
      <c r="I1748" s="491">
        <v>1.0900000000000001</v>
      </c>
      <c r="J1748" s="491">
        <v>1.0900000000000001</v>
      </c>
    </row>
    <row r="1749" spans="1:10" ht="24" customHeight="1">
      <c r="A1749" s="487" t="s">
        <v>14180</v>
      </c>
      <c r="B1749" s="488" t="s">
        <v>14571</v>
      </c>
      <c r="C1749" s="487" t="s">
        <v>3565</v>
      </c>
      <c r="D1749" s="487" t="s">
        <v>5966</v>
      </c>
      <c r="E1749" s="638" t="s">
        <v>14572</v>
      </c>
      <c r="F1749" s="638"/>
      <c r="G1749" s="489" t="s">
        <v>463</v>
      </c>
      <c r="H1749" s="490">
        <v>1</v>
      </c>
      <c r="I1749" s="491">
        <v>0.81</v>
      </c>
      <c r="J1749" s="491">
        <v>0.81</v>
      </c>
    </row>
    <row r="1750" spans="1:10" ht="24" customHeight="1">
      <c r="A1750" s="487" t="s">
        <v>14180</v>
      </c>
      <c r="B1750" s="488" t="s">
        <v>14604</v>
      </c>
      <c r="C1750" s="487" t="s">
        <v>3565</v>
      </c>
      <c r="D1750" s="487" t="s">
        <v>8665</v>
      </c>
      <c r="E1750" s="638" t="s">
        <v>14570</v>
      </c>
      <c r="F1750" s="638"/>
      <c r="G1750" s="489" t="s">
        <v>463</v>
      </c>
      <c r="H1750" s="490">
        <v>1</v>
      </c>
      <c r="I1750" s="491">
        <v>0.74</v>
      </c>
      <c r="J1750" s="491">
        <v>0.74</v>
      </c>
    </row>
    <row r="1751" spans="1:10" ht="24" customHeight="1">
      <c r="A1751" s="487" t="s">
        <v>14180</v>
      </c>
      <c r="B1751" s="488" t="s">
        <v>14678</v>
      </c>
      <c r="C1751" s="487" t="s">
        <v>3565</v>
      </c>
      <c r="D1751" s="487" t="s">
        <v>13893</v>
      </c>
      <c r="E1751" s="638" t="s">
        <v>14568</v>
      </c>
      <c r="F1751" s="638"/>
      <c r="G1751" s="489" t="s">
        <v>463</v>
      </c>
      <c r="H1751" s="490">
        <v>1</v>
      </c>
      <c r="I1751" s="491">
        <v>11.47</v>
      </c>
      <c r="J1751" s="491">
        <v>11.47</v>
      </c>
    </row>
    <row r="1752" spans="1:10" ht="24" customHeight="1">
      <c r="A1752" s="487" t="s">
        <v>14180</v>
      </c>
      <c r="B1752" s="488" t="s">
        <v>14574</v>
      </c>
      <c r="C1752" s="487" t="s">
        <v>3565</v>
      </c>
      <c r="D1752" s="487" t="s">
        <v>7425</v>
      </c>
      <c r="E1752" s="638" t="s">
        <v>14575</v>
      </c>
      <c r="F1752" s="638"/>
      <c r="G1752" s="489" t="s">
        <v>463</v>
      </c>
      <c r="H1752" s="490">
        <v>1</v>
      </c>
      <c r="I1752" s="491">
        <v>0.06</v>
      </c>
      <c r="J1752" s="491">
        <v>0.06</v>
      </c>
    </row>
    <row r="1753" spans="1:10" ht="24" customHeight="1">
      <c r="A1753" s="487" t="s">
        <v>14180</v>
      </c>
      <c r="B1753" s="488" t="s">
        <v>14592</v>
      </c>
      <c r="C1753" s="487" t="s">
        <v>3565</v>
      </c>
      <c r="D1753" s="487" t="s">
        <v>7904</v>
      </c>
      <c r="E1753" s="638" t="s">
        <v>14593</v>
      </c>
      <c r="F1753" s="638"/>
      <c r="G1753" s="489" t="s">
        <v>463</v>
      </c>
      <c r="H1753" s="490">
        <v>1</v>
      </c>
      <c r="I1753" s="491">
        <v>0.68</v>
      </c>
      <c r="J1753" s="491">
        <v>0.68</v>
      </c>
    </row>
    <row r="1754" spans="1:10" ht="25.5">
      <c r="A1754" s="484"/>
      <c r="B1754" s="484"/>
      <c r="C1754" s="484"/>
      <c r="D1754" s="484"/>
      <c r="E1754" s="484" t="s">
        <v>14171</v>
      </c>
      <c r="F1754" s="485">
        <v>6.2283549999999996</v>
      </c>
      <c r="G1754" s="484" t="s">
        <v>14172</v>
      </c>
      <c r="H1754" s="485">
        <v>5.28</v>
      </c>
      <c r="I1754" s="484" t="s">
        <v>14173</v>
      </c>
      <c r="J1754" s="485">
        <v>11.51</v>
      </c>
    </row>
    <row r="1755" spans="1:10" ht="15" thickBot="1">
      <c r="A1755" s="484"/>
      <c r="B1755" s="484"/>
      <c r="C1755" s="484"/>
      <c r="D1755" s="484"/>
      <c r="E1755" s="484" t="s">
        <v>14174</v>
      </c>
      <c r="F1755" s="485">
        <v>4.54</v>
      </c>
      <c r="G1755" s="484"/>
      <c r="H1755" s="639" t="s">
        <v>14175</v>
      </c>
      <c r="I1755" s="639"/>
      <c r="J1755" s="485">
        <v>20.95</v>
      </c>
    </row>
    <row r="1756" spans="1:10" ht="0.95" customHeight="1" thickTop="1">
      <c r="A1756" s="486"/>
      <c r="B1756" s="486"/>
      <c r="C1756" s="486"/>
      <c r="D1756" s="486"/>
      <c r="E1756" s="486"/>
      <c r="F1756" s="486"/>
      <c r="G1756" s="486"/>
      <c r="H1756" s="486"/>
      <c r="I1756" s="486"/>
      <c r="J1756" s="486"/>
    </row>
    <row r="1757" spans="1:10" ht="18" customHeight="1">
      <c r="A1757" s="471"/>
      <c r="B1757" s="472" t="s">
        <v>14153</v>
      </c>
      <c r="C1757" s="471" t="s">
        <v>14154</v>
      </c>
      <c r="D1757" s="471" t="s">
        <v>14155</v>
      </c>
      <c r="E1757" s="640" t="s">
        <v>14156</v>
      </c>
      <c r="F1757" s="640"/>
      <c r="G1757" s="473" t="s">
        <v>14157</v>
      </c>
      <c r="H1757" s="472" t="s">
        <v>14158</v>
      </c>
      <c r="I1757" s="472" t="s">
        <v>14159</v>
      </c>
      <c r="J1757" s="472" t="s">
        <v>14160</v>
      </c>
    </row>
    <row r="1758" spans="1:10" ht="48" customHeight="1">
      <c r="A1758" s="474" t="s">
        <v>14161</v>
      </c>
      <c r="B1758" s="475" t="s">
        <v>14561</v>
      </c>
      <c r="C1758" s="474" t="s">
        <v>3565</v>
      </c>
      <c r="D1758" s="474" t="s">
        <v>11177</v>
      </c>
      <c r="E1758" s="642" t="s">
        <v>14446</v>
      </c>
      <c r="F1758" s="642"/>
      <c r="G1758" s="476" t="s">
        <v>185</v>
      </c>
      <c r="H1758" s="477">
        <v>1</v>
      </c>
      <c r="I1758" s="478">
        <v>4.5199999999999996</v>
      </c>
      <c r="J1758" s="478">
        <v>4.5199999999999996</v>
      </c>
    </row>
    <row r="1759" spans="1:10" ht="48" customHeight="1">
      <c r="A1759" s="479" t="s">
        <v>14165</v>
      </c>
      <c r="B1759" s="480" t="s">
        <v>14710</v>
      </c>
      <c r="C1759" s="479" t="s">
        <v>3565</v>
      </c>
      <c r="D1759" s="479" t="s">
        <v>11164</v>
      </c>
      <c r="E1759" s="641" t="s">
        <v>14446</v>
      </c>
      <c r="F1759" s="641"/>
      <c r="G1759" s="481" t="s">
        <v>463</v>
      </c>
      <c r="H1759" s="482">
        <v>1</v>
      </c>
      <c r="I1759" s="483">
        <v>0.27</v>
      </c>
      <c r="J1759" s="483">
        <v>0.27</v>
      </c>
    </row>
    <row r="1760" spans="1:10" ht="48" customHeight="1">
      <c r="A1760" s="479" t="s">
        <v>14165</v>
      </c>
      <c r="B1760" s="480" t="s">
        <v>14711</v>
      </c>
      <c r="C1760" s="479" t="s">
        <v>3565</v>
      </c>
      <c r="D1760" s="479" t="s">
        <v>11165</v>
      </c>
      <c r="E1760" s="641" t="s">
        <v>14446</v>
      </c>
      <c r="F1760" s="641"/>
      <c r="G1760" s="481" t="s">
        <v>463</v>
      </c>
      <c r="H1760" s="482">
        <v>1</v>
      </c>
      <c r="I1760" s="483">
        <v>0.02</v>
      </c>
      <c r="J1760" s="483">
        <v>0.02</v>
      </c>
    </row>
    <row r="1761" spans="1:10" ht="48" customHeight="1">
      <c r="A1761" s="479" t="s">
        <v>14165</v>
      </c>
      <c r="B1761" s="480" t="s">
        <v>14712</v>
      </c>
      <c r="C1761" s="479" t="s">
        <v>3565</v>
      </c>
      <c r="D1761" s="479" t="s">
        <v>11166</v>
      </c>
      <c r="E1761" s="641" t="s">
        <v>14446</v>
      </c>
      <c r="F1761" s="641"/>
      <c r="G1761" s="481" t="s">
        <v>463</v>
      </c>
      <c r="H1761" s="482">
        <v>1</v>
      </c>
      <c r="I1761" s="483">
        <v>0.21</v>
      </c>
      <c r="J1761" s="483">
        <v>0.21</v>
      </c>
    </row>
    <row r="1762" spans="1:10" ht="48" customHeight="1">
      <c r="A1762" s="479" t="s">
        <v>14165</v>
      </c>
      <c r="B1762" s="480" t="s">
        <v>14713</v>
      </c>
      <c r="C1762" s="479" t="s">
        <v>3565</v>
      </c>
      <c r="D1762" s="479" t="s">
        <v>11163</v>
      </c>
      <c r="E1762" s="641" t="s">
        <v>14446</v>
      </c>
      <c r="F1762" s="641"/>
      <c r="G1762" s="481" t="s">
        <v>463</v>
      </c>
      <c r="H1762" s="482">
        <v>1</v>
      </c>
      <c r="I1762" s="483">
        <v>4.0199999999999996</v>
      </c>
      <c r="J1762" s="483">
        <v>4.0199999999999996</v>
      </c>
    </row>
    <row r="1763" spans="1:10" ht="25.5">
      <c r="A1763" s="484"/>
      <c r="B1763" s="484"/>
      <c r="C1763" s="484"/>
      <c r="D1763" s="484"/>
      <c r="E1763" s="484" t="s">
        <v>14171</v>
      </c>
      <c r="F1763" s="485">
        <v>0</v>
      </c>
      <c r="G1763" s="484" t="s">
        <v>14172</v>
      </c>
      <c r="H1763" s="485">
        <v>0</v>
      </c>
      <c r="I1763" s="484" t="s">
        <v>14173</v>
      </c>
      <c r="J1763" s="485">
        <v>0</v>
      </c>
    </row>
    <row r="1764" spans="1:10" ht="15" thickBot="1">
      <c r="A1764" s="484"/>
      <c r="B1764" s="484"/>
      <c r="C1764" s="484"/>
      <c r="D1764" s="484"/>
      <c r="E1764" s="484" t="s">
        <v>14174</v>
      </c>
      <c r="F1764" s="485">
        <v>1.25</v>
      </c>
      <c r="G1764" s="484"/>
      <c r="H1764" s="639" t="s">
        <v>14175</v>
      </c>
      <c r="I1764" s="639"/>
      <c r="J1764" s="485">
        <v>5.77</v>
      </c>
    </row>
    <row r="1765" spans="1:10" ht="0.95" customHeight="1" thickTop="1">
      <c r="A1765" s="486"/>
      <c r="B1765" s="486"/>
      <c r="C1765" s="486"/>
      <c r="D1765" s="486"/>
      <c r="E1765" s="486"/>
      <c r="F1765" s="486"/>
      <c r="G1765" s="486"/>
      <c r="H1765" s="486"/>
      <c r="I1765" s="486"/>
      <c r="J1765" s="486"/>
    </row>
    <row r="1766" spans="1:10" ht="18" customHeight="1">
      <c r="A1766" s="471"/>
      <c r="B1766" s="472" t="s">
        <v>14153</v>
      </c>
      <c r="C1766" s="471" t="s">
        <v>14154</v>
      </c>
      <c r="D1766" s="471" t="s">
        <v>14155</v>
      </c>
      <c r="E1766" s="640" t="s">
        <v>14156</v>
      </c>
      <c r="F1766" s="640"/>
      <c r="G1766" s="473" t="s">
        <v>14157</v>
      </c>
      <c r="H1766" s="472" t="s">
        <v>14158</v>
      </c>
      <c r="I1766" s="472" t="s">
        <v>14159</v>
      </c>
      <c r="J1766" s="472" t="s">
        <v>14160</v>
      </c>
    </row>
    <row r="1767" spans="1:10" ht="48" customHeight="1">
      <c r="A1767" s="474" t="s">
        <v>14161</v>
      </c>
      <c r="B1767" s="475" t="s">
        <v>14712</v>
      </c>
      <c r="C1767" s="474" t="s">
        <v>3565</v>
      </c>
      <c r="D1767" s="474" t="s">
        <v>11166</v>
      </c>
      <c r="E1767" s="642" t="s">
        <v>14446</v>
      </c>
      <c r="F1767" s="642"/>
      <c r="G1767" s="476" t="s">
        <v>463</v>
      </c>
      <c r="H1767" s="477">
        <v>1</v>
      </c>
      <c r="I1767" s="478">
        <v>0.21</v>
      </c>
      <c r="J1767" s="478">
        <v>0.21</v>
      </c>
    </row>
    <row r="1768" spans="1:10" ht="48" customHeight="1">
      <c r="A1768" s="487" t="s">
        <v>14180</v>
      </c>
      <c r="B1768" s="488" t="s">
        <v>14714</v>
      </c>
      <c r="C1768" s="487" t="s">
        <v>3565</v>
      </c>
      <c r="D1768" s="487" t="s">
        <v>13894</v>
      </c>
      <c r="E1768" s="638" t="s">
        <v>14570</v>
      </c>
      <c r="F1768" s="638"/>
      <c r="G1768" s="489" t="s">
        <v>53</v>
      </c>
      <c r="H1768" s="490">
        <v>7.2000000000000002E-5</v>
      </c>
      <c r="I1768" s="491">
        <v>3019</v>
      </c>
      <c r="J1768" s="491">
        <v>0.21</v>
      </c>
    </row>
    <row r="1769" spans="1:10" ht="25.5">
      <c r="A1769" s="484"/>
      <c r="B1769" s="484"/>
      <c r="C1769" s="484"/>
      <c r="D1769" s="484"/>
      <c r="E1769" s="484" t="s">
        <v>14171</v>
      </c>
      <c r="F1769" s="485">
        <v>0</v>
      </c>
      <c r="G1769" s="484" t="s">
        <v>14172</v>
      </c>
      <c r="H1769" s="485">
        <v>0</v>
      </c>
      <c r="I1769" s="484" t="s">
        <v>14173</v>
      </c>
      <c r="J1769" s="485">
        <v>0</v>
      </c>
    </row>
    <row r="1770" spans="1:10" ht="15" thickBot="1">
      <c r="A1770" s="484"/>
      <c r="B1770" s="484"/>
      <c r="C1770" s="484"/>
      <c r="D1770" s="484"/>
      <c r="E1770" s="484" t="s">
        <v>14174</v>
      </c>
      <c r="F1770" s="485">
        <v>0.05</v>
      </c>
      <c r="G1770" s="484"/>
      <c r="H1770" s="639" t="s">
        <v>14175</v>
      </c>
      <c r="I1770" s="639"/>
      <c r="J1770" s="485">
        <v>0.26</v>
      </c>
    </row>
    <row r="1771" spans="1:10" ht="0.95" customHeight="1" thickTop="1">
      <c r="A1771" s="486"/>
      <c r="B1771" s="486"/>
      <c r="C1771" s="486"/>
      <c r="D1771" s="486"/>
      <c r="E1771" s="486"/>
      <c r="F1771" s="486"/>
      <c r="G1771" s="486"/>
      <c r="H1771" s="486"/>
      <c r="I1771" s="486"/>
      <c r="J1771" s="486"/>
    </row>
    <row r="1772" spans="1:10" ht="18" customHeight="1">
      <c r="A1772" s="471"/>
      <c r="B1772" s="472" t="s">
        <v>14153</v>
      </c>
      <c r="C1772" s="471" t="s">
        <v>14154</v>
      </c>
      <c r="D1772" s="471" t="s">
        <v>14155</v>
      </c>
      <c r="E1772" s="640" t="s">
        <v>14156</v>
      </c>
      <c r="F1772" s="640"/>
      <c r="G1772" s="473" t="s">
        <v>14157</v>
      </c>
      <c r="H1772" s="472" t="s">
        <v>14158</v>
      </c>
      <c r="I1772" s="472" t="s">
        <v>14159</v>
      </c>
      <c r="J1772" s="472" t="s">
        <v>14160</v>
      </c>
    </row>
    <row r="1773" spans="1:10" ht="48" customHeight="1">
      <c r="A1773" s="474" t="s">
        <v>14161</v>
      </c>
      <c r="B1773" s="475" t="s">
        <v>14711</v>
      </c>
      <c r="C1773" s="474" t="s">
        <v>3565</v>
      </c>
      <c r="D1773" s="474" t="s">
        <v>11165</v>
      </c>
      <c r="E1773" s="642" t="s">
        <v>14446</v>
      </c>
      <c r="F1773" s="642"/>
      <c r="G1773" s="476" t="s">
        <v>463</v>
      </c>
      <c r="H1773" s="477">
        <v>1</v>
      </c>
      <c r="I1773" s="478">
        <v>0.02</v>
      </c>
      <c r="J1773" s="478">
        <v>0.02</v>
      </c>
    </row>
    <row r="1774" spans="1:10" ht="48" customHeight="1">
      <c r="A1774" s="487" t="s">
        <v>14180</v>
      </c>
      <c r="B1774" s="488" t="s">
        <v>14714</v>
      </c>
      <c r="C1774" s="487" t="s">
        <v>3565</v>
      </c>
      <c r="D1774" s="487" t="s">
        <v>13894</v>
      </c>
      <c r="E1774" s="638" t="s">
        <v>14570</v>
      </c>
      <c r="F1774" s="638"/>
      <c r="G1774" s="489" t="s">
        <v>53</v>
      </c>
      <c r="H1774" s="490">
        <v>7.6000000000000001E-6</v>
      </c>
      <c r="I1774" s="491">
        <v>3019</v>
      </c>
      <c r="J1774" s="491">
        <v>0.02</v>
      </c>
    </row>
    <row r="1775" spans="1:10" ht="25.5">
      <c r="A1775" s="484"/>
      <c r="B1775" s="484"/>
      <c r="C1775" s="484"/>
      <c r="D1775" s="484"/>
      <c r="E1775" s="484" t="s">
        <v>14171</v>
      </c>
      <c r="F1775" s="485">
        <v>0</v>
      </c>
      <c r="G1775" s="484" t="s">
        <v>14172</v>
      </c>
      <c r="H1775" s="485">
        <v>0</v>
      </c>
      <c r="I1775" s="484" t="s">
        <v>14173</v>
      </c>
      <c r="J1775" s="485">
        <v>0</v>
      </c>
    </row>
    <row r="1776" spans="1:10" ht="15" thickBot="1">
      <c r="A1776" s="484"/>
      <c r="B1776" s="484"/>
      <c r="C1776" s="484"/>
      <c r="D1776" s="484"/>
      <c r="E1776" s="484" t="s">
        <v>14174</v>
      </c>
      <c r="F1776" s="485">
        <v>0</v>
      </c>
      <c r="G1776" s="484"/>
      <c r="H1776" s="639" t="s">
        <v>14175</v>
      </c>
      <c r="I1776" s="639"/>
      <c r="J1776" s="485">
        <v>0.02</v>
      </c>
    </row>
    <row r="1777" spans="1:10" ht="0.95" customHeight="1" thickTop="1">
      <c r="A1777" s="486"/>
      <c r="B1777" s="486"/>
      <c r="C1777" s="486"/>
      <c r="D1777" s="486"/>
      <c r="E1777" s="486"/>
      <c r="F1777" s="486"/>
      <c r="G1777" s="486"/>
      <c r="H1777" s="486"/>
      <c r="I1777" s="486"/>
      <c r="J1777" s="486"/>
    </row>
    <row r="1778" spans="1:10" ht="18" customHeight="1">
      <c r="A1778" s="471"/>
      <c r="B1778" s="472" t="s">
        <v>14153</v>
      </c>
      <c r="C1778" s="471" t="s">
        <v>14154</v>
      </c>
      <c r="D1778" s="471" t="s">
        <v>14155</v>
      </c>
      <c r="E1778" s="640" t="s">
        <v>14156</v>
      </c>
      <c r="F1778" s="640"/>
      <c r="G1778" s="473" t="s">
        <v>14157</v>
      </c>
      <c r="H1778" s="472" t="s">
        <v>14158</v>
      </c>
      <c r="I1778" s="472" t="s">
        <v>14159</v>
      </c>
      <c r="J1778" s="472" t="s">
        <v>14160</v>
      </c>
    </row>
    <row r="1779" spans="1:10" ht="48" customHeight="1">
      <c r="A1779" s="474" t="s">
        <v>14161</v>
      </c>
      <c r="B1779" s="475" t="s">
        <v>14710</v>
      </c>
      <c r="C1779" s="474" t="s">
        <v>3565</v>
      </c>
      <c r="D1779" s="474" t="s">
        <v>11164</v>
      </c>
      <c r="E1779" s="642" t="s">
        <v>14446</v>
      </c>
      <c r="F1779" s="642"/>
      <c r="G1779" s="476" t="s">
        <v>463</v>
      </c>
      <c r="H1779" s="477">
        <v>1</v>
      </c>
      <c r="I1779" s="478">
        <v>0.27</v>
      </c>
      <c r="J1779" s="478">
        <v>0.27</v>
      </c>
    </row>
    <row r="1780" spans="1:10" ht="48" customHeight="1">
      <c r="A1780" s="487" t="s">
        <v>14180</v>
      </c>
      <c r="B1780" s="488" t="s">
        <v>14714</v>
      </c>
      <c r="C1780" s="487" t="s">
        <v>3565</v>
      </c>
      <c r="D1780" s="487" t="s">
        <v>13894</v>
      </c>
      <c r="E1780" s="638" t="s">
        <v>14570</v>
      </c>
      <c r="F1780" s="638"/>
      <c r="G1780" s="489" t="s">
        <v>53</v>
      </c>
      <c r="H1780" s="490">
        <v>9.0000000000000006E-5</v>
      </c>
      <c r="I1780" s="491">
        <v>3019</v>
      </c>
      <c r="J1780" s="491">
        <v>0.27</v>
      </c>
    </row>
    <row r="1781" spans="1:10" ht="25.5">
      <c r="A1781" s="484"/>
      <c r="B1781" s="484"/>
      <c r="C1781" s="484"/>
      <c r="D1781" s="484"/>
      <c r="E1781" s="484" t="s">
        <v>14171</v>
      </c>
      <c r="F1781" s="485">
        <v>0</v>
      </c>
      <c r="G1781" s="484" t="s">
        <v>14172</v>
      </c>
      <c r="H1781" s="485">
        <v>0</v>
      </c>
      <c r="I1781" s="484" t="s">
        <v>14173</v>
      </c>
      <c r="J1781" s="485">
        <v>0</v>
      </c>
    </row>
    <row r="1782" spans="1:10" ht="15" thickBot="1">
      <c r="A1782" s="484"/>
      <c r="B1782" s="484"/>
      <c r="C1782" s="484"/>
      <c r="D1782" s="484"/>
      <c r="E1782" s="484" t="s">
        <v>14174</v>
      </c>
      <c r="F1782" s="485">
        <v>7.0000000000000007E-2</v>
      </c>
      <c r="G1782" s="484"/>
      <c r="H1782" s="639" t="s">
        <v>14175</v>
      </c>
      <c r="I1782" s="639"/>
      <c r="J1782" s="485">
        <v>0.34</v>
      </c>
    </row>
    <row r="1783" spans="1:10" ht="0.95" customHeight="1" thickTop="1">
      <c r="A1783" s="486"/>
      <c r="B1783" s="486"/>
      <c r="C1783" s="486"/>
      <c r="D1783" s="486"/>
      <c r="E1783" s="486"/>
      <c r="F1783" s="486"/>
      <c r="G1783" s="486"/>
      <c r="H1783" s="486"/>
      <c r="I1783" s="486"/>
      <c r="J1783" s="486"/>
    </row>
    <row r="1784" spans="1:10" ht="18" customHeight="1">
      <c r="A1784" s="471"/>
      <c r="B1784" s="472" t="s">
        <v>14153</v>
      </c>
      <c r="C1784" s="471" t="s">
        <v>14154</v>
      </c>
      <c r="D1784" s="471" t="s">
        <v>14155</v>
      </c>
      <c r="E1784" s="640" t="s">
        <v>14156</v>
      </c>
      <c r="F1784" s="640"/>
      <c r="G1784" s="473" t="s">
        <v>14157</v>
      </c>
      <c r="H1784" s="472" t="s">
        <v>14158</v>
      </c>
      <c r="I1784" s="472" t="s">
        <v>14159</v>
      </c>
      <c r="J1784" s="472" t="s">
        <v>14160</v>
      </c>
    </row>
    <row r="1785" spans="1:10" ht="48" customHeight="1">
      <c r="A1785" s="474" t="s">
        <v>14161</v>
      </c>
      <c r="B1785" s="475" t="s">
        <v>14713</v>
      </c>
      <c r="C1785" s="474" t="s">
        <v>3565</v>
      </c>
      <c r="D1785" s="474" t="s">
        <v>11163</v>
      </c>
      <c r="E1785" s="642" t="s">
        <v>14446</v>
      </c>
      <c r="F1785" s="642"/>
      <c r="G1785" s="476" t="s">
        <v>463</v>
      </c>
      <c r="H1785" s="477">
        <v>1</v>
      </c>
      <c r="I1785" s="478">
        <v>4.0199999999999996</v>
      </c>
      <c r="J1785" s="478">
        <v>4.0199999999999996</v>
      </c>
    </row>
    <row r="1786" spans="1:10" ht="24" customHeight="1">
      <c r="A1786" s="487" t="s">
        <v>14180</v>
      </c>
      <c r="B1786" s="488" t="s">
        <v>14638</v>
      </c>
      <c r="C1786" s="487" t="s">
        <v>3565</v>
      </c>
      <c r="D1786" s="487" t="s">
        <v>5884</v>
      </c>
      <c r="E1786" s="638" t="s">
        <v>14182</v>
      </c>
      <c r="F1786" s="638"/>
      <c r="G1786" s="489" t="s">
        <v>14639</v>
      </c>
      <c r="H1786" s="490">
        <v>4.42</v>
      </c>
      <c r="I1786" s="491">
        <v>0.91</v>
      </c>
      <c r="J1786" s="491">
        <v>4.0199999999999996</v>
      </c>
    </row>
    <row r="1787" spans="1:10" ht="25.5">
      <c r="A1787" s="484"/>
      <c r="B1787" s="484"/>
      <c r="C1787" s="484"/>
      <c r="D1787" s="484"/>
      <c r="E1787" s="484" t="s">
        <v>14171</v>
      </c>
      <c r="F1787" s="485">
        <v>0</v>
      </c>
      <c r="G1787" s="484" t="s">
        <v>14172</v>
      </c>
      <c r="H1787" s="485">
        <v>0</v>
      </c>
      <c r="I1787" s="484" t="s">
        <v>14173</v>
      </c>
      <c r="J1787" s="485">
        <v>0</v>
      </c>
    </row>
    <row r="1788" spans="1:10" ht="15" thickBot="1">
      <c r="A1788" s="484"/>
      <c r="B1788" s="484"/>
      <c r="C1788" s="484"/>
      <c r="D1788" s="484"/>
      <c r="E1788" s="484" t="s">
        <v>14174</v>
      </c>
      <c r="F1788" s="485">
        <v>1.1100000000000001</v>
      </c>
      <c r="G1788" s="484"/>
      <c r="H1788" s="639" t="s">
        <v>14175</v>
      </c>
      <c r="I1788" s="639"/>
      <c r="J1788" s="485">
        <v>5.13</v>
      </c>
    </row>
    <row r="1789" spans="1:10" ht="0.95" customHeight="1" thickTop="1">
      <c r="A1789" s="486"/>
      <c r="B1789" s="486"/>
      <c r="C1789" s="486"/>
      <c r="D1789" s="486"/>
      <c r="E1789" s="486"/>
      <c r="F1789" s="486"/>
      <c r="G1789" s="486"/>
      <c r="H1789" s="486"/>
      <c r="I1789" s="486"/>
      <c r="J1789" s="486"/>
    </row>
    <row r="1790" spans="1:10" ht="18" customHeight="1">
      <c r="A1790" s="471"/>
      <c r="B1790" s="472" t="s">
        <v>14153</v>
      </c>
      <c r="C1790" s="471" t="s">
        <v>14154</v>
      </c>
      <c r="D1790" s="471" t="s">
        <v>14155</v>
      </c>
      <c r="E1790" s="640" t="s">
        <v>14156</v>
      </c>
      <c r="F1790" s="640"/>
      <c r="G1790" s="473" t="s">
        <v>14157</v>
      </c>
      <c r="H1790" s="472" t="s">
        <v>14158</v>
      </c>
      <c r="I1790" s="472" t="s">
        <v>14159</v>
      </c>
      <c r="J1790" s="472" t="s">
        <v>14160</v>
      </c>
    </row>
    <row r="1791" spans="1:10" ht="24" customHeight="1">
      <c r="A1791" s="474" t="s">
        <v>14161</v>
      </c>
      <c r="B1791" s="475" t="s">
        <v>14396</v>
      </c>
      <c r="C1791" s="474" t="s">
        <v>3565</v>
      </c>
      <c r="D1791" s="474" t="s">
        <v>3335</v>
      </c>
      <c r="E1791" s="642" t="s">
        <v>14167</v>
      </c>
      <c r="F1791" s="642"/>
      <c r="G1791" s="476" t="s">
        <v>463</v>
      </c>
      <c r="H1791" s="477">
        <v>1</v>
      </c>
      <c r="I1791" s="478">
        <v>18.79</v>
      </c>
      <c r="J1791" s="478">
        <v>18.79</v>
      </c>
    </row>
    <row r="1792" spans="1:10" ht="24" customHeight="1">
      <c r="A1792" s="479" t="s">
        <v>14165</v>
      </c>
      <c r="B1792" s="480" t="s">
        <v>14679</v>
      </c>
      <c r="C1792" s="479" t="s">
        <v>3565</v>
      </c>
      <c r="D1792" s="479" t="s">
        <v>3437</v>
      </c>
      <c r="E1792" s="641" t="s">
        <v>14167</v>
      </c>
      <c r="F1792" s="641"/>
      <c r="G1792" s="481" t="s">
        <v>463</v>
      </c>
      <c r="H1792" s="482">
        <v>1</v>
      </c>
      <c r="I1792" s="483">
        <v>0.16</v>
      </c>
      <c r="J1792" s="483">
        <v>0.16</v>
      </c>
    </row>
    <row r="1793" spans="1:10" ht="24" customHeight="1">
      <c r="A1793" s="487" t="s">
        <v>14180</v>
      </c>
      <c r="B1793" s="488" t="s">
        <v>14589</v>
      </c>
      <c r="C1793" s="487" t="s">
        <v>3565</v>
      </c>
      <c r="D1793" s="487" t="s">
        <v>4444</v>
      </c>
      <c r="E1793" s="638" t="s">
        <v>14572</v>
      </c>
      <c r="F1793" s="638"/>
      <c r="G1793" s="489" t="s">
        <v>463</v>
      </c>
      <c r="H1793" s="490">
        <v>1</v>
      </c>
      <c r="I1793" s="491">
        <v>1.52</v>
      </c>
      <c r="J1793" s="491">
        <v>1.52</v>
      </c>
    </row>
    <row r="1794" spans="1:10" ht="24" customHeight="1">
      <c r="A1794" s="487" t="s">
        <v>14180</v>
      </c>
      <c r="B1794" s="488" t="s">
        <v>14603</v>
      </c>
      <c r="C1794" s="487" t="s">
        <v>3565</v>
      </c>
      <c r="D1794" s="487" t="s">
        <v>8718</v>
      </c>
      <c r="E1794" s="638" t="s">
        <v>14570</v>
      </c>
      <c r="F1794" s="638"/>
      <c r="G1794" s="489" t="s">
        <v>463</v>
      </c>
      <c r="H1794" s="490">
        <v>1</v>
      </c>
      <c r="I1794" s="491">
        <v>1.0900000000000001</v>
      </c>
      <c r="J1794" s="491">
        <v>1.0900000000000001</v>
      </c>
    </row>
    <row r="1795" spans="1:10" ht="24" customHeight="1">
      <c r="A1795" s="487" t="s">
        <v>14180</v>
      </c>
      <c r="B1795" s="488" t="s">
        <v>14571</v>
      </c>
      <c r="C1795" s="487" t="s">
        <v>3565</v>
      </c>
      <c r="D1795" s="487" t="s">
        <v>5966</v>
      </c>
      <c r="E1795" s="638" t="s">
        <v>14572</v>
      </c>
      <c r="F1795" s="638"/>
      <c r="G1795" s="489" t="s">
        <v>463</v>
      </c>
      <c r="H1795" s="490">
        <v>1</v>
      </c>
      <c r="I1795" s="491">
        <v>0.81</v>
      </c>
      <c r="J1795" s="491">
        <v>0.81</v>
      </c>
    </row>
    <row r="1796" spans="1:10" ht="24" customHeight="1">
      <c r="A1796" s="487" t="s">
        <v>14180</v>
      </c>
      <c r="B1796" s="488" t="s">
        <v>14604</v>
      </c>
      <c r="C1796" s="487" t="s">
        <v>3565</v>
      </c>
      <c r="D1796" s="487" t="s">
        <v>8665</v>
      </c>
      <c r="E1796" s="638" t="s">
        <v>14570</v>
      </c>
      <c r="F1796" s="638"/>
      <c r="G1796" s="489" t="s">
        <v>463</v>
      </c>
      <c r="H1796" s="490">
        <v>1</v>
      </c>
      <c r="I1796" s="491">
        <v>0.74</v>
      </c>
      <c r="J1796" s="491">
        <v>0.74</v>
      </c>
    </row>
    <row r="1797" spans="1:10" ht="24" customHeight="1">
      <c r="A1797" s="487" t="s">
        <v>14180</v>
      </c>
      <c r="B1797" s="488" t="s">
        <v>14680</v>
      </c>
      <c r="C1797" s="487" t="s">
        <v>3565</v>
      </c>
      <c r="D1797" s="487" t="s">
        <v>13927</v>
      </c>
      <c r="E1797" s="638" t="s">
        <v>14568</v>
      </c>
      <c r="F1797" s="638"/>
      <c r="G1797" s="489" t="s">
        <v>463</v>
      </c>
      <c r="H1797" s="490">
        <v>1</v>
      </c>
      <c r="I1797" s="491">
        <v>13.73</v>
      </c>
      <c r="J1797" s="491">
        <v>13.73</v>
      </c>
    </row>
    <row r="1798" spans="1:10" ht="24" customHeight="1">
      <c r="A1798" s="487" t="s">
        <v>14180</v>
      </c>
      <c r="B1798" s="488" t="s">
        <v>14574</v>
      </c>
      <c r="C1798" s="487" t="s">
        <v>3565</v>
      </c>
      <c r="D1798" s="487" t="s">
        <v>7425</v>
      </c>
      <c r="E1798" s="638" t="s">
        <v>14575</v>
      </c>
      <c r="F1798" s="638"/>
      <c r="G1798" s="489" t="s">
        <v>463</v>
      </c>
      <c r="H1798" s="490">
        <v>1</v>
      </c>
      <c r="I1798" s="491">
        <v>0.06</v>
      </c>
      <c r="J1798" s="491">
        <v>0.06</v>
      </c>
    </row>
    <row r="1799" spans="1:10" ht="24" customHeight="1">
      <c r="A1799" s="487" t="s">
        <v>14180</v>
      </c>
      <c r="B1799" s="488" t="s">
        <v>14592</v>
      </c>
      <c r="C1799" s="487" t="s">
        <v>3565</v>
      </c>
      <c r="D1799" s="487" t="s">
        <v>7904</v>
      </c>
      <c r="E1799" s="638" t="s">
        <v>14593</v>
      </c>
      <c r="F1799" s="638"/>
      <c r="G1799" s="489" t="s">
        <v>463</v>
      </c>
      <c r="H1799" s="490">
        <v>1</v>
      </c>
      <c r="I1799" s="491">
        <v>0.68</v>
      </c>
      <c r="J1799" s="491">
        <v>0.68</v>
      </c>
    </row>
    <row r="1800" spans="1:10" ht="25.5">
      <c r="A1800" s="484"/>
      <c r="B1800" s="484"/>
      <c r="C1800" s="484"/>
      <c r="D1800" s="484"/>
      <c r="E1800" s="484" t="s">
        <v>14171</v>
      </c>
      <c r="F1800" s="485">
        <v>7.5162338000000002</v>
      </c>
      <c r="G1800" s="484" t="s">
        <v>14172</v>
      </c>
      <c r="H1800" s="485">
        <v>6.37</v>
      </c>
      <c r="I1800" s="484" t="s">
        <v>14173</v>
      </c>
      <c r="J1800" s="485">
        <v>13.89</v>
      </c>
    </row>
    <row r="1801" spans="1:10" ht="15" thickBot="1">
      <c r="A1801" s="484"/>
      <c r="B1801" s="484"/>
      <c r="C1801" s="484"/>
      <c r="D1801" s="484"/>
      <c r="E1801" s="484" t="s">
        <v>14174</v>
      </c>
      <c r="F1801" s="485">
        <v>5.2</v>
      </c>
      <c r="G1801" s="484"/>
      <c r="H1801" s="639" t="s">
        <v>14175</v>
      </c>
      <c r="I1801" s="639"/>
      <c r="J1801" s="485">
        <v>23.99</v>
      </c>
    </row>
    <row r="1802" spans="1:10" ht="0.95" customHeight="1" thickTop="1">
      <c r="A1802" s="486"/>
      <c r="B1802" s="486"/>
      <c r="C1802" s="486"/>
      <c r="D1802" s="486"/>
      <c r="E1802" s="486"/>
      <c r="F1802" s="486"/>
      <c r="G1802" s="486"/>
      <c r="H1802" s="486"/>
      <c r="I1802" s="486"/>
      <c r="J1802" s="486"/>
    </row>
    <row r="1803" spans="1:10" ht="18" customHeight="1">
      <c r="A1803" s="471"/>
      <c r="B1803" s="472" t="s">
        <v>14153</v>
      </c>
      <c r="C1803" s="471" t="s">
        <v>14154</v>
      </c>
      <c r="D1803" s="471" t="s">
        <v>14155</v>
      </c>
      <c r="E1803" s="640" t="s">
        <v>14156</v>
      </c>
      <c r="F1803" s="640"/>
      <c r="G1803" s="473" t="s">
        <v>14157</v>
      </c>
      <c r="H1803" s="472" t="s">
        <v>14158</v>
      </c>
      <c r="I1803" s="472" t="s">
        <v>14159</v>
      </c>
      <c r="J1803" s="472" t="s">
        <v>14160</v>
      </c>
    </row>
    <row r="1804" spans="1:10" ht="24" customHeight="1">
      <c r="A1804" s="474" t="s">
        <v>14161</v>
      </c>
      <c r="B1804" s="475" t="s">
        <v>14500</v>
      </c>
      <c r="C1804" s="474" t="s">
        <v>3565</v>
      </c>
      <c r="D1804" s="474" t="s">
        <v>352</v>
      </c>
      <c r="E1804" s="642" t="s">
        <v>14446</v>
      </c>
      <c r="F1804" s="642"/>
      <c r="G1804" s="476" t="s">
        <v>324</v>
      </c>
      <c r="H1804" s="477">
        <v>1</v>
      </c>
      <c r="I1804" s="478">
        <v>13.98</v>
      </c>
      <c r="J1804" s="478">
        <v>13.98</v>
      </c>
    </row>
    <row r="1805" spans="1:10" ht="24" customHeight="1">
      <c r="A1805" s="479" t="s">
        <v>14165</v>
      </c>
      <c r="B1805" s="480" t="s">
        <v>14715</v>
      </c>
      <c r="C1805" s="479" t="s">
        <v>3565</v>
      </c>
      <c r="D1805" s="479" t="s">
        <v>913</v>
      </c>
      <c r="E1805" s="641" t="s">
        <v>14446</v>
      </c>
      <c r="F1805" s="641"/>
      <c r="G1805" s="481" t="s">
        <v>463</v>
      </c>
      <c r="H1805" s="482">
        <v>1</v>
      </c>
      <c r="I1805" s="483">
        <v>0.19</v>
      </c>
      <c r="J1805" s="483">
        <v>0.19</v>
      </c>
    </row>
    <row r="1806" spans="1:10" ht="24" customHeight="1">
      <c r="A1806" s="479" t="s">
        <v>14165</v>
      </c>
      <c r="B1806" s="480" t="s">
        <v>14716</v>
      </c>
      <c r="C1806" s="479" t="s">
        <v>3565</v>
      </c>
      <c r="D1806" s="479" t="s">
        <v>912</v>
      </c>
      <c r="E1806" s="641" t="s">
        <v>14446</v>
      </c>
      <c r="F1806" s="641"/>
      <c r="G1806" s="481" t="s">
        <v>463</v>
      </c>
      <c r="H1806" s="482">
        <v>1</v>
      </c>
      <c r="I1806" s="483">
        <v>1.66</v>
      </c>
      <c r="J1806" s="483">
        <v>1.66</v>
      </c>
    </row>
    <row r="1807" spans="1:10" ht="24" customHeight="1">
      <c r="A1807" s="479" t="s">
        <v>14165</v>
      </c>
      <c r="B1807" s="480" t="s">
        <v>14717</v>
      </c>
      <c r="C1807" s="479" t="s">
        <v>3565</v>
      </c>
      <c r="D1807" s="479" t="s">
        <v>3354</v>
      </c>
      <c r="E1807" s="641" t="s">
        <v>14167</v>
      </c>
      <c r="F1807" s="641"/>
      <c r="G1807" s="481" t="s">
        <v>463</v>
      </c>
      <c r="H1807" s="482">
        <v>1</v>
      </c>
      <c r="I1807" s="483">
        <v>12.13</v>
      </c>
      <c r="J1807" s="483">
        <v>12.13</v>
      </c>
    </row>
    <row r="1808" spans="1:10" ht="25.5">
      <c r="A1808" s="484"/>
      <c r="B1808" s="484"/>
      <c r="C1808" s="484"/>
      <c r="D1808" s="484"/>
      <c r="E1808" s="484" t="s">
        <v>14171</v>
      </c>
      <c r="F1808" s="485">
        <v>4.4859306999999999</v>
      </c>
      <c r="G1808" s="484" t="s">
        <v>14172</v>
      </c>
      <c r="H1808" s="485">
        <v>3.8</v>
      </c>
      <c r="I1808" s="484" t="s">
        <v>14173</v>
      </c>
      <c r="J1808" s="485">
        <v>8.2899999999999991</v>
      </c>
    </row>
    <row r="1809" spans="1:10" ht="15" thickBot="1">
      <c r="A1809" s="484"/>
      <c r="B1809" s="484"/>
      <c r="C1809" s="484"/>
      <c r="D1809" s="484"/>
      <c r="E1809" s="484" t="s">
        <v>14174</v>
      </c>
      <c r="F1809" s="485">
        <v>3.87</v>
      </c>
      <c r="G1809" s="484"/>
      <c r="H1809" s="639" t="s">
        <v>14175</v>
      </c>
      <c r="I1809" s="639"/>
      <c r="J1809" s="485">
        <v>17.850000000000001</v>
      </c>
    </row>
    <row r="1810" spans="1:10" ht="0.95" customHeight="1" thickTop="1">
      <c r="A1810" s="486"/>
      <c r="B1810" s="486"/>
      <c r="C1810" s="486"/>
      <c r="D1810" s="486"/>
      <c r="E1810" s="486"/>
      <c r="F1810" s="486"/>
      <c r="G1810" s="486"/>
      <c r="H1810" s="486"/>
      <c r="I1810" s="486"/>
      <c r="J1810" s="486"/>
    </row>
    <row r="1811" spans="1:10" ht="18" customHeight="1">
      <c r="A1811" s="471"/>
      <c r="B1811" s="472" t="s">
        <v>14153</v>
      </c>
      <c r="C1811" s="471" t="s">
        <v>14154</v>
      </c>
      <c r="D1811" s="471" t="s">
        <v>14155</v>
      </c>
      <c r="E1811" s="640" t="s">
        <v>14156</v>
      </c>
      <c r="F1811" s="640"/>
      <c r="G1811" s="473" t="s">
        <v>14157</v>
      </c>
      <c r="H1811" s="472" t="s">
        <v>14158</v>
      </c>
      <c r="I1811" s="472" t="s">
        <v>14159</v>
      </c>
      <c r="J1811" s="472" t="s">
        <v>14160</v>
      </c>
    </row>
    <row r="1812" spans="1:10" ht="24" customHeight="1">
      <c r="A1812" s="474" t="s">
        <v>14161</v>
      </c>
      <c r="B1812" s="475" t="s">
        <v>14499</v>
      </c>
      <c r="C1812" s="474" t="s">
        <v>3565</v>
      </c>
      <c r="D1812" s="474" t="s">
        <v>190</v>
      </c>
      <c r="E1812" s="642" t="s">
        <v>14446</v>
      </c>
      <c r="F1812" s="642"/>
      <c r="G1812" s="476" t="s">
        <v>185</v>
      </c>
      <c r="H1812" s="477">
        <v>1</v>
      </c>
      <c r="I1812" s="478">
        <v>16.05</v>
      </c>
      <c r="J1812" s="478">
        <v>16.05</v>
      </c>
    </row>
    <row r="1813" spans="1:10" ht="24" customHeight="1">
      <c r="A1813" s="479" t="s">
        <v>14165</v>
      </c>
      <c r="B1813" s="480" t="s">
        <v>14718</v>
      </c>
      <c r="C1813" s="479" t="s">
        <v>3565</v>
      </c>
      <c r="D1813" s="479" t="s">
        <v>549</v>
      </c>
      <c r="E1813" s="641" t="s">
        <v>14446</v>
      </c>
      <c r="F1813" s="641"/>
      <c r="G1813" s="481" t="s">
        <v>463</v>
      </c>
      <c r="H1813" s="482">
        <v>1</v>
      </c>
      <c r="I1813" s="483">
        <v>2.0699999999999998</v>
      </c>
      <c r="J1813" s="483">
        <v>2.0699999999999998</v>
      </c>
    </row>
    <row r="1814" spans="1:10" ht="24" customHeight="1">
      <c r="A1814" s="479" t="s">
        <v>14165</v>
      </c>
      <c r="B1814" s="480" t="s">
        <v>14715</v>
      </c>
      <c r="C1814" s="479" t="s">
        <v>3565</v>
      </c>
      <c r="D1814" s="479" t="s">
        <v>913</v>
      </c>
      <c r="E1814" s="641" t="s">
        <v>14446</v>
      </c>
      <c r="F1814" s="641"/>
      <c r="G1814" s="481" t="s">
        <v>463</v>
      </c>
      <c r="H1814" s="482">
        <v>1</v>
      </c>
      <c r="I1814" s="483">
        <v>0.19</v>
      </c>
      <c r="J1814" s="483">
        <v>0.19</v>
      </c>
    </row>
    <row r="1815" spans="1:10" ht="24" customHeight="1">
      <c r="A1815" s="479" t="s">
        <v>14165</v>
      </c>
      <c r="B1815" s="480" t="s">
        <v>14716</v>
      </c>
      <c r="C1815" s="479" t="s">
        <v>3565</v>
      </c>
      <c r="D1815" s="479" t="s">
        <v>912</v>
      </c>
      <c r="E1815" s="641" t="s">
        <v>14446</v>
      </c>
      <c r="F1815" s="641"/>
      <c r="G1815" s="481" t="s">
        <v>463</v>
      </c>
      <c r="H1815" s="482">
        <v>1</v>
      </c>
      <c r="I1815" s="483">
        <v>1.66</v>
      </c>
      <c r="J1815" s="483">
        <v>1.66</v>
      </c>
    </row>
    <row r="1816" spans="1:10" ht="24" customHeight="1">
      <c r="A1816" s="479" t="s">
        <v>14165</v>
      </c>
      <c r="B1816" s="480" t="s">
        <v>14717</v>
      </c>
      <c r="C1816" s="479" t="s">
        <v>3565</v>
      </c>
      <c r="D1816" s="479" t="s">
        <v>3354</v>
      </c>
      <c r="E1816" s="641" t="s">
        <v>14167</v>
      </c>
      <c r="F1816" s="641"/>
      <c r="G1816" s="481" t="s">
        <v>463</v>
      </c>
      <c r="H1816" s="482">
        <v>1</v>
      </c>
      <c r="I1816" s="483">
        <v>12.13</v>
      </c>
      <c r="J1816" s="483">
        <v>12.13</v>
      </c>
    </row>
    <row r="1817" spans="1:10" ht="25.5">
      <c r="A1817" s="484"/>
      <c r="B1817" s="484"/>
      <c r="C1817" s="484"/>
      <c r="D1817" s="484"/>
      <c r="E1817" s="484" t="s">
        <v>14171</v>
      </c>
      <c r="F1817" s="485">
        <v>4.4859306999999999</v>
      </c>
      <c r="G1817" s="484" t="s">
        <v>14172</v>
      </c>
      <c r="H1817" s="485">
        <v>3.8</v>
      </c>
      <c r="I1817" s="484" t="s">
        <v>14173</v>
      </c>
      <c r="J1817" s="485">
        <v>8.2899999999999991</v>
      </c>
    </row>
    <row r="1818" spans="1:10" ht="15" thickBot="1">
      <c r="A1818" s="484"/>
      <c r="B1818" s="484"/>
      <c r="C1818" s="484"/>
      <c r="D1818" s="484"/>
      <c r="E1818" s="484" t="s">
        <v>14174</v>
      </c>
      <c r="F1818" s="485">
        <v>4.4400000000000004</v>
      </c>
      <c r="G1818" s="484"/>
      <c r="H1818" s="639" t="s">
        <v>14175</v>
      </c>
      <c r="I1818" s="639"/>
      <c r="J1818" s="485">
        <v>20.49</v>
      </c>
    </row>
    <row r="1819" spans="1:10" ht="0.95" customHeight="1" thickTop="1">
      <c r="A1819" s="486"/>
      <c r="B1819" s="486"/>
      <c r="C1819" s="486"/>
      <c r="D1819" s="486"/>
      <c r="E1819" s="486"/>
      <c r="F1819" s="486"/>
      <c r="G1819" s="486"/>
      <c r="H1819" s="486"/>
      <c r="I1819" s="486"/>
      <c r="J1819" s="486"/>
    </row>
    <row r="1820" spans="1:10" ht="18" customHeight="1">
      <c r="A1820" s="471"/>
      <c r="B1820" s="472" t="s">
        <v>14153</v>
      </c>
      <c r="C1820" s="471" t="s">
        <v>14154</v>
      </c>
      <c r="D1820" s="471" t="s">
        <v>14155</v>
      </c>
      <c r="E1820" s="640" t="s">
        <v>14156</v>
      </c>
      <c r="F1820" s="640"/>
      <c r="G1820" s="473" t="s">
        <v>14157</v>
      </c>
      <c r="H1820" s="472" t="s">
        <v>14158</v>
      </c>
      <c r="I1820" s="472" t="s">
        <v>14159</v>
      </c>
      <c r="J1820" s="472" t="s">
        <v>14160</v>
      </c>
    </row>
    <row r="1821" spans="1:10" ht="24" customHeight="1">
      <c r="A1821" s="474" t="s">
        <v>14161</v>
      </c>
      <c r="B1821" s="475" t="s">
        <v>14716</v>
      </c>
      <c r="C1821" s="474" t="s">
        <v>3565</v>
      </c>
      <c r="D1821" s="474" t="s">
        <v>912</v>
      </c>
      <c r="E1821" s="642" t="s">
        <v>14446</v>
      </c>
      <c r="F1821" s="642"/>
      <c r="G1821" s="476" t="s">
        <v>463</v>
      </c>
      <c r="H1821" s="477">
        <v>1</v>
      </c>
      <c r="I1821" s="478">
        <v>1.66</v>
      </c>
      <c r="J1821" s="478">
        <v>1.66</v>
      </c>
    </row>
    <row r="1822" spans="1:10" ht="24" customHeight="1">
      <c r="A1822" s="487" t="s">
        <v>14180</v>
      </c>
      <c r="B1822" s="488" t="s">
        <v>14719</v>
      </c>
      <c r="C1822" s="487" t="s">
        <v>3565</v>
      </c>
      <c r="D1822" s="487" t="s">
        <v>6789</v>
      </c>
      <c r="E1822" s="638" t="s">
        <v>14570</v>
      </c>
      <c r="F1822" s="638"/>
      <c r="G1822" s="489" t="s">
        <v>53</v>
      </c>
      <c r="H1822" s="490">
        <v>6.3999999999999997E-5</v>
      </c>
      <c r="I1822" s="491">
        <v>25988.39</v>
      </c>
      <c r="J1822" s="491">
        <v>1.66</v>
      </c>
    </row>
    <row r="1823" spans="1:10" ht="25.5">
      <c r="A1823" s="484"/>
      <c r="B1823" s="484"/>
      <c r="C1823" s="484"/>
      <c r="D1823" s="484"/>
      <c r="E1823" s="484" t="s">
        <v>14171</v>
      </c>
      <c r="F1823" s="485">
        <v>0</v>
      </c>
      <c r="G1823" s="484" t="s">
        <v>14172</v>
      </c>
      <c r="H1823" s="485">
        <v>0</v>
      </c>
      <c r="I1823" s="484" t="s">
        <v>14173</v>
      </c>
      <c r="J1823" s="485">
        <v>0</v>
      </c>
    </row>
    <row r="1824" spans="1:10" ht="15" thickBot="1">
      <c r="A1824" s="484"/>
      <c r="B1824" s="484"/>
      <c r="C1824" s="484"/>
      <c r="D1824" s="484"/>
      <c r="E1824" s="484" t="s">
        <v>14174</v>
      </c>
      <c r="F1824" s="485">
        <v>0.45</v>
      </c>
      <c r="G1824" s="484"/>
      <c r="H1824" s="639" t="s">
        <v>14175</v>
      </c>
      <c r="I1824" s="639"/>
      <c r="J1824" s="485">
        <v>2.11</v>
      </c>
    </row>
    <row r="1825" spans="1:10" ht="0.95" customHeight="1" thickTop="1">
      <c r="A1825" s="486"/>
      <c r="B1825" s="486"/>
      <c r="C1825" s="486"/>
      <c r="D1825" s="486"/>
      <c r="E1825" s="486"/>
      <c r="F1825" s="486"/>
      <c r="G1825" s="486"/>
      <c r="H1825" s="486"/>
      <c r="I1825" s="486"/>
      <c r="J1825" s="486"/>
    </row>
    <row r="1826" spans="1:10" ht="18" customHeight="1">
      <c r="A1826" s="471"/>
      <c r="B1826" s="472" t="s">
        <v>14153</v>
      </c>
      <c r="C1826" s="471" t="s">
        <v>14154</v>
      </c>
      <c r="D1826" s="471" t="s">
        <v>14155</v>
      </c>
      <c r="E1826" s="640" t="s">
        <v>14156</v>
      </c>
      <c r="F1826" s="640"/>
      <c r="G1826" s="473" t="s">
        <v>14157</v>
      </c>
      <c r="H1826" s="472" t="s">
        <v>14158</v>
      </c>
      <c r="I1826" s="472" t="s">
        <v>14159</v>
      </c>
      <c r="J1826" s="472" t="s">
        <v>14160</v>
      </c>
    </row>
    <row r="1827" spans="1:10" ht="24" customHeight="1">
      <c r="A1827" s="474" t="s">
        <v>14161</v>
      </c>
      <c r="B1827" s="475" t="s">
        <v>14715</v>
      </c>
      <c r="C1827" s="474" t="s">
        <v>3565</v>
      </c>
      <c r="D1827" s="474" t="s">
        <v>913</v>
      </c>
      <c r="E1827" s="642" t="s">
        <v>14446</v>
      </c>
      <c r="F1827" s="642"/>
      <c r="G1827" s="476" t="s">
        <v>463</v>
      </c>
      <c r="H1827" s="477">
        <v>1</v>
      </c>
      <c r="I1827" s="478">
        <v>0.19</v>
      </c>
      <c r="J1827" s="478">
        <v>0.19</v>
      </c>
    </row>
    <row r="1828" spans="1:10" ht="24" customHeight="1">
      <c r="A1828" s="487" t="s">
        <v>14180</v>
      </c>
      <c r="B1828" s="488" t="s">
        <v>14719</v>
      </c>
      <c r="C1828" s="487" t="s">
        <v>3565</v>
      </c>
      <c r="D1828" s="487" t="s">
        <v>6789</v>
      </c>
      <c r="E1828" s="638" t="s">
        <v>14570</v>
      </c>
      <c r="F1828" s="638"/>
      <c r="G1828" s="489" t="s">
        <v>53</v>
      </c>
      <c r="H1828" s="490">
        <v>7.6000000000000001E-6</v>
      </c>
      <c r="I1828" s="491">
        <v>25988.39</v>
      </c>
      <c r="J1828" s="491">
        <v>0.19</v>
      </c>
    </row>
    <row r="1829" spans="1:10" ht="25.5">
      <c r="A1829" s="484"/>
      <c r="B1829" s="484"/>
      <c r="C1829" s="484"/>
      <c r="D1829" s="484"/>
      <c r="E1829" s="484" t="s">
        <v>14171</v>
      </c>
      <c r="F1829" s="485">
        <v>0</v>
      </c>
      <c r="G1829" s="484" t="s">
        <v>14172</v>
      </c>
      <c r="H1829" s="485">
        <v>0</v>
      </c>
      <c r="I1829" s="484" t="s">
        <v>14173</v>
      </c>
      <c r="J1829" s="485">
        <v>0</v>
      </c>
    </row>
    <row r="1830" spans="1:10" ht="15" thickBot="1">
      <c r="A1830" s="484"/>
      <c r="B1830" s="484"/>
      <c r="C1830" s="484"/>
      <c r="D1830" s="484"/>
      <c r="E1830" s="484" t="s">
        <v>14174</v>
      </c>
      <c r="F1830" s="485">
        <v>0.05</v>
      </c>
      <c r="G1830" s="484"/>
      <c r="H1830" s="639" t="s">
        <v>14175</v>
      </c>
      <c r="I1830" s="639"/>
      <c r="J1830" s="485">
        <v>0.24</v>
      </c>
    </row>
    <row r="1831" spans="1:10" ht="0.95" customHeight="1" thickTop="1">
      <c r="A1831" s="486"/>
      <c r="B1831" s="486"/>
      <c r="C1831" s="486"/>
      <c r="D1831" s="486"/>
      <c r="E1831" s="486"/>
      <c r="F1831" s="486"/>
      <c r="G1831" s="486"/>
      <c r="H1831" s="486"/>
      <c r="I1831" s="486"/>
      <c r="J1831" s="486"/>
    </row>
    <row r="1832" spans="1:10" ht="18" customHeight="1">
      <c r="A1832" s="471"/>
      <c r="B1832" s="472" t="s">
        <v>14153</v>
      </c>
      <c r="C1832" s="471" t="s">
        <v>14154</v>
      </c>
      <c r="D1832" s="471" t="s">
        <v>14155</v>
      </c>
      <c r="E1832" s="640" t="s">
        <v>14156</v>
      </c>
      <c r="F1832" s="640"/>
      <c r="G1832" s="473" t="s">
        <v>14157</v>
      </c>
      <c r="H1832" s="472" t="s">
        <v>14158</v>
      </c>
      <c r="I1832" s="472" t="s">
        <v>14159</v>
      </c>
      <c r="J1832" s="472" t="s">
        <v>14160</v>
      </c>
    </row>
    <row r="1833" spans="1:10" ht="24" customHeight="1">
      <c r="A1833" s="474" t="s">
        <v>14161</v>
      </c>
      <c r="B1833" s="475" t="s">
        <v>14718</v>
      </c>
      <c r="C1833" s="474" t="s">
        <v>3565</v>
      </c>
      <c r="D1833" s="474" t="s">
        <v>549</v>
      </c>
      <c r="E1833" s="642" t="s">
        <v>14446</v>
      </c>
      <c r="F1833" s="642"/>
      <c r="G1833" s="476" t="s">
        <v>463</v>
      </c>
      <c r="H1833" s="477">
        <v>1</v>
      </c>
      <c r="I1833" s="478">
        <v>2.0699999999999998</v>
      </c>
      <c r="J1833" s="478">
        <v>2.0699999999999998</v>
      </c>
    </row>
    <row r="1834" spans="1:10" ht="24" customHeight="1">
      <c r="A1834" s="487" t="s">
        <v>14180</v>
      </c>
      <c r="B1834" s="488" t="s">
        <v>14719</v>
      </c>
      <c r="C1834" s="487" t="s">
        <v>3565</v>
      </c>
      <c r="D1834" s="487" t="s">
        <v>6789</v>
      </c>
      <c r="E1834" s="638" t="s">
        <v>14570</v>
      </c>
      <c r="F1834" s="638"/>
      <c r="G1834" s="489" t="s">
        <v>53</v>
      </c>
      <c r="H1834" s="490">
        <v>8.0000000000000007E-5</v>
      </c>
      <c r="I1834" s="491">
        <v>25988.39</v>
      </c>
      <c r="J1834" s="491">
        <v>2.0699999999999998</v>
      </c>
    </row>
    <row r="1835" spans="1:10" ht="25.5">
      <c r="A1835" s="484"/>
      <c r="B1835" s="484"/>
      <c r="C1835" s="484"/>
      <c r="D1835" s="484"/>
      <c r="E1835" s="484" t="s">
        <v>14171</v>
      </c>
      <c r="F1835" s="485">
        <v>0</v>
      </c>
      <c r="G1835" s="484" t="s">
        <v>14172</v>
      </c>
      <c r="H1835" s="485">
        <v>0</v>
      </c>
      <c r="I1835" s="484" t="s">
        <v>14173</v>
      </c>
      <c r="J1835" s="485">
        <v>0</v>
      </c>
    </row>
    <row r="1836" spans="1:10" ht="15" thickBot="1">
      <c r="A1836" s="484"/>
      <c r="B1836" s="484"/>
      <c r="C1836" s="484"/>
      <c r="D1836" s="484"/>
      <c r="E1836" s="484" t="s">
        <v>14174</v>
      </c>
      <c r="F1836" s="485">
        <v>0.56999999999999995</v>
      </c>
      <c r="G1836" s="484"/>
      <c r="H1836" s="639" t="s">
        <v>14175</v>
      </c>
      <c r="I1836" s="639"/>
      <c r="J1836" s="485">
        <v>2.64</v>
      </c>
    </row>
    <row r="1837" spans="1:10" ht="0.95" customHeight="1" thickTop="1">
      <c r="A1837" s="486"/>
      <c r="B1837" s="486"/>
      <c r="C1837" s="486"/>
      <c r="D1837" s="486"/>
      <c r="E1837" s="486"/>
      <c r="F1837" s="486"/>
      <c r="G1837" s="486"/>
      <c r="H1837" s="486"/>
      <c r="I1837" s="486"/>
      <c r="J1837" s="486"/>
    </row>
    <row r="1838" spans="1:10" ht="18" customHeight="1">
      <c r="A1838" s="471"/>
      <c r="B1838" s="472" t="s">
        <v>14153</v>
      </c>
      <c r="C1838" s="471" t="s">
        <v>14154</v>
      </c>
      <c r="D1838" s="471" t="s">
        <v>14155</v>
      </c>
      <c r="E1838" s="640" t="s">
        <v>14156</v>
      </c>
      <c r="F1838" s="640"/>
      <c r="G1838" s="473" t="s">
        <v>14157</v>
      </c>
      <c r="H1838" s="472" t="s">
        <v>14158</v>
      </c>
      <c r="I1838" s="472" t="s">
        <v>14159</v>
      </c>
      <c r="J1838" s="472" t="s">
        <v>14160</v>
      </c>
    </row>
    <row r="1839" spans="1:10" ht="24" customHeight="1">
      <c r="A1839" s="474" t="s">
        <v>14161</v>
      </c>
      <c r="B1839" s="475" t="s">
        <v>14650</v>
      </c>
      <c r="C1839" s="474" t="s">
        <v>3565</v>
      </c>
      <c r="D1839" s="474" t="s">
        <v>3341</v>
      </c>
      <c r="E1839" s="642" t="s">
        <v>14167</v>
      </c>
      <c r="F1839" s="642"/>
      <c r="G1839" s="476" t="s">
        <v>463</v>
      </c>
      <c r="H1839" s="477">
        <v>1</v>
      </c>
      <c r="I1839" s="478">
        <v>15.17</v>
      </c>
      <c r="J1839" s="478">
        <v>15.17</v>
      </c>
    </row>
    <row r="1840" spans="1:10" ht="24" customHeight="1">
      <c r="A1840" s="479" t="s">
        <v>14165</v>
      </c>
      <c r="B1840" s="480" t="s">
        <v>14681</v>
      </c>
      <c r="C1840" s="479" t="s">
        <v>3565</v>
      </c>
      <c r="D1840" s="479" t="s">
        <v>3443</v>
      </c>
      <c r="E1840" s="641" t="s">
        <v>14167</v>
      </c>
      <c r="F1840" s="641"/>
      <c r="G1840" s="481" t="s">
        <v>463</v>
      </c>
      <c r="H1840" s="482">
        <v>1</v>
      </c>
      <c r="I1840" s="483">
        <v>0.04</v>
      </c>
      <c r="J1840" s="483">
        <v>0.04</v>
      </c>
    </row>
    <row r="1841" spans="1:10" ht="24" customHeight="1">
      <c r="A1841" s="487" t="s">
        <v>14180</v>
      </c>
      <c r="B1841" s="488" t="s">
        <v>14589</v>
      </c>
      <c r="C1841" s="487" t="s">
        <v>3565</v>
      </c>
      <c r="D1841" s="487" t="s">
        <v>4444</v>
      </c>
      <c r="E1841" s="638" t="s">
        <v>14572</v>
      </c>
      <c r="F1841" s="638"/>
      <c r="G1841" s="489" t="s">
        <v>463</v>
      </c>
      <c r="H1841" s="490">
        <v>1</v>
      </c>
      <c r="I1841" s="491">
        <v>1.52</v>
      </c>
      <c r="J1841" s="491">
        <v>1.52</v>
      </c>
    </row>
    <row r="1842" spans="1:10" ht="24" customHeight="1">
      <c r="A1842" s="487" t="s">
        <v>14180</v>
      </c>
      <c r="B1842" s="488" t="s">
        <v>14720</v>
      </c>
      <c r="C1842" s="487" t="s">
        <v>3565</v>
      </c>
      <c r="D1842" s="487" t="s">
        <v>8720</v>
      </c>
      <c r="E1842" s="638" t="s">
        <v>14570</v>
      </c>
      <c r="F1842" s="638"/>
      <c r="G1842" s="489" t="s">
        <v>463</v>
      </c>
      <c r="H1842" s="490">
        <v>1</v>
      </c>
      <c r="I1842" s="491">
        <v>0.76</v>
      </c>
      <c r="J1842" s="491">
        <v>0.76</v>
      </c>
    </row>
    <row r="1843" spans="1:10" ht="24" customHeight="1">
      <c r="A1843" s="487" t="s">
        <v>14180</v>
      </c>
      <c r="B1843" s="488" t="s">
        <v>14571</v>
      </c>
      <c r="C1843" s="487" t="s">
        <v>3565</v>
      </c>
      <c r="D1843" s="487" t="s">
        <v>5966</v>
      </c>
      <c r="E1843" s="638" t="s">
        <v>14572</v>
      </c>
      <c r="F1843" s="638"/>
      <c r="G1843" s="489" t="s">
        <v>463</v>
      </c>
      <c r="H1843" s="490">
        <v>1</v>
      </c>
      <c r="I1843" s="491">
        <v>0.81</v>
      </c>
      <c r="J1843" s="491">
        <v>0.81</v>
      </c>
    </row>
    <row r="1844" spans="1:10" ht="24" customHeight="1">
      <c r="A1844" s="487" t="s">
        <v>14180</v>
      </c>
      <c r="B1844" s="488" t="s">
        <v>14721</v>
      </c>
      <c r="C1844" s="487" t="s">
        <v>3565</v>
      </c>
      <c r="D1844" s="487" t="s">
        <v>8667</v>
      </c>
      <c r="E1844" s="638" t="s">
        <v>14570</v>
      </c>
      <c r="F1844" s="638"/>
      <c r="G1844" s="489" t="s">
        <v>463</v>
      </c>
      <c r="H1844" s="490">
        <v>1</v>
      </c>
      <c r="I1844" s="491">
        <v>0.01</v>
      </c>
      <c r="J1844" s="491">
        <v>0.01</v>
      </c>
    </row>
    <row r="1845" spans="1:10" ht="24" customHeight="1">
      <c r="A1845" s="487" t="s">
        <v>14180</v>
      </c>
      <c r="B1845" s="488" t="s">
        <v>14682</v>
      </c>
      <c r="C1845" s="487" t="s">
        <v>3565</v>
      </c>
      <c r="D1845" s="487" t="s">
        <v>6847</v>
      </c>
      <c r="E1845" s="638" t="s">
        <v>14568</v>
      </c>
      <c r="F1845" s="638"/>
      <c r="G1845" s="489" t="s">
        <v>463</v>
      </c>
      <c r="H1845" s="490">
        <v>1</v>
      </c>
      <c r="I1845" s="491">
        <v>11.29</v>
      </c>
      <c r="J1845" s="491">
        <v>11.29</v>
      </c>
    </row>
    <row r="1846" spans="1:10" ht="24" customHeight="1">
      <c r="A1846" s="487" t="s">
        <v>14180</v>
      </c>
      <c r="B1846" s="488" t="s">
        <v>14574</v>
      </c>
      <c r="C1846" s="487" t="s">
        <v>3565</v>
      </c>
      <c r="D1846" s="487" t="s">
        <v>7425</v>
      </c>
      <c r="E1846" s="638" t="s">
        <v>14575</v>
      </c>
      <c r="F1846" s="638"/>
      <c r="G1846" s="489" t="s">
        <v>463</v>
      </c>
      <c r="H1846" s="490">
        <v>1</v>
      </c>
      <c r="I1846" s="491">
        <v>0.06</v>
      </c>
      <c r="J1846" s="491">
        <v>0.06</v>
      </c>
    </row>
    <row r="1847" spans="1:10" ht="24" customHeight="1">
      <c r="A1847" s="487" t="s">
        <v>14180</v>
      </c>
      <c r="B1847" s="488" t="s">
        <v>14592</v>
      </c>
      <c r="C1847" s="487" t="s">
        <v>3565</v>
      </c>
      <c r="D1847" s="487" t="s">
        <v>7904</v>
      </c>
      <c r="E1847" s="638" t="s">
        <v>14593</v>
      </c>
      <c r="F1847" s="638"/>
      <c r="G1847" s="489" t="s">
        <v>463</v>
      </c>
      <c r="H1847" s="490">
        <v>1</v>
      </c>
      <c r="I1847" s="491">
        <v>0.68</v>
      </c>
      <c r="J1847" s="491">
        <v>0.68</v>
      </c>
    </row>
    <row r="1848" spans="1:10" ht="25.5">
      <c r="A1848" s="484"/>
      <c r="B1848" s="484"/>
      <c r="C1848" s="484"/>
      <c r="D1848" s="484"/>
      <c r="E1848" s="484" t="s">
        <v>14171</v>
      </c>
      <c r="F1848" s="485">
        <v>6.1309524</v>
      </c>
      <c r="G1848" s="484" t="s">
        <v>14172</v>
      </c>
      <c r="H1848" s="485">
        <v>5.2</v>
      </c>
      <c r="I1848" s="484" t="s">
        <v>14173</v>
      </c>
      <c r="J1848" s="485">
        <v>11.33</v>
      </c>
    </row>
    <row r="1849" spans="1:10" ht="15" thickBot="1">
      <c r="A1849" s="484"/>
      <c r="B1849" s="484"/>
      <c r="C1849" s="484"/>
      <c r="D1849" s="484"/>
      <c r="E1849" s="484" t="s">
        <v>14174</v>
      </c>
      <c r="F1849" s="485">
        <v>4.2</v>
      </c>
      <c r="G1849" s="484"/>
      <c r="H1849" s="639" t="s">
        <v>14175</v>
      </c>
      <c r="I1849" s="639"/>
      <c r="J1849" s="485">
        <v>19.37</v>
      </c>
    </row>
    <row r="1850" spans="1:10" ht="0.95" customHeight="1" thickTop="1">
      <c r="A1850" s="486"/>
      <c r="B1850" s="486"/>
      <c r="C1850" s="486"/>
      <c r="D1850" s="486"/>
      <c r="E1850" s="486"/>
      <c r="F1850" s="486"/>
      <c r="G1850" s="486"/>
      <c r="H1850" s="486"/>
      <c r="I1850" s="486"/>
      <c r="J1850" s="486"/>
    </row>
    <row r="1851" spans="1:10" ht="18" customHeight="1">
      <c r="A1851" s="471"/>
      <c r="B1851" s="472" t="s">
        <v>14153</v>
      </c>
      <c r="C1851" s="471" t="s">
        <v>14154</v>
      </c>
      <c r="D1851" s="471" t="s">
        <v>14155</v>
      </c>
      <c r="E1851" s="640" t="s">
        <v>14156</v>
      </c>
      <c r="F1851" s="640"/>
      <c r="G1851" s="473" t="s">
        <v>14157</v>
      </c>
      <c r="H1851" s="472" t="s">
        <v>14158</v>
      </c>
      <c r="I1851" s="472" t="s">
        <v>14159</v>
      </c>
      <c r="J1851" s="472" t="s">
        <v>14160</v>
      </c>
    </row>
    <row r="1852" spans="1:10" ht="24" customHeight="1">
      <c r="A1852" s="474" t="s">
        <v>14161</v>
      </c>
      <c r="B1852" s="475" t="s">
        <v>14705</v>
      </c>
      <c r="C1852" s="474" t="s">
        <v>3565</v>
      </c>
      <c r="D1852" s="474" t="s">
        <v>3345</v>
      </c>
      <c r="E1852" s="642" t="s">
        <v>14167</v>
      </c>
      <c r="F1852" s="642"/>
      <c r="G1852" s="476" t="s">
        <v>463</v>
      </c>
      <c r="H1852" s="477">
        <v>1</v>
      </c>
      <c r="I1852" s="478">
        <v>17.22</v>
      </c>
      <c r="J1852" s="478">
        <v>17.22</v>
      </c>
    </row>
    <row r="1853" spans="1:10" ht="24" customHeight="1">
      <c r="A1853" s="479" t="s">
        <v>14165</v>
      </c>
      <c r="B1853" s="480" t="s">
        <v>14683</v>
      </c>
      <c r="C1853" s="479" t="s">
        <v>3565</v>
      </c>
      <c r="D1853" s="479" t="s">
        <v>3447</v>
      </c>
      <c r="E1853" s="641" t="s">
        <v>14167</v>
      </c>
      <c r="F1853" s="641"/>
      <c r="G1853" s="481" t="s">
        <v>463</v>
      </c>
      <c r="H1853" s="482">
        <v>1</v>
      </c>
      <c r="I1853" s="483">
        <v>0.17</v>
      </c>
      <c r="J1853" s="483">
        <v>0.17</v>
      </c>
    </row>
    <row r="1854" spans="1:10" ht="24" customHeight="1">
      <c r="A1854" s="487" t="s">
        <v>14180</v>
      </c>
      <c r="B1854" s="488" t="s">
        <v>14589</v>
      </c>
      <c r="C1854" s="487" t="s">
        <v>3565</v>
      </c>
      <c r="D1854" s="487" t="s">
        <v>4444</v>
      </c>
      <c r="E1854" s="638" t="s">
        <v>14572</v>
      </c>
      <c r="F1854" s="638"/>
      <c r="G1854" s="489" t="s">
        <v>463</v>
      </c>
      <c r="H1854" s="490">
        <v>1</v>
      </c>
      <c r="I1854" s="491">
        <v>1.52</v>
      </c>
      <c r="J1854" s="491">
        <v>1.52</v>
      </c>
    </row>
    <row r="1855" spans="1:10" ht="24" customHeight="1">
      <c r="A1855" s="487" t="s">
        <v>14180</v>
      </c>
      <c r="B1855" s="488" t="s">
        <v>14720</v>
      </c>
      <c r="C1855" s="487" t="s">
        <v>3565</v>
      </c>
      <c r="D1855" s="487" t="s">
        <v>8720</v>
      </c>
      <c r="E1855" s="638" t="s">
        <v>14570</v>
      </c>
      <c r="F1855" s="638"/>
      <c r="G1855" s="489" t="s">
        <v>463</v>
      </c>
      <c r="H1855" s="490">
        <v>1</v>
      </c>
      <c r="I1855" s="491">
        <v>0.76</v>
      </c>
      <c r="J1855" s="491">
        <v>0.76</v>
      </c>
    </row>
    <row r="1856" spans="1:10" ht="24" customHeight="1">
      <c r="A1856" s="487" t="s">
        <v>14180</v>
      </c>
      <c r="B1856" s="488" t="s">
        <v>14571</v>
      </c>
      <c r="C1856" s="487" t="s">
        <v>3565</v>
      </c>
      <c r="D1856" s="487" t="s">
        <v>5966</v>
      </c>
      <c r="E1856" s="638" t="s">
        <v>14572</v>
      </c>
      <c r="F1856" s="638"/>
      <c r="G1856" s="489" t="s">
        <v>463</v>
      </c>
      <c r="H1856" s="490">
        <v>1</v>
      </c>
      <c r="I1856" s="491">
        <v>0.81</v>
      </c>
      <c r="J1856" s="491">
        <v>0.81</v>
      </c>
    </row>
    <row r="1857" spans="1:10" ht="24" customHeight="1">
      <c r="A1857" s="487" t="s">
        <v>14180</v>
      </c>
      <c r="B1857" s="488" t="s">
        <v>14721</v>
      </c>
      <c r="C1857" s="487" t="s">
        <v>3565</v>
      </c>
      <c r="D1857" s="487" t="s">
        <v>8667</v>
      </c>
      <c r="E1857" s="638" t="s">
        <v>14570</v>
      </c>
      <c r="F1857" s="638"/>
      <c r="G1857" s="489" t="s">
        <v>463</v>
      </c>
      <c r="H1857" s="490">
        <v>1</v>
      </c>
      <c r="I1857" s="491">
        <v>0.01</v>
      </c>
      <c r="J1857" s="491">
        <v>0.01</v>
      </c>
    </row>
    <row r="1858" spans="1:10" ht="24" customHeight="1">
      <c r="A1858" s="487" t="s">
        <v>14180</v>
      </c>
      <c r="B1858" s="488" t="s">
        <v>14684</v>
      </c>
      <c r="C1858" s="487" t="s">
        <v>3565</v>
      </c>
      <c r="D1858" s="487" t="s">
        <v>6857</v>
      </c>
      <c r="E1858" s="638" t="s">
        <v>14568</v>
      </c>
      <c r="F1858" s="638"/>
      <c r="G1858" s="489" t="s">
        <v>463</v>
      </c>
      <c r="H1858" s="490">
        <v>1</v>
      </c>
      <c r="I1858" s="491">
        <v>13.21</v>
      </c>
      <c r="J1858" s="491">
        <v>13.21</v>
      </c>
    </row>
    <row r="1859" spans="1:10" ht="24" customHeight="1">
      <c r="A1859" s="487" t="s">
        <v>14180</v>
      </c>
      <c r="B1859" s="488" t="s">
        <v>14574</v>
      </c>
      <c r="C1859" s="487" t="s">
        <v>3565</v>
      </c>
      <c r="D1859" s="487" t="s">
        <v>7425</v>
      </c>
      <c r="E1859" s="638" t="s">
        <v>14575</v>
      </c>
      <c r="F1859" s="638"/>
      <c r="G1859" s="489" t="s">
        <v>463</v>
      </c>
      <c r="H1859" s="490">
        <v>1</v>
      </c>
      <c r="I1859" s="491">
        <v>0.06</v>
      </c>
      <c r="J1859" s="491">
        <v>0.06</v>
      </c>
    </row>
    <row r="1860" spans="1:10" ht="24" customHeight="1">
      <c r="A1860" s="487" t="s">
        <v>14180</v>
      </c>
      <c r="B1860" s="488" t="s">
        <v>14592</v>
      </c>
      <c r="C1860" s="487" t="s">
        <v>3565</v>
      </c>
      <c r="D1860" s="487" t="s">
        <v>7904</v>
      </c>
      <c r="E1860" s="638" t="s">
        <v>14593</v>
      </c>
      <c r="F1860" s="638"/>
      <c r="G1860" s="489" t="s">
        <v>463</v>
      </c>
      <c r="H1860" s="490">
        <v>1</v>
      </c>
      <c r="I1860" s="491">
        <v>0.68</v>
      </c>
      <c r="J1860" s="491">
        <v>0.68</v>
      </c>
    </row>
    <row r="1861" spans="1:10" ht="25.5">
      <c r="A1861" s="484"/>
      <c r="B1861" s="484"/>
      <c r="C1861" s="484"/>
      <c r="D1861" s="484"/>
      <c r="E1861" s="484" t="s">
        <v>14171</v>
      </c>
      <c r="F1861" s="485">
        <v>7.2402597000000002</v>
      </c>
      <c r="G1861" s="484" t="s">
        <v>14172</v>
      </c>
      <c r="H1861" s="485">
        <v>6.14</v>
      </c>
      <c r="I1861" s="484" t="s">
        <v>14173</v>
      </c>
      <c r="J1861" s="485">
        <v>13.38</v>
      </c>
    </row>
    <row r="1862" spans="1:10" ht="15" thickBot="1">
      <c r="A1862" s="484"/>
      <c r="B1862" s="484"/>
      <c r="C1862" s="484"/>
      <c r="D1862" s="484"/>
      <c r="E1862" s="484" t="s">
        <v>14174</v>
      </c>
      <c r="F1862" s="485">
        <v>4.76</v>
      </c>
      <c r="G1862" s="484"/>
      <c r="H1862" s="639" t="s">
        <v>14175</v>
      </c>
      <c r="I1862" s="639"/>
      <c r="J1862" s="485">
        <v>21.98</v>
      </c>
    </row>
    <row r="1863" spans="1:10" ht="0.95" customHeight="1" thickTop="1">
      <c r="A1863" s="486"/>
      <c r="B1863" s="486"/>
      <c r="C1863" s="486"/>
      <c r="D1863" s="486"/>
      <c r="E1863" s="486"/>
      <c r="F1863" s="486"/>
      <c r="G1863" s="486"/>
      <c r="H1863" s="486"/>
      <c r="I1863" s="486"/>
      <c r="J1863" s="486"/>
    </row>
    <row r="1864" spans="1:10" ht="18" customHeight="1">
      <c r="A1864" s="471"/>
      <c r="B1864" s="472" t="s">
        <v>14153</v>
      </c>
      <c r="C1864" s="471" t="s">
        <v>14154</v>
      </c>
      <c r="D1864" s="471" t="s">
        <v>14155</v>
      </c>
      <c r="E1864" s="640" t="s">
        <v>14156</v>
      </c>
      <c r="F1864" s="640"/>
      <c r="G1864" s="473" t="s">
        <v>14157</v>
      </c>
      <c r="H1864" s="472" t="s">
        <v>14158</v>
      </c>
      <c r="I1864" s="472" t="s">
        <v>14159</v>
      </c>
      <c r="J1864" s="472" t="s">
        <v>14160</v>
      </c>
    </row>
    <row r="1865" spans="1:10" ht="24" customHeight="1">
      <c r="A1865" s="474" t="s">
        <v>14161</v>
      </c>
      <c r="B1865" s="475" t="s">
        <v>14614</v>
      </c>
      <c r="C1865" s="474" t="s">
        <v>3565</v>
      </c>
      <c r="D1865" s="474" t="s">
        <v>3381</v>
      </c>
      <c r="E1865" s="642" t="s">
        <v>14167</v>
      </c>
      <c r="F1865" s="642"/>
      <c r="G1865" s="476" t="s">
        <v>463</v>
      </c>
      <c r="H1865" s="477">
        <v>1</v>
      </c>
      <c r="I1865" s="478">
        <v>13.71</v>
      </c>
      <c r="J1865" s="478">
        <v>13.71</v>
      </c>
    </row>
    <row r="1866" spans="1:10" ht="36" customHeight="1">
      <c r="A1866" s="479" t="s">
        <v>14165</v>
      </c>
      <c r="B1866" s="480" t="s">
        <v>14685</v>
      </c>
      <c r="C1866" s="479" t="s">
        <v>3565</v>
      </c>
      <c r="D1866" s="479" t="s">
        <v>3483</v>
      </c>
      <c r="E1866" s="641" t="s">
        <v>14167</v>
      </c>
      <c r="F1866" s="641"/>
      <c r="G1866" s="481" t="s">
        <v>463</v>
      </c>
      <c r="H1866" s="482">
        <v>1</v>
      </c>
      <c r="I1866" s="483">
        <v>0.06</v>
      </c>
      <c r="J1866" s="483">
        <v>0.06</v>
      </c>
    </row>
    <row r="1867" spans="1:10" ht="24" customHeight="1">
      <c r="A1867" s="487" t="s">
        <v>14180</v>
      </c>
      <c r="B1867" s="488" t="s">
        <v>14589</v>
      </c>
      <c r="C1867" s="487" t="s">
        <v>3565</v>
      </c>
      <c r="D1867" s="487" t="s">
        <v>4444</v>
      </c>
      <c r="E1867" s="638" t="s">
        <v>14572</v>
      </c>
      <c r="F1867" s="638"/>
      <c r="G1867" s="489" t="s">
        <v>463</v>
      </c>
      <c r="H1867" s="490">
        <v>1</v>
      </c>
      <c r="I1867" s="491">
        <v>1.52</v>
      </c>
      <c r="J1867" s="491">
        <v>1.52</v>
      </c>
    </row>
    <row r="1868" spans="1:10" ht="24" customHeight="1">
      <c r="A1868" s="487" t="s">
        <v>14180</v>
      </c>
      <c r="B1868" s="488" t="s">
        <v>14720</v>
      </c>
      <c r="C1868" s="487" t="s">
        <v>3565</v>
      </c>
      <c r="D1868" s="487" t="s">
        <v>8720</v>
      </c>
      <c r="E1868" s="638" t="s">
        <v>14570</v>
      </c>
      <c r="F1868" s="638"/>
      <c r="G1868" s="489" t="s">
        <v>463</v>
      </c>
      <c r="H1868" s="490">
        <v>1</v>
      </c>
      <c r="I1868" s="491">
        <v>0.76</v>
      </c>
      <c r="J1868" s="491">
        <v>0.76</v>
      </c>
    </row>
    <row r="1869" spans="1:10" ht="24" customHeight="1">
      <c r="A1869" s="487" t="s">
        <v>14180</v>
      </c>
      <c r="B1869" s="488" t="s">
        <v>14571</v>
      </c>
      <c r="C1869" s="487" t="s">
        <v>3565</v>
      </c>
      <c r="D1869" s="487" t="s">
        <v>5966</v>
      </c>
      <c r="E1869" s="638" t="s">
        <v>14572</v>
      </c>
      <c r="F1869" s="638"/>
      <c r="G1869" s="489" t="s">
        <v>463</v>
      </c>
      <c r="H1869" s="490">
        <v>1</v>
      </c>
      <c r="I1869" s="491">
        <v>0.81</v>
      </c>
      <c r="J1869" s="491">
        <v>0.81</v>
      </c>
    </row>
    <row r="1870" spans="1:10" ht="24" customHeight="1">
      <c r="A1870" s="487" t="s">
        <v>14180</v>
      </c>
      <c r="B1870" s="488" t="s">
        <v>14721</v>
      </c>
      <c r="C1870" s="487" t="s">
        <v>3565</v>
      </c>
      <c r="D1870" s="487" t="s">
        <v>8667</v>
      </c>
      <c r="E1870" s="638" t="s">
        <v>14570</v>
      </c>
      <c r="F1870" s="638"/>
      <c r="G1870" s="489" t="s">
        <v>463</v>
      </c>
      <c r="H1870" s="490">
        <v>1</v>
      </c>
      <c r="I1870" s="491">
        <v>0.01</v>
      </c>
      <c r="J1870" s="491">
        <v>0.01</v>
      </c>
    </row>
    <row r="1871" spans="1:10" ht="24" customHeight="1">
      <c r="A1871" s="487" t="s">
        <v>14180</v>
      </c>
      <c r="B1871" s="488" t="s">
        <v>14686</v>
      </c>
      <c r="C1871" s="487" t="s">
        <v>3565</v>
      </c>
      <c r="D1871" s="487" t="s">
        <v>8553</v>
      </c>
      <c r="E1871" s="638" t="s">
        <v>14568</v>
      </c>
      <c r="F1871" s="638"/>
      <c r="G1871" s="489" t="s">
        <v>463</v>
      </c>
      <c r="H1871" s="490">
        <v>1</v>
      </c>
      <c r="I1871" s="491">
        <v>9.81</v>
      </c>
      <c r="J1871" s="491">
        <v>9.81</v>
      </c>
    </row>
    <row r="1872" spans="1:10" ht="24" customHeight="1">
      <c r="A1872" s="487" t="s">
        <v>14180</v>
      </c>
      <c r="B1872" s="488" t="s">
        <v>14574</v>
      </c>
      <c r="C1872" s="487" t="s">
        <v>3565</v>
      </c>
      <c r="D1872" s="487" t="s">
        <v>7425</v>
      </c>
      <c r="E1872" s="638" t="s">
        <v>14575</v>
      </c>
      <c r="F1872" s="638"/>
      <c r="G1872" s="489" t="s">
        <v>463</v>
      </c>
      <c r="H1872" s="490">
        <v>1</v>
      </c>
      <c r="I1872" s="491">
        <v>0.06</v>
      </c>
      <c r="J1872" s="491">
        <v>0.06</v>
      </c>
    </row>
    <row r="1873" spans="1:10" ht="24" customHeight="1">
      <c r="A1873" s="487" t="s">
        <v>14180</v>
      </c>
      <c r="B1873" s="488" t="s">
        <v>14592</v>
      </c>
      <c r="C1873" s="487" t="s">
        <v>3565</v>
      </c>
      <c r="D1873" s="487" t="s">
        <v>7904</v>
      </c>
      <c r="E1873" s="638" t="s">
        <v>14593</v>
      </c>
      <c r="F1873" s="638"/>
      <c r="G1873" s="489" t="s">
        <v>463</v>
      </c>
      <c r="H1873" s="490">
        <v>1</v>
      </c>
      <c r="I1873" s="491">
        <v>0.68</v>
      </c>
      <c r="J1873" s="491">
        <v>0.68</v>
      </c>
    </row>
    <row r="1874" spans="1:10" ht="25.5">
      <c r="A1874" s="484"/>
      <c r="B1874" s="484"/>
      <c r="C1874" s="484"/>
      <c r="D1874" s="484"/>
      <c r="E1874" s="484" t="s">
        <v>14171</v>
      </c>
      <c r="F1874" s="485">
        <v>5.3409091000000002</v>
      </c>
      <c r="G1874" s="484" t="s">
        <v>14172</v>
      </c>
      <c r="H1874" s="485">
        <v>4.53</v>
      </c>
      <c r="I1874" s="484" t="s">
        <v>14173</v>
      </c>
      <c r="J1874" s="485">
        <v>9.8699999999999992</v>
      </c>
    </row>
    <row r="1875" spans="1:10" ht="15" thickBot="1">
      <c r="A1875" s="484"/>
      <c r="B1875" s="484"/>
      <c r="C1875" s="484"/>
      <c r="D1875" s="484"/>
      <c r="E1875" s="484" t="s">
        <v>14174</v>
      </c>
      <c r="F1875" s="485">
        <v>3.79</v>
      </c>
      <c r="G1875" s="484"/>
      <c r="H1875" s="639" t="s">
        <v>14175</v>
      </c>
      <c r="I1875" s="639"/>
      <c r="J1875" s="485">
        <v>17.5</v>
      </c>
    </row>
    <row r="1876" spans="1:10" ht="0.95" customHeight="1" thickTop="1">
      <c r="A1876" s="486"/>
      <c r="B1876" s="486"/>
      <c r="C1876" s="486"/>
      <c r="D1876" s="486"/>
      <c r="E1876" s="486"/>
      <c r="F1876" s="486"/>
      <c r="G1876" s="486"/>
      <c r="H1876" s="486"/>
      <c r="I1876" s="486"/>
      <c r="J1876" s="486"/>
    </row>
    <row r="1877" spans="1:10" ht="18" customHeight="1">
      <c r="A1877" s="471"/>
      <c r="B1877" s="472" t="s">
        <v>14153</v>
      </c>
      <c r="C1877" s="471" t="s">
        <v>14154</v>
      </c>
      <c r="D1877" s="471" t="s">
        <v>14155</v>
      </c>
      <c r="E1877" s="640" t="s">
        <v>14156</v>
      </c>
      <c r="F1877" s="640"/>
      <c r="G1877" s="473" t="s">
        <v>14157</v>
      </c>
      <c r="H1877" s="472" t="s">
        <v>14158</v>
      </c>
      <c r="I1877" s="472" t="s">
        <v>14159</v>
      </c>
      <c r="J1877" s="472" t="s">
        <v>14160</v>
      </c>
    </row>
    <row r="1878" spans="1:10" ht="24" customHeight="1">
      <c r="A1878" s="474" t="s">
        <v>14161</v>
      </c>
      <c r="B1878" s="475" t="s">
        <v>14722</v>
      </c>
      <c r="C1878" s="474" t="s">
        <v>3565</v>
      </c>
      <c r="D1878" s="474" t="s">
        <v>3350</v>
      </c>
      <c r="E1878" s="642" t="s">
        <v>14167</v>
      </c>
      <c r="F1878" s="642"/>
      <c r="G1878" s="476" t="s">
        <v>463</v>
      </c>
      <c r="H1878" s="477">
        <v>1</v>
      </c>
      <c r="I1878" s="478">
        <v>17.690000000000001</v>
      </c>
      <c r="J1878" s="478">
        <v>17.690000000000001</v>
      </c>
    </row>
    <row r="1879" spans="1:10" ht="24" customHeight="1">
      <c r="A1879" s="479" t="s">
        <v>14165</v>
      </c>
      <c r="B1879" s="480" t="s">
        <v>14687</v>
      </c>
      <c r="C1879" s="479" t="s">
        <v>3565</v>
      </c>
      <c r="D1879" s="479" t="s">
        <v>3452</v>
      </c>
      <c r="E1879" s="641" t="s">
        <v>14167</v>
      </c>
      <c r="F1879" s="641"/>
      <c r="G1879" s="481" t="s">
        <v>463</v>
      </c>
      <c r="H1879" s="482">
        <v>1</v>
      </c>
      <c r="I1879" s="483">
        <v>0.12</v>
      </c>
      <c r="J1879" s="483">
        <v>0.12</v>
      </c>
    </row>
    <row r="1880" spans="1:10" ht="24" customHeight="1">
      <c r="A1880" s="487" t="s">
        <v>14180</v>
      </c>
      <c r="B1880" s="488" t="s">
        <v>14589</v>
      </c>
      <c r="C1880" s="487" t="s">
        <v>3565</v>
      </c>
      <c r="D1880" s="487" t="s">
        <v>4444</v>
      </c>
      <c r="E1880" s="638" t="s">
        <v>14572</v>
      </c>
      <c r="F1880" s="638"/>
      <c r="G1880" s="489" t="s">
        <v>463</v>
      </c>
      <c r="H1880" s="490">
        <v>1</v>
      </c>
      <c r="I1880" s="491">
        <v>1.52</v>
      </c>
      <c r="J1880" s="491">
        <v>1.52</v>
      </c>
    </row>
    <row r="1881" spans="1:10" ht="24" customHeight="1">
      <c r="A1881" s="487" t="s">
        <v>14180</v>
      </c>
      <c r="B1881" s="488" t="s">
        <v>14720</v>
      </c>
      <c r="C1881" s="487" t="s">
        <v>3565</v>
      </c>
      <c r="D1881" s="487" t="s">
        <v>8720</v>
      </c>
      <c r="E1881" s="638" t="s">
        <v>14570</v>
      </c>
      <c r="F1881" s="638"/>
      <c r="G1881" s="489" t="s">
        <v>463</v>
      </c>
      <c r="H1881" s="490">
        <v>1</v>
      </c>
      <c r="I1881" s="491">
        <v>0.76</v>
      </c>
      <c r="J1881" s="491">
        <v>0.76</v>
      </c>
    </row>
    <row r="1882" spans="1:10" ht="24" customHeight="1">
      <c r="A1882" s="487" t="s">
        <v>14180</v>
      </c>
      <c r="B1882" s="488" t="s">
        <v>14571</v>
      </c>
      <c r="C1882" s="487" t="s">
        <v>3565</v>
      </c>
      <c r="D1882" s="487" t="s">
        <v>5966</v>
      </c>
      <c r="E1882" s="638" t="s">
        <v>14572</v>
      </c>
      <c r="F1882" s="638"/>
      <c r="G1882" s="489" t="s">
        <v>463</v>
      </c>
      <c r="H1882" s="490">
        <v>1</v>
      </c>
      <c r="I1882" s="491">
        <v>0.81</v>
      </c>
      <c r="J1882" s="491">
        <v>0.81</v>
      </c>
    </row>
    <row r="1883" spans="1:10" ht="24" customHeight="1">
      <c r="A1883" s="487" t="s">
        <v>14180</v>
      </c>
      <c r="B1883" s="488" t="s">
        <v>14721</v>
      </c>
      <c r="C1883" s="487" t="s">
        <v>3565</v>
      </c>
      <c r="D1883" s="487" t="s">
        <v>8667</v>
      </c>
      <c r="E1883" s="638" t="s">
        <v>14570</v>
      </c>
      <c r="F1883" s="638"/>
      <c r="G1883" s="489" t="s">
        <v>463</v>
      </c>
      <c r="H1883" s="490">
        <v>1</v>
      </c>
      <c r="I1883" s="491">
        <v>0.01</v>
      </c>
      <c r="J1883" s="491">
        <v>0.01</v>
      </c>
    </row>
    <row r="1884" spans="1:10" ht="24" customHeight="1">
      <c r="A1884" s="487" t="s">
        <v>14180</v>
      </c>
      <c r="B1884" s="488" t="s">
        <v>14688</v>
      </c>
      <c r="C1884" s="487" t="s">
        <v>3565</v>
      </c>
      <c r="D1884" s="487" t="s">
        <v>6924</v>
      </c>
      <c r="E1884" s="638" t="s">
        <v>14568</v>
      </c>
      <c r="F1884" s="638"/>
      <c r="G1884" s="489" t="s">
        <v>463</v>
      </c>
      <c r="H1884" s="490">
        <v>1</v>
      </c>
      <c r="I1884" s="491">
        <v>13.73</v>
      </c>
      <c r="J1884" s="491">
        <v>13.73</v>
      </c>
    </row>
    <row r="1885" spans="1:10" ht="24" customHeight="1">
      <c r="A1885" s="487" t="s">
        <v>14180</v>
      </c>
      <c r="B1885" s="488" t="s">
        <v>14574</v>
      </c>
      <c r="C1885" s="487" t="s">
        <v>3565</v>
      </c>
      <c r="D1885" s="487" t="s">
        <v>7425</v>
      </c>
      <c r="E1885" s="638" t="s">
        <v>14575</v>
      </c>
      <c r="F1885" s="638"/>
      <c r="G1885" s="489" t="s">
        <v>463</v>
      </c>
      <c r="H1885" s="490">
        <v>1</v>
      </c>
      <c r="I1885" s="491">
        <v>0.06</v>
      </c>
      <c r="J1885" s="491">
        <v>0.06</v>
      </c>
    </row>
    <row r="1886" spans="1:10" ht="24" customHeight="1">
      <c r="A1886" s="487" t="s">
        <v>14180</v>
      </c>
      <c r="B1886" s="488" t="s">
        <v>14592</v>
      </c>
      <c r="C1886" s="487" t="s">
        <v>3565</v>
      </c>
      <c r="D1886" s="487" t="s">
        <v>7904</v>
      </c>
      <c r="E1886" s="638" t="s">
        <v>14593</v>
      </c>
      <c r="F1886" s="638"/>
      <c r="G1886" s="489" t="s">
        <v>463</v>
      </c>
      <c r="H1886" s="490">
        <v>1</v>
      </c>
      <c r="I1886" s="491">
        <v>0.68</v>
      </c>
      <c r="J1886" s="491">
        <v>0.68</v>
      </c>
    </row>
    <row r="1887" spans="1:10" ht="25.5">
      <c r="A1887" s="484"/>
      <c r="B1887" s="484"/>
      <c r="C1887" s="484"/>
      <c r="D1887" s="484"/>
      <c r="E1887" s="484" t="s">
        <v>14171</v>
      </c>
      <c r="F1887" s="485">
        <v>7.4945887000000004</v>
      </c>
      <c r="G1887" s="484" t="s">
        <v>14172</v>
      </c>
      <c r="H1887" s="485">
        <v>6.36</v>
      </c>
      <c r="I1887" s="484" t="s">
        <v>14173</v>
      </c>
      <c r="J1887" s="485">
        <v>13.85</v>
      </c>
    </row>
    <row r="1888" spans="1:10" ht="15" thickBot="1">
      <c r="A1888" s="484"/>
      <c r="B1888" s="484"/>
      <c r="C1888" s="484"/>
      <c r="D1888" s="484"/>
      <c r="E1888" s="484" t="s">
        <v>14174</v>
      </c>
      <c r="F1888" s="485">
        <v>4.9000000000000004</v>
      </c>
      <c r="G1888" s="484"/>
      <c r="H1888" s="639" t="s">
        <v>14175</v>
      </c>
      <c r="I1888" s="639"/>
      <c r="J1888" s="485">
        <v>22.59</v>
      </c>
    </row>
    <row r="1889" spans="1:10" ht="0.95" customHeight="1" thickTop="1">
      <c r="A1889" s="486"/>
      <c r="B1889" s="486"/>
      <c r="C1889" s="486"/>
      <c r="D1889" s="486"/>
      <c r="E1889" s="486"/>
      <c r="F1889" s="486"/>
      <c r="G1889" s="486"/>
      <c r="H1889" s="486"/>
      <c r="I1889" s="486"/>
      <c r="J1889" s="486"/>
    </row>
    <row r="1890" spans="1:10" ht="18" customHeight="1">
      <c r="A1890" s="471"/>
      <c r="B1890" s="472" t="s">
        <v>14153</v>
      </c>
      <c r="C1890" s="471" t="s">
        <v>14154</v>
      </c>
      <c r="D1890" s="471" t="s">
        <v>14155</v>
      </c>
      <c r="E1890" s="640" t="s">
        <v>14156</v>
      </c>
      <c r="F1890" s="640"/>
      <c r="G1890" s="473" t="s">
        <v>14157</v>
      </c>
      <c r="H1890" s="472" t="s">
        <v>14158</v>
      </c>
      <c r="I1890" s="472" t="s">
        <v>14159</v>
      </c>
      <c r="J1890" s="472" t="s">
        <v>14160</v>
      </c>
    </row>
    <row r="1891" spans="1:10" ht="24" customHeight="1">
      <c r="A1891" s="474" t="s">
        <v>14161</v>
      </c>
      <c r="B1891" s="475" t="s">
        <v>14717</v>
      </c>
      <c r="C1891" s="474" t="s">
        <v>3565</v>
      </c>
      <c r="D1891" s="474" t="s">
        <v>3354</v>
      </c>
      <c r="E1891" s="642" t="s">
        <v>14167</v>
      </c>
      <c r="F1891" s="642"/>
      <c r="G1891" s="476" t="s">
        <v>463</v>
      </c>
      <c r="H1891" s="477">
        <v>1</v>
      </c>
      <c r="I1891" s="478">
        <v>12.13</v>
      </c>
      <c r="J1891" s="478">
        <v>12.13</v>
      </c>
    </row>
    <row r="1892" spans="1:10" ht="24" customHeight="1">
      <c r="A1892" s="479" t="s">
        <v>14165</v>
      </c>
      <c r="B1892" s="480" t="s">
        <v>14689</v>
      </c>
      <c r="C1892" s="479" t="s">
        <v>3565</v>
      </c>
      <c r="D1892" s="479" t="s">
        <v>3456</v>
      </c>
      <c r="E1892" s="641" t="s">
        <v>14167</v>
      </c>
      <c r="F1892" s="641"/>
      <c r="G1892" s="481" t="s">
        <v>463</v>
      </c>
      <c r="H1892" s="482">
        <v>1</v>
      </c>
      <c r="I1892" s="483">
        <v>0.05</v>
      </c>
      <c r="J1892" s="483">
        <v>0.05</v>
      </c>
    </row>
    <row r="1893" spans="1:10" ht="24" customHeight="1">
      <c r="A1893" s="487" t="s">
        <v>14180</v>
      </c>
      <c r="B1893" s="488" t="s">
        <v>14589</v>
      </c>
      <c r="C1893" s="487" t="s">
        <v>3565</v>
      </c>
      <c r="D1893" s="487" t="s">
        <v>4444</v>
      </c>
      <c r="E1893" s="638" t="s">
        <v>14572</v>
      </c>
      <c r="F1893" s="638"/>
      <c r="G1893" s="489" t="s">
        <v>463</v>
      </c>
      <c r="H1893" s="490">
        <v>1</v>
      </c>
      <c r="I1893" s="491">
        <v>1.52</v>
      </c>
      <c r="J1893" s="491">
        <v>1.52</v>
      </c>
    </row>
    <row r="1894" spans="1:10" ht="24" customHeight="1">
      <c r="A1894" s="487" t="s">
        <v>14180</v>
      </c>
      <c r="B1894" s="488" t="s">
        <v>14720</v>
      </c>
      <c r="C1894" s="487" t="s">
        <v>3565</v>
      </c>
      <c r="D1894" s="487" t="s">
        <v>8720</v>
      </c>
      <c r="E1894" s="638" t="s">
        <v>14570</v>
      </c>
      <c r="F1894" s="638"/>
      <c r="G1894" s="489" t="s">
        <v>463</v>
      </c>
      <c r="H1894" s="490">
        <v>1</v>
      </c>
      <c r="I1894" s="491">
        <v>0.76</v>
      </c>
      <c r="J1894" s="491">
        <v>0.76</v>
      </c>
    </row>
    <row r="1895" spans="1:10" ht="24" customHeight="1">
      <c r="A1895" s="487" t="s">
        <v>14180</v>
      </c>
      <c r="B1895" s="488" t="s">
        <v>14571</v>
      </c>
      <c r="C1895" s="487" t="s">
        <v>3565</v>
      </c>
      <c r="D1895" s="487" t="s">
        <v>5966</v>
      </c>
      <c r="E1895" s="638" t="s">
        <v>14572</v>
      </c>
      <c r="F1895" s="638"/>
      <c r="G1895" s="489" t="s">
        <v>463</v>
      </c>
      <c r="H1895" s="490">
        <v>1</v>
      </c>
      <c r="I1895" s="491">
        <v>0.81</v>
      </c>
      <c r="J1895" s="491">
        <v>0.81</v>
      </c>
    </row>
    <row r="1896" spans="1:10" ht="24" customHeight="1">
      <c r="A1896" s="487" t="s">
        <v>14180</v>
      </c>
      <c r="B1896" s="488" t="s">
        <v>14721</v>
      </c>
      <c r="C1896" s="487" t="s">
        <v>3565</v>
      </c>
      <c r="D1896" s="487" t="s">
        <v>8667</v>
      </c>
      <c r="E1896" s="638" t="s">
        <v>14570</v>
      </c>
      <c r="F1896" s="638"/>
      <c r="G1896" s="489" t="s">
        <v>463</v>
      </c>
      <c r="H1896" s="490">
        <v>1</v>
      </c>
      <c r="I1896" s="491">
        <v>0.01</v>
      </c>
      <c r="J1896" s="491">
        <v>0.01</v>
      </c>
    </row>
    <row r="1897" spans="1:10" ht="24" customHeight="1">
      <c r="A1897" s="487" t="s">
        <v>14180</v>
      </c>
      <c r="B1897" s="488" t="s">
        <v>14690</v>
      </c>
      <c r="C1897" s="487" t="s">
        <v>3565</v>
      </c>
      <c r="D1897" s="487" t="s">
        <v>6933</v>
      </c>
      <c r="E1897" s="638" t="s">
        <v>14568</v>
      </c>
      <c r="F1897" s="638"/>
      <c r="G1897" s="489" t="s">
        <v>463</v>
      </c>
      <c r="H1897" s="490">
        <v>1</v>
      </c>
      <c r="I1897" s="491">
        <v>8.24</v>
      </c>
      <c r="J1897" s="491">
        <v>8.24</v>
      </c>
    </row>
    <row r="1898" spans="1:10" ht="24" customHeight="1">
      <c r="A1898" s="487" t="s">
        <v>14180</v>
      </c>
      <c r="B1898" s="488" t="s">
        <v>14574</v>
      </c>
      <c r="C1898" s="487" t="s">
        <v>3565</v>
      </c>
      <c r="D1898" s="487" t="s">
        <v>7425</v>
      </c>
      <c r="E1898" s="638" t="s">
        <v>14575</v>
      </c>
      <c r="F1898" s="638"/>
      <c r="G1898" s="489" t="s">
        <v>463</v>
      </c>
      <c r="H1898" s="490">
        <v>1</v>
      </c>
      <c r="I1898" s="491">
        <v>0.06</v>
      </c>
      <c r="J1898" s="491">
        <v>0.06</v>
      </c>
    </row>
    <row r="1899" spans="1:10" ht="24" customHeight="1">
      <c r="A1899" s="487" t="s">
        <v>14180</v>
      </c>
      <c r="B1899" s="488" t="s">
        <v>14592</v>
      </c>
      <c r="C1899" s="487" t="s">
        <v>3565</v>
      </c>
      <c r="D1899" s="487" t="s">
        <v>7904</v>
      </c>
      <c r="E1899" s="638" t="s">
        <v>14593</v>
      </c>
      <c r="F1899" s="638"/>
      <c r="G1899" s="489" t="s">
        <v>463</v>
      </c>
      <c r="H1899" s="490">
        <v>1</v>
      </c>
      <c r="I1899" s="491">
        <v>0.68</v>
      </c>
      <c r="J1899" s="491">
        <v>0.68</v>
      </c>
    </row>
    <row r="1900" spans="1:10" ht="25.5">
      <c r="A1900" s="484"/>
      <c r="B1900" s="484"/>
      <c r="C1900" s="484"/>
      <c r="D1900" s="484"/>
      <c r="E1900" s="484" t="s">
        <v>14171</v>
      </c>
      <c r="F1900" s="485">
        <v>4.4859306999999999</v>
      </c>
      <c r="G1900" s="484" t="s">
        <v>14172</v>
      </c>
      <c r="H1900" s="485">
        <v>3.8</v>
      </c>
      <c r="I1900" s="484" t="s">
        <v>14173</v>
      </c>
      <c r="J1900" s="485">
        <v>8.2899999999999991</v>
      </c>
    </row>
    <row r="1901" spans="1:10" ht="15" thickBot="1">
      <c r="A1901" s="484"/>
      <c r="B1901" s="484"/>
      <c r="C1901" s="484"/>
      <c r="D1901" s="484"/>
      <c r="E1901" s="484" t="s">
        <v>14174</v>
      </c>
      <c r="F1901" s="485">
        <v>3.36</v>
      </c>
      <c r="G1901" s="484"/>
      <c r="H1901" s="639" t="s">
        <v>14175</v>
      </c>
      <c r="I1901" s="639"/>
      <c r="J1901" s="485">
        <v>15.49</v>
      </c>
    </row>
    <row r="1902" spans="1:10" ht="0.95" customHeight="1" thickTop="1">
      <c r="A1902" s="486"/>
      <c r="B1902" s="486"/>
      <c r="C1902" s="486"/>
      <c r="D1902" s="486"/>
      <c r="E1902" s="486"/>
      <c r="F1902" s="486"/>
      <c r="G1902" s="486"/>
      <c r="H1902" s="486"/>
      <c r="I1902" s="486"/>
      <c r="J1902" s="486"/>
    </row>
    <row r="1903" spans="1:10" ht="18" customHeight="1">
      <c r="A1903" s="471"/>
      <c r="B1903" s="472" t="s">
        <v>14153</v>
      </c>
      <c r="C1903" s="471" t="s">
        <v>14154</v>
      </c>
      <c r="D1903" s="471" t="s">
        <v>14155</v>
      </c>
      <c r="E1903" s="640" t="s">
        <v>14156</v>
      </c>
      <c r="F1903" s="640"/>
      <c r="G1903" s="473" t="s">
        <v>14157</v>
      </c>
      <c r="H1903" s="472" t="s">
        <v>14158</v>
      </c>
      <c r="I1903" s="472" t="s">
        <v>14159</v>
      </c>
      <c r="J1903" s="472" t="s">
        <v>14160</v>
      </c>
    </row>
    <row r="1904" spans="1:10" ht="24" customHeight="1">
      <c r="A1904" s="474" t="s">
        <v>14161</v>
      </c>
      <c r="B1904" s="475" t="s">
        <v>14663</v>
      </c>
      <c r="C1904" s="474" t="s">
        <v>3565</v>
      </c>
      <c r="D1904" s="474" t="s">
        <v>3353</v>
      </c>
      <c r="E1904" s="642" t="s">
        <v>14167</v>
      </c>
      <c r="F1904" s="642"/>
      <c r="G1904" s="476" t="s">
        <v>463</v>
      </c>
      <c r="H1904" s="477">
        <v>1</v>
      </c>
      <c r="I1904" s="478">
        <v>14.38</v>
      </c>
      <c r="J1904" s="478">
        <v>14.38</v>
      </c>
    </row>
    <row r="1905" spans="1:10" ht="24" customHeight="1">
      <c r="A1905" s="479" t="s">
        <v>14165</v>
      </c>
      <c r="B1905" s="480" t="s">
        <v>14691</v>
      </c>
      <c r="C1905" s="479" t="s">
        <v>3565</v>
      </c>
      <c r="D1905" s="479" t="s">
        <v>3455</v>
      </c>
      <c r="E1905" s="641" t="s">
        <v>14167</v>
      </c>
      <c r="F1905" s="641"/>
      <c r="G1905" s="481" t="s">
        <v>463</v>
      </c>
      <c r="H1905" s="482">
        <v>1</v>
      </c>
      <c r="I1905" s="483">
        <v>0.09</v>
      </c>
      <c r="J1905" s="483">
        <v>0.09</v>
      </c>
    </row>
    <row r="1906" spans="1:10" ht="24" customHeight="1">
      <c r="A1906" s="487" t="s">
        <v>14180</v>
      </c>
      <c r="B1906" s="488" t="s">
        <v>14589</v>
      </c>
      <c r="C1906" s="487" t="s">
        <v>3565</v>
      </c>
      <c r="D1906" s="487" t="s">
        <v>4444</v>
      </c>
      <c r="E1906" s="638" t="s">
        <v>14572</v>
      </c>
      <c r="F1906" s="638"/>
      <c r="G1906" s="489" t="s">
        <v>463</v>
      </c>
      <c r="H1906" s="490">
        <v>1</v>
      </c>
      <c r="I1906" s="491">
        <v>1.52</v>
      </c>
      <c r="J1906" s="491">
        <v>1.52</v>
      </c>
    </row>
    <row r="1907" spans="1:10" ht="24" customHeight="1">
      <c r="A1907" s="487" t="s">
        <v>14180</v>
      </c>
      <c r="B1907" s="488" t="s">
        <v>14720</v>
      </c>
      <c r="C1907" s="487" t="s">
        <v>3565</v>
      </c>
      <c r="D1907" s="487" t="s">
        <v>8720</v>
      </c>
      <c r="E1907" s="638" t="s">
        <v>14570</v>
      </c>
      <c r="F1907" s="638"/>
      <c r="G1907" s="489" t="s">
        <v>463</v>
      </c>
      <c r="H1907" s="490">
        <v>1</v>
      </c>
      <c r="I1907" s="491">
        <v>0.76</v>
      </c>
      <c r="J1907" s="491">
        <v>0.76</v>
      </c>
    </row>
    <row r="1908" spans="1:10" ht="24" customHeight="1">
      <c r="A1908" s="487" t="s">
        <v>14180</v>
      </c>
      <c r="B1908" s="488" t="s">
        <v>14571</v>
      </c>
      <c r="C1908" s="487" t="s">
        <v>3565</v>
      </c>
      <c r="D1908" s="487" t="s">
        <v>5966</v>
      </c>
      <c r="E1908" s="638" t="s">
        <v>14572</v>
      </c>
      <c r="F1908" s="638"/>
      <c r="G1908" s="489" t="s">
        <v>463</v>
      </c>
      <c r="H1908" s="490">
        <v>1</v>
      </c>
      <c r="I1908" s="491">
        <v>0.81</v>
      </c>
      <c r="J1908" s="491">
        <v>0.81</v>
      </c>
    </row>
    <row r="1909" spans="1:10" ht="24" customHeight="1">
      <c r="A1909" s="487" t="s">
        <v>14180</v>
      </c>
      <c r="B1909" s="488" t="s">
        <v>14721</v>
      </c>
      <c r="C1909" s="487" t="s">
        <v>3565</v>
      </c>
      <c r="D1909" s="487" t="s">
        <v>8667</v>
      </c>
      <c r="E1909" s="638" t="s">
        <v>14570</v>
      </c>
      <c r="F1909" s="638"/>
      <c r="G1909" s="489" t="s">
        <v>463</v>
      </c>
      <c r="H1909" s="490">
        <v>1</v>
      </c>
      <c r="I1909" s="491">
        <v>0.01</v>
      </c>
      <c r="J1909" s="491">
        <v>0.01</v>
      </c>
    </row>
    <row r="1910" spans="1:10" ht="24" customHeight="1">
      <c r="A1910" s="487" t="s">
        <v>14180</v>
      </c>
      <c r="B1910" s="488" t="s">
        <v>14692</v>
      </c>
      <c r="C1910" s="487" t="s">
        <v>3565</v>
      </c>
      <c r="D1910" s="487" t="s">
        <v>6931</v>
      </c>
      <c r="E1910" s="638" t="s">
        <v>14568</v>
      </c>
      <c r="F1910" s="638"/>
      <c r="G1910" s="489" t="s">
        <v>463</v>
      </c>
      <c r="H1910" s="490">
        <v>1</v>
      </c>
      <c r="I1910" s="491">
        <v>10.45</v>
      </c>
      <c r="J1910" s="491">
        <v>10.45</v>
      </c>
    </row>
    <row r="1911" spans="1:10" ht="24" customHeight="1">
      <c r="A1911" s="487" t="s">
        <v>14180</v>
      </c>
      <c r="B1911" s="488" t="s">
        <v>14574</v>
      </c>
      <c r="C1911" s="487" t="s">
        <v>3565</v>
      </c>
      <c r="D1911" s="487" t="s">
        <v>7425</v>
      </c>
      <c r="E1911" s="638" t="s">
        <v>14575</v>
      </c>
      <c r="F1911" s="638"/>
      <c r="G1911" s="489" t="s">
        <v>463</v>
      </c>
      <c r="H1911" s="490">
        <v>1</v>
      </c>
      <c r="I1911" s="491">
        <v>0.06</v>
      </c>
      <c r="J1911" s="491">
        <v>0.06</v>
      </c>
    </row>
    <row r="1912" spans="1:10" ht="24" customHeight="1">
      <c r="A1912" s="487" t="s">
        <v>14180</v>
      </c>
      <c r="B1912" s="488" t="s">
        <v>14592</v>
      </c>
      <c r="C1912" s="487" t="s">
        <v>3565</v>
      </c>
      <c r="D1912" s="487" t="s">
        <v>7904</v>
      </c>
      <c r="E1912" s="638" t="s">
        <v>14593</v>
      </c>
      <c r="F1912" s="638"/>
      <c r="G1912" s="489" t="s">
        <v>463</v>
      </c>
      <c r="H1912" s="490">
        <v>1</v>
      </c>
      <c r="I1912" s="491">
        <v>0.68</v>
      </c>
      <c r="J1912" s="491">
        <v>0.68</v>
      </c>
    </row>
    <row r="1913" spans="1:10" ht="25.5">
      <c r="A1913" s="484"/>
      <c r="B1913" s="484"/>
      <c r="C1913" s="484"/>
      <c r="D1913" s="484"/>
      <c r="E1913" s="484" t="s">
        <v>14171</v>
      </c>
      <c r="F1913" s="485">
        <v>5.7034631999999998</v>
      </c>
      <c r="G1913" s="484" t="s">
        <v>14172</v>
      </c>
      <c r="H1913" s="485">
        <v>4.84</v>
      </c>
      <c r="I1913" s="484" t="s">
        <v>14173</v>
      </c>
      <c r="J1913" s="485">
        <v>10.54</v>
      </c>
    </row>
    <row r="1914" spans="1:10" ht="15" thickBot="1">
      <c r="A1914" s="484"/>
      <c r="B1914" s="484"/>
      <c r="C1914" s="484"/>
      <c r="D1914" s="484"/>
      <c r="E1914" s="484" t="s">
        <v>14174</v>
      </c>
      <c r="F1914" s="485">
        <v>3.98</v>
      </c>
      <c r="G1914" s="484"/>
      <c r="H1914" s="639" t="s">
        <v>14175</v>
      </c>
      <c r="I1914" s="639"/>
      <c r="J1914" s="485">
        <v>18.36</v>
      </c>
    </row>
    <row r="1915" spans="1:10" ht="0.95" customHeight="1" thickTop="1">
      <c r="A1915" s="486"/>
      <c r="B1915" s="486"/>
      <c r="C1915" s="486"/>
      <c r="D1915" s="486"/>
      <c r="E1915" s="486"/>
      <c r="F1915" s="486"/>
      <c r="G1915" s="486"/>
      <c r="H1915" s="486"/>
      <c r="I1915" s="486"/>
      <c r="J1915" s="486"/>
    </row>
    <row r="1916" spans="1:10" ht="18" customHeight="1">
      <c r="A1916" s="471"/>
      <c r="B1916" s="472" t="s">
        <v>14153</v>
      </c>
      <c r="C1916" s="471" t="s">
        <v>14154</v>
      </c>
      <c r="D1916" s="471" t="s">
        <v>14155</v>
      </c>
      <c r="E1916" s="640" t="s">
        <v>14156</v>
      </c>
      <c r="F1916" s="640"/>
      <c r="G1916" s="473" t="s">
        <v>14157</v>
      </c>
      <c r="H1916" s="472" t="s">
        <v>14158</v>
      </c>
      <c r="I1916" s="472" t="s">
        <v>14159</v>
      </c>
      <c r="J1916" s="472" t="s">
        <v>14160</v>
      </c>
    </row>
    <row r="1917" spans="1:10" ht="24" customHeight="1">
      <c r="A1917" s="474" t="s">
        <v>14161</v>
      </c>
      <c r="B1917" s="475" t="s">
        <v>14170</v>
      </c>
      <c r="C1917" s="474" t="s">
        <v>3565</v>
      </c>
      <c r="D1917" s="474" t="s">
        <v>3364</v>
      </c>
      <c r="E1917" s="642" t="s">
        <v>14167</v>
      </c>
      <c r="F1917" s="642"/>
      <c r="G1917" s="476" t="s">
        <v>463</v>
      </c>
      <c r="H1917" s="477">
        <v>1</v>
      </c>
      <c r="I1917" s="478">
        <v>18.86</v>
      </c>
      <c r="J1917" s="478">
        <v>18.86</v>
      </c>
    </row>
    <row r="1918" spans="1:10" ht="24" customHeight="1">
      <c r="A1918" s="479" t="s">
        <v>14165</v>
      </c>
      <c r="B1918" s="480" t="s">
        <v>14693</v>
      </c>
      <c r="C1918" s="479" t="s">
        <v>3565</v>
      </c>
      <c r="D1918" s="479" t="s">
        <v>3466</v>
      </c>
      <c r="E1918" s="641" t="s">
        <v>14167</v>
      </c>
      <c r="F1918" s="641"/>
      <c r="G1918" s="481" t="s">
        <v>463</v>
      </c>
      <c r="H1918" s="482">
        <v>1</v>
      </c>
      <c r="I1918" s="483">
        <v>0.23</v>
      </c>
      <c r="J1918" s="483">
        <v>0.23</v>
      </c>
    </row>
    <row r="1919" spans="1:10" ht="24" customHeight="1">
      <c r="A1919" s="487" t="s">
        <v>14180</v>
      </c>
      <c r="B1919" s="488" t="s">
        <v>14589</v>
      </c>
      <c r="C1919" s="487" t="s">
        <v>3565</v>
      </c>
      <c r="D1919" s="487" t="s">
        <v>4444</v>
      </c>
      <c r="E1919" s="638" t="s">
        <v>14572</v>
      </c>
      <c r="F1919" s="638"/>
      <c r="G1919" s="489" t="s">
        <v>463</v>
      </c>
      <c r="H1919" s="490">
        <v>1</v>
      </c>
      <c r="I1919" s="491">
        <v>1.52</v>
      </c>
      <c r="J1919" s="491">
        <v>1.52</v>
      </c>
    </row>
    <row r="1920" spans="1:10" ht="24" customHeight="1">
      <c r="A1920" s="487" t="s">
        <v>14180</v>
      </c>
      <c r="B1920" s="488" t="s">
        <v>14603</v>
      </c>
      <c r="C1920" s="487" t="s">
        <v>3565</v>
      </c>
      <c r="D1920" s="487" t="s">
        <v>8718</v>
      </c>
      <c r="E1920" s="638" t="s">
        <v>14570</v>
      </c>
      <c r="F1920" s="638"/>
      <c r="G1920" s="489" t="s">
        <v>463</v>
      </c>
      <c r="H1920" s="490">
        <v>1</v>
      </c>
      <c r="I1920" s="491">
        <v>1.0900000000000001</v>
      </c>
      <c r="J1920" s="491">
        <v>1.0900000000000001</v>
      </c>
    </row>
    <row r="1921" spans="1:10" ht="24" customHeight="1">
      <c r="A1921" s="487" t="s">
        <v>14180</v>
      </c>
      <c r="B1921" s="488" t="s">
        <v>14571</v>
      </c>
      <c r="C1921" s="487" t="s">
        <v>3565</v>
      </c>
      <c r="D1921" s="487" t="s">
        <v>5966</v>
      </c>
      <c r="E1921" s="638" t="s">
        <v>14572</v>
      </c>
      <c r="F1921" s="638"/>
      <c r="G1921" s="489" t="s">
        <v>463</v>
      </c>
      <c r="H1921" s="490">
        <v>1</v>
      </c>
      <c r="I1921" s="491">
        <v>0.81</v>
      </c>
      <c r="J1921" s="491">
        <v>0.81</v>
      </c>
    </row>
    <row r="1922" spans="1:10" ht="24" customHeight="1">
      <c r="A1922" s="487" t="s">
        <v>14180</v>
      </c>
      <c r="B1922" s="488" t="s">
        <v>14604</v>
      </c>
      <c r="C1922" s="487" t="s">
        <v>3565</v>
      </c>
      <c r="D1922" s="487" t="s">
        <v>8665</v>
      </c>
      <c r="E1922" s="638" t="s">
        <v>14570</v>
      </c>
      <c r="F1922" s="638"/>
      <c r="G1922" s="489" t="s">
        <v>463</v>
      </c>
      <c r="H1922" s="490">
        <v>1</v>
      </c>
      <c r="I1922" s="491">
        <v>0.74</v>
      </c>
      <c r="J1922" s="491">
        <v>0.74</v>
      </c>
    </row>
    <row r="1923" spans="1:10" ht="24" customHeight="1">
      <c r="A1923" s="487" t="s">
        <v>14180</v>
      </c>
      <c r="B1923" s="488" t="s">
        <v>14694</v>
      </c>
      <c r="C1923" s="487" t="s">
        <v>3565</v>
      </c>
      <c r="D1923" s="487" t="s">
        <v>13968</v>
      </c>
      <c r="E1923" s="638" t="s">
        <v>14568</v>
      </c>
      <c r="F1923" s="638"/>
      <c r="G1923" s="489" t="s">
        <v>463</v>
      </c>
      <c r="H1923" s="490">
        <v>1</v>
      </c>
      <c r="I1923" s="491">
        <v>13.73</v>
      </c>
      <c r="J1923" s="491">
        <v>13.73</v>
      </c>
    </row>
    <row r="1924" spans="1:10" ht="24" customHeight="1">
      <c r="A1924" s="487" t="s">
        <v>14180</v>
      </c>
      <c r="B1924" s="488" t="s">
        <v>14574</v>
      </c>
      <c r="C1924" s="487" t="s">
        <v>3565</v>
      </c>
      <c r="D1924" s="487" t="s">
        <v>7425</v>
      </c>
      <c r="E1924" s="638" t="s">
        <v>14575</v>
      </c>
      <c r="F1924" s="638"/>
      <c r="G1924" s="489" t="s">
        <v>463</v>
      </c>
      <c r="H1924" s="490">
        <v>1</v>
      </c>
      <c r="I1924" s="491">
        <v>0.06</v>
      </c>
      <c r="J1924" s="491">
        <v>0.06</v>
      </c>
    </row>
    <row r="1925" spans="1:10" ht="24" customHeight="1">
      <c r="A1925" s="487" t="s">
        <v>14180</v>
      </c>
      <c r="B1925" s="488" t="s">
        <v>14592</v>
      </c>
      <c r="C1925" s="487" t="s">
        <v>3565</v>
      </c>
      <c r="D1925" s="487" t="s">
        <v>7904</v>
      </c>
      <c r="E1925" s="638" t="s">
        <v>14593</v>
      </c>
      <c r="F1925" s="638"/>
      <c r="G1925" s="489" t="s">
        <v>463</v>
      </c>
      <c r="H1925" s="490">
        <v>1</v>
      </c>
      <c r="I1925" s="491">
        <v>0.68</v>
      </c>
      <c r="J1925" s="491">
        <v>0.68</v>
      </c>
    </row>
    <row r="1926" spans="1:10" ht="25.5">
      <c r="A1926" s="484"/>
      <c r="B1926" s="484"/>
      <c r="C1926" s="484"/>
      <c r="D1926" s="484"/>
      <c r="E1926" s="484" t="s">
        <v>14171</v>
      </c>
      <c r="F1926" s="485">
        <v>7.5541125999999998</v>
      </c>
      <c r="G1926" s="484" t="s">
        <v>14172</v>
      </c>
      <c r="H1926" s="485">
        <v>6.41</v>
      </c>
      <c r="I1926" s="484" t="s">
        <v>14173</v>
      </c>
      <c r="J1926" s="485">
        <v>13.96</v>
      </c>
    </row>
    <row r="1927" spans="1:10" ht="15" thickBot="1">
      <c r="A1927" s="484"/>
      <c r="B1927" s="484"/>
      <c r="C1927" s="484"/>
      <c r="D1927" s="484"/>
      <c r="E1927" s="484" t="s">
        <v>14174</v>
      </c>
      <c r="F1927" s="485">
        <v>5.22</v>
      </c>
      <c r="G1927" s="484"/>
      <c r="H1927" s="639" t="s">
        <v>14175</v>
      </c>
      <c r="I1927" s="639"/>
      <c r="J1927" s="485">
        <v>24.08</v>
      </c>
    </row>
    <row r="1928" spans="1:10" ht="0.95" customHeight="1" thickTop="1">
      <c r="A1928" s="486"/>
      <c r="B1928" s="486"/>
      <c r="C1928" s="486"/>
      <c r="D1928" s="486"/>
      <c r="E1928" s="486"/>
      <c r="F1928" s="486"/>
      <c r="G1928" s="486"/>
      <c r="H1928" s="486"/>
      <c r="I1928" s="486"/>
      <c r="J1928" s="486"/>
    </row>
    <row r="1929" spans="1:10" ht="18" customHeight="1">
      <c r="A1929" s="471"/>
      <c r="B1929" s="472" t="s">
        <v>14153</v>
      </c>
      <c r="C1929" s="471" t="s">
        <v>14154</v>
      </c>
      <c r="D1929" s="471" t="s">
        <v>14155</v>
      </c>
      <c r="E1929" s="640" t="s">
        <v>14156</v>
      </c>
      <c r="F1929" s="640"/>
      <c r="G1929" s="473" t="s">
        <v>14157</v>
      </c>
      <c r="H1929" s="472" t="s">
        <v>14158</v>
      </c>
      <c r="I1929" s="472" t="s">
        <v>14159</v>
      </c>
      <c r="J1929" s="472" t="s">
        <v>14160</v>
      </c>
    </row>
    <row r="1930" spans="1:10" ht="36" customHeight="1">
      <c r="A1930" s="474" t="s">
        <v>14161</v>
      </c>
      <c r="B1930" s="475" t="s">
        <v>14525</v>
      </c>
      <c r="C1930" s="474" t="s">
        <v>3565</v>
      </c>
      <c r="D1930" s="474" t="s">
        <v>1326</v>
      </c>
      <c r="E1930" s="642" t="s">
        <v>14444</v>
      </c>
      <c r="F1930" s="642"/>
      <c r="G1930" s="476" t="s">
        <v>14168</v>
      </c>
      <c r="H1930" s="477">
        <v>1</v>
      </c>
      <c r="I1930" s="478">
        <v>2422.62</v>
      </c>
      <c r="J1930" s="478">
        <v>2422.62</v>
      </c>
    </row>
    <row r="1931" spans="1:10" ht="36" customHeight="1">
      <c r="A1931" s="479" t="s">
        <v>14165</v>
      </c>
      <c r="B1931" s="480" t="s">
        <v>14723</v>
      </c>
      <c r="C1931" s="479" t="s">
        <v>3565</v>
      </c>
      <c r="D1931" s="479" t="s">
        <v>250</v>
      </c>
      <c r="E1931" s="641" t="s">
        <v>14446</v>
      </c>
      <c r="F1931" s="641"/>
      <c r="G1931" s="481" t="s">
        <v>185</v>
      </c>
      <c r="H1931" s="482">
        <v>6.6349999999999998</v>
      </c>
      <c r="I1931" s="483">
        <v>1.3</v>
      </c>
      <c r="J1931" s="483">
        <v>8.6199999999999992</v>
      </c>
    </row>
    <row r="1932" spans="1:10" ht="36" customHeight="1">
      <c r="A1932" s="479" t="s">
        <v>14165</v>
      </c>
      <c r="B1932" s="480" t="s">
        <v>14724</v>
      </c>
      <c r="C1932" s="479" t="s">
        <v>3565</v>
      </c>
      <c r="D1932" s="479" t="s">
        <v>387</v>
      </c>
      <c r="E1932" s="641" t="s">
        <v>14446</v>
      </c>
      <c r="F1932" s="641"/>
      <c r="G1932" s="481" t="s">
        <v>324</v>
      </c>
      <c r="H1932" s="482">
        <v>18.246200000000002</v>
      </c>
      <c r="I1932" s="483">
        <v>0.49</v>
      </c>
      <c r="J1932" s="483">
        <v>8.94</v>
      </c>
    </row>
    <row r="1933" spans="1:10" ht="36" customHeight="1">
      <c r="A1933" s="479" t="s">
        <v>14165</v>
      </c>
      <c r="B1933" s="480" t="s">
        <v>14725</v>
      </c>
      <c r="C1933" s="479" t="s">
        <v>3565</v>
      </c>
      <c r="D1933" s="479" t="s">
        <v>275</v>
      </c>
      <c r="E1933" s="641" t="s">
        <v>14446</v>
      </c>
      <c r="F1933" s="641"/>
      <c r="G1933" s="481" t="s">
        <v>185</v>
      </c>
      <c r="H1933" s="482">
        <v>0.48770000000000002</v>
      </c>
      <c r="I1933" s="483">
        <v>15.82</v>
      </c>
      <c r="J1933" s="483">
        <v>7.71</v>
      </c>
    </row>
    <row r="1934" spans="1:10" ht="36" customHeight="1">
      <c r="A1934" s="479" t="s">
        <v>14165</v>
      </c>
      <c r="B1934" s="480" t="s">
        <v>14726</v>
      </c>
      <c r="C1934" s="479" t="s">
        <v>3565</v>
      </c>
      <c r="D1934" s="479" t="s">
        <v>413</v>
      </c>
      <c r="E1934" s="641" t="s">
        <v>14446</v>
      </c>
      <c r="F1934" s="641"/>
      <c r="G1934" s="481" t="s">
        <v>324</v>
      </c>
      <c r="H1934" s="482">
        <v>0.70430000000000004</v>
      </c>
      <c r="I1934" s="483">
        <v>14.51</v>
      </c>
      <c r="J1934" s="483">
        <v>10.210000000000001</v>
      </c>
    </row>
    <row r="1935" spans="1:10" ht="48" customHeight="1">
      <c r="A1935" s="479" t="s">
        <v>14165</v>
      </c>
      <c r="B1935" s="480" t="s">
        <v>14619</v>
      </c>
      <c r="C1935" s="479" t="s">
        <v>3565</v>
      </c>
      <c r="D1935" s="479" t="s">
        <v>1211</v>
      </c>
      <c r="E1935" s="641" t="s">
        <v>14444</v>
      </c>
      <c r="F1935" s="641"/>
      <c r="G1935" s="481" t="s">
        <v>134</v>
      </c>
      <c r="H1935" s="482">
        <v>27.898800000000001</v>
      </c>
      <c r="I1935" s="483">
        <v>19.38</v>
      </c>
      <c r="J1935" s="483">
        <v>540.66999999999996</v>
      </c>
    </row>
    <row r="1936" spans="1:10" ht="36" customHeight="1">
      <c r="A1936" s="479" t="s">
        <v>14165</v>
      </c>
      <c r="B1936" s="480" t="s">
        <v>14669</v>
      </c>
      <c r="C1936" s="479" t="s">
        <v>3565</v>
      </c>
      <c r="D1936" s="479" t="s">
        <v>13157</v>
      </c>
      <c r="E1936" s="641" t="s">
        <v>14444</v>
      </c>
      <c r="F1936" s="641"/>
      <c r="G1936" s="481" t="s">
        <v>14168</v>
      </c>
      <c r="H1936" s="482">
        <v>1.2</v>
      </c>
      <c r="I1936" s="483">
        <v>413.25</v>
      </c>
      <c r="J1936" s="483">
        <v>495.9</v>
      </c>
    </row>
    <row r="1937" spans="1:10" ht="24" customHeight="1">
      <c r="A1937" s="479" t="s">
        <v>14165</v>
      </c>
      <c r="B1937" s="480" t="s">
        <v>14656</v>
      </c>
      <c r="C1937" s="479" t="s">
        <v>3565</v>
      </c>
      <c r="D1937" s="479" t="s">
        <v>3324</v>
      </c>
      <c r="E1937" s="641" t="s">
        <v>14167</v>
      </c>
      <c r="F1937" s="641"/>
      <c r="G1937" s="481" t="s">
        <v>463</v>
      </c>
      <c r="H1937" s="482">
        <v>5.96</v>
      </c>
      <c r="I1937" s="483">
        <v>19.93</v>
      </c>
      <c r="J1937" s="483">
        <v>118.78</v>
      </c>
    </row>
    <row r="1938" spans="1:10" ht="24" customHeight="1">
      <c r="A1938" s="479" t="s">
        <v>14165</v>
      </c>
      <c r="B1938" s="480" t="s">
        <v>14169</v>
      </c>
      <c r="C1938" s="479" t="s">
        <v>3565</v>
      </c>
      <c r="D1938" s="479" t="s">
        <v>3371</v>
      </c>
      <c r="E1938" s="641" t="s">
        <v>14167</v>
      </c>
      <c r="F1938" s="641"/>
      <c r="G1938" s="481" t="s">
        <v>463</v>
      </c>
      <c r="H1938" s="482">
        <v>31.5459</v>
      </c>
      <c r="I1938" s="483">
        <v>15.16</v>
      </c>
      <c r="J1938" s="483">
        <v>478.23</v>
      </c>
    </row>
    <row r="1939" spans="1:10" ht="24" customHeight="1">
      <c r="A1939" s="479" t="s">
        <v>14165</v>
      </c>
      <c r="B1939" s="480" t="s">
        <v>14170</v>
      </c>
      <c r="C1939" s="479" t="s">
        <v>3565</v>
      </c>
      <c r="D1939" s="479" t="s">
        <v>3364</v>
      </c>
      <c r="E1939" s="641" t="s">
        <v>14167</v>
      </c>
      <c r="F1939" s="641"/>
      <c r="G1939" s="481" t="s">
        <v>463</v>
      </c>
      <c r="H1939" s="482">
        <v>31.5459</v>
      </c>
      <c r="I1939" s="483">
        <v>18.86</v>
      </c>
      <c r="J1939" s="483">
        <v>594.95000000000005</v>
      </c>
    </row>
    <row r="1940" spans="1:10" ht="24" customHeight="1">
      <c r="A1940" s="479" t="s">
        <v>14165</v>
      </c>
      <c r="B1940" s="480" t="s">
        <v>14605</v>
      </c>
      <c r="C1940" s="479" t="s">
        <v>3565</v>
      </c>
      <c r="D1940" s="479" t="s">
        <v>3305</v>
      </c>
      <c r="E1940" s="641" t="s">
        <v>14167</v>
      </c>
      <c r="F1940" s="641"/>
      <c r="G1940" s="481" t="s">
        <v>463</v>
      </c>
      <c r="H1940" s="482">
        <v>1.1919999999999999</v>
      </c>
      <c r="I1940" s="483">
        <v>15.71</v>
      </c>
      <c r="J1940" s="483">
        <v>18.72</v>
      </c>
    </row>
    <row r="1941" spans="1:10" ht="36" customHeight="1">
      <c r="A1941" s="487" t="s">
        <v>14180</v>
      </c>
      <c r="B1941" s="488" t="s">
        <v>14727</v>
      </c>
      <c r="C1941" s="487" t="s">
        <v>3565</v>
      </c>
      <c r="D1941" s="487" t="s">
        <v>13814</v>
      </c>
      <c r="E1941" s="638" t="s">
        <v>14182</v>
      </c>
      <c r="F1941" s="638"/>
      <c r="G1941" s="489" t="s">
        <v>14164</v>
      </c>
      <c r="H1941" s="490">
        <v>1.9403999999999999</v>
      </c>
      <c r="I1941" s="491">
        <v>56.73</v>
      </c>
      <c r="J1941" s="491">
        <v>110.07</v>
      </c>
    </row>
    <row r="1942" spans="1:10" ht="24" customHeight="1">
      <c r="A1942" s="487" t="s">
        <v>14180</v>
      </c>
      <c r="B1942" s="488" t="s">
        <v>14728</v>
      </c>
      <c r="C1942" s="487" t="s">
        <v>3565</v>
      </c>
      <c r="D1942" s="487" t="s">
        <v>5711</v>
      </c>
      <c r="E1942" s="638" t="s">
        <v>14182</v>
      </c>
      <c r="F1942" s="638"/>
      <c r="G1942" s="489" t="s">
        <v>3202</v>
      </c>
      <c r="H1942" s="490">
        <v>8.3299999999999999E-2</v>
      </c>
      <c r="I1942" s="491">
        <v>5.24</v>
      </c>
      <c r="J1942" s="491">
        <v>0.43</v>
      </c>
    </row>
    <row r="1943" spans="1:10" ht="24" customHeight="1">
      <c r="A1943" s="487" t="s">
        <v>14180</v>
      </c>
      <c r="B1943" s="488" t="s">
        <v>14729</v>
      </c>
      <c r="C1943" s="487" t="s">
        <v>3565</v>
      </c>
      <c r="D1943" s="487" t="s">
        <v>7245</v>
      </c>
      <c r="E1943" s="638" t="s">
        <v>14182</v>
      </c>
      <c r="F1943" s="638"/>
      <c r="G1943" s="489" t="s">
        <v>134</v>
      </c>
      <c r="H1943" s="490">
        <v>0.4365</v>
      </c>
      <c r="I1943" s="491">
        <v>26.62</v>
      </c>
      <c r="J1943" s="491">
        <v>11.61</v>
      </c>
    </row>
    <row r="1944" spans="1:10" ht="24" customHeight="1">
      <c r="A1944" s="487" t="s">
        <v>14180</v>
      </c>
      <c r="B1944" s="488" t="s">
        <v>14461</v>
      </c>
      <c r="C1944" s="487" t="s">
        <v>3565</v>
      </c>
      <c r="D1944" s="487" t="s">
        <v>8465</v>
      </c>
      <c r="E1944" s="638" t="s">
        <v>14182</v>
      </c>
      <c r="F1944" s="638"/>
      <c r="G1944" s="489" t="s">
        <v>1</v>
      </c>
      <c r="H1944" s="490">
        <v>5.6283000000000003</v>
      </c>
      <c r="I1944" s="491">
        <v>3.16</v>
      </c>
      <c r="J1944" s="491">
        <v>17.78</v>
      </c>
    </row>
    <row r="1945" spans="1:10" ht="25.5">
      <c r="A1945" s="484"/>
      <c r="B1945" s="484"/>
      <c r="C1945" s="484"/>
      <c r="D1945" s="484"/>
      <c r="E1945" s="484" t="s">
        <v>14171</v>
      </c>
      <c r="F1945" s="485">
        <v>565.19480519480521</v>
      </c>
      <c r="G1945" s="484" t="s">
        <v>14172</v>
      </c>
      <c r="H1945" s="485">
        <v>479.29</v>
      </c>
      <c r="I1945" s="484" t="s">
        <v>14173</v>
      </c>
      <c r="J1945" s="485">
        <v>1044.48</v>
      </c>
    </row>
    <row r="1946" spans="1:10" ht="15" thickBot="1">
      <c r="A1946" s="484"/>
      <c r="B1946" s="484"/>
      <c r="C1946" s="484"/>
      <c r="D1946" s="484"/>
      <c r="E1946" s="484" t="s">
        <v>14174</v>
      </c>
      <c r="F1946" s="485">
        <v>671.06</v>
      </c>
      <c r="G1946" s="484"/>
      <c r="H1946" s="639" t="s">
        <v>14175</v>
      </c>
      <c r="I1946" s="639"/>
      <c r="J1946" s="485">
        <v>3093.68</v>
      </c>
    </row>
    <row r="1947" spans="1:10" ht="0.95" customHeight="1" thickTop="1">
      <c r="A1947" s="486"/>
      <c r="B1947" s="486"/>
      <c r="C1947" s="486"/>
      <c r="D1947" s="486"/>
      <c r="E1947" s="486"/>
      <c r="F1947" s="486"/>
      <c r="G1947" s="486"/>
      <c r="H1947" s="486"/>
      <c r="I1947" s="486"/>
      <c r="J1947" s="486"/>
    </row>
    <row r="1948" spans="1:10" ht="18" customHeight="1">
      <c r="A1948" s="471"/>
      <c r="B1948" s="472" t="s">
        <v>14153</v>
      </c>
      <c r="C1948" s="471" t="s">
        <v>14154</v>
      </c>
      <c r="D1948" s="471" t="s">
        <v>14155</v>
      </c>
      <c r="E1948" s="640" t="s">
        <v>14156</v>
      </c>
      <c r="F1948" s="640"/>
      <c r="G1948" s="473" t="s">
        <v>14157</v>
      </c>
      <c r="H1948" s="472" t="s">
        <v>14158</v>
      </c>
      <c r="I1948" s="472" t="s">
        <v>14159</v>
      </c>
      <c r="J1948" s="472" t="s">
        <v>14160</v>
      </c>
    </row>
    <row r="1949" spans="1:10" ht="36" customHeight="1">
      <c r="A1949" s="474" t="s">
        <v>14161</v>
      </c>
      <c r="B1949" s="475" t="s">
        <v>14518</v>
      </c>
      <c r="C1949" s="474" t="s">
        <v>3565</v>
      </c>
      <c r="D1949" s="474" t="s">
        <v>1327</v>
      </c>
      <c r="E1949" s="642" t="s">
        <v>14444</v>
      </c>
      <c r="F1949" s="642"/>
      <c r="G1949" s="476" t="s">
        <v>14168</v>
      </c>
      <c r="H1949" s="477">
        <v>1</v>
      </c>
      <c r="I1949" s="478">
        <v>2058.84</v>
      </c>
      <c r="J1949" s="478">
        <v>2058.84</v>
      </c>
    </row>
    <row r="1950" spans="1:10" ht="36" customHeight="1">
      <c r="A1950" s="479" t="s">
        <v>14165</v>
      </c>
      <c r="B1950" s="480" t="s">
        <v>14723</v>
      </c>
      <c r="C1950" s="479" t="s">
        <v>3565</v>
      </c>
      <c r="D1950" s="479" t="s">
        <v>250</v>
      </c>
      <c r="E1950" s="641" t="s">
        <v>14446</v>
      </c>
      <c r="F1950" s="641"/>
      <c r="G1950" s="481" t="s">
        <v>185</v>
      </c>
      <c r="H1950" s="482">
        <v>4.7533000000000003</v>
      </c>
      <c r="I1950" s="483">
        <v>1.3</v>
      </c>
      <c r="J1950" s="483">
        <v>6.17</v>
      </c>
    </row>
    <row r="1951" spans="1:10" ht="36" customHeight="1">
      <c r="A1951" s="479" t="s">
        <v>14165</v>
      </c>
      <c r="B1951" s="480" t="s">
        <v>14725</v>
      </c>
      <c r="C1951" s="479" t="s">
        <v>3565</v>
      </c>
      <c r="D1951" s="479" t="s">
        <v>275</v>
      </c>
      <c r="E1951" s="641" t="s">
        <v>14446</v>
      </c>
      <c r="F1951" s="641"/>
      <c r="G1951" s="481" t="s">
        <v>185</v>
      </c>
      <c r="H1951" s="482">
        <v>0.313</v>
      </c>
      <c r="I1951" s="483">
        <v>15.82</v>
      </c>
      <c r="J1951" s="483">
        <v>4.95</v>
      </c>
    </row>
    <row r="1952" spans="1:10" ht="36" customHeight="1">
      <c r="A1952" s="479" t="s">
        <v>14165</v>
      </c>
      <c r="B1952" s="480" t="s">
        <v>14724</v>
      </c>
      <c r="C1952" s="479" t="s">
        <v>3565</v>
      </c>
      <c r="D1952" s="479" t="s">
        <v>387</v>
      </c>
      <c r="E1952" s="641" t="s">
        <v>14446</v>
      </c>
      <c r="F1952" s="641"/>
      <c r="G1952" s="481" t="s">
        <v>324</v>
      </c>
      <c r="H1952" s="482">
        <v>13.0715</v>
      </c>
      <c r="I1952" s="483">
        <v>0.49</v>
      </c>
      <c r="J1952" s="483">
        <v>6.4</v>
      </c>
    </row>
    <row r="1953" spans="1:10" ht="36" customHeight="1">
      <c r="A1953" s="479" t="s">
        <v>14165</v>
      </c>
      <c r="B1953" s="480" t="s">
        <v>14726</v>
      </c>
      <c r="C1953" s="479" t="s">
        <v>3565</v>
      </c>
      <c r="D1953" s="479" t="s">
        <v>413</v>
      </c>
      <c r="E1953" s="641" t="s">
        <v>14446</v>
      </c>
      <c r="F1953" s="641"/>
      <c r="G1953" s="481" t="s">
        <v>324</v>
      </c>
      <c r="H1953" s="482">
        <v>0.42259999999999998</v>
      </c>
      <c r="I1953" s="483">
        <v>14.51</v>
      </c>
      <c r="J1953" s="483">
        <v>6.13</v>
      </c>
    </row>
    <row r="1954" spans="1:10" ht="48" customHeight="1">
      <c r="A1954" s="479" t="s">
        <v>14165</v>
      </c>
      <c r="B1954" s="480" t="s">
        <v>14619</v>
      </c>
      <c r="C1954" s="479" t="s">
        <v>3565</v>
      </c>
      <c r="D1954" s="479" t="s">
        <v>1211</v>
      </c>
      <c r="E1954" s="641" t="s">
        <v>14444</v>
      </c>
      <c r="F1954" s="641"/>
      <c r="G1954" s="481" t="s">
        <v>134</v>
      </c>
      <c r="H1954" s="482">
        <v>28.936900000000001</v>
      </c>
      <c r="I1954" s="483">
        <v>19.38</v>
      </c>
      <c r="J1954" s="483">
        <v>560.79</v>
      </c>
    </row>
    <row r="1955" spans="1:10" ht="36" customHeight="1">
      <c r="A1955" s="479" t="s">
        <v>14165</v>
      </c>
      <c r="B1955" s="480" t="s">
        <v>14670</v>
      </c>
      <c r="C1955" s="479" t="s">
        <v>3565</v>
      </c>
      <c r="D1955" s="479" t="s">
        <v>13158</v>
      </c>
      <c r="E1955" s="641" t="s">
        <v>14444</v>
      </c>
      <c r="F1955" s="641"/>
      <c r="G1955" s="481" t="s">
        <v>14168</v>
      </c>
      <c r="H1955" s="482">
        <v>1.2</v>
      </c>
      <c r="I1955" s="483">
        <v>429.27</v>
      </c>
      <c r="J1955" s="483">
        <v>515.12</v>
      </c>
    </row>
    <row r="1956" spans="1:10" ht="24" customHeight="1">
      <c r="A1956" s="479" t="s">
        <v>14165</v>
      </c>
      <c r="B1956" s="480" t="s">
        <v>14169</v>
      </c>
      <c r="C1956" s="479" t="s">
        <v>3565</v>
      </c>
      <c r="D1956" s="479" t="s">
        <v>3371</v>
      </c>
      <c r="E1956" s="641" t="s">
        <v>14167</v>
      </c>
      <c r="F1956" s="641"/>
      <c r="G1956" s="481" t="s">
        <v>463</v>
      </c>
      <c r="H1956" s="482">
        <v>22.888400000000001</v>
      </c>
      <c r="I1956" s="483">
        <v>15.16</v>
      </c>
      <c r="J1956" s="483">
        <v>346.98</v>
      </c>
    </row>
    <row r="1957" spans="1:10" ht="24" customHeight="1">
      <c r="A1957" s="479" t="s">
        <v>14165</v>
      </c>
      <c r="B1957" s="480" t="s">
        <v>14605</v>
      </c>
      <c r="C1957" s="479" t="s">
        <v>3565</v>
      </c>
      <c r="D1957" s="479" t="s">
        <v>3305</v>
      </c>
      <c r="E1957" s="641" t="s">
        <v>14167</v>
      </c>
      <c r="F1957" s="641"/>
      <c r="G1957" s="481" t="s">
        <v>463</v>
      </c>
      <c r="H1957" s="482">
        <v>0.73560000000000003</v>
      </c>
      <c r="I1957" s="483">
        <v>15.71</v>
      </c>
      <c r="J1957" s="483">
        <v>11.55</v>
      </c>
    </row>
    <row r="1958" spans="1:10" ht="24" customHeight="1">
      <c r="A1958" s="479" t="s">
        <v>14165</v>
      </c>
      <c r="B1958" s="480" t="s">
        <v>14170</v>
      </c>
      <c r="C1958" s="479" t="s">
        <v>3565</v>
      </c>
      <c r="D1958" s="479" t="s">
        <v>3364</v>
      </c>
      <c r="E1958" s="641" t="s">
        <v>14167</v>
      </c>
      <c r="F1958" s="641"/>
      <c r="G1958" s="481" t="s">
        <v>463</v>
      </c>
      <c r="H1958" s="482">
        <v>22.888400000000001</v>
      </c>
      <c r="I1958" s="483">
        <v>18.86</v>
      </c>
      <c r="J1958" s="483">
        <v>431.67</v>
      </c>
    </row>
    <row r="1959" spans="1:10" ht="24" customHeight="1">
      <c r="A1959" s="479" t="s">
        <v>14165</v>
      </c>
      <c r="B1959" s="480" t="s">
        <v>14656</v>
      </c>
      <c r="C1959" s="479" t="s">
        <v>3565</v>
      </c>
      <c r="D1959" s="479" t="s">
        <v>3324</v>
      </c>
      <c r="E1959" s="641" t="s">
        <v>14167</v>
      </c>
      <c r="F1959" s="641"/>
      <c r="G1959" s="481" t="s">
        <v>463</v>
      </c>
      <c r="H1959" s="482">
        <v>3.6779999999999999</v>
      </c>
      <c r="I1959" s="483">
        <v>19.93</v>
      </c>
      <c r="J1959" s="483">
        <v>73.3</v>
      </c>
    </row>
    <row r="1960" spans="1:10" ht="36" customHeight="1">
      <c r="A1960" s="487" t="s">
        <v>14180</v>
      </c>
      <c r="B1960" s="488" t="s">
        <v>14727</v>
      </c>
      <c r="C1960" s="487" t="s">
        <v>3565</v>
      </c>
      <c r="D1960" s="487" t="s">
        <v>13814</v>
      </c>
      <c r="E1960" s="638" t="s">
        <v>14182</v>
      </c>
      <c r="F1960" s="638"/>
      <c r="G1960" s="489" t="s">
        <v>14164</v>
      </c>
      <c r="H1960" s="490">
        <v>1.3111999999999999</v>
      </c>
      <c r="I1960" s="491">
        <v>56.73</v>
      </c>
      <c r="J1960" s="491">
        <v>74.38</v>
      </c>
    </row>
    <row r="1961" spans="1:10" ht="24" customHeight="1">
      <c r="A1961" s="487" t="s">
        <v>14180</v>
      </c>
      <c r="B1961" s="488" t="s">
        <v>14728</v>
      </c>
      <c r="C1961" s="487" t="s">
        <v>3565</v>
      </c>
      <c r="D1961" s="487" t="s">
        <v>5711</v>
      </c>
      <c r="E1961" s="638" t="s">
        <v>14182</v>
      </c>
      <c r="F1961" s="638"/>
      <c r="G1961" s="489" t="s">
        <v>3202</v>
      </c>
      <c r="H1961" s="490">
        <v>5.67E-2</v>
      </c>
      <c r="I1961" s="491">
        <v>5.24</v>
      </c>
      <c r="J1961" s="491">
        <v>0.28999999999999998</v>
      </c>
    </row>
    <row r="1962" spans="1:10" ht="24" customHeight="1">
      <c r="A1962" s="487" t="s">
        <v>14180</v>
      </c>
      <c r="B1962" s="488" t="s">
        <v>14729</v>
      </c>
      <c r="C1962" s="487" t="s">
        <v>3565</v>
      </c>
      <c r="D1962" s="487" t="s">
        <v>7245</v>
      </c>
      <c r="E1962" s="638" t="s">
        <v>14182</v>
      </c>
      <c r="F1962" s="638"/>
      <c r="G1962" s="489" t="s">
        <v>134</v>
      </c>
      <c r="H1962" s="490">
        <v>0.26190000000000002</v>
      </c>
      <c r="I1962" s="491">
        <v>26.62</v>
      </c>
      <c r="J1962" s="491">
        <v>6.97</v>
      </c>
    </row>
    <row r="1963" spans="1:10" ht="24" customHeight="1">
      <c r="A1963" s="487" t="s">
        <v>14180</v>
      </c>
      <c r="B1963" s="488" t="s">
        <v>14461</v>
      </c>
      <c r="C1963" s="487" t="s">
        <v>3565</v>
      </c>
      <c r="D1963" s="487" t="s">
        <v>8465</v>
      </c>
      <c r="E1963" s="638" t="s">
        <v>14182</v>
      </c>
      <c r="F1963" s="638"/>
      <c r="G1963" s="489" t="s">
        <v>1</v>
      </c>
      <c r="H1963" s="490">
        <v>4.4770000000000003</v>
      </c>
      <c r="I1963" s="491">
        <v>3.16</v>
      </c>
      <c r="J1963" s="491">
        <v>14.14</v>
      </c>
    </row>
    <row r="1964" spans="1:10" ht="25.5">
      <c r="A1964" s="484"/>
      <c r="B1964" s="484"/>
      <c r="C1964" s="484"/>
      <c r="D1964" s="484"/>
      <c r="E1964" s="484" t="s">
        <v>14171</v>
      </c>
      <c r="F1964" s="485">
        <v>429.43181818181819</v>
      </c>
      <c r="G1964" s="484" t="s">
        <v>14172</v>
      </c>
      <c r="H1964" s="485">
        <v>364.16</v>
      </c>
      <c r="I1964" s="484" t="s">
        <v>14173</v>
      </c>
      <c r="J1964" s="485">
        <v>793.59</v>
      </c>
    </row>
    <row r="1965" spans="1:10" ht="15" thickBot="1">
      <c r="A1965" s="484"/>
      <c r="B1965" s="484"/>
      <c r="C1965" s="484"/>
      <c r="D1965" s="484"/>
      <c r="E1965" s="484" t="s">
        <v>14174</v>
      </c>
      <c r="F1965" s="485">
        <v>570.29</v>
      </c>
      <c r="G1965" s="484"/>
      <c r="H1965" s="639" t="s">
        <v>14175</v>
      </c>
      <c r="I1965" s="639"/>
      <c r="J1965" s="485">
        <v>2629.13</v>
      </c>
    </row>
    <row r="1966" spans="1:10" ht="0.95" customHeight="1" thickTop="1">
      <c r="A1966" s="486"/>
      <c r="B1966" s="486"/>
      <c r="C1966" s="486"/>
      <c r="D1966" s="486"/>
      <c r="E1966" s="486"/>
      <c r="F1966" s="486"/>
      <c r="G1966" s="486"/>
      <c r="H1966" s="486"/>
      <c r="I1966" s="486"/>
      <c r="J1966" s="486"/>
    </row>
    <row r="1967" spans="1:10" ht="18" customHeight="1">
      <c r="A1967" s="471"/>
      <c r="B1967" s="472" t="s">
        <v>14153</v>
      </c>
      <c r="C1967" s="471" t="s">
        <v>14154</v>
      </c>
      <c r="D1967" s="471" t="s">
        <v>14155</v>
      </c>
      <c r="E1967" s="640" t="s">
        <v>14156</v>
      </c>
      <c r="F1967" s="640"/>
      <c r="G1967" s="473" t="s">
        <v>14157</v>
      </c>
      <c r="H1967" s="472" t="s">
        <v>14158</v>
      </c>
      <c r="I1967" s="472" t="s">
        <v>14159</v>
      </c>
      <c r="J1967" s="472" t="s">
        <v>14160</v>
      </c>
    </row>
    <row r="1968" spans="1:10" ht="24" customHeight="1">
      <c r="A1968" s="474" t="s">
        <v>14161</v>
      </c>
      <c r="B1968" s="475" t="s">
        <v>14179</v>
      </c>
      <c r="C1968" s="474" t="s">
        <v>3565</v>
      </c>
      <c r="D1968" s="474" t="s">
        <v>3365</v>
      </c>
      <c r="E1968" s="642" t="s">
        <v>14167</v>
      </c>
      <c r="F1968" s="642"/>
      <c r="G1968" s="476" t="s">
        <v>463</v>
      </c>
      <c r="H1968" s="477">
        <v>1</v>
      </c>
      <c r="I1968" s="478">
        <v>19.940000000000001</v>
      </c>
      <c r="J1968" s="478">
        <v>19.940000000000001</v>
      </c>
    </row>
    <row r="1969" spans="1:10" ht="24" customHeight="1">
      <c r="A1969" s="479" t="s">
        <v>14165</v>
      </c>
      <c r="B1969" s="480" t="s">
        <v>14695</v>
      </c>
      <c r="C1969" s="479" t="s">
        <v>3565</v>
      </c>
      <c r="D1969" s="479" t="s">
        <v>3467</v>
      </c>
      <c r="E1969" s="641" t="s">
        <v>14167</v>
      </c>
      <c r="F1969" s="641"/>
      <c r="G1969" s="481" t="s">
        <v>463</v>
      </c>
      <c r="H1969" s="482">
        <v>1</v>
      </c>
      <c r="I1969" s="483">
        <v>0.16</v>
      </c>
      <c r="J1969" s="483">
        <v>0.16</v>
      </c>
    </row>
    <row r="1970" spans="1:10" ht="24" customHeight="1">
      <c r="A1970" s="487" t="s">
        <v>14180</v>
      </c>
      <c r="B1970" s="488" t="s">
        <v>14589</v>
      </c>
      <c r="C1970" s="487" t="s">
        <v>3565</v>
      </c>
      <c r="D1970" s="487" t="s">
        <v>4444</v>
      </c>
      <c r="E1970" s="638" t="s">
        <v>14572</v>
      </c>
      <c r="F1970" s="638"/>
      <c r="G1970" s="489" t="s">
        <v>463</v>
      </c>
      <c r="H1970" s="490">
        <v>1</v>
      </c>
      <c r="I1970" s="491">
        <v>1.52</v>
      </c>
      <c r="J1970" s="491">
        <v>1.52</v>
      </c>
    </row>
    <row r="1971" spans="1:10" ht="24" customHeight="1">
      <c r="A1971" s="487" t="s">
        <v>14180</v>
      </c>
      <c r="B1971" s="488" t="s">
        <v>14730</v>
      </c>
      <c r="C1971" s="487" t="s">
        <v>3565</v>
      </c>
      <c r="D1971" s="487" t="s">
        <v>8716</v>
      </c>
      <c r="E1971" s="638" t="s">
        <v>14570</v>
      </c>
      <c r="F1971" s="638"/>
      <c r="G1971" s="489" t="s">
        <v>463</v>
      </c>
      <c r="H1971" s="490">
        <v>1</v>
      </c>
      <c r="I1971" s="491">
        <v>1.5</v>
      </c>
      <c r="J1971" s="491">
        <v>1.5</v>
      </c>
    </row>
    <row r="1972" spans="1:10" ht="24" customHeight="1">
      <c r="A1972" s="487" t="s">
        <v>14180</v>
      </c>
      <c r="B1972" s="488" t="s">
        <v>14571</v>
      </c>
      <c r="C1972" s="487" t="s">
        <v>3565</v>
      </c>
      <c r="D1972" s="487" t="s">
        <v>5966</v>
      </c>
      <c r="E1972" s="638" t="s">
        <v>14572</v>
      </c>
      <c r="F1972" s="638"/>
      <c r="G1972" s="489" t="s">
        <v>463</v>
      </c>
      <c r="H1972" s="490">
        <v>1</v>
      </c>
      <c r="I1972" s="491">
        <v>0.81</v>
      </c>
      <c r="J1972" s="491">
        <v>0.81</v>
      </c>
    </row>
    <row r="1973" spans="1:10" ht="24" customHeight="1">
      <c r="A1973" s="487" t="s">
        <v>14180</v>
      </c>
      <c r="B1973" s="488" t="s">
        <v>14731</v>
      </c>
      <c r="C1973" s="487" t="s">
        <v>3565</v>
      </c>
      <c r="D1973" s="487" t="s">
        <v>8663</v>
      </c>
      <c r="E1973" s="638" t="s">
        <v>14570</v>
      </c>
      <c r="F1973" s="638"/>
      <c r="G1973" s="489" t="s">
        <v>463</v>
      </c>
      <c r="H1973" s="490">
        <v>1</v>
      </c>
      <c r="I1973" s="491">
        <v>1.48</v>
      </c>
      <c r="J1973" s="491">
        <v>1.48</v>
      </c>
    </row>
    <row r="1974" spans="1:10" ht="24" customHeight="1">
      <c r="A1974" s="487" t="s">
        <v>14180</v>
      </c>
      <c r="B1974" s="488" t="s">
        <v>14696</v>
      </c>
      <c r="C1974" s="487" t="s">
        <v>3565</v>
      </c>
      <c r="D1974" s="487" t="s">
        <v>7115</v>
      </c>
      <c r="E1974" s="638" t="s">
        <v>14568</v>
      </c>
      <c r="F1974" s="638"/>
      <c r="G1974" s="489" t="s">
        <v>463</v>
      </c>
      <c r="H1974" s="490">
        <v>1</v>
      </c>
      <c r="I1974" s="491">
        <v>13.73</v>
      </c>
      <c r="J1974" s="491">
        <v>13.73</v>
      </c>
    </row>
    <row r="1975" spans="1:10" ht="24" customHeight="1">
      <c r="A1975" s="487" t="s">
        <v>14180</v>
      </c>
      <c r="B1975" s="488" t="s">
        <v>14574</v>
      </c>
      <c r="C1975" s="487" t="s">
        <v>3565</v>
      </c>
      <c r="D1975" s="487" t="s">
        <v>7425</v>
      </c>
      <c r="E1975" s="638" t="s">
        <v>14575</v>
      </c>
      <c r="F1975" s="638"/>
      <c r="G1975" s="489" t="s">
        <v>463</v>
      </c>
      <c r="H1975" s="490">
        <v>1</v>
      </c>
      <c r="I1975" s="491">
        <v>0.06</v>
      </c>
      <c r="J1975" s="491">
        <v>0.06</v>
      </c>
    </row>
    <row r="1976" spans="1:10" ht="24" customHeight="1">
      <c r="A1976" s="487" t="s">
        <v>14180</v>
      </c>
      <c r="B1976" s="488" t="s">
        <v>14592</v>
      </c>
      <c r="C1976" s="487" t="s">
        <v>3565</v>
      </c>
      <c r="D1976" s="487" t="s">
        <v>7904</v>
      </c>
      <c r="E1976" s="638" t="s">
        <v>14593</v>
      </c>
      <c r="F1976" s="638"/>
      <c r="G1976" s="489" t="s">
        <v>463</v>
      </c>
      <c r="H1976" s="490">
        <v>1</v>
      </c>
      <c r="I1976" s="491">
        <v>0.68</v>
      </c>
      <c r="J1976" s="491">
        <v>0.68</v>
      </c>
    </row>
    <row r="1977" spans="1:10" ht="25.5">
      <c r="A1977" s="484"/>
      <c r="B1977" s="484"/>
      <c r="C1977" s="484"/>
      <c r="D1977" s="484"/>
      <c r="E1977" s="484" t="s">
        <v>14171</v>
      </c>
      <c r="F1977" s="485">
        <v>7.5162338000000002</v>
      </c>
      <c r="G1977" s="484" t="s">
        <v>14172</v>
      </c>
      <c r="H1977" s="485">
        <v>6.37</v>
      </c>
      <c r="I1977" s="484" t="s">
        <v>14173</v>
      </c>
      <c r="J1977" s="485">
        <v>13.89</v>
      </c>
    </row>
    <row r="1978" spans="1:10" ht="15" thickBot="1">
      <c r="A1978" s="484"/>
      <c r="B1978" s="484"/>
      <c r="C1978" s="484"/>
      <c r="D1978" s="484"/>
      <c r="E1978" s="484" t="s">
        <v>14174</v>
      </c>
      <c r="F1978" s="485">
        <v>5.52</v>
      </c>
      <c r="G1978" s="484"/>
      <c r="H1978" s="639" t="s">
        <v>14175</v>
      </c>
      <c r="I1978" s="639"/>
      <c r="J1978" s="485">
        <v>25.46</v>
      </c>
    </row>
    <row r="1979" spans="1:10" ht="0.95" customHeight="1" thickTop="1">
      <c r="A1979" s="486"/>
      <c r="B1979" s="486"/>
      <c r="C1979" s="486"/>
      <c r="D1979" s="486"/>
      <c r="E1979" s="486"/>
      <c r="F1979" s="486"/>
      <c r="G1979" s="486"/>
      <c r="H1979" s="486"/>
      <c r="I1979" s="486"/>
      <c r="J1979" s="486"/>
    </row>
    <row r="1980" spans="1:10" ht="18" customHeight="1">
      <c r="A1980" s="471"/>
      <c r="B1980" s="472" t="s">
        <v>14153</v>
      </c>
      <c r="C1980" s="471" t="s">
        <v>14154</v>
      </c>
      <c r="D1980" s="471" t="s">
        <v>14155</v>
      </c>
      <c r="E1980" s="640" t="s">
        <v>14156</v>
      </c>
      <c r="F1980" s="640"/>
      <c r="G1980" s="473" t="s">
        <v>14157</v>
      </c>
      <c r="H1980" s="472" t="s">
        <v>14158</v>
      </c>
      <c r="I1980" s="472" t="s">
        <v>14159</v>
      </c>
      <c r="J1980" s="472" t="s">
        <v>14160</v>
      </c>
    </row>
    <row r="1981" spans="1:10" ht="36" customHeight="1">
      <c r="A1981" s="474" t="s">
        <v>14161</v>
      </c>
      <c r="B1981" s="475" t="s">
        <v>14447</v>
      </c>
      <c r="C1981" s="474" t="s">
        <v>3565</v>
      </c>
      <c r="D1981" s="474" t="s">
        <v>405</v>
      </c>
      <c r="E1981" s="642" t="s">
        <v>14446</v>
      </c>
      <c r="F1981" s="642"/>
      <c r="G1981" s="476" t="s">
        <v>324</v>
      </c>
      <c r="H1981" s="477">
        <v>1</v>
      </c>
      <c r="I1981" s="478">
        <v>0.54</v>
      </c>
      <c r="J1981" s="478">
        <v>0.54</v>
      </c>
    </row>
    <row r="1982" spans="1:10" ht="36" customHeight="1">
      <c r="A1982" s="479" t="s">
        <v>14165</v>
      </c>
      <c r="B1982" s="480" t="s">
        <v>14732</v>
      </c>
      <c r="C1982" s="479" t="s">
        <v>3565</v>
      </c>
      <c r="D1982" s="479" t="s">
        <v>770</v>
      </c>
      <c r="E1982" s="641" t="s">
        <v>14446</v>
      </c>
      <c r="F1982" s="641"/>
      <c r="G1982" s="481" t="s">
        <v>463</v>
      </c>
      <c r="H1982" s="482">
        <v>1</v>
      </c>
      <c r="I1982" s="483">
        <v>0.06</v>
      </c>
      <c r="J1982" s="483">
        <v>0.06</v>
      </c>
    </row>
    <row r="1983" spans="1:10" ht="36" customHeight="1">
      <c r="A1983" s="479" t="s">
        <v>14165</v>
      </c>
      <c r="B1983" s="480" t="s">
        <v>14733</v>
      </c>
      <c r="C1983" s="479" t="s">
        <v>3565</v>
      </c>
      <c r="D1983" s="479" t="s">
        <v>769</v>
      </c>
      <c r="E1983" s="641" t="s">
        <v>14446</v>
      </c>
      <c r="F1983" s="641"/>
      <c r="G1983" s="481" t="s">
        <v>463</v>
      </c>
      <c r="H1983" s="482">
        <v>1</v>
      </c>
      <c r="I1983" s="483">
        <v>0.48</v>
      </c>
      <c r="J1983" s="483">
        <v>0.48</v>
      </c>
    </row>
    <row r="1984" spans="1:10" ht="25.5">
      <c r="A1984" s="484"/>
      <c r="B1984" s="484"/>
      <c r="C1984" s="484"/>
      <c r="D1984" s="484"/>
      <c r="E1984" s="484" t="s">
        <v>14171</v>
      </c>
      <c r="F1984" s="485">
        <v>0</v>
      </c>
      <c r="G1984" s="484" t="s">
        <v>14172</v>
      </c>
      <c r="H1984" s="485">
        <v>0</v>
      </c>
      <c r="I1984" s="484" t="s">
        <v>14173</v>
      </c>
      <c r="J1984" s="485">
        <v>0</v>
      </c>
    </row>
    <row r="1985" spans="1:10" ht="15" thickBot="1">
      <c r="A1985" s="484"/>
      <c r="B1985" s="484"/>
      <c r="C1985" s="484"/>
      <c r="D1985" s="484"/>
      <c r="E1985" s="484" t="s">
        <v>14174</v>
      </c>
      <c r="F1985" s="485">
        <v>0.14000000000000001</v>
      </c>
      <c r="G1985" s="484"/>
      <c r="H1985" s="639" t="s">
        <v>14175</v>
      </c>
      <c r="I1985" s="639"/>
      <c r="J1985" s="485">
        <v>0.68</v>
      </c>
    </row>
    <row r="1986" spans="1:10" ht="0.95" customHeight="1" thickTop="1">
      <c r="A1986" s="486"/>
      <c r="B1986" s="486"/>
      <c r="C1986" s="486"/>
      <c r="D1986" s="486"/>
      <c r="E1986" s="486"/>
      <c r="F1986" s="486"/>
      <c r="G1986" s="486"/>
      <c r="H1986" s="486"/>
      <c r="I1986" s="486"/>
      <c r="J1986" s="486"/>
    </row>
    <row r="1987" spans="1:10" ht="18" customHeight="1">
      <c r="A1987" s="471"/>
      <c r="B1987" s="472" t="s">
        <v>14153</v>
      </c>
      <c r="C1987" s="471" t="s">
        <v>14154</v>
      </c>
      <c r="D1987" s="471" t="s">
        <v>14155</v>
      </c>
      <c r="E1987" s="640" t="s">
        <v>14156</v>
      </c>
      <c r="F1987" s="640"/>
      <c r="G1987" s="473" t="s">
        <v>14157</v>
      </c>
      <c r="H1987" s="472" t="s">
        <v>14158</v>
      </c>
      <c r="I1987" s="472" t="s">
        <v>14159</v>
      </c>
      <c r="J1987" s="472" t="s">
        <v>14160</v>
      </c>
    </row>
    <row r="1988" spans="1:10" ht="36" customHeight="1">
      <c r="A1988" s="474" t="s">
        <v>14161</v>
      </c>
      <c r="B1988" s="475" t="s">
        <v>14445</v>
      </c>
      <c r="C1988" s="474" t="s">
        <v>3565</v>
      </c>
      <c r="D1988" s="474" t="s">
        <v>269</v>
      </c>
      <c r="E1988" s="642" t="s">
        <v>14446</v>
      </c>
      <c r="F1988" s="642"/>
      <c r="G1988" s="476" t="s">
        <v>185</v>
      </c>
      <c r="H1988" s="477">
        <v>1</v>
      </c>
      <c r="I1988" s="478">
        <v>10.59</v>
      </c>
      <c r="J1988" s="478">
        <v>10.59</v>
      </c>
    </row>
    <row r="1989" spans="1:10" ht="36" customHeight="1">
      <c r="A1989" s="479" t="s">
        <v>14165</v>
      </c>
      <c r="B1989" s="480" t="s">
        <v>14733</v>
      </c>
      <c r="C1989" s="479" t="s">
        <v>3565</v>
      </c>
      <c r="D1989" s="479" t="s">
        <v>769</v>
      </c>
      <c r="E1989" s="641" t="s">
        <v>14446</v>
      </c>
      <c r="F1989" s="641"/>
      <c r="G1989" s="481" t="s">
        <v>463</v>
      </c>
      <c r="H1989" s="482">
        <v>1</v>
      </c>
      <c r="I1989" s="483">
        <v>0.48</v>
      </c>
      <c r="J1989" s="483">
        <v>0.48</v>
      </c>
    </row>
    <row r="1990" spans="1:10" ht="36" customHeight="1">
      <c r="A1990" s="479" t="s">
        <v>14165</v>
      </c>
      <c r="B1990" s="480" t="s">
        <v>14734</v>
      </c>
      <c r="C1990" s="479" t="s">
        <v>3565</v>
      </c>
      <c r="D1990" s="479" t="s">
        <v>771</v>
      </c>
      <c r="E1990" s="641" t="s">
        <v>14446</v>
      </c>
      <c r="F1990" s="641"/>
      <c r="G1990" s="481" t="s">
        <v>463</v>
      </c>
      <c r="H1990" s="482">
        <v>1</v>
      </c>
      <c r="I1990" s="483">
        <v>0.61</v>
      </c>
      <c r="J1990" s="483">
        <v>0.61</v>
      </c>
    </row>
    <row r="1991" spans="1:10" ht="36" customHeight="1">
      <c r="A1991" s="479" t="s">
        <v>14165</v>
      </c>
      <c r="B1991" s="480" t="s">
        <v>14732</v>
      </c>
      <c r="C1991" s="479" t="s">
        <v>3565</v>
      </c>
      <c r="D1991" s="479" t="s">
        <v>770</v>
      </c>
      <c r="E1991" s="641" t="s">
        <v>14446</v>
      </c>
      <c r="F1991" s="641"/>
      <c r="G1991" s="481" t="s">
        <v>463</v>
      </c>
      <c r="H1991" s="482">
        <v>1</v>
      </c>
      <c r="I1991" s="483">
        <v>0.06</v>
      </c>
      <c r="J1991" s="483">
        <v>0.06</v>
      </c>
    </row>
    <row r="1992" spans="1:10" ht="36" customHeight="1">
      <c r="A1992" s="479" t="s">
        <v>14165</v>
      </c>
      <c r="B1992" s="480" t="s">
        <v>14735</v>
      </c>
      <c r="C1992" s="479" t="s">
        <v>3565</v>
      </c>
      <c r="D1992" s="479" t="s">
        <v>772</v>
      </c>
      <c r="E1992" s="641" t="s">
        <v>14446</v>
      </c>
      <c r="F1992" s="641"/>
      <c r="G1992" s="481" t="s">
        <v>463</v>
      </c>
      <c r="H1992" s="482">
        <v>1</v>
      </c>
      <c r="I1992" s="483">
        <v>9.44</v>
      </c>
      <c r="J1992" s="483">
        <v>9.44</v>
      </c>
    </row>
    <row r="1993" spans="1:10" ht="25.5">
      <c r="A1993" s="484"/>
      <c r="B1993" s="484"/>
      <c r="C1993" s="484"/>
      <c r="D1993" s="484"/>
      <c r="E1993" s="484" t="s">
        <v>14171</v>
      </c>
      <c r="F1993" s="485">
        <v>0</v>
      </c>
      <c r="G1993" s="484" t="s">
        <v>14172</v>
      </c>
      <c r="H1993" s="485">
        <v>0</v>
      </c>
      <c r="I1993" s="484" t="s">
        <v>14173</v>
      </c>
      <c r="J1993" s="485">
        <v>0</v>
      </c>
    </row>
    <row r="1994" spans="1:10" ht="15" thickBot="1">
      <c r="A1994" s="484"/>
      <c r="B1994" s="484"/>
      <c r="C1994" s="484"/>
      <c r="D1994" s="484"/>
      <c r="E1994" s="484" t="s">
        <v>14174</v>
      </c>
      <c r="F1994" s="485">
        <v>2.93</v>
      </c>
      <c r="G1994" s="484"/>
      <c r="H1994" s="639" t="s">
        <v>14175</v>
      </c>
      <c r="I1994" s="639"/>
      <c r="J1994" s="485">
        <v>13.52</v>
      </c>
    </row>
    <row r="1995" spans="1:10" ht="0.95" customHeight="1" thickTop="1">
      <c r="A1995" s="486"/>
      <c r="B1995" s="486"/>
      <c r="C1995" s="486"/>
      <c r="D1995" s="486"/>
      <c r="E1995" s="486"/>
      <c r="F1995" s="486"/>
      <c r="G1995" s="486"/>
      <c r="H1995" s="486"/>
      <c r="I1995" s="486"/>
      <c r="J1995" s="486"/>
    </row>
    <row r="1996" spans="1:10" ht="18" customHeight="1">
      <c r="A1996" s="471"/>
      <c r="B1996" s="472" t="s">
        <v>14153</v>
      </c>
      <c r="C1996" s="471" t="s">
        <v>14154</v>
      </c>
      <c r="D1996" s="471" t="s">
        <v>14155</v>
      </c>
      <c r="E1996" s="640" t="s">
        <v>14156</v>
      </c>
      <c r="F1996" s="640"/>
      <c r="G1996" s="473" t="s">
        <v>14157</v>
      </c>
      <c r="H1996" s="472" t="s">
        <v>14158</v>
      </c>
      <c r="I1996" s="472" t="s">
        <v>14159</v>
      </c>
      <c r="J1996" s="472" t="s">
        <v>14160</v>
      </c>
    </row>
    <row r="1997" spans="1:10" ht="36" customHeight="1">
      <c r="A1997" s="474" t="s">
        <v>14161</v>
      </c>
      <c r="B1997" s="475" t="s">
        <v>14733</v>
      </c>
      <c r="C1997" s="474" t="s">
        <v>3565</v>
      </c>
      <c r="D1997" s="474" t="s">
        <v>769</v>
      </c>
      <c r="E1997" s="642" t="s">
        <v>14446</v>
      </c>
      <c r="F1997" s="642"/>
      <c r="G1997" s="476" t="s">
        <v>463</v>
      </c>
      <c r="H1997" s="477">
        <v>1</v>
      </c>
      <c r="I1997" s="478">
        <v>0.48</v>
      </c>
      <c r="J1997" s="478">
        <v>0.48</v>
      </c>
    </row>
    <row r="1998" spans="1:10" ht="72" customHeight="1">
      <c r="A1998" s="487" t="s">
        <v>14180</v>
      </c>
      <c r="B1998" s="488" t="s">
        <v>14736</v>
      </c>
      <c r="C1998" s="487" t="s">
        <v>3565</v>
      </c>
      <c r="D1998" s="487" t="s">
        <v>8743</v>
      </c>
      <c r="E1998" s="638" t="s">
        <v>14570</v>
      </c>
      <c r="F1998" s="638"/>
      <c r="G1998" s="489" t="s">
        <v>53</v>
      </c>
      <c r="H1998" s="490">
        <v>5.3300000000000001E-5</v>
      </c>
      <c r="I1998" s="491">
        <v>9150.4699999999993</v>
      </c>
      <c r="J1998" s="491">
        <v>0.48</v>
      </c>
    </row>
    <row r="1999" spans="1:10" ht="25.5">
      <c r="A1999" s="484"/>
      <c r="B1999" s="484"/>
      <c r="C1999" s="484"/>
      <c r="D1999" s="484"/>
      <c r="E1999" s="484" t="s">
        <v>14171</v>
      </c>
      <c r="F1999" s="485">
        <v>0</v>
      </c>
      <c r="G1999" s="484" t="s">
        <v>14172</v>
      </c>
      <c r="H1999" s="485">
        <v>0</v>
      </c>
      <c r="I1999" s="484" t="s">
        <v>14173</v>
      </c>
      <c r="J1999" s="485">
        <v>0</v>
      </c>
    </row>
    <row r="2000" spans="1:10" ht="15" thickBot="1">
      <c r="A2000" s="484"/>
      <c r="B2000" s="484"/>
      <c r="C2000" s="484"/>
      <c r="D2000" s="484"/>
      <c r="E2000" s="484" t="s">
        <v>14174</v>
      </c>
      <c r="F2000" s="485">
        <v>0.13</v>
      </c>
      <c r="G2000" s="484"/>
      <c r="H2000" s="639" t="s">
        <v>14175</v>
      </c>
      <c r="I2000" s="639"/>
      <c r="J2000" s="485">
        <v>0.61</v>
      </c>
    </row>
    <row r="2001" spans="1:10" ht="0.95" customHeight="1" thickTop="1">
      <c r="A2001" s="486"/>
      <c r="B2001" s="486"/>
      <c r="C2001" s="486"/>
      <c r="D2001" s="486"/>
      <c r="E2001" s="486"/>
      <c r="F2001" s="486"/>
      <c r="G2001" s="486"/>
      <c r="H2001" s="486"/>
      <c r="I2001" s="486"/>
      <c r="J2001" s="486"/>
    </row>
    <row r="2002" spans="1:10" ht="18" customHeight="1">
      <c r="A2002" s="471"/>
      <c r="B2002" s="472" t="s">
        <v>14153</v>
      </c>
      <c r="C2002" s="471" t="s">
        <v>14154</v>
      </c>
      <c r="D2002" s="471" t="s">
        <v>14155</v>
      </c>
      <c r="E2002" s="640" t="s">
        <v>14156</v>
      </c>
      <c r="F2002" s="640"/>
      <c r="G2002" s="473" t="s">
        <v>14157</v>
      </c>
      <c r="H2002" s="472" t="s">
        <v>14158</v>
      </c>
      <c r="I2002" s="472" t="s">
        <v>14159</v>
      </c>
      <c r="J2002" s="472" t="s">
        <v>14160</v>
      </c>
    </row>
    <row r="2003" spans="1:10" ht="36" customHeight="1">
      <c r="A2003" s="474" t="s">
        <v>14161</v>
      </c>
      <c r="B2003" s="475" t="s">
        <v>14732</v>
      </c>
      <c r="C2003" s="474" t="s">
        <v>3565</v>
      </c>
      <c r="D2003" s="474" t="s">
        <v>770</v>
      </c>
      <c r="E2003" s="642" t="s">
        <v>14446</v>
      </c>
      <c r="F2003" s="642"/>
      <c r="G2003" s="476" t="s">
        <v>463</v>
      </c>
      <c r="H2003" s="477">
        <v>1</v>
      </c>
      <c r="I2003" s="478">
        <v>0.06</v>
      </c>
      <c r="J2003" s="478">
        <v>0.06</v>
      </c>
    </row>
    <row r="2004" spans="1:10" ht="72" customHeight="1">
      <c r="A2004" s="487" t="s">
        <v>14180</v>
      </c>
      <c r="B2004" s="488" t="s">
        <v>14736</v>
      </c>
      <c r="C2004" s="487" t="s">
        <v>3565</v>
      </c>
      <c r="D2004" s="487" t="s">
        <v>8743</v>
      </c>
      <c r="E2004" s="638" t="s">
        <v>14570</v>
      </c>
      <c r="F2004" s="638"/>
      <c r="G2004" s="489" t="s">
        <v>53</v>
      </c>
      <c r="H2004" s="490">
        <v>7.4000000000000003E-6</v>
      </c>
      <c r="I2004" s="491">
        <v>9150.4699999999993</v>
      </c>
      <c r="J2004" s="491">
        <v>0.06</v>
      </c>
    </row>
    <row r="2005" spans="1:10" ht="25.5">
      <c r="A2005" s="484"/>
      <c r="B2005" s="484"/>
      <c r="C2005" s="484"/>
      <c r="D2005" s="484"/>
      <c r="E2005" s="484" t="s">
        <v>14171</v>
      </c>
      <c r="F2005" s="485">
        <v>0</v>
      </c>
      <c r="G2005" s="484" t="s">
        <v>14172</v>
      </c>
      <c r="H2005" s="485">
        <v>0</v>
      </c>
      <c r="I2005" s="484" t="s">
        <v>14173</v>
      </c>
      <c r="J2005" s="485">
        <v>0</v>
      </c>
    </row>
    <row r="2006" spans="1:10" ht="15" thickBot="1">
      <c r="A2006" s="484"/>
      <c r="B2006" s="484"/>
      <c r="C2006" s="484"/>
      <c r="D2006" s="484"/>
      <c r="E2006" s="484" t="s">
        <v>14174</v>
      </c>
      <c r="F2006" s="485">
        <v>0.01</v>
      </c>
      <c r="G2006" s="484"/>
      <c r="H2006" s="639" t="s">
        <v>14175</v>
      </c>
      <c r="I2006" s="639"/>
      <c r="J2006" s="485">
        <v>7.0000000000000007E-2</v>
      </c>
    </row>
    <row r="2007" spans="1:10" ht="0.95" customHeight="1" thickTop="1">
      <c r="A2007" s="486"/>
      <c r="B2007" s="486"/>
      <c r="C2007" s="486"/>
      <c r="D2007" s="486"/>
      <c r="E2007" s="486"/>
      <c r="F2007" s="486"/>
      <c r="G2007" s="486"/>
      <c r="H2007" s="486"/>
      <c r="I2007" s="486"/>
      <c r="J2007" s="486"/>
    </row>
    <row r="2008" spans="1:10" ht="18" customHeight="1">
      <c r="A2008" s="471"/>
      <c r="B2008" s="472" t="s">
        <v>14153</v>
      </c>
      <c r="C2008" s="471" t="s">
        <v>14154</v>
      </c>
      <c r="D2008" s="471" t="s">
        <v>14155</v>
      </c>
      <c r="E2008" s="640" t="s">
        <v>14156</v>
      </c>
      <c r="F2008" s="640"/>
      <c r="G2008" s="473" t="s">
        <v>14157</v>
      </c>
      <c r="H2008" s="472" t="s">
        <v>14158</v>
      </c>
      <c r="I2008" s="472" t="s">
        <v>14159</v>
      </c>
      <c r="J2008" s="472" t="s">
        <v>14160</v>
      </c>
    </row>
    <row r="2009" spans="1:10" ht="36" customHeight="1">
      <c r="A2009" s="474" t="s">
        <v>14161</v>
      </c>
      <c r="B2009" s="475" t="s">
        <v>14734</v>
      </c>
      <c r="C2009" s="474" t="s">
        <v>3565</v>
      </c>
      <c r="D2009" s="474" t="s">
        <v>771</v>
      </c>
      <c r="E2009" s="642" t="s">
        <v>14446</v>
      </c>
      <c r="F2009" s="642"/>
      <c r="G2009" s="476" t="s">
        <v>463</v>
      </c>
      <c r="H2009" s="477">
        <v>1</v>
      </c>
      <c r="I2009" s="478">
        <v>0.61</v>
      </c>
      <c r="J2009" s="478">
        <v>0.61</v>
      </c>
    </row>
    <row r="2010" spans="1:10" ht="72" customHeight="1">
      <c r="A2010" s="487" t="s">
        <v>14180</v>
      </c>
      <c r="B2010" s="488" t="s">
        <v>14736</v>
      </c>
      <c r="C2010" s="487" t="s">
        <v>3565</v>
      </c>
      <c r="D2010" s="487" t="s">
        <v>8743</v>
      </c>
      <c r="E2010" s="638" t="s">
        <v>14570</v>
      </c>
      <c r="F2010" s="638"/>
      <c r="G2010" s="489" t="s">
        <v>53</v>
      </c>
      <c r="H2010" s="490">
        <v>6.6699999999999995E-5</v>
      </c>
      <c r="I2010" s="491">
        <v>9150.4699999999993</v>
      </c>
      <c r="J2010" s="491">
        <v>0.61</v>
      </c>
    </row>
    <row r="2011" spans="1:10" ht="25.5">
      <c r="A2011" s="484"/>
      <c r="B2011" s="484"/>
      <c r="C2011" s="484"/>
      <c r="D2011" s="484"/>
      <c r="E2011" s="484" t="s">
        <v>14171</v>
      </c>
      <c r="F2011" s="485">
        <v>0</v>
      </c>
      <c r="G2011" s="484" t="s">
        <v>14172</v>
      </c>
      <c r="H2011" s="485">
        <v>0</v>
      </c>
      <c r="I2011" s="484" t="s">
        <v>14173</v>
      </c>
      <c r="J2011" s="485">
        <v>0</v>
      </c>
    </row>
    <row r="2012" spans="1:10" ht="15" thickBot="1">
      <c r="A2012" s="484"/>
      <c r="B2012" s="484"/>
      <c r="C2012" s="484"/>
      <c r="D2012" s="484"/>
      <c r="E2012" s="484" t="s">
        <v>14174</v>
      </c>
      <c r="F2012" s="485">
        <v>0.16</v>
      </c>
      <c r="G2012" s="484"/>
      <c r="H2012" s="639" t="s">
        <v>14175</v>
      </c>
      <c r="I2012" s="639"/>
      <c r="J2012" s="485">
        <v>0.77</v>
      </c>
    </row>
    <row r="2013" spans="1:10" ht="0.95" customHeight="1" thickTop="1">
      <c r="A2013" s="486"/>
      <c r="B2013" s="486"/>
      <c r="C2013" s="486"/>
      <c r="D2013" s="486"/>
      <c r="E2013" s="486"/>
      <c r="F2013" s="486"/>
      <c r="G2013" s="486"/>
      <c r="H2013" s="486"/>
      <c r="I2013" s="486"/>
      <c r="J2013" s="486"/>
    </row>
    <row r="2014" spans="1:10" ht="18" customHeight="1">
      <c r="A2014" s="471"/>
      <c r="B2014" s="472" t="s">
        <v>14153</v>
      </c>
      <c r="C2014" s="471" t="s">
        <v>14154</v>
      </c>
      <c r="D2014" s="471" t="s">
        <v>14155</v>
      </c>
      <c r="E2014" s="640" t="s">
        <v>14156</v>
      </c>
      <c r="F2014" s="640"/>
      <c r="G2014" s="473" t="s">
        <v>14157</v>
      </c>
      <c r="H2014" s="472" t="s">
        <v>14158</v>
      </c>
      <c r="I2014" s="472" t="s">
        <v>14159</v>
      </c>
      <c r="J2014" s="472" t="s">
        <v>14160</v>
      </c>
    </row>
    <row r="2015" spans="1:10" ht="36" customHeight="1">
      <c r="A2015" s="474" t="s">
        <v>14161</v>
      </c>
      <c r="B2015" s="475" t="s">
        <v>14735</v>
      </c>
      <c r="C2015" s="474" t="s">
        <v>3565</v>
      </c>
      <c r="D2015" s="474" t="s">
        <v>772</v>
      </c>
      <c r="E2015" s="642" t="s">
        <v>14446</v>
      </c>
      <c r="F2015" s="642"/>
      <c r="G2015" s="476" t="s">
        <v>463</v>
      </c>
      <c r="H2015" s="477">
        <v>1</v>
      </c>
      <c r="I2015" s="478">
        <v>9.44</v>
      </c>
      <c r="J2015" s="478">
        <v>9.44</v>
      </c>
    </row>
    <row r="2016" spans="1:10" ht="24" customHeight="1">
      <c r="A2016" s="487" t="s">
        <v>14180</v>
      </c>
      <c r="B2016" s="488" t="s">
        <v>14667</v>
      </c>
      <c r="C2016" s="487" t="s">
        <v>3565</v>
      </c>
      <c r="D2016" s="487" t="s">
        <v>6104</v>
      </c>
      <c r="E2016" s="638" t="s">
        <v>14182</v>
      </c>
      <c r="F2016" s="638"/>
      <c r="G2016" s="489" t="s">
        <v>3202</v>
      </c>
      <c r="H2016" s="490">
        <v>1.44</v>
      </c>
      <c r="I2016" s="491">
        <v>6.56</v>
      </c>
      <c r="J2016" s="491">
        <v>9.44</v>
      </c>
    </row>
    <row r="2017" spans="1:10" ht="25.5">
      <c r="A2017" s="484"/>
      <c r="B2017" s="484"/>
      <c r="C2017" s="484"/>
      <c r="D2017" s="484"/>
      <c r="E2017" s="484" t="s">
        <v>14171</v>
      </c>
      <c r="F2017" s="485">
        <v>0</v>
      </c>
      <c r="G2017" s="484" t="s">
        <v>14172</v>
      </c>
      <c r="H2017" s="485">
        <v>0</v>
      </c>
      <c r="I2017" s="484" t="s">
        <v>14173</v>
      </c>
      <c r="J2017" s="485">
        <v>0</v>
      </c>
    </row>
    <row r="2018" spans="1:10" ht="15" thickBot="1">
      <c r="A2018" s="484"/>
      <c r="B2018" s="484"/>
      <c r="C2018" s="484"/>
      <c r="D2018" s="484"/>
      <c r="E2018" s="484" t="s">
        <v>14174</v>
      </c>
      <c r="F2018" s="485">
        <v>2.61</v>
      </c>
      <c r="G2018" s="484"/>
      <c r="H2018" s="639" t="s">
        <v>14175</v>
      </c>
      <c r="I2018" s="639"/>
      <c r="J2018" s="485">
        <v>12.05</v>
      </c>
    </row>
    <row r="2019" spans="1:10" ht="0.95" customHeight="1" thickTop="1">
      <c r="A2019" s="486"/>
      <c r="B2019" s="486"/>
      <c r="C2019" s="486"/>
      <c r="D2019" s="486"/>
      <c r="E2019" s="486"/>
      <c r="F2019" s="486"/>
      <c r="G2019" s="486"/>
      <c r="H2019" s="486"/>
      <c r="I2019" s="486"/>
      <c r="J2019" s="486"/>
    </row>
    <row r="2020" spans="1:10" ht="18" customHeight="1">
      <c r="A2020" s="471"/>
      <c r="B2020" s="472" t="s">
        <v>14153</v>
      </c>
      <c r="C2020" s="471" t="s">
        <v>14154</v>
      </c>
      <c r="D2020" s="471" t="s">
        <v>14155</v>
      </c>
      <c r="E2020" s="640" t="s">
        <v>14156</v>
      </c>
      <c r="F2020" s="640"/>
      <c r="G2020" s="473" t="s">
        <v>14157</v>
      </c>
      <c r="H2020" s="472" t="s">
        <v>14158</v>
      </c>
      <c r="I2020" s="472" t="s">
        <v>14159</v>
      </c>
      <c r="J2020" s="472" t="s">
        <v>14160</v>
      </c>
    </row>
    <row r="2021" spans="1:10" ht="36" customHeight="1">
      <c r="A2021" s="474" t="s">
        <v>14161</v>
      </c>
      <c r="B2021" s="475" t="s">
        <v>14526</v>
      </c>
      <c r="C2021" s="474" t="s">
        <v>3565</v>
      </c>
      <c r="D2021" s="474" t="s">
        <v>9704</v>
      </c>
      <c r="E2021" s="642" t="s">
        <v>14451</v>
      </c>
      <c r="F2021" s="642"/>
      <c r="G2021" s="476" t="s">
        <v>14168</v>
      </c>
      <c r="H2021" s="477">
        <v>1</v>
      </c>
      <c r="I2021" s="478">
        <v>213.55</v>
      </c>
      <c r="J2021" s="478">
        <v>213.55</v>
      </c>
    </row>
    <row r="2022" spans="1:10" ht="36" customHeight="1">
      <c r="A2022" s="479" t="s">
        <v>14165</v>
      </c>
      <c r="B2022" s="480" t="s">
        <v>14453</v>
      </c>
      <c r="C2022" s="479" t="s">
        <v>3565</v>
      </c>
      <c r="D2022" s="479" t="s">
        <v>272</v>
      </c>
      <c r="E2022" s="641" t="s">
        <v>14446</v>
      </c>
      <c r="F2022" s="641"/>
      <c r="G2022" s="481" t="s">
        <v>185</v>
      </c>
      <c r="H2022" s="482">
        <v>7.1800000000000003E-2</v>
      </c>
      <c r="I2022" s="483">
        <v>22.83</v>
      </c>
      <c r="J2022" s="483">
        <v>1.63</v>
      </c>
    </row>
    <row r="2023" spans="1:10" ht="36" customHeight="1">
      <c r="A2023" s="479" t="s">
        <v>14165</v>
      </c>
      <c r="B2023" s="480" t="s">
        <v>14455</v>
      </c>
      <c r="C2023" s="479" t="s">
        <v>3565</v>
      </c>
      <c r="D2023" s="479" t="s">
        <v>410</v>
      </c>
      <c r="E2023" s="641" t="s">
        <v>14446</v>
      </c>
      <c r="F2023" s="641"/>
      <c r="G2023" s="481" t="s">
        <v>324</v>
      </c>
      <c r="H2023" s="482">
        <v>6.6600000000000006E-2</v>
      </c>
      <c r="I2023" s="483">
        <v>15.18</v>
      </c>
      <c r="J2023" s="483">
        <v>1.01</v>
      </c>
    </row>
    <row r="2024" spans="1:10" ht="24" customHeight="1">
      <c r="A2024" s="479" t="s">
        <v>14165</v>
      </c>
      <c r="B2024" s="480" t="s">
        <v>14169</v>
      </c>
      <c r="C2024" s="479" t="s">
        <v>3565</v>
      </c>
      <c r="D2024" s="479" t="s">
        <v>3371</v>
      </c>
      <c r="E2024" s="641" t="s">
        <v>14167</v>
      </c>
      <c r="F2024" s="641"/>
      <c r="G2024" s="481" t="s">
        <v>463</v>
      </c>
      <c r="H2024" s="482">
        <v>3.7406999999999999</v>
      </c>
      <c r="I2024" s="483">
        <v>15.16</v>
      </c>
      <c r="J2024" s="483">
        <v>56.7</v>
      </c>
    </row>
    <row r="2025" spans="1:10" ht="24" customHeight="1">
      <c r="A2025" s="479" t="s">
        <v>14165</v>
      </c>
      <c r="B2025" s="480" t="s">
        <v>14170</v>
      </c>
      <c r="C2025" s="479" t="s">
        <v>3565</v>
      </c>
      <c r="D2025" s="479" t="s">
        <v>3364</v>
      </c>
      <c r="E2025" s="641" t="s">
        <v>14167</v>
      </c>
      <c r="F2025" s="641"/>
      <c r="G2025" s="481" t="s">
        <v>463</v>
      </c>
      <c r="H2025" s="482">
        <v>2.4937999999999998</v>
      </c>
      <c r="I2025" s="483">
        <v>18.86</v>
      </c>
      <c r="J2025" s="483">
        <v>47.03</v>
      </c>
    </row>
    <row r="2026" spans="1:10" ht="24" customHeight="1">
      <c r="A2026" s="487" t="s">
        <v>14180</v>
      </c>
      <c r="B2026" s="488" t="s">
        <v>14737</v>
      </c>
      <c r="C2026" s="487" t="s">
        <v>3565</v>
      </c>
      <c r="D2026" s="487" t="s">
        <v>7046</v>
      </c>
      <c r="E2026" s="638" t="s">
        <v>14182</v>
      </c>
      <c r="F2026" s="638"/>
      <c r="G2026" s="489" t="s">
        <v>14168</v>
      </c>
      <c r="H2026" s="490">
        <v>1.1000000000000001</v>
      </c>
      <c r="I2026" s="491">
        <v>97.44</v>
      </c>
      <c r="J2026" s="491">
        <v>107.18</v>
      </c>
    </row>
    <row r="2027" spans="1:10" ht="25.5">
      <c r="A2027" s="484"/>
      <c r="B2027" s="484"/>
      <c r="C2027" s="484"/>
      <c r="D2027" s="484"/>
      <c r="E2027" s="484" t="s">
        <v>14171</v>
      </c>
      <c r="F2027" s="485">
        <v>40.62770562770563</v>
      </c>
      <c r="G2027" s="484" t="s">
        <v>14172</v>
      </c>
      <c r="H2027" s="485">
        <v>34.450000000000003</v>
      </c>
      <c r="I2027" s="484" t="s">
        <v>14173</v>
      </c>
      <c r="J2027" s="485">
        <v>75.08</v>
      </c>
    </row>
    <row r="2028" spans="1:10" ht="15" thickBot="1">
      <c r="A2028" s="484"/>
      <c r="B2028" s="484"/>
      <c r="C2028" s="484"/>
      <c r="D2028" s="484"/>
      <c r="E2028" s="484" t="s">
        <v>14174</v>
      </c>
      <c r="F2028" s="485">
        <v>59.15</v>
      </c>
      <c r="G2028" s="484"/>
      <c r="H2028" s="639" t="s">
        <v>14175</v>
      </c>
      <c r="I2028" s="639"/>
      <c r="J2028" s="485">
        <v>272.7</v>
      </c>
    </row>
    <row r="2029" spans="1:10" ht="0.95" customHeight="1" thickTop="1">
      <c r="A2029" s="486"/>
      <c r="B2029" s="486"/>
      <c r="C2029" s="486"/>
      <c r="D2029" s="486"/>
      <c r="E2029" s="486"/>
      <c r="F2029" s="486"/>
      <c r="G2029" s="486"/>
      <c r="H2029" s="486"/>
      <c r="I2029" s="486"/>
      <c r="J2029" s="486"/>
    </row>
    <row r="2030" spans="1:10" ht="18" customHeight="1">
      <c r="A2030" s="471"/>
      <c r="B2030" s="472" t="s">
        <v>14153</v>
      </c>
      <c r="C2030" s="471" t="s">
        <v>14154</v>
      </c>
      <c r="D2030" s="471" t="s">
        <v>14155</v>
      </c>
      <c r="E2030" s="640" t="s">
        <v>14156</v>
      </c>
      <c r="F2030" s="640"/>
      <c r="G2030" s="473" t="s">
        <v>14157</v>
      </c>
      <c r="H2030" s="472" t="s">
        <v>14158</v>
      </c>
      <c r="I2030" s="472" t="s">
        <v>14159</v>
      </c>
      <c r="J2030" s="472" t="s">
        <v>14160</v>
      </c>
    </row>
    <row r="2031" spans="1:10" ht="36" customHeight="1">
      <c r="A2031" s="474" t="s">
        <v>14161</v>
      </c>
      <c r="B2031" s="475" t="s">
        <v>14519</v>
      </c>
      <c r="C2031" s="474" t="s">
        <v>3565</v>
      </c>
      <c r="D2031" s="474" t="s">
        <v>9700</v>
      </c>
      <c r="E2031" s="642" t="s">
        <v>14451</v>
      </c>
      <c r="F2031" s="642"/>
      <c r="G2031" s="476" t="s">
        <v>14168</v>
      </c>
      <c r="H2031" s="477">
        <v>1</v>
      </c>
      <c r="I2031" s="478">
        <v>188.53</v>
      </c>
      <c r="J2031" s="478">
        <v>188.53</v>
      </c>
    </row>
    <row r="2032" spans="1:10" ht="60" customHeight="1">
      <c r="A2032" s="479" t="s">
        <v>14165</v>
      </c>
      <c r="B2032" s="480" t="s">
        <v>14516</v>
      </c>
      <c r="C2032" s="479" t="s">
        <v>3565</v>
      </c>
      <c r="D2032" s="479" t="s">
        <v>186</v>
      </c>
      <c r="E2032" s="641" t="s">
        <v>14446</v>
      </c>
      <c r="F2032" s="641"/>
      <c r="G2032" s="481" t="s">
        <v>185</v>
      </c>
      <c r="H2032" s="482">
        <v>0.128</v>
      </c>
      <c r="I2032" s="483">
        <v>115.03</v>
      </c>
      <c r="J2032" s="483">
        <v>14.72</v>
      </c>
    </row>
    <row r="2033" spans="1:10" ht="36" customHeight="1">
      <c r="A2033" s="479" t="s">
        <v>14165</v>
      </c>
      <c r="B2033" s="480" t="s">
        <v>14453</v>
      </c>
      <c r="C2033" s="479" t="s">
        <v>3565</v>
      </c>
      <c r="D2033" s="479" t="s">
        <v>272</v>
      </c>
      <c r="E2033" s="641" t="s">
        <v>14446</v>
      </c>
      <c r="F2033" s="641"/>
      <c r="G2033" s="481" t="s">
        <v>185</v>
      </c>
      <c r="H2033" s="482">
        <v>7.1800000000000003E-2</v>
      </c>
      <c r="I2033" s="483">
        <v>22.83</v>
      </c>
      <c r="J2033" s="483">
        <v>1.63</v>
      </c>
    </row>
    <row r="2034" spans="1:10" ht="60" customHeight="1">
      <c r="A2034" s="479" t="s">
        <v>14165</v>
      </c>
      <c r="B2034" s="480" t="s">
        <v>14517</v>
      </c>
      <c r="C2034" s="479" t="s">
        <v>3565</v>
      </c>
      <c r="D2034" s="479" t="s">
        <v>325</v>
      </c>
      <c r="E2034" s="641" t="s">
        <v>14446</v>
      </c>
      <c r="F2034" s="641"/>
      <c r="G2034" s="481" t="s">
        <v>324</v>
      </c>
      <c r="H2034" s="482">
        <v>0.63980000000000004</v>
      </c>
      <c r="I2034" s="483">
        <v>40.15</v>
      </c>
      <c r="J2034" s="483">
        <v>25.68</v>
      </c>
    </row>
    <row r="2035" spans="1:10" ht="36" customHeight="1">
      <c r="A2035" s="479" t="s">
        <v>14165</v>
      </c>
      <c r="B2035" s="480" t="s">
        <v>14455</v>
      </c>
      <c r="C2035" s="479" t="s">
        <v>3565</v>
      </c>
      <c r="D2035" s="479" t="s">
        <v>410</v>
      </c>
      <c r="E2035" s="641" t="s">
        <v>14446</v>
      </c>
      <c r="F2035" s="641"/>
      <c r="G2035" s="481" t="s">
        <v>324</v>
      </c>
      <c r="H2035" s="482">
        <v>6.6600000000000006E-2</v>
      </c>
      <c r="I2035" s="483">
        <v>15.18</v>
      </c>
      <c r="J2035" s="483">
        <v>1.01</v>
      </c>
    </row>
    <row r="2036" spans="1:10" ht="24" customHeight="1">
      <c r="A2036" s="479" t="s">
        <v>14165</v>
      </c>
      <c r="B2036" s="480" t="s">
        <v>14169</v>
      </c>
      <c r="C2036" s="479" t="s">
        <v>3565</v>
      </c>
      <c r="D2036" s="479" t="s">
        <v>3371</v>
      </c>
      <c r="E2036" s="641" t="s">
        <v>14167</v>
      </c>
      <c r="F2036" s="641"/>
      <c r="G2036" s="481" t="s">
        <v>463</v>
      </c>
      <c r="H2036" s="482">
        <v>1.3818999999999999</v>
      </c>
      <c r="I2036" s="483">
        <v>15.16</v>
      </c>
      <c r="J2036" s="483">
        <v>20.94</v>
      </c>
    </row>
    <row r="2037" spans="1:10" ht="24" customHeight="1">
      <c r="A2037" s="479" t="s">
        <v>14165</v>
      </c>
      <c r="B2037" s="480" t="s">
        <v>14170</v>
      </c>
      <c r="C2037" s="479" t="s">
        <v>3565</v>
      </c>
      <c r="D2037" s="479" t="s">
        <v>3364</v>
      </c>
      <c r="E2037" s="641" t="s">
        <v>14167</v>
      </c>
      <c r="F2037" s="641"/>
      <c r="G2037" s="481" t="s">
        <v>463</v>
      </c>
      <c r="H2037" s="482">
        <v>0.92130000000000001</v>
      </c>
      <c r="I2037" s="483">
        <v>18.86</v>
      </c>
      <c r="J2037" s="483">
        <v>17.37</v>
      </c>
    </row>
    <row r="2038" spans="1:10" ht="24" customHeight="1">
      <c r="A2038" s="487" t="s">
        <v>14180</v>
      </c>
      <c r="B2038" s="488" t="s">
        <v>14737</v>
      </c>
      <c r="C2038" s="487" t="s">
        <v>3565</v>
      </c>
      <c r="D2038" s="487" t="s">
        <v>7046</v>
      </c>
      <c r="E2038" s="638" t="s">
        <v>14182</v>
      </c>
      <c r="F2038" s="638"/>
      <c r="G2038" s="489" t="s">
        <v>14168</v>
      </c>
      <c r="H2038" s="490">
        <v>1.1000000000000001</v>
      </c>
      <c r="I2038" s="491">
        <v>97.44</v>
      </c>
      <c r="J2038" s="491">
        <v>107.18</v>
      </c>
    </row>
    <row r="2039" spans="1:10" ht="25.5">
      <c r="A2039" s="484"/>
      <c r="B2039" s="484"/>
      <c r="C2039" s="484"/>
      <c r="D2039" s="484"/>
      <c r="E2039" s="484" t="s">
        <v>14171</v>
      </c>
      <c r="F2039" s="485">
        <v>21.255411255411254</v>
      </c>
      <c r="G2039" s="484" t="s">
        <v>14172</v>
      </c>
      <c r="H2039" s="485">
        <v>18.02</v>
      </c>
      <c r="I2039" s="484" t="s">
        <v>14173</v>
      </c>
      <c r="J2039" s="485">
        <v>39.28</v>
      </c>
    </row>
    <row r="2040" spans="1:10" ht="15" thickBot="1">
      <c r="A2040" s="484"/>
      <c r="B2040" s="484"/>
      <c r="C2040" s="484"/>
      <c r="D2040" s="484"/>
      <c r="E2040" s="484" t="s">
        <v>14174</v>
      </c>
      <c r="F2040" s="485">
        <v>52.22</v>
      </c>
      <c r="G2040" s="484"/>
      <c r="H2040" s="639" t="s">
        <v>14175</v>
      </c>
      <c r="I2040" s="639"/>
      <c r="J2040" s="485">
        <v>240.75</v>
      </c>
    </row>
    <row r="2041" spans="1:10" ht="0.95" customHeight="1" thickTop="1">
      <c r="A2041" s="486"/>
      <c r="B2041" s="486"/>
      <c r="C2041" s="486"/>
      <c r="D2041" s="486"/>
      <c r="E2041" s="486"/>
      <c r="F2041" s="486"/>
      <c r="G2041" s="486"/>
      <c r="H2041" s="486"/>
      <c r="I2041" s="486"/>
      <c r="J2041" s="486"/>
    </row>
    <row r="2042" spans="1:10" ht="18" customHeight="1">
      <c r="A2042" s="471"/>
      <c r="B2042" s="472" t="s">
        <v>14153</v>
      </c>
      <c r="C2042" s="471" t="s">
        <v>14154</v>
      </c>
      <c r="D2042" s="471" t="s">
        <v>14155</v>
      </c>
      <c r="E2042" s="640" t="s">
        <v>14156</v>
      </c>
      <c r="F2042" s="640"/>
      <c r="G2042" s="473" t="s">
        <v>14157</v>
      </c>
      <c r="H2042" s="472" t="s">
        <v>14158</v>
      </c>
      <c r="I2042" s="472" t="s">
        <v>14159</v>
      </c>
      <c r="J2042" s="472" t="s">
        <v>14160</v>
      </c>
    </row>
    <row r="2043" spans="1:10" ht="60" customHeight="1">
      <c r="A2043" s="474" t="s">
        <v>14161</v>
      </c>
      <c r="B2043" s="475" t="s">
        <v>14517</v>
      </c>
      <c r="C2043" s="474" t="s">
        <v>3565</v>
      </c>
      <c r="D2043" s="474" t="s">
        <v>325</v>
      </c>
      <c r="E2043" s="642" t="s">
        <v>14446</v>
      </c>
      <c r="F2043" s="642"/>
      <c r="G2043" s="476" t="s">
        <v>324</v>
      </c>
      <c r="H2043" s="477">
        <v>1</v>
      </c>
      <c r="I2043" s="478">
        <v>40.15</v>
      </c>
      <c r="J2043" s="478">
        <v>40.15</v>
      </c>
    </row>
    <row r="2044" spans="1:10" ht="60" customHeight="1">
      <c r="A2044" s="479" t="s">
        <v>14165</v>
      </c>
      <c r="B2044" s="480" t="s">
        <v>14738</v>
      </c>
      <c r="C2044" s="479" t="s">
        <v>3565</v>
      </c>
      <c r="D2044" s="479" t="s">
        <v>609</v>
      </c>
      <c r="E2044" s="641" t="s">
        <v>14446</v>
      </c>
      <c r="F2044" s="641"/>
      <c r="G2044" s="481" t="s">
        <v>463</v>
      </c>
      <c r="H2044" s="482">
        <v>1</v>
      </c>
      <c r="I2044" s="483">
        <v>2.68</v>
      </c>
      <c r="J2044" s="483">
        <v>2.68</v>
      </c>
    </row>
    <row r="2045" spans="1:10" ht="60" customHeight="1">
      <c r="A2045" s="479" t="s">
        <v>14165</v>
      </c>
      <c r="B2045" s="480" t="s">
        <v>14739</v>
      </c>
      <c r="C2045" s="479" t="s">
        <v>3565</v>
      </c>
      <c r="D2045" s="479" t="s">
        <v>608</v>
      </c>
      <c r="E2045" s="641" t="s">
        <v>14446</v>
      </c>
      <c r="F2045" s="641"/>
      <c r="G2045" s="481" t="s">
        <v>463</v>
      </c>
      <c r="H2045" s="482">
        <v>1</v>
      </c>
      <c r="I2045" s="483">
        <v>19.78</v>
      </c>
      <c r="J2045" s="483">
        <v>19.78</v>
      </c>
    </row>
    <row r="2046" spans="1:10" ht="24" customHeight="1">
      <c r="A2046" s="479" t="s">
        <v>14165</v>
      </c>
      <c r="B2046" s="480" t="s">
        <v>14722</v>
      </c>
      <c r="C2046" s="479" t="s">
        <v>3565</v>
      </c>
      <c r="D2046" s="479" t="s">
        <v>3350</v>
      </c>
      <c r="E2046" s="641" t="s">
        <v>14167</v>
      </c>
      <c r="F2046" s="641"/>
      <c r="G2046" s="481" t="s">
        <v>463</v>
      </c>
      <c r="H2046" s="482">
        <v>1</v>
      </c>
      <c r="I2046" s="483">
        <v>17.690000000000001</v>
      </c>
      <c r="J2046" s="483">
        <v>17.690000000000001</v>
      </c>
    </row>
    <row r="2047" spans="1:10" ht="25.5">
      <c r="A2047" s="484"/>
      <c r="B2047" s="484"/>
      <c r="C2047" s="484"/>
      <c r="D2047" s="484"/>
      <c r="E2047" s="484" t="s">
        <v>14171</v>
      </c>
      <c r="F2047" s="485">
        <v>7.4945887000000004</v>
      </c>
      <c r="G2047" s="484" t="s">
        <v>14172</v>
      </c>
      <c r="H2047" s="485">
        <v>6.36</v>
      </c>
      <c r="I2047" s="484" t="s">
        <v>14173</v>
      </c>
      <c r="J2047" s="485">
        <v>13.85</v>
      </c>
    </row>
    <row r="2048" spans="1:10" ht="15" thickBot="1">
      <c r="A2048" s="484"/>
      <c r="B2048" s="484"/>
      <c r="C2048" s="484"/>
      <c r="D2048" s="484"/>
      <c r="E2048" s="484" t="s">
        <v>14174</v>
      </c>
      <c r="F2048" s="485">
        <v>11.12</v>
      </c>
      <c r="G2048" s="484"/>
      <c r="H2048" s="639" t="s">
        <v>14175</v>
      </c>
      <c r="I2048" s="639"/>
      <c r="J2048" s="485">
        <v>51.27</v>
      </c>
    </row>
    <row r="2049" spans="1:10" ht="0.95" customHeight="1" thickTop="1">
      <c r="A2049" s="486"/>
      <c r="B2049" s="486"/>
      <c r="C2049" s="486"/>
      <c r="D2049" s="486"/>
      <c r="E2049" s="486"/>
      <c r="F2049" s="486"/>
      <c r="G2049" s="486"/>
      <c r="H2049" s="486"/>
      <c r="I2049" s="486"/>
      <c r="J2049" s="486"/>
    </row>
    <row r="2050" spans="1:10" ht="18" customHeight="1">
      <c r="A2050" s="471"/>
      <c r="B2050" s="472" t="s">
        <v>14153</v>
      </c>
      <c r="C2050" s="471" t="s">
        <v>14154</v>
      </c>
      <c r="D2050" s="471" t="s">
        <v>14155</v>
      </c>
      <c r="E2050" s="640" t="s">
        <v>14156</v>
      </c>
      <c r="F2050" s="640"/>
      <c r="G2050" s="473" t="s">
        <v>14157</v>
      </c>
      <c r="H2050" s="472" t="s">
        <v>14158</v>
      </c>
      <c r="I2050" s="472" t="s">
        <v>14159</v>
      </c>
      <c r="J2050" s="472" t="s">
        <v>14160</v>
      </c>
    </row>
    <row r="2051" spans="1:10" ht="60" customHeight="1">
      <c r="A2051" s="474" t="s">
        <v>14161</v>
      </c>
      <c r="B2051" s="475" t="s">
        <v>14516</v>
      </c>
      <c r="C2051" s="474" t="s">
        <v>3565</v>
      </c>
      <c r="D2051" s="474" t="s">
        <v>186</v>
      </c>
      <c r="E2051" s="642" t="s">
        <v>14446</v>
      </c>
      <c r="F2051" s="642"/>
      <c r="G2051" s="476" t="s">
        <v>185</v>
      </c>
      <c r="H2051" s="477">
        <v>1</v>
      </c>
      <c r="I2051" s="478">
        <v>115.03</v>
      </c>
      <c r="J2051" s="478">
        <v>115.03</v>
      </c>
    </row>
    <row r="2052" spans="1:10" ht="60" customHeight="1">
      <c r="A2052" s="479" t="s">
        <v>14165</v>
      </c>
      <c r="B2052" s="480" t="s">
        <v>14740</v>
      </c>
      <c r="C2052" s="479" t="s">
        <v>3565</v>
      </c>
      <c r="D2052" s="479" t="s">
        <v>469</v>
      </c>
      <c r="E2052" s="641" t="s">
        <v>14446</v>
      </c>
      <c r="F2052" s="641"/>
      <c r="G2052" s="481" t="s">
        <v>463</v>
      </c>
      <c r="H2052" s="482">
        <v>1</v>
      </c>
      <c r="I2052" s="483">
        <v>24.73</v>
      </c>
      <c r="J2052" s="483">
        <v>24.73</v>
      </c>
    </row>
    <row r="2053" spans="1:10" ht="60" customHeight="1">
      <c r="A2053" s="479" t="s">
        <v>14165</v>
      </c>
      <c r="B2053" s="480" t="s">
        <v>14738</v>
      </c>
      <c r="C2053" s="479" t="s">
        <v>3565</v>
      </c>
      <c r="D2053" s="479" t="s">
        <v>609</v>
      </c>
      <c r="E2053" s="641" t="s">
        <v>14446</v>
      </c>
      <c r="F2053" s="641"/>
      <c r="G2053" s="481" t="s">
        <v>463</v>
      </c>
      <c r="H2053" s="482">
        <v>1</v>
      </c>
      <c r="I2053" s="483">
        <v>2.68</v>
      </c>
      <c r="J2053" s="483">
        <v>2.68</v>
      </c>
    </row>
    <row r="2054" spans="1:10" ht="60" customHeight="1">
      <c r="A2054" s="479" t="s">
        <v>14165</v>
      </c>
      <c r="B2054" s="480" t="s">
        <v>14739</v>
      </c>
      <c r="C2054" s="479" t="s">
        <v>3565</v>
      </c>
      <c r="D2054" s="479" t="s">
        <v>608</v>
      </c>
      <c r="E2054" s="641" t="s">
        <v>14446</v>
      </c>
      <c r="F2054" s="641"/>
      <c r="G2054" s="481" t="s">
        <v>463</v>
      </c>
      <c r="H2054" s="482">
        <v>1</v>
      </c>
      <c r="I2054" s="483">
        <v>19.78</v>
      </c>
      <c r="J2054" s="483">
        <v>19.78</v>
      </c>
    </row>
    <row r="2055" spans="1:10" ht="60" customHeight="1">
      <c r="A2055" s="479" t="s">
        <v>14165</v>
      </c>
      <c r="B2055" s="480" t="s">
        <v>14741</v>
      </c>
      <c r="C2055" s="479" t="s">
        <v>3565</v>
      </c>
      <c r="D2055" s="479" t="s">
        <v>529</v>
      </c>
      <c r="E2055" s="641" t="s">
        <v>14446</v>
      </c>
      <c r="F2055" s="641"/>
      <c r="G2055" s="481" t="s">
        <v>463</v>
      </c>
      <c r="H2055" s="482">
        <v>1</v>
      </c>
      <c r="I2055" s="483">
        <v>50.15</v>
      </c>
      <c r="J2055" s="483">
        <v>50.15</v>
      </c>
    </row>
    <row r="2056" spans="1:10" ht="24" customHeight="1">
      <c r="A2056" s="479" t="s">
        <v>14165</v>
      </c>
      <c r="B2056" s="480" t="s">
        <v>14722</v>
      </c>
      <c r="C2056" s="479" t="s">
        <v>3565</v>
      </c>
      <c r="D2056" s="479" t="s">
        <v>3350</v>
      </c>
      <c r="E2056" s="641" t="s">
        <v>14167</v>
      </c>
      <c r="F2056" s="641"/>
      <c r="G2056" s="481" t="s">
        <v>463</v>
      </c>
      <c r="H2056" s="482">
        <v>1</v>
      </c>
      <c r="I2056" s="483">
        <v>17.690000000000001</v>
      </c>
      <c r="J2056" s="483">
        <v>17.690000000000001</v>
      </c>
    </row>
    <row r="2057" spans="1:10" ht="25.5">
      <c r="A2057" s="484"/>
      <c r="B2057" s="484"/>
      <c r="C2057" s="484"/>
      <c r="D2057" s="484"/>
      <c r="E2057" s="484" t="s">
        <v>14171</v>
      </c>
      <c r="F2057" s="485">
        <v>7.4945887000000004</v>
      </c>
      <c r="G2057" s="484" t="s">
        <v>14172</v>
      </c>
      <c r="H2057" s="485">
        <v>6.36</v>
      </c>
      <c r="I2057" s="484" t="s">
        <v>14173</v>
      </c>
      <c r="J2057" s="485">
        <v>13.85</v>
      </c>
    </row>
    <row r="2058" spans="1:10" ht="15" thickBot="1">
      <c r="A2058" s="484"/>
      <c r="B2058" s="484"/>
      <c r="C2058" s="484"/>
      <c r="D2058" s="484"/>
      <c r="E2058" s="484" t="s">
        <v>14174</v>
      </c>
      <c r="F2058" s="485">
        <v>31.86</v>
      </c>
      <c r="G2058" s="484"/>
      <c r="H2058" s="639" t="s">
        <v>14175</v>
      </c>
      <c r="I2058" s="639"/>
      <c r="J2058" s="485">
        <v>146.88999999999999</v>
      </c>
    </row>
    <row r="2059" spans="1:10" ht="0.95" customHeight="1" thickTop="1">
      <c r="A2059" s="486"/>
      <c r="B2059" s="486"/>
      <c r="C2059" s="486"/>
      <c r="D2059" s="486"/>
      <c r="E2059" s="486"/>
      <c r="F2059" s="486"/>
      <c r="G2059" s="486"/>
      <c r="H2059" s="486"/>
      <c r="I2059" s="486"/>
      <c r="J2059" s="486"/>
    </row>
    <row r="2060" spans="1:10" ht="18" customHeight="1">
      <c r="A2060" s="471"/>
      <c r="B2060" s="472" t="s">
        <v>14153</v>
      </c>
      <c r="C2060" s="471" t="s">
        <v>14154</v>
      </c>
      <c r="D2060" s="471" t="s">
        <v>14155</v>
      </c>
      <c r="E2060" s="640" t="s">
        <v>14156</v>
      </c>
      <c r="F2060" s="640"/>
      <c r="G2060" s="473" t="s">
        <v>14157</v>
      </c>
      <c r="H2060" s="472" t="s">
        <v>14158</v>
      </c>
      <c r="I2060" s="472" t="s">
        <v>14159</v>
      </c>
      <c r="J2060" s="472" t="s">
        <v>14160</v>
      </c>
    </row>
    <row r="2061" spans="1:10" ht="60" customHeight="1">
      <c r="A2061" s="474" t="s">
        <v>14161</v>
      </c>
      <c r="B2061" s="475" t="s">
        <v>14739</v>
      </c>
      <c r="C2061" s="474" t="s">
        <v>3565</v>
      </c>
      <c r="D2061" s="474" t="s">
        <v>608</v>
      </c>
      <c r="E2061" s="642" t="s">
        <v>14446</v>
      </c>
      <c r="F2061" s="642"/>
      <c r="G2061" s="476" t="s">
        <v>463</v>
      </c>
      <c r="H2061" s="477">
        <v>1</v>
      </c>
      <c r="I2061" s="478">
        <v>19.78</v>
      </c>
      <c r="J2061" s="478">
        <v>19.78</v>
      </c>
    </row>
    <row r="2062" spans="1:10" ht="60" customHeight="1">
      <c r="A2062" s="487" t="s">
        <v>14180</v>
      </c>
      <c r="B2062" s="488" t="s">
        <v>14742</v>
      </c>
      <c r="C2062" s="487" t="s">
        <v>3565</v>
      </c>
      <c r="D2062" s="487" t="s">
        <v>7376</v>
      </c>
      <c r="E2062" s="638" t="s">
        <v>14570</v>
      </c>
      <c r="F2062" s="638"/>
      <c r="G2062" s="489" t="s">
        <v>53</v>
      </c>
      <c r="H2062" s="490">
        <v>5.5999999999999999E-5</v>
      </c>
      <c r="I2062" s="491">
        <v>353292.9</v>
      </c>
      <c r="J2062" s="491">
        <v>19.78</v>
      </c>
    </row>
    <row r="2063" spans="1:10" ht="25.5">
      <c r="A2063" s="484"/>
      <c r="B2063" s="484"/>
      <c r="C2063" s="484"/>
      <c r="D2063" s="484"/>
      <c r="E2063" s="484" t="s">
        <v>14171</v>
      </c>
      <c r="F2063" s="485">
        <v>0</v>
      </c>
      <c r="G2063" s="484" t="s">
        <v>14172</v>
      </c>
      <c r="H2063" s="485">
        <v>0</v>
      </c>
      <c r="I2063" s="484" t="s">
        <v>14173</v>
      </c>
      <c r="J2063" s="485">
        <v>0</v>
      </c>
    </row>
    <row r="2064" spans="1:10" ht="15" thickBot="1">
      <c r="A2064" s="484"/>
      <c r="B2064" s="484"/>
      <c r="C2064" s="484"/>
      <c r="D2064" s="484"/>
      <c r="E2064" s="484" t="s">
        <v>14174</v>
      </c>
      <c r="F2064" s="485">
        <v>5.47</v>
      </c>
      <c r="G2064" s="484"/>
      <c r="H2064" s="639" t="s">
        <v>14175</v>
      </c>
      <c r="I2064" s="639"/>
      <c r="J2064" s="485">
        <v>25.25</v>
      </c>
    </row>
    <row r="2065" spans="1:10" ht="0.95" customHeight="1" thickTop="1">
      <c r="A2065" s="486"/>
      <c r="B2065" s="486"/>
      <c r="C2065" s="486"/>
      <c r="D2065" s="486"/>
      <c r="E2065" s="486"/>
      <c r="F2065" s="486"/>
      <c r="G2065" s="486"/>
      <c r="H2065" s="486"/>
      <c r="I2065" s="486"/>
      <c r="J2065" s="486"/>
    </row>
    <row r="2066" spans="1:10" ht="18" customHeight="1">
      <c r="A2066" s="471"/>
      <c r="B2066" s="472" t="s">
        <v>14153</v>
      </c>
      <c r="C2066" s="471" t="s">
        <v>14154</v>
      </c>
      <c r="D2066" s="471" t="s">
        <v>14155</v>
      </c>
      <c r="E2066" s="640" t="s">
        <v>14156</v>
      </c>
      <c r="F2066" s="640"/>
      <c r="G2066" s="473" t="s">
        <v>14157</v>
      </c>
      <c r="H2066" s="472" t="s">
        <v>14158</v>
      </c>
      <c r="I2066" s="472" t="s">
        <v>14159</v>
      </c>
      <c r="J2066" s="472" t="s">
        <v>14160</v>
      </c>
    </row>
    <row r="2067" spans="1:10" ht="60" customHeight="1">
      <c r="A2067" s="474" t="s">
        <v>14161</v>
      </c>
      <c r="B2067" s="475" t="s">
        <v>14738</v>
      </c>
      <c r="C2067" s="474" t="s">
        <v>3565</v>
      </c>
      <c r="D2067" s="474" t="s">
        <v>609</v>
      </c>
      <c r="E2067" s="642" t="s">
        <v>14446</v>
      </c>
      <c r="F2067" s="642"/>
      <c r="G2067" s="476" t="s">
        <v>463</v>
      </c>
      <c r="H2067" s="477">
        <v>1</v>
      </c>
      <c r="I2067" s="478">
        <v>2.68</v>
      </c>
      <c r="J2067" s="478">
        <v>2.68</v>
      </c>
    </row>
    <row r="2068" spans="1:10" ht="60" customHeight="1">
      <c r="A2068" s="487" t="s">
        <v>14180</v>
      </c>
      <c r="B2068" s="488" t="s">
        <v>14742</v>
      </c>
      <c r="C2068" s="487" t="s">
        <v>3565</v>
      </c>
      <c r="D2068" s="487" t="s">
        <v>7376</v>
      </c>
      <c r="E2068" s="638" t="s">
        <v>14570</v>
      </c>
      <c r="F2068" s="638"/>
      <c r="G2068" s="489" t="s">
        <v>53</v>
      </c>
      <c r="H2068" s="490">
        <v>7.6000000000000001E-6</v>
      </c>
      <c r="I2068" s="491">
        <v>353292.9</v>
      </c>
      <c r="J2068" s="491">
        <v>2.68</v>
      </c>
    </row>
    <row r="2069" spans="1:10" ht="25.5">
      <c r="A2069" s="484"/>
      <c r="B2069" s="484"/>
      <c r="C2069" s="484"/>
      <c r="D2069" s="484"/>
      <c r="E2069" s="484" t="s">
        <v>14171</v>
      </c>
      <c r="F2069" s="485">
        <v>0</v>
      </c>
      <c r="G2069" s="484" t="s">
        <v>14172</v>
      </c>
      <c r="H2069" s="485">
        <v>0</v>
      </c>
      <c r="I2069" s="484" t="s">
        <v>14173</v>
      </c>
      <c r="J2069" s="485">
        <v>0</v>
      </c>
    </row>
    <row r="2070" spans="1:10" ht="15" thickBot="1">
      <c r="A2070" s="484"/>
      <c r="B2070" s="484"/>
      <c r="C2070" s="484"/>
      <c r="D2070" s="484"/>
      <c r="E2070" s="484" t="s">
        <v>14174</v>
      </c>
      <c r="F2070" s="485">
        <v>0.74</v>
      </c>
      <c r="G2070" s="484"/>
      <c r="H2070" s="639" t="s">
        <v>14175</v>
      </c>
      <c r="I2070" s="639"/>
      <c r="J2070" s="485">
        <v>3.42</v>
      </c>
    </row>
    <row r="2071" spans="1:10" ht="0.95" customHeight="1" thickTop="1">
      <c r="A2071" s="486"/>
      <c r="B2071" s="486"/>
      <c r="C2071" s="486"/>
      <c r="D2071" s="486"/>
      <c r="E2071" s="486"/>
      <c r="F2071" s="486"/>
      <c r="G2071" s="486"/>
      <c r="H2071" s="486"/>
      <c r="I2071" s="486"/>
      <c r="J2071" s="486"/>
    </row>
    <row r="2072" spans="1:10" ht="18" customHeight="1">
      <c r="A2072" s="471"/>
      <c r="B2072" s="472" t="s">
        <v>14153</v>
      </c>
      <c r="C2072" s="471" t="s">
        <v>14154</v>
      </c>
      <c r="D2072" s="471" t="s">
        <v>14155</v>
      </c>
      <c r="E2072" s="640" t="s">
        <v>14156</v>
      </c>
      <c r="F2072" s="640"/>
      <c r="G2072" s="473" t="s">
        <v>14157</v>
      </c>
      <c r="H2072" s="472" t="s">
        <v>14158</v>
      </c>
      <c r="I2072" s="472" t="s">
        <v>14159</v>
      </c>
      <c r="J2072" s="472" t="s">
        <v>14160</v>
      </c>
    </row>
    <row r="2073" spans="1:10" ht="60" customHeight="1">
      <c r="A2073" s="474" t="s">
        <v>14161</v>
      </c>
      <c r="B2073" s="475" t="s">
        <v>14740</v>
      </c>
      <c r="C2073" s="474" t="s">
        <v>3565</v>
      </c>
      <c r="D2073" s="474" t="s">
        <v>469</v>
      </c>
      <c r="E2073" s="642" t="s">
        <v>14446</v>
      </c>
      <c r="F2073" s="642"/>
      <c r="G2073" s="476" t="s">
        <v>463</v>
      </c>
      <c r="H2073" s="477">
        <v>1</v>
      </c>
      <c r="I2073" s="478">
        <v>24.73</v>
      </c>
      <c r="J2073" s="478">
        <v>24.73</v>
      </c>
    </row>
    <row r="2074" spans="1:10" ht="60" customHeight="1">
      <c r="A2074" s="487" t="s">
        <v>14180</v>
      </c>
      <c r="B2074" s="488" t="s">
        <v>14742</v>
      </c>
      <c r="C2074" s="487" t="s">
        <v>3565</v>
      </c>
      <c r="D2074" s="487" t="s">
        <v>7376</v>
      </c>
      <c r="E2074" s="638" t="s">
        <v>14570</v>
      </c>
      <c r="F2074" s="638"/>
      <c r="G2074" s="489" t="s">
        <v>53</v>
      </c>
      <c r="H2074" s="490">
        <v>6.9999999999999994E-5</v>
      </c>
      <c r="I2074" s="491">
        <v>353292.9</v>
      </c>
      <c r="J2074" s="491">
        <v>24.73</v>
      </c>
    </row>
    <row r="2075" spans="1:10" ht="25.5">
      <c r="A2075" s="484"/>
      <c r="B2075" s="484"/>
      <c r="C2075" s="484"/>
      <c r="D2075" s="484"/>
      <c r="E2075" s="484" t="s">
        <v>14171</v>
      </c>
      <c r="F2075" s="485">
        <v>0</v>
      </c>
      <c r="G2075" s="484" t="s">
        <v>14172</v>
      </c>
      <c r="H2075" s="485">
        <v>0</v>
      </c>
      <c r="I2075" s="484" t="s">
        <v>14173</v>
      </c>
      <c r="J2075" s="485">
        <v>0</v>
      </c>
    </row>
    <row r="2076" spans="1:10" ht="15" thickBot="1">
      <c r="A2076" s="484"/>
      <c r="B2076" s="484"/>
      <c r="C2076" s="484"/>
      <c r="D2076" s="484"/>
      <c r="E2076" s="484" t="s">
        <v>14174</v>
      </c>
      <c r="F2076" s="485">
        <v>6.85</v>
      </c>
      <c r="G2076" s="484"/>
      <c r="H2076" s="639" t="s">
        <v>14175</v>
      </c>
      <c r="I2076" s="639"/>
      <c r="J2076" s="485">
        <v>31.58</v>
      </c>
    </row>
    <row r="2077" spans="1:10" ht="0.95" customHeight="1" thickTop="1">
      <c r="A2077" s="486"/>
      <c r="B2077" s="486"/>
      <c r="C2077" s="486"/>
      <c r="D2077" s="486"/>
      <c r="E2077" s="486"/>
      <c r="F2077" s="486"/>
      <c r="G2077" s="486"/>
      <c r="H2077" s="486"/>
      <c r="I2077" s="486"/>
      <c r="J2077" s="486"/>
    </row>
    <row r="2078" spans="1:10" ht="18" customHeight="1">
      <c r="A2078" s="471"/>
      <c r="B2078" s="472" t="s">
        <v>14153</v>
      </c>
      <c r="C2078" s="471" t="s">
        <v>14154</v>
      </c>
      <c r="D2078" s="471" t="s">
        <v>14155</v>
      </c>
      <c r="E2078" s="640" t="s">
        <v>14156</v>
      </c>
      <c r="F2078" s="640"/>
      <c r="G2078" s="473" t="s">
        <v>14157</v>
      </c>
      <c r="H2078" s="472" t="s">
        <v>14158</v>
      </c>
      <c r="I2078" s="472" t="s">
        <v>14159</v>
      </c>
      <c r="J2078" s="472" t="s">
        <v>14160</v>
      </c>
    </row>
    <row r="2079" spans="1:10" ht="60" customHeight="1">
      <c r="A2079" s="474" t="s">
        <v>14161</v>
      </c>
      <c r="B2079" s="475" t="s">
        <v>14741</v>
      </c>
      <c r="C2079" s="474" t="s">
        <v>3565</v>
      </c>
      <c r="D2079" s="474" t="s">
        <v>529</v>
      </c>
      <c r="E2079" s="642" t="s">
        <v>14446</v>
      </c>
      <c r="F2079" s="642"/>
      <c r="G2079" s="476" t="s">
        <v>463</v>
      </c>
      <c r="H2079" s="477">
        <v>1</v>
      </c>
      <c r="I2079" s="478">
        <v>50.15</v>
      </c>
      <c r="J2079" s="478">
        <v>50.15</v>
      </c>
    </row>
    <row r="2080" spans="1:10" ht="24" customHeight="1">
      <c r="A2080" s="487" t="s">
        <v>14180</v>
      </c>
      <c r="B2080" s="488" t="s">
        <v>14655</v>
      </c>
      <c r="C2080" s="487" t="s">
        <v>3565</v>
      </c>
      <c r="D2080" s="487" t="s">
        <v>6914</v>
      </c>
      <c r="E2080" s="638" t="s">
        <v>14182</v>
      </c>
      <c r="F2080" s="638"/>
      <c r="G2080" s="489" t="s">
        <v>3202</v>
      </c>
      <c r="H2080" s="490">
        <v>8.5299999999999994</v>
      </c>
      <c r="I2080" s="491">
        <v>5.88</v>
      </c>
      <c r="J2080" s="491">
        <v>50.15</v>
      </c>
    </row>
    <row r="2081" spans="1:10" ht="25.5">
      <c r="A2081" s="484"/>
      <c r="B2081" s="484"/>
      <c r="C2081" s="484"/>
      <c r="D2081" s="484"/>
      <c r="E2081" s="484" t="s">
        <v>14171</v>
      </c>
      <c r="F2081" s="485">
        <v>0</v>
      </c>
      <c r="G2081" s="484" t="s">
        <v>14172</v>
      </c>
      <c r="H2081" s="485">
        <v>0</v>
      </c>
      <c r="I2081" s="484" t="s">
        <v>14173</v>
      </c>
      <c r="J2081" s="485">
        <v>0</v>
      </c>
    </row>
    <row r="2082" spans="1:10" ht="15" thickBot="1">
      <c r="A2082" s="484"/>
      <c r="B2082" s="484"/>
      <c r="C2082" s="484"/>
      <c r="D2082" s="484"/>
      <c r="E2082" s="484" t="s">
        <v>14174</v>
      </c>
      <c r="F2082" s="485">
        <v>13.89</v>
      </c>
      <c r="G2082" s="484"/>
      <c r="H2082" s="639" t="s">
        <v>14175</v>
      </c>
      <c r="I2082" s="639"/>
      <c r="J2082" s="485">
        <v>64.040000000000006</v>
      </c>
    </row>
    <row r="2083" spans="1:10" ht="0.95" customHeight="1" thickTop="1">
      <c r="A2083" s="486"/>
      <c r="B2083" s="486"/>
      <c r="C2083" s="486"/>
      <c r="D2083" s="486"/>
      <c r="E2083" s="486"/>
      <c r="F2083" s="486"/>
      <c r="G2083" s="486"/>
      <c r="H2083" s="486"/>
      <c r="I2083" s="486"/>
      <c r="J2083" s="486"/>
    </row>
    <row r="2084" spans="1:10" ht="18" customHeight="1">
      <c r="A2084" s="471"/>
      <c r="B2084" s="472" t="s">
        <v>14153</v>
      </c>
      <c r="C2084" s="471" t="s">
        <v>14154</v>
      </c>
      <c r="D2084" s="471" t="s">
        <v>14155</v>
      </c>
      <c r="E2084" s="640" t="s">
        <v>14156</v>
      </c>
      <c r="F2084" s="640"/>
      <c r="G2084" s="473" t="s">
        <v>14157</v>
      </c>
      <c r="H2084" s="472" t="s">
        <v>14158</v>
      </c>
      <c r="I2084" s="472" t="s">
        <v>14159</v>
      </c>
      <c r="J2084" s="472" t="s">
        <v>14160</v>
      </c>
    </row>
    <row r="2085" spans="1:10" ht="36" customHeight="1">
      <c r="A2085" s="474" t="s">
        <v>14161</v>
      </c>
      <c r="B2085" s="475" t="s">
        <v>14726</v>
      </c>
      <c r="C2085" s="474" t="s">
        <v>3565</v>
      </c>
      <c r="D2085" s="474" t="s">
        <v>413</v>
      </c>
      <c r="E2085" s="642" t="s">
        <v>14446</v>
      </c>
      <c r="F2085" s="642"/>
      <c r="G2085" s="476" t="s">
        <v>324</v>
      </c>
      <c r="H2085" s="477">
        <v>1</v>
      </c>
      <c r="I2085" s="478">
        <v>14.51</v>
      </c>
      <c r="J2085" s="478">
        <v>14.51</v>
      </c>
    </row>
    <row r="2086" spans="1:10" ht="36" customHeight="1">
      <c r="A2086" s="479" t="s">
        <v>14165</v>
      </c>
      <c r="B2086" s="480" t="s">
        <v>14743</v>
      </c>
      <c r="C2086" s="479" t="s">
        <v>3565</v>
      </c>
      <c r="D2086" s="479" t="s">
        <v>821</v>
      </c>
      <c r="E2086" s="641" t="s">
        <v>14446</v>
      </c>
      <c r="F2086" s="641"/>
      <c r="G2086" s="481" t="s">
        <v>463</v>
      </c>
      <c r="H2086" s="482">
        <v>1</v>
      </c>
      <c r="I2086" s="483">
        <v>0.12</v>
      </c>
      <c r="J2086" s="483">
        <v>0.12</v>
      </c>
    </row>
    <row r="2087" spans="1:10" ht="36" customHeight="1">
      <c r="A2087" s="479" t="s">
        <v>14165</v>
      </c>
      <c r="B2087" s="480" t="s">
        <v>14744</v>
      </c>
      <c r="C2087" s="479" t="s">
        <v>3565</v>
      </c>
      <c r="D2087" s="479" t="s">
        <v>822</v>
      </c>
      <c r="E2087" s="641" t="s">
        <v>14446</v>
      </c>
      <c r="F2087" s="641"/>
      <c r="G2087" s="481" t="s">
        <v>463</v>
      </c>
      <c r="H2087" s="482">
        <v>1</v>
      </c>
      <c r="I2087" s="483">
        <v>0.01</v>
      </c>
      <c r="J2087" s="483">
        <v>0.01</v>
      </c>
    </row>
    <row r="2088" spans="1:10" ht="24" customHeight="1">
      <c r="A2088" s="479" t="s">
        <v>14165</v>
      </c>
      <c r="B2088" s="480" t="s">
        <v>14663</v>
      </c>
      <c r="C2088" s="479" t="s">
        <v>3565</v>
      </c>
      <c r="D2088" s="479" t="s">
        <v>3353</v>
      </c>
      <c r="E2088" s="641" t="s">
        <v>14167</v>
      </c>
      <c r="F2088" s="641"/>
      <c r="G2088" s="481" t="s">
        <v>463</v>
      </c>
      <c r="H2088" s="482">
        <v>1</v>
      </c>
      <c r="I2088" s="483">
        <v>14.38</v>
      </c>
      <c r="J2088" s="483">
        <v>14.38</v>
      </c>
    </row>
    <row r="2089" spans="1:10" ht="25.5">
      <c r="A2089" s="484"/>
      <c r="B2089" s="484"/>
      <c r="C2089" s="484"/>
      <c r="D2089" s="484"/>
      <c r="E2089" s="484" t="s">
        <v>14171</v>
      </c>
      <c r="F2089" s="485">
        <v>5.7034631999999998</v>
      </c>
      <c r="G2089" s="484" t="s">
        <v>14172</v>
      </c>
      <c r="H2089" s="485">
        <v>4.84</v>
      </c>
      <c r="I2089" s="484" t="s">
        <v>14173</v>
      </c>
      <c r="J2089" s="485">
        <v>10.54</v>
      </c>
    </row>
    <row r="2090" spans="1:10" ht="15" thickBot="1">
      <c r="A2090" s="484"/>
      <c r="B2090" s="484"/>
      <c r="C2090" s="484"/>
      <c r="D2090" s="484"/>
      <c r="E2090" s="484" t="s">
        <v>14174</v>
      </c>
      <c r="F2090" s="485">
        <v>4.01</v>
      </c>
      <c r="G2090" s="484"/>
      <c r="H2090" s="639" t="s">
        <v>14175</v>
      </c>
      <c r="I2090" s="639"/>
      <c r="J2090" s="485">
        <v>18.52</v>
      </c>
    </row>
    <row r="2091" spans="1:10" ht="0.95" customHeight="1" thickTop="1">
      <c r="A2091" s="486"/>
      <c r="B2091" s="486"/>
      <c r="C2091" s="486"/>
      <c r="D2091" s="486"/>
      <c r="E2091" s="486"/>
      <c r="F2091" s="486"/>
      <c r="G2091" s="486"/>
      <c r="H2091" s="486"/>
      <c r="I2091" s="486"/>
      <c r="J2091" s="486"/>
    </row>
    <row r="2092" spans="1:10" ht="18" customHeight="1">
      <c r="A2092" s="471"/>
      <c r="B2092" s="472" t="s">
        <v>14153</v>
      </c>
      <c r="C2092" s="471" t="s">
        <v>14154</v>
      </c>
      <c r="D2092" s="471" t="s">
        <v>14155</v>
      </c>
      <c r="E2092" s="640" t="s">
        <v>14156</v>
      </c>
      <c r="F2092" s="640"/>
      <c r="G2092" s="473" t="s">
        <v>14157</v>
      </c>
      <c r="H2092" s="472" t="s">
        <v>14158</v>
      </c>
      <c r="I2092" s="472" t="s">
        <v>14159</v>
      </c>
      <c r="J2092" s="472" t="s">
        <v>14160</v>
      </c>
    </row>
    <row r="2093" spans="1:10" ht="36" customHeight="1">
      <c r="A2093" s="474" t="s">
        <v>14161</v>
      </c>
      <c r="B2093" s="475" t="s">
        <v>14725</v>
      </c>
      <c r="C2093" s="474" t="s">
        <v>3565</v>
      </c>
      <c r="D2093" s="474" t="s">
        <v>275</v>
      </c>
      <c r="E2093" s="642" t="s">
        <v>14446</v>
      </c>
      <c r="F2093" s="642"/>
      <c r="G2093" s="476" t="s">
        <v>185</v>
      </c>
      <c r="H2093" s="477">
        <v>1</v>
      </c>
      <c r="I2093" s="478">
        <v>15.82</v>
      </c>
      <c r="J2093" s="478">
        <v>15.82</v>
      </c>
    </row>
    <row r="2094" spans="1:10" ht="36" customHeight="1">
      <c r="A2094" s="479" t="s">
        <v>14165</v>
      </c>
      <c r="B2094" s="480" t="s">
        <v>14745</v>
      </c>
      <c r="C2094" s="479" t="s">
        <v>3565</v>
      </c>
      <c r="D2094" s="479" t="s">
        <v>824</v>
      </c>
      <c r="E2094" s="641" t="s">
        <v>14446</v>
      </c>
      <c r="F2094" s="641"/>
      <c r="G2094" s="481" t="s">
        <v>463</v>
      </c>
      <c r="H2094" s="482">
        <v>1</v>
      </c>
      <c r="I2094" s="483">
        <v>1.23</v>
      </c>
      <c r="J2094" s="483">
        <v>1.23</v>
      </c>
    </row>
    <row r="2095" spans="1:10" ht="36" customHeight="1">
      <c r="A2095" s="479" t="s">
        <v>14165</v>
      </c>
      <c r="B2095" s="480" t="s">
        <v>14743</v>
      </c>
      <c r="C2095" s="479" t="s">
        <v>3565</v>
      </c>
      <c r="D2095" s="479" t="s">
        <v>821</v>
      </c>
      <c r="E2095" s="641" t="s">
        <v>14446</v>
      </c>
      <c r="F2095" s="641"/>
      <c r="G2095" s="481" t="s">
        <v>463</v>
      </c>
      <c r="H2095" s="482">
        <v>1</v>
      </c>
      <c r="I2095" s="483">
        <v>0.12</v>
      </c>
      <c r="J2095" s="483">
        <v>0.12</v>
      </c>
    </row>
    <row r="2096" spans="1:10" ht="36" customHeight="1">
      <c r="A2096" s="479" t="s">
        <v>14165</v>
      </c>
      <c r="B2096" s="480" t="s">
        <v>14744</v>
      </c>
      <c r="C2096" s="479" t="s">
        <v>3565</v>
      </c>
      <c r="D2096" s="479" t="s">
        <v>822</v>
      </c>
      <c r="E2096" s="641" t="s">
        <v>14446</v>
      </c>
      <c r="F2096" s="641"/>
      <c r="G2096" s="481" t="s">
        <v>463</v>
      </c>
      <c r="H2096" s="482">
        <v>1</v>
      </c>
      <c r="I2096" s="483">
        <v>0.01</v>
      </c>
      <c r="J2096" s="483">
        <v>0.01</v>
      </c>
    </row>
    <row r="2097" spans="1:10" ht="36" customHeight="1">
      <c r="A2097" s="479" t="s">
        <v>14165</v>
      </c>
      <c r="B2097" s="480" t="s">
        <v>14746</v>
      </c>
      <c r="C2097" s="479" t="s">
        <v>3565</v>
      </c>
      <c r="D2097" s="479" t="s">
        <v>823</v>
      </c>
      <c r="E2097" s="641" t="s">
        <v>14446</v>
      </c>
      <c r="F2097" s="641"/>
      <c r="G2097" s="481" t="s">
        <v>463</v>
      </c>
      <c r="H2097" s="482">
        <v>1</v>
      </c>
      <c r="I2097" s="483">
        <v>0.08</v>
      </c>
      <c r="J2097" s="483">
        <v>0.08</v>
      </c>
    </row>
    <row r="2098" spans="1:10" ht="24" customHeight="1">
      <c r="A2098" s="479" t="s">
        <v>14165</v>
      </c>
      <c r="B2098" s="480" t="s">
        <v>14663</v>
      </c>
      <c r="C2098" s="479" t="s">
        <v>3565</v>
      </c>
      <c r="D2098" s="479" t="s">
        <v>3353</v>
      </c>
      <c r="E2098" s="641" t="s">
        <v>14167</v>
      </c>
      <c r="F2098" s="641"/>
      <c r="G2098" s="481" t="s">
        <v>463</v>
      </c>
      <c r="H2098" s="482">
        <v>1</v>
      </c>
      <c r="I2098" s="483">
        <v>14.38</v>
      </c>
      <c r="J2098" s="483">
        <v>14.38</v>
      </c>
    </row>
    <row r="2099" spans="1:10" ht="25.5">
      <c r="A2099" s="484"/>
      <c r="B2099" s="484"/>
      <c r="C2099" s="484"/>
      <c r="D2099" s="484"/>
      <c r="E2099" s="484" t="s">
        <v>14171</v>
      </c>
      <c r="F2099" s="485">
        <v>5.7034631999999998</v>
      </c>
      <c r="G2099" s="484" t="s">
        <v>14172</v>
      </c>
      <c r="H2099" s="485">
        <v>4.84</v>
      </c>
      <c r="I2099" s="484" t="s">
        <v>14173</v>
      </c>
      <c r="J2099" s="485">
        <v>10.54</v>
      </c>
    </row>
    <row r="2100" spans="1:10" ht="15" thickBot="1">
      <c r="A2100" s="484"/>
      <c r="B2100" s="484"/>
      <c r="C2100" s="484"/>
      <c r="D2100" s="484"/>
      <c r="E2100" s="484" t="s">
        <v>14174</v>
      </c>
      <c r="F2100" s="485">
        <v>4.38</v>
      </c>
      <c r="G2100" s="484"/>
      <c r="H2100" s="639" t="s">
        <v>14175</v>
      </c>
      <c r="I2100" s="639"/>
      <c r="J2100" s="485">
        <v>20.2</v>
      </c>
    </row>
    <row r="2101" spans="1:10" ht="0.95" customHeight="1" thickTop="1">
      <c r="A2101" s="486"/>
      <c r="B2101" s="486"/>
      <c r="C2101" s="486"/>
      <c r="D2101" s="486"/>
      <c r="E2101" s="486"/>
      <c r="F2101" s="486"/>
      <c r="G2101" s="486"/>
      <c r="H2101" s="486"/>
      <c r="I2101" s="486"/>
      <c r="J2101" s="486"/>
    </row>
    <row r="2102" spans="1:10" ht="18" customHeight="1">
      <c r="A2102" s="471"/>
      <c r="B2102" s="472" t="s">
        <v>14153</v>
      </c>
      <c r="C2102" s="471" t="s">
        <v>14154</v>
      </c>
      <c r="D2102" s="471" t="s">
        <v>14155</v>
      </c>
      <c r="E2102" s="640" t="s">
        <v>14156</v>
      </c>
      <c r="F2102" s="640"/>
      <c r="G2102" s="473" t="s">
        <v>14157</v>
      </c>
      <c r="H2102" s="472" t="s">
        <v>14158</v>
      </c>
      <c r="I2102" s="472" t="s">
        <v>14159</v>
      </c>
      <c r="J2102" s="472" t="s">
        <v>14160</v>
      </c>
    </row>
    <row r="2103" spans="1:10" ht="36" customHeight="1">
      <c r="A2103" s="474" t="s">
        <v>14161</v>
      </c>
      <c r="B2103" s="475" t="s">
        <v>14743</v>
      </c>
      <c r="C2103" s="474" t="s">
        <v>3565</v>
      </c>
      <c r="D2103" s="474" t="s">
        <v>821</v>
      </c>
      <c r="E2103" s="642" t="s">
        <v>14446</v>
      </c>
      <c r="F2103" s="642"/>
      <c r="G2103" s="476" t="s">
        <v>463</v>
      </c>
      <c r="H2103" s="477">
        <v>1</v>
      </c>
      <c r="I2103" s="478">
        <v>0.12</v>
      </c>
      <c r="J2103" s="478">
        <v>0.12</v>
      </c>
    </row>
    <row r="2104" spans="1:10" ht="36" customHeight="1">
      <c r="A2104" s="487" t="s">
        <v>14180</v>
      </c>
      <c r="B2104" s="488" t="s">
        <v>14747</v>
      </c>
      <c r="C2104" s="487" t="s">
        <v>3565</v>
      </c>
      <c r="D2104" s="487" t="s">
        <v>7445</v>
      </c>
      <c r="E2104" s="638" t="s">
        <v>14182</v>
      </c>
      <c r="F2104" s="638"/>
      <c r="G2104" s="489" t="s">
        <v>53</v>
      </c>
      <c r="H2104" s="490">
        <v>7.2000000000000002E-5</v>
      </c>
      <c r="I2104" s="491">
        <v>1745.48</v>
      </c>
      <c r="J2104" s="491">
        <v>0.12</v>
      </c>
    </row>
    <row r="2105" spans="1:10" ht="25.5">
      <c r="A2105" s="484"/>
      <c r="B2105" s="484"/>
      <c r="C2105" s="484"/>
      <c r="D2105" s="484"/>
      <c r="E2105" s="484" t="s">
        <v>14171</v>
      </c>
      <c r="F2105" s="485">
        <v>0</v>
      </c>
      <c r="G2105" s="484" t="s">
        <v>14172</v>
      </c>
      <c r="H2105" s="485">
        <v>0</v>
      </c>
      <c r="I2105" s="484" t="s">
        <v>14173</v>
      </c>
      <c r="J2105" s="485">
        <v>0</v>
      </c>
    </row>
    <row r="2106" spans="1:10" ht="15" thickBot="1">
      <c r="A2106" s="484"/>
      <c r="B2106" s="484"/>
      <c r="C2106" s="484"/>
      <c r="D2106" s="484"/>
      <c r="E2106" s="484" t="s">
        <v>14174</v>
      </c>
      <c r="F2106" s="485">
        <v>0.03</v>
      </c>
      <c r="G2106" s="484"/>
      <c r="H2106" s="639" t="s">
        <v>14175</v>
      </c>
      <c r="I2106" s="639"/>
      <c r="J2106" s="485">
        <v>0.15</v>
      </c>
    </row>
    <row r="2107" spans="1:10" ht="0.95" customHeight="1" thickTop="1">
      <c r="A2107" s="486"/>
      <c r="B2107" s="486"/>
      <c r="C2107" s="486"/>
      <c r="D2107" s="486"/>
      <c r="E2107" s="486"/>
      <c r="F2107" s="486"/>
      <c r="G2107" s="486"/>
      <c r="H2107" s="486"/>
      <c r="I2107" s="486"/>
      <c r="J2107" s="486"/>
    </row>
    <row r="2108" spans="1:10" ht="18" customHeight="1">
      <c r="A2108" s="471"/>
      <c r="B2108" s="472" t="s">
        <v>14153</v>
      </c>
      <c r="C2108" s="471" t="s">
        <v>14154</v>
      </c>
      <c r="D2108" s="471" t="s">
        <v>14155</v>
      </c>
      <c r="E2108" s="640" t="s">
        <v>14156</v>
      </c>
      <c r="F2108" s="640"/>
      <c r="G2108" s="473" t="s">
        <v>14157</v>
      </c>
      <c r="H2108" s="472" t="s">
        <v>14158</v>
      </c>
      <c r="I2108" s="472" t="s">
        <v>14159</v>
      </c>
      <c r="J2108" s="472" t="s">
        <v>14160</v>
      </c>
    </row>
    <row r="2109" spans="1:10" ht="36" customHeight="1">
      <c r="A2109" s="474" t="s">
        <v>14161</v>
      </c>
      <c r="B2109" s="475" t="s">
        <v>14744</v>
      </c>
      <c r="C2109" s="474" t="s">
        <v>3565</v>
      </c>
      <c r="D2109" s="474" t="s">
        <v>822</v>
      </c>
      <c r="E2109" s="642" t="s">
        <v>14446</v>
      </c>
      <c r="F2109" s="642"/>
      <c r="G2109" s="476" t="s">
        <v>463</v>
      </c>
      <c r="H2109" s="477">
        <v>1</v>
      </c>
      <c r="I2109" s="478">
        <v>0.01</v>
      </c>
      <c r="J2109" s="478">
        <v>0.01</v>
      </c>
    </row>
    <row r="2110" spans="1:10" ht="36" customHeight="1">
      <c r="A2110" s="487" t="s">
        <v>14180</v>
      </c>
      <c r="B2110" s="488" t="s">
        <v>14747</v>
      </c>
      <c r="C2110" s="487" t="s">
        <v>3565</v>
      </c>
      <c r="D2110" s="487" t="s">
        <v>7445</v>
      </c>
      <c r="E2110" s="638" t="s">
        <v>14182</v>
      </c>
      <c r="F2110" s="638"/>
      <c r="G2110" s="489" t="s">
        <v>53</v>
      </c>
      <c r="H2110" s="490">
        <v>7.5000000000000002E-6</v>
      </c>
      <c r="I2110" s="491">
        <v>1745.48</v>
      </c>
      <c r="J2110" s="491">
        <v>0.01</v>
      </c>
    </row>
    <row r="2111" spans="1:10" ht="25.5">
      <c r="A2111" s="484"/>
      <c r="B2111" s="484"/>
      <c r="C2111" s="484"/>
      <c r="D2111" s="484"/>
      <c r="E2111" s="484" t="s">
        <v>14171</v>
      </c>
      <c r="F2111" s="485">
        <v>0</v>
      </c>
      <c r="G2111" s="484" t="s">
        <v>14172</v>
      </c>
      <c r="H2111" s="485">
        <v>0</v>
      </c>
      <c r="I2111" s="484" t="s">
        <v>14173</v>
      </c>
      <c r="J2111" s="485">
        <v>0</v>
      </c>
    </row>
    <row r="2112" spans="1:10" ht="15" thickBot="1">
      <c r="A2112" s="484"/>
      <c r="B2112" s="484"/>
      <c r="C2112" s="484"/>
      <c r="D2112" s="484"/>
      <c r="E2112" s="484" t="s">
        <v>14174</v>
      </c>
      <c r="F2112" s="485">
        <v>0</v>
      </c>
      <c r="G2112" s="484"/>
      <c r="H2112" s="639" t="s">
        <v>14175</v>
      </c>
      <c r="I2112" s="639"/>
      <c r="J2112" s="485">
        <v>0.01</v>
      </c>
    </row>
    <row r="2113" spans="1:10" ht="0.95" customHeight="1" thickTop="1">
      <c r="A2113" s="486"/>
      <c r="B2113" s="486"/>
      <c r="C2113" s="486"/>
      <c r="D2113" s="486"/>
      <c r="E2113" s="486"/>
      <c r="F2113" s="486"/>
      <c r="G2113" s="486"/>
      <c r="H2113" s="486"/>
      <c r="I2113" s="486"/>
      <c r="J2113" s="486"/>
    </row>
    <row r="2114" spans="1:10" ht="18" customHeight="1">
      <c r="A2114" s="471"/>
      <c r="B2114" s="472" t="s">
        <v>14153</v>
      </c>
      <c r="C2114" s="471" t="s">
        <v>14154</v>
      </c>
      <c r="D2114" s="471" t="s">
        <v>14155</v>
      </c>
      <c r="E2114" s="640" t="s">
        <v>14156</v>
      </c>
      <c r="F2114" s="640"/>
      <c r="G2114" s="473" t="s">
        <v>14157</v>
      </c>
      <c r="H2114" s="472" t="s">
        <v>14158</v>
      </c>
      <c r="I2114" s="472" t="s">
        <v>14159</v>
      </c>
      <c r="J2114" s="472" t="s">
        <v>14160</v>
      </c>
    </row>
    <row r="2115" spans="1:10" ht="36" customHeight="1">
      <c r="A2115" s="474" t="s">
        <v>14161</v>
      </c>
      <c r="B2115" s="475" t="s">
        <v>14746</v>
      </c>
      <c r="C2115" s="474" t="s">
        <v>3565</v>
      </c>
      <c r="D2115" s="474" t="s">
        <v>823</v>
      </c>
      <c r="E2115" s="642" t="s">
        <v>14446</v>
      </c>
      <c r="F2115" s="642"/>
      <c r="G2115" s="476" t="s">
        <v>463</v>
      </c>
      <c r="H2115" s="477">
        <v>1</v>
      </c>
      <c r="I2115" s="478">
        <v>0.08</v>
      </c>
      <c r="J2115" s="478">
        <v>0.08</v>
      </c>
    </row>
    <row r="2116" spans="1:10" ht="36" customHeight="1">
      <c r="A2116" s="487" t="s">
        <v>14180</v>
      </c>
      <c r="B2116" s="488" t="s">
        <v>14747</v>
      </c>
      <c r="C2116" s="487" t="s">
        <v>3565</v>
      </c>
      <c r="D2116" s="487" t="s">
        <v>7445</v>
      </c>
      <c r="E2116" s="638" t="s">
        <v>14182</v>
      </c>
      <c r="F2116" s="638"/>
      <c r="G2116" s="489" t="s">
        <v>53</v>
      </c>
      <c r="H2116" s="490">
        <v>5.0000000000000002E-5</v>
      </c>
      <c r="I2116" s="491">
        <v>1745.48</v>
      </c>
      <c r="J2116" s="491">
        <v>0.08</v>
      </c>
    </row>
    <row r="2117" spans="1:10" ht="25.5">
      <c r="A2117" s="484"/>
      <c r="B2117" s="484"/>
      <c r="C2117" s="484"/>
      <c r="D2117" s="484"/>
      <c r="E2117" s="484" t="s">
        <v>14171</v>
      </c>
      <c r="F2117" s="485">
        <v>0</v>
      </c>
      <c r="G2117" s="484" t="s">
        <v>14172</v>
      </c>
      <c r="H2117" s="485">
        <v>0</v>
      </c>
      <c r="I2117" s="484" t="s">
        <v>14173</v>
      </c>
      <c r="J2117" s="485">
        <v>0</v>
      </c>
    </row>
    <row r="2118" spans="1:10" ht="15" thickBot="1">
      <c r="A2118" s="484"/>
      <c r="B2118" s="484"/>
      <c r="C2118" s="484"/>
      <c r="D2118" s="484"/>
      <c r="E2118" s="484" t="s">
        <v>14174</v>
      </c>
      <c r="F2118" s="485">
        <v>0.02</v>
      </c>
      <c r="G2118" s="484"/>
      <c r="H2118" s="639" t="s">
        <v>14175</v>
      </c>
      <c r="I2118" s="639"/>
      <c r="J2118" s="485">
        <v>0.1</v>
      </c>
    </row>
    <row r="2119" spans="1:10" ht="0.95" customHeight="1" thickTop="1">
      <c r="A2119" s="486"/>
      <c r="B2119" s="486"/>
      <c r="C2119" s="486"/>
      <c r="D2119" s="486"/>
      <c r="E2119" s="486"/>
      <c r="F2119" s="486"/>
      <c r="G2119" s="486"/>
      <c r="H2119" s="486"/>
      <c r="I2119" s="486"/>
      <c r="J2119" s="486"/>
    </row>
    <row r="2120" spans="1:10" ht="18" customHeight="1">
      <c r="A2120" s="471"/>
      <c r="B2120" s="472" t="s">
        <v>14153</v>
      </c>
      <c r="C2120" s="471" t="s">
        <v>14154</v>
      </c>
      <c r="D2120" s="471" t="s">
        <v>14155</v>
      </c>
      <c r="E2120" s="640" t="s">
        <v>14156</v>
      </c>
      <c r="F2120" s="640"/>
      <c r="G2120" s="473" t="s">
        <v>14157</v>
      </c>
      <c r="H2120" s="472" t="s">
        <v>14158</v>
      </c>
      <c r="I2120" s="472" t="s">
        <v>14159</v>
      </c>
      <c r="J2120" s="472" t="s">
        <v>14160</v>
      </c>
    </row>
    <row r="2121" spans="1:10" ht="36" customHeight="1">
      <c r="A2121" s="474" t="s">
        <v>14161</v>
      </c>
      <c r="B2121" s="475" t="s">
        <v>14745</v>
      </c>
      <c r="C2121" s="474" t="s">
        <v>3565</v>
      </c>
      <c r="D2121" s="474" t="s">
        <v>824</v>
      </c>
      <c r="E2121" s="642" t="s">
        <v>14446</v>
      </c>
      <c r="F2121" s="642"/>
      <c r="G2121" s="476" t="s">
        <v>463</v>
      </c>
      <c r="H2121" s="477">
        <v>1</v>
      </c>
      <c r="I2121" s="478">
        <v>1.23</v>
      </c>
      <c r="J2121" s="478">
        <v>1.23</v>
      </c>
    </row>
    <row r="2122" spans="1:10" ht="24" customHeight="1">
      <c r="A2122" s="487" t="s">
        <v>14180</v>
      </c>
      <c r="B2122" s="488" t="s">
        <v>14638</v>
      </c>
      <c r="C2122" s="487" t="s">
        <v>3565</v>
      </c>
      <c r="D2122" s="487" t="s">
        <v>5884</v>
      </c>
      <c r="E2122" s="638" t="s">
        <v>14182</v>
      </c>
      <c r="F2122" s="638"/>
      <c r="G2122" s="489" t="s">
        <v>14639</v>
      </c>
      <c r="H2122" s="490">
        <v>1.36</v>
      </c>
      <c r="I2122" s="491">
        <v>0.91</v>
      </c>
      <c r="J2122" s="491">
        <v>1.23</v>
      </c>
    </row>
    <row r="2123" spans="1:10" ht="25.5">
      <c r="A2123" s="484"/>
      <c r="B2123" s="484"/>
      <c r="C2123" s="484"/>
      <c r="D2123" s="484"/>
      <c r="E2123" s="484" t="s">
        <v>14171</v>
      </c>
      <c r="F2123" s="485">
        <v>0</v>
      </c>
      <c r="G2123" s="484" t="s">
        <v>14172</v>
      </c>
      <c r="H2123" s="485">
        <v>0</v>
      </c>
      <c r="I2123" s="484" t="s">
        <v>14173</v>
      </c>
      <c r="J2123" s="485">
        <v>0</v>
      </c>
    </row>
    <row r="2124" spans="1:10" ht="15" thickBot="1">
      <c r="A2124" s="484"/>
      <c r="B2124" s="484"/>
      <c r="C2124" s="484"/>
      <c r="D2124" s="484"/>
      <c r="E2124" s="484" t="s">
        <v>14174</v>
      </c>
      <c r="F2124" s="485">
        <v>0.34</v>
      </c>
      <c r="G2124" s="484"/>
      <c r="H2124" s="639" t="s">
        <v>14175</v>
      </c>
      <c r="I2124" s="639"/>
      <c r="J2124" s="485">
        <v>1.57</v>
      </c>
    </row>
    <row r="2125" spans="1:10" ht="0.95" customHeight="1" thickTop="1">
      <c r="A2125" s="486"/>
      <c r="B2125" s="486"/>
      <c r="C2125" s="486"/>
      <c r="D2125" s="486"/>
      <c r="E2125" s="486"/>
      <c r="F2125" s="486"/>
      <c r="G2125" s="486"/>
      <c r="H2125" s="486"/>
      <c r="I2125" s="486"/>
      <c r="J2125" s="486"/>
    </row>
    <row r="2126" spans="1:10" ht="18" customHeight="1">
      <c r="A2126" s="471"/>
      <c r="B2126" s="472" t="s">
        <v>14153</v>
      </c>
      <c r="C2126" s="471" t="s">
        <v>14154</v>
      </c>
      <c r="D2126" s="471" t="s">
        <v>14155</v>
      </c>
      <c r="E2126" s="640" t="s">
        <v>14156</v>
      </c>
      <c r="F2126" s="640"/>
      <c r="G2126" s="473" t="s">
        <v>14157</v>
      </c>
      <c r="H2126" s="472" t="s">
        <v>14158</v>
      </c>
      <c r="I2126" s="472" t="s">
        <v>14159</v>
      </c>
      <c r="J2126" s="472" t="s">
        <v>14160</v>
      </c>
    </row>
    <row r="2127" spans="1:10" ht="24" customHeight="1">
      <c r="A2127" s="474" t="s">
        <v>14161</v>
      </c>
      <c r="B2127" s="475" t="s">
        <v>14169</v>
      </c>
      <c r="C2127" s="474" t="s">
        <v>3565</v>
      </c>
      <c r="D2127" s="474" t="s">
        <v>3371</v>
      </c>
      <c r="E2127" s="642" t="s">
        <v>14167</v>
      </c>
      <c r="F2127" s="642"/>
      <c r="G2127" s="476" t="s">
        <v>463</v>
      </c>
      <c r="H2127" s="477">
        <v>1</v>
      </c>
      <c r="I2127" s="478">
        <v>15.16</v>
      </c>
      <c r="J2127" s="478">
        <v>15.16</v>
      </c>
    </row>
    <row r="2128" spans="1:10" ht="24" customHeight="1">
      <c r="A2128" s="479" t="s">
        <v>14165</v>
      </c>
      <c r="B2128" s="480" t="s">
        <v>14697</v>
      </c>
      <c r="C2128" s="479" t="s">
        <v>3565</v>
      </c>
      <c r="D2128" s="479" t="s">
        <v>3473</v>
      </c>
      <c r="E2128" s="641" t="s">
        <v>14167</v>
      </c>
      <c r="F2128" s="641"/>
      <c r="G2128" s="481" t="s">
        <v>463</v>
      </c>
      <c r="H2128" s="482">
        <v>1</v>
      </c>
      <c r="I2128" s="483">
        <v>0.17</v>
      </c>
      <c r="J2128" s="483">
        <v>0.17</v>
      </c>
    </row>
    <row r="2129" spans="1:10" ht="24" customHeight="1">
      <c r="A2129" s="487" t="s">
        <v>14180</v>
      </c>
      <c r="B2129" s="488" t="s">
        <v>14589</v>
      </c>
      <c r="C2129" s="487" t="s">
        <v>3565</v>
      </c>
      <c r="D2129" s="487" t="s">
        <v>4444</v>
      </c>
      <c r="E2129" s="638" t="s">
        <v>14572</v>
      </c>
      <c r="F2129" s="638"/>
      <c r="G2129" s="489" t="s">
        <v>463</v>
      </c>
      <c r="H2129" s="490">
        <v>1</v>
      </c>
      <c r="I2129" s="491">
        <v>1.52</v>
      </c>
      <c r="J2129" s="491">
        <v>1.52</v>
      </c>
    </row>
    <row r="2130" spans="1:10" ht="24" customHeight="1">
      <c r="A2130" s="487" t="s">
        <v>14180</v>
      </c>
      <c r="B2130" s="488" t="s">
        <v>14590</v>
      </c>
      <c r="C2130" s="487" t="s">
        <v>3565</v>
      </c>
      <c r="D2130" s="487" t="s">
        <v>8714</v>
      </c>
      <c r="E2130" s="638" t="s">
        <v>14570</v>
      </c>
      <c r="F2130" s="638"/>
      <c r="G2130" s="489" t="s">
        <v>463</v>
      </c>
      <c r="H2130" s="490">
        <v>1</v>
      </c>
      <c r="I2130" s="491">
        <v>1.1499999999999999</v>
      </c>
      <c r="J2130" s="491">
        <v>1.1499999999999999</v>
      </c>
    </row>
    <row r="2131" spans="1:10" ht="24" customHeight="1">
      <c r="A2131" s="487" t="s">
        <v>14180</v>
      </c>
      <c r="B2131" s="488" t="s">
        <v>14571</v>
      </c>
      <c r="C2131" s="487" t="s">
        <v>3565</v>
      </c>
      <c r="D2131" s="487" t="s">
        <v>5966</v>
      </c>
      <c r="E2131" s="638" t="s">
        <v>14572</v>
      </c>
      <c r="F2131" s="638"/>
      <c r="G2131" s="489" t="s">
        <v>463</v>
      </c>
      <c r="H2131" s="490">
        <v>1</v>
      </c>
      <c r="I2131" s="491">
        <v>0.81</v>
      </c>
      <c r="J2131" s="491">
        <v>0.81</v>
      </c>
    </row>
    <row r="2132" spans="1:10" ht="24" customHeight="1">
      <c r="A2132" s="487" t="s">
        <v>14180</v>
      </c>
      <c r="B2132" s="488" t="s">
        <v>14591</v>
      </c>
      <c r="C2132" s="487" t="s">
        <v>3565</v>
      </c>
      <c r="D2132" s="487" t="s">
        <v>8661</v>
      </c>
      <c r="E2132" s="638" t="s">
        <v>14570</v>
      </c>
      <c r="F2132" s="638"/>
      <c r="G2132" s="489" t="s">
        <v>463</v>
      </c>
      <c r="H2132" s="490">
        <v>1</v>
      </c>
      <c r="I2132" s="491">
        <v>0.56000000000000005</v>
      </c>
      <c r="J2132" s="491">
        <v>0.56000000000000005</v>
      </c>
    </row>
    <row r="2133" spans="1:10" ht="24" customHeight="1">
      <c r="A2133" s="487" t="s">
        <v>14180</v>
      </c>
      <c r="B2133" s="488" t="s">
        <v>14698</v>
      </c>
      <c r="C2133" s="487" t="s">
        <v>3565</v>
      </c>
      <c r="D2133" s="487" t="s">
        <v>7448</v>
      </c>
      <c r="E2133" s="638" t="s">
        <v>14568</v>
      </c>
      <c r="F2133" s="638"/>
      <c r="G2133" s="489" t="s">
        <v>463</v>
      </c>
      <c r="H2133" s="490">
        <v>1</v>
      </c>
      <c r="I2133" s="491">
        <v>10.210000000000001</v>
      </c>
      <c r="J2133" s="491">
        <v>10.210000000000001</v>
      </c>
    </row>
    <row r="2134" spans="1:10" ht="24" customHeight="1">
      <c r="A2134" s="487" t="s">
        <v>14180</v>
      </c>
      <c r="B2134" s="488" t="s">
        <v>14574</v>
      </c>
      <c r="C2134" s="487" t="s">
        <v>3565</v>
      </c>
      <c r="D2134" s="487" t="s">
        <v>7425</v>
      </c>
      <c r="E2134" s="638" t="s">
        <v>14575</v>
      </c>
      <c r="F2134" s="638"/>
      <c r="G2134" s="489" t="s">
        <v>463</v>
      </c>
      <c r="H2134" s="490">
        <v>1</v>
      </c>
      <c r="I2134" s="491">
        <v>0.06</v>
      </c>
      <c r="J2134" s="491">
        <v>0.06</v>
      </c>
    </row>
    <row r="2135" spans="1:10" ht="24" customHeight="1">
      <c r="A2135" s="487" t="s">
        <v>14180</v>
      </c>
      <c r="B2135" s="488" t="s">
        <v>14592</v>
      </c>
      <c r="C2135" s="487" t="s">
        <v>3565</v>
      </c>
      <c r="D2135" s="487" t="s">
        <v>7904</v>
      </c>
      <c r="E2135" s="638" t="s">
        <v>14593</v>
      </c>
      <c r="F2135" s="638"/>
      <c r="G2135" s="489" t="s">
        <v>463</v>
      </c>
      <c r="H2135" s="490">
        <v>1</v>
      </c>
      <c r="I2135" s="491">
        <v>0.68</v>
      </c>
      <c r="J2135" s="491">
        <v>0.68</v>
      </c>
    </row>
    <row r="2136" spans="1:10" ht="25.5">
      <c r="A2136" s="484"/>
      <c r="B2136" s="484"/>
      <c r="C2136" s="484"/>
      <c r="D2136" s="484"/>
      <c r="E2136" s="484" t="s">
        <v>14171</v>
      </c>
      <c r="F2136" s="485">
        <v>5.6168830999999999</v>
      </c>
      <c r="G2136" s="484" t="s">
        <v>14172</v>
      </c>
      <c r="H2136" s="485">
        <v>4.76</v>
      </c>
      <c r="I2136" s="484" t="s">
        <v>14173</v>
      </c>
      <c r="J2136" s="485">
        <v>10.38</v>
      </c>
    </row>
    <row r="2137" spans="1:10" ht="15" thickBot="1">
      <c r="A2137" s="484"/>
      <c r="B2137" s="484"/>
      <c r="C2137" s="484"/>
      <c r="D2137" s="484"/>
      <c r="E2137" s="484" t="s">
        <v>14174</v>
      </c>
      <c r="F2137" s="485">
        <v>4.1900000000000004</v>
      </c>
      <c r="G2137" s="484"/>
      <c r="H2137" s="639" t="s">
        <v>14175</v>
      </c>
      <c r="I2137" s="639"/>
      <c r="J2137" s="485">
        <v>19.350000000000001</v>
      </c>
    </row>
    <row r="2138" spans="1:10" ht="0.95" customHeight="1" thickTop="1">
      <c r="A2138" s="486"/>
      <c r="B2138" s="486"/>
      <c r="C2138" s="486"/>
      <c r="D2138" s="486"/>
      <c r="E2138" s="486"/>
      <c r="F2138" s="486"/>
      <c r="G2138" s="486"/>
      <c r="H2138" s="486"/>
      <c r="I2138" s="486"/>
      <c r="J2138" s="486"/>
    </row>
    <row r="2139" spans="1:10" ht="18" customHeight="1">
      <c r="A2139" s="471"/>
      <c r="B2139" s="472" t="s">
        <v>14153</v>
      </c>
      <c r="C2139" s="471" t="s">
        <v>14154</v>
      </c>
      <c r="D2139" s="471" t="s">
        <v>14155</v>
      </c>
      <c r="E2139" s="640" t="s">
        <v>14156</v>
      </c>
      <c r="F2139" s="640"/>
      <c r="G2139" s="473" t="s">
        <v>14157</v>
      </c>
      <c r="H2139" s="472" t="s">
        <v>14158</v>
      </c>
      <c r="I2139" s="472" t="s">
        <v>14159</v>
      </c>
      <c r="J2139" s="472" t="s">
        <v>14160</v>
      </c>
    </row>
    <row r="2140" spans="1:10" ht="24" customHeight="1">
      <c r="A2140" s="474" t="s">
        <v>14161</v>
      </c>
      <c r="B2140" s="475" t="s">
        <v>14413</v>
      </c>
      <c r="C2140" s="474" t="s">
        <v>3565</v>
      </c>
      <c r="D2140" s="474" t="s">
        <v>9922</v>
      </c>
      <c r="E2140" s="642" t="s">
        <v>14203</v>
      </c>
      <c r="F2140" s="642"/>
      <c r="G2140" s="476" t="s">
        <v>53</v>
      </c>
      <c r="H2140" s="477">
        <v>1</v>
      </c>
      <c r="I2140" s="478">
        <v>15.63</v>
      </c>
      <c r="J2140" s="478">
        <v>15.63</v>
      </c>
    </row>
    <row r="2141" spans="1:10" ht="24" customHeight="1">
      <c r="A2141" s="479" t="s">
        <v>14165</v>
      </c>
      <c r="B2141" s="480" t="s">
        <v>14204</v>
      </c>
      <c r="C2141" s="479" t="s">
        <v>3565</v>
      </c>
      <c r="D2141" s="479" t="s">
        <v>3330</v>
      </c>
      <c r="E2141" s="641" t="s">
        <v>14167</v>
      </c>
      <c r="F2141" s="641"/>
      <c r="G2141" s="481" t="s">
        <v>463</v>
      </c>
      <c r="H2141" s="482">
        <v>8.4500000000000006E-2</v>
      </c>
      <c r="I2141" s="483">
        <v>18.72</v>
      </c>
      <c r="J2141" s="483">
        <v>1.58</v>
      </c>
    </row>
    <row r="2142" spans="1:10" ht="24" customHeight="1">
      <c r="A2142" s="479" t="s">
        <v>14165</v>
      </c>
      <c r="B2142" s="480" t="s">
        <v>14169</v>
      </c>
      <c r="C2142" s="479" t="s">
        <v>3565</v>
      </c>
      <c r="D2142" s="479" t="s">
        <v>3371</v>
      </c>
      <c r="E2142" s="641" t="s">
        <v>14167</v>
      </c>
      <c r="F2142" s="641"/>
      <c r="G2142" s="481" t="s">
        <v>463</v>
      </c>
      <c r="H2142" s="482">
        <v>2.6599999999999999E-2</v>
      </c>
      <c r="I2142" s="483">
        <v>15.16</v>
      </c>
      <c r="J2142" s="483">
        <v>0.4</v>
      </c>
    </row>
    <row r="2143" spans="1:10" ht="24" customHeight="1">
      <c r="A2143" s="487" t="s">
        <v>14180</v>
      </c>
      <c r="B2143" s="488" t="s">
        <v>14420</v>
      </c>
      <c r="C2143" s="487" t="s">
        <v>3565</v>
      </c>
      <c r="D2143" s="487" t="s">
        <v>6024</v>
      </c>
      <c r="E2143" s="638" t="s">
        <v>14182</v>
      </c>
      <c r="F2143" s="638"/>
      <c r="G2143" s="489" t="s">
        <v>53</v>
      </c>
      <c r="H2143" s="490">
        <v>3.32E-2</v>
      </c>
      <c r="I2143" s="491">
        <v>5</v>
      </c>
      <c r="J2143" s="491">
        <v>0.16</v>
      </c>
    </row>
    <row r="2144" spans="1:10" ht="24" customHeight="1">
      <c r="A2144" s="487" t="s">
        <v>14180</v>
      </c>
      <c r="B2144" s="488" t="s">
        <v>14748</v>
      </c>
      <c r="C2144" s="487" t="s">
        <v>3565</v>
      </c>
      <c r="D2144" s="487" t="s">
        <v>7455</v>
      </c>
      <c r="E2144" s="638" t="s">
        <v>14182</v>
      </c>
      <c r="F2144" s="638"/>
      <c r="G2144" s="489" t="s">
        <v>53</v>
      </c>
      <c r="H2144" s="490">
        <v>1</v>
      </c>
      <c r="I2144" s="491">
        <v>13.49</v>
      </c>
      <c r="J2144" s="491">
        <v>13.49</v>
      </c>
    </row>
    <row r="2145" spans="1:10" ht="25.5">
      <c r="A2145" s="484"/>
      <c r="B2145" s="484"/>
      <c r="C2145" s="484"/>
      <c r="D2145" s="484"/>
      <c r="E2145" s="484" t="s">
        <v>14171</v>
      </c>
      <c r="F2145" s="485">
        <v>0.80086580086580084</v>
      </c>
      <c r="G2145" s="484" t="s">
        <v>14172</v>
      </c>
      <c r="H2145" s="485">
        <v>0.68</v>
      </c>
      <c r="I2145" s="484" t="s">
        <v>14173</v>
      </c>
      <c r="J2145" s="485">
        <v>1.48</v>
      </c>
    </row>
    <row r="2146" spans="1:10" ht="15" thickBot="1">
      <c r="A2146" s="484"/>
      <c r="B2146" s="484"/>
      <c r="C2146" s="484"/>
      <c r="D2146" s="484"/>
      <c r="E2146" s="484" t="s">
        <v>14174</v>
      </c>
      <c r="F2146" s="485">
        <v>4.32</v>
      </c>
      <c r="G2146" s="484"/>
      <c r="H2146" s="639" t="s">
        <v>14175</v>
      </c>
      <c r="I2146" s="639"/>
      <c r="J2146" s="485">
        <v>19.95</v>
      </c>
    </row>
    <row r="2147" spans="1:10" ht="0.95" customHeight="1" thickTop="1">
      <c r="A2147" s="486"/>
      <c r="B2147" s="486"/>
      <c r="C2147" s="486"/>
      <c r="D2147" s="486"/>
      <c r="E2147" s="486"/>
      <c r="F2147" s="486"/>
      <c r="G2147" s="486"/>
      <c r="H2147" s="486"/>
      <c r="I2147" s="486"/>
      <c r="J2147" s="486"/>
    </row>
    <row r="2148" spans="1:10" ht="18" customHeight="1">
      <c r="A2148" s="471"/>
      <c r="B2148" s="472" t="s">
        <v>14153</v>
      </c>
      <c r="C2148" s="471" t="s">
        <v>14154</v>
      </c>
      <c r="D2148" s="471" t="s">
        <v>14155</v>
      </c>
      <c r="E2148" s="640" t="s">
        <v>14156</v>
      </c>
      <c r="F2148" s="640"/>
      <c r="G2148" s="473" t="s">
        <v>14157</v>
      </c>
      <c r="H2148" s="472" t="s">
        <v>14158</v>
      </c>
      <c r="I2148" s="472" t="s">
        <v>14159</v>
      </c>
      <c r="J2148" s="472" t="s">
        <v>14160</v>
      </c>
    </row>
    <row r="2149" spans="1:10" ht="24" customHeight="1">
      <c r="A2149" s="474" t="s">
        <v>14161</v>
      </c>
      <c r="B2149" s="475" t="s">
        <v>14401</v>
      </c>
      <c r="C2149" s="474" t="s">
        <v>3565</v>
      </c>
      <c r="D2149" s="474" t="s">
        <v>9924</v>
      </c>
      <c r="E2149" s="642" t="s">
        <v>14203</v>
      </c>
      <c r="F2149" s="642"/>
      <c r="G2149" s="476" t="s">
        <v>53</v>
      </c>
      <c r="H2149" s="477">
        <v>1</v>
      </c>
      <c r="I2149" s="478">
        <v>155.31</v>
      </c>
      <c r="J2149" s="478">
        <v>155.31</v>
      </c>
    </row>
    <row r="2150" spans="1:10" ht="24" customHeight="1">
      <c r="A2150" s="479" t="s">
        <v>14165</v>
      </c>
      <c r="B2150" s="480" t="s">
        <v>14204</v>
      </c>
      <c r="C2150" s="479" t="s">
        <v>3565</v>
      </c>
      <c r="D2150" s="479" t="s">
        <v>3330</v>
      </c>
      <c r="E2150" s="641" t="s">
        <v>14167</v>
      </c>
      <c r="F2150" s="641"/>
      <c r="G2150" s="481" t="s">
        <v>463</v>
      </c>
      <c r="H2150" s="482">
        <v>0.27339999999999998</v>
      </c>
      <c r="I2150" s="483">
        <v>18.72</v>
      </c>
      <c r="J2150" s="483">
        <v>5.1100000000000003</v>
      </c>
    </row>
    <row r="2151" spans="1:10" ht="24" customHeight="1">
      <c r="A2151" s="479" t="s">
        <v>14165</v>
      </c>
      <c r="B2151" s="480" t="s">
        <v>14169</v>
      </c>
      <c r="C2151" s="479" t="s">
        <v>3565</v>
      </c>
      <c r="D2151" s="479" t="s">
        <v>3371</v>
      </c>
      <c r="E2151" s="641" t="s">
        <v>14167</v>
      </c>
      <c r="F2151" s="641"/>
      <c r="G2151" s="481" t="s">
        <v>463</v>
      </c>
      <c r="H2151" s="482">
        <v>8.6199999999999999E-2</v>
      </c>
      <c r="I2151" s="483">
        <v>15.16</v>
      </c>
      <c r="J2151" s="483">
        <v>1.3</v>
      </c>
    </row>
    <row r="2152" spans="1:10" ht="24" customHeight="1">
      <c r="A2152" s="487" t="s">
        <v>14180</v>
      </c>
      <c r="B2152" s="488" t="s">
        <v>14420</v>
      </c>
      <c r="C2152" s="487" t="s">
        <v>3565</v>
      </c>
      <c r="D2152" s="487" t="s">
        <v>6024</v>
      </c>
      <c r="E2152" s="638" t="s">
        <v>14182</v>
      </c>
      <c r="F2152" s="638"/>
      <c r="G2152" s="489" t="s">
        <v>53</v>
      </c>
      <c r="H2152" s="490">
        <v>3.32E-2</v>
      </c>
      <c r="I2152" s="491">
        <v>5</v>
      </c>
      <c r="J2152" s="491">
        <v>0.16</v>
      </c>
    </row>
    <row r="2153" spans="1:10" ht="24" customHeight="1">
      <c r="A2153" s="487" t="s">
        <v>14180</v>
      </c>
      <c r="B2153" s="488" t="s">
        <v>14749</v>
      </c>
      <c r="C2153" s="487" t="s">
        <v>3565</v>
      </c>
      <c r="D2153" s="487" t="s">
        <v>7452</v>
      </c>
      <c r="E2153" s="638" t="s">
        <v>14182</v>
      </c>
      <c r="F2153" s="638"/>
      <c r="G2153" s="489" t="s">
        <v>53</v>
      </c>
      <c r="H2153" s="490">
        <v>1</v>
      </c>
      <c r="I2153" s="491">
        <v>148.74</v>
      </c>
      <c r="J2153" s="491">
        <v>148.74</v>
      </c>
    </row>
    <row r="2154" spans="1:10" ht="25.5">
      <c r="A2154" s="484"/>
      <c r="B2154" s="484"/>
      <c r="C2154" s="484"/>
      <c r="D2154" s="484"/>
      <c r="E2154" s="484" t="s">
        <v>14171</v>
      </c>
      <c r="F2154" s="485">
        <v>2.6082251082251084</v>
      </c>
      <c r="G2154" s="484" t="s">
        <v>14172</v>
      </c>
      <c r="H2154" s="485">
        <v>2.21</v>
      </c>
      <c r="I2154" s="484" t="s">
        <v>14173</v>
      </c>
      <c r="J2154" s="485">
        <v>4.82</v>
      </c>
    </row>
    <row r="2155" spans="1:10" ht="15" thickBot="1">
      <c r="A2155" s="484"/>
      <c r="B2155" s="484"/>
      <c r="C2155" s="484"/>
      <c r="D2155" s="484"/>
      <c r="E2155" s="484" t="s">
        <v>14174</v>
      </c>
      <c r="F2155" s="485">
        <v>43.02</v>
      </c>
      <c r="G2155" s="484"/>
      <c r="H2155" s="639" t="s">
        <v>14175</v>
      </c>
      <c r="I2155" s="639"/>
      <c r="J2155" s="485">
        <v>198.33</v>
      </c>
    </row>
    <row r="2156" spans="1:10" ht="0.95" customHeight="1" thickTop="1">
      <c r="A2156" s="486"/>
      <c r="B2156" s="486"/>
      <c r="C2156" s="486"/>
      <c r="D2156" s="486"/>
      <c r="E2156" s="486"/>
      <c r="F2156" s="486"/>
      <c r="G2156" s="486"/>
      <c r="H2156" s="486"/>
      <c r="I2156" s="486"/>
      <c r="J2156" s="486"/>
    </row>
    <row r="2157" spans="1:10" ht="18" customHeight="1">
      <c r="A2157" s="471"/>
      <c r="B2157" s="472" t="s">
        <v>14153</v>
      </c>
      <c r="C2157" s="471" t="s">
        <v>14154</v>
      </c>
      <c r="D2157" s="471" t="s">
        <v>14155</v>
      </c>
      <c r="E2157" s="640" t="s">
        <v>14156</v>
      </c>
      <c r="F2157" s="640"/>
      <c r="G2157" s="473" t="s">
        <v>14157</v>
      </c>
      <c r="H2157" s="472" t="s">
        <v>14158</v>
      </c>
      <c r="I2157" s="472" t="s">
        <v>14159</v>
      </c>
      <c r="J2157" s="472" t="s">
        <v>14160</v>
      </c>
    </row>
    <row r="2158" spans="1:10" ht="36" customHeight="1">
      <c r="A2158" s="474" t="s">
        <v>14161</v>
      </c>
      <c r="B2158" s="475" t="s">
        <v>14555</v>
      </c>
      <c r="C2158" s="474" t="s">
        <v>3565</v>
      </c>
      <c r="D2158" s="474" t="s">
        <v>1520</v>
      </c>
      <c r="E2158" s="642" t="s">
        <v>14472</v>
      </c>
      <c r="F2158" s="642"/>
      <c r="G2158" s="476" t="s">
        <v>53</v>
      </c>
      <c r="H2158" s="477">
        <v>1</v>
      </c>
      <c r="I2158" s="478">
        <v>6.26</v>
      </c>
      <c r="J2158" s="478">
        <v>6.26</v>
      </c>
    </row>
    <row r="2159" spans="1:10" ht="24" customHeight="1">
      <c r="A2159" s="479" t="s">
        <v>14165</v>
      </c>
      <c r="B2159" s="480" t="s">
        <v>14474</v>
      </c>
      <c r="C2159" s="479" t="s">
        <v>3565</v>
      </c>
      <c r="D2159" s="479" t="s">
        <v>3327</v>
      </c>
      <c r="E2159" s="641" t="s">
        <v>14167</v>
      </c>
      <c r="F2159" s="641"/>
      <c r="G2159" s="481" t="s">
        <v>463</v>
      </c>
      <c r="H2159" s="482">
        <v>0.124</v>
      </c>
      <c r="I2159" s="483">
        <v>19.53</v>
      </c>
      <c r="J2159" s="483">
        <v>2.42</v>
      </c>
    </row>
    <row r="2160" spans="1:10" ht="24" customHeight="1">
      <c r="A2160" s="487" t="s">
        <v>14180</v>
      </c>
      <c r="B2160" s="488" t="s">
        <v>14750</v>
      </c>
      <c r="C2160" s="487" t="s">
        <v>3565</v>
      </c>
      <c r="D2160" s="487" t="s">
        <v>5947</v>
      </c>
      <c r="E2160" s="638" t="s">
        <v>14182</v>
      </c>
      <c r="F2160" s="638"/>
      <c r="G2160" s="489" t="s">
        <v>53</v>
      </c>
      <c r="H2160" s="490">
        <v>1</v>
      </c>
      <c r="I2160" s="491">
        <v>2.5299999999999998</v>
      </c>
      <c r="J2160" s="491">
        <v>2.5299999999999998</v>
      </c>
    </row>
    <row r="2161" spans="1:10" ht="36" customHeight="1">
      <c r="A2161" s="487" t="s">
        <v>14180</v>
      </c>
      <c r="B2161" s="488" t="s">
        <v>14751</v>
      </c>
      <c r="C2161" s="487" t="s">
        <v>3565</v>
      </c>
      <c r="D2161" s="487" t="s">
        <v>7491</v>
      </c>
      <c r="E2161" s="638" t="s">
        <v>14182</v>
      </c>
      <c r="F2161" s="638"/>
      <c r="G2161" s="489" t="s">
        <v>53</v>
      </c>
      <c r="H2161" s="490">
        <v>1</v>
      </c>
      <c r="I2161" s="491">
        <v>1.31</v>
      </c>
      <c r="J2161" s="491">
        <v>1.31</v>
      </c>
    </row>
    <row r="2162" spans="1:10" ht="25.5">
      <c r="A2162" s="484"/>
      <c r="B2162" s="484"/>
      <c r="C2162" s="484"/>
      <c r="D2162" s="484"/>
      <c r="E2162" s="484" t="s">
        <v>14171</v>
      </c>
      <c r="F2162" s="485">
        <v>0.97943722943722944</v>
      </c>
      <c r="G2162" s="484" t="s">
        <v>14172</v>
      </c>
      <c r="H2162" s="485">
        <v>0.83</v>
      </c>
      <c r="I2162" s="484" t="s">
        <v>14173</v>
      </c>
      <c r="J2162" s="485">
        <v>1.81</v>
      </c>
    </row>
    <row r="2163" spans="1:10" ht="15" thickBot="1">
      <c r="A2163" s="484"/>
      <c r="B2163" s="484"/>
      <c r="C2163" s="484"/>
      <c r="D2163" s="484"/>
      <c r="E2163" s="484" t="s">
        <v>14174</v>
      </c>
      <c r="F2163" s="485">
        <v>1.73</v>
      </c>
      <c r="G2163" s="484"/>
      <c r="H2163" s="639" t="s">
        <v>14175</v>
      </c>
      <c r="I2163" s="639"/>
      <c r="J2163" s="485">
        <v>7.99</v>
      </c>
    </row>
    <row r="2164" spans="1:10" ht="0.95" customHeight="1" thickTop="1">
      <c r="A2164" s="486"/>
      <c r="B2164" s="486"/>
      <c r="C2164" s="486"/>
      <c r="D2164" s="486"/>
      <c r="E2164" s="486"/>
      <c r="F2164" s="486"/>
      <c r="G2164" s="486"/>
      <c r="H2164" s="486"/>
      <c r="I2164" s="486"/>
      <c r="J2164" s="486"/>
    </row>
    <row r="2165" spans="1:10" ht="18" customHeight="1">
      <c r="A2165" s="471"/>
      <c r="B2165" s="472" t="s">
        <v>14153</v>
      </c>
      <c r="C2165" s="471" t="s">
        <v>14154</v>
      </c>
      <c r="D2165" s="471" t="s">
        <v>14155</v>
      </c>
      <c r="E2165" s="640" t="s">
        <v>14156</v>
      </c>
      <c r="F2165" s="640"/>
      <c r="G2165" s="473" t="s">
        <v>14157</v>
      </c>
      <c r="H2165" s="472" t="s">
        <v>14158</v>
      </c>
      <c r="I2165" s="472" t="s">
        <v>14159</v>
      </c>
      <c r="J2165" s="472" t="s">
        <v>14160</v>
      </c>
    </row>
    <row r="2166" spans="1:10" ht="24" customHeight="1">
      <c r="A2166" s="474" t="s">
        <v>14161</v>
      </c>
      <c r="B2166" s="475" t="s">
        <v>14412</v>
      </c>
      <c r="C2166" s="474" t="s">
        <v>3565</v>
      </c>
      <c r="D2166" s="474" t="s">
        <v>9932</v>
      </c>
      <c r="E2166" s="642" t="s">
        <v>14203</v>
      </c>
      <c r="F2166" s="642"/>
      <c r="G2166" s="476" t="s">
        <v>53</v>
      </c>
      <c r="H2166" s="477">
        <v>1</v>
      </c>
      <c r="I2166" s="478">
        <v>617.88</v>
      </c>
      <c r="J2166" s="478">
        <v>617.88</v>
      </c>
    </row>
    <row r="2167" spans="1:10" ht="24" customHeight="1">
      <c r="A2167" s="479" t="s">
        <v>14165</v>
      </c>
      <c r="B2167" s="480" t="s">
        <v>14169</v>
      </c>
      <c r="C2167" s="479" t="s">
        <v>3565</v>
      </c>
      <c r="D2167" s="479" t="s">
        <v>3371</v>
      </c>
      <c r="E2167" s="641" t="s">
        <v>14167</v>
      </c>
      <c r="F2167" s="641"/>
      <c r="G2167" s="481" t="s">
        <v>463</v>
      </c>
      <c r="H2167" s="482">
        <v>0.71109999999999995</v>
      </c>
      <c r="I2167" s="483">
        <v>15.16</v>
      </c>
      <c r="J2167" s="483">
        <v>10.78</v>
      </c>
    </row>
    <row r="2168" spans="1:10" ht="24" customHeight="1">
      <c r="A2168" s="479" t="s">
        <v>14165</v>
      </c>
      <c r="B2168" s="480" t="s">
        <v>14204</v>
      </c>
      <c r="C2168" s="479" t="s">
        <v>3565</v>
      </c>
      <c r="D2168" s="479" t="s">
        <v>3330</v>
      </c>
      <c r="E2168" s="641" t="s">
        <v>14167</v>
      </c>
      <c r="F2168" s="641"/>
      <c r="G2168" s="481" t="s">
        <v>463</v>
      </c>
      <c r="H2168" s="482">
        <v>1.7688999999999999</v>
      </c>
      <c r="I2168" s="483">
        <v>18.72</v>
      </c>
      <c r="J2168" s="483">
        <v>33.11</v>
      </c>
    </row>
    <row r="2169" spans="1:10" ht="36" customHeight="1">
      <c r="A2169" s="487" t="s">
        <v>14180</v>
      </c>
      <c r="B2169" s="488" t="s">
        <v>14407</v>
      </c>
      <c r="C2169" s="487" t="s">
        <v>3565</v>
      </c>
      <c r="D2169" s="487" t="s">
        <v>7003</v>
      </c>
      <c r="E2169" s="638" t="s">
        <v>14182</v>
      </c>
      <c r="F2169" s="638"/>
      <c r="G2169" s="489" t="s">
        <v>53</v>
      </c>
      <c r="H2169" s="490">
        <v>6</v>
      </c>
      <c r="I2169" s="491">
        <v>17.329999999999998</v>
      </c>
      <c r="J2169" s="491">
        <v>103.98</v>
      </c>
    </row>
    <row r="2170" spans="1:10" ht="24" customHeight="1">
      <c r="A2170" s="487" t="s">
        <v>14180</v>
      </c>
      <c r="B2170" s="488" t="s">
        <v>14408</v>
      </c>
      <c r="C2170" s="487" t="s">
        <v>3565</v>
      </c>
      <c r="D2170" s="487" t="s">
        <v>8472</v>
      </c>
      <c r="E2170" s="638" t="s">
        <v>14182</v>
      </c>
      <c r="F2170" s="638"/>
      <c r="G2170" s="489" t="s">
        <v>134</v>
      </c>
      <c r="H2170" s="490">
        <v>7.0199999999999999E-2</v>
      </c>
      <c r="I2170" s="491">
        <v>101.41</v>
      </c>
      <c r="J2170" s="491">
        <v>7.11</v>
      </c>
    </row>
    <row r="2171" spans="1:10" ht="24" customHeight="1">
      <c r="A2171" s="487" t="s">
        <v>14180</v>
      </c>
      <c r="B2171" s="488" t="s">
        <v>14752</v>
      </c>
      <c r="C2171" s="487" t="s">
        <v>3565</v>
      </c>
      <c r="D2171" s="487" t="s">
        <v>14068</v>
      </c>
      <c r="E2171" s="638" t="s">
        <v>14182</v>
      </c>
      <c r="F2171" s="638"/>
      <c r="G2171" s="489" t="s">
        <v>53</v>
      </c>
      <c r="H2171" s="490">
        <v>1</v>
      </c>
      <c r="I2171" s="491">
        <v>462.9</v>
      </c>
      <c r="J2171" s="491">
        <v>462.9</v>
      </c>
    </row>
    <row r="2172" spans="1:10" ht="25.5">
      <c r="A2172" s="484"/>
      <c r="B2172" s="484"/>
      <c r="C2172" s="484"/>
      <c r="D2172" s="484"/>
      <c r="E2172" s="484" t="s">
        <v>14171</v>
      </c>
      <c r="F2172" s="485">
        <v>17.765151515151516</v>
      </c>
      <c r="G2172" s="484" t="s">
        <v>14172</v>
      </c>
      <c r="H2172" s="485">
        <v>15.06</v>
      </c>
      <c r="I2172" s="484" t="s">
        <v>14173</v>
      </c>
      <c r="J2172" s="485">
        <v>32.83</v>
      </c>
    </row>
    <row r="2173" spans="1:10" ht="15" thickBot="1">
      <c r="A2173" s="484"/>
      <c r="B2173" s="484"/>
      <c r="C2173" s="484"/>
      <c r="D2173" s="484"/>
      <c r="E2173" s="484" t="s">
        <v>14174</v>
      </c>
      <c r="F2173" s="485">
        <v>171.15</v>
      </c>
      <c r="G2173" s="484"/>
      <c r="H2173" s="639" t="s">
        <v>14175</v>
      </c>
      <c r="I2173" s="639"/>
      <c r="J2173" s="485">
        <v>789.03</v>
      </c>
    </row>
    <row r="2174" spans="1:10" ht="0.95" customHeight="1" thickTop="1">
      <c r="A2174" s="486"/>
      <c r="B2174" s="486"/>
      <c r="C2174" s="486"/>
      <c r="D2174" s="486"/>
      <c r="E2174" s="486"/>
      <c r="F2174" s="486"/>
      <c r="G2174" s="486"/>
      <c r="H2174" s="486"/>
      <c r="I2174" s="486"/>
      <c r="J2174" s="486"/>
    </row>
    <row r="2175" spans="1:10" ht="18" customHeight="1">
      <c r="A2175" s="471"/>
      <c r="B2175" s="472" t="s">
        <v>14153</v>
      </c>
      <c r="C2175" s="471" t="s">
        <v>14154</v>
      </c>
      <c r="D2175" s="471" t="s">
        <v>14155</v>
      </c>
      <c r="E2175" s="640" t="s">
        <v>14156</v>
      </c>
      <c r="F2175" s="640"/>
      <c r="G2175" s="473" t="s">
        <v>14157</v>
      </c>
      <c r="H2175" s="472" t="s">
        <v>14158</v>
      </c>
      <c r="I2175" s="472" t="s">
        <v>14159</v>
      </c>
      <c r="J2175" s="472" t="s">
        <v>14160</v>
      </c>
    </row>
    <row r="2176" spans="1:10" ht="24" customHeight="1">
      <c r="A2176" s="474" t="s">
        <v>14161</v>
      </c>
      <c r="B2176" s="475" t="s">
        <v>14411</v>
      </c>
      <c r="C2176" s="474" t="s">
        <v>3565</v>
      </c>
      <c r="D2176" s="474" t="s">
        <v>9899</v>
      </c>
      <c r="E2176" s="642" t="s">
        <v>14203</v>
      </c>
      <c r="F2176" s="642"/>
      <c r="G2176" s="476" t="s">
        <v>53</v>
      </c>
      <c r="H2176" s="477">
        <v>1</v>
      </c>
      <c r="I2176" s="478">
        <v>80.5</v>
      </c>
      <c r="J2176" s="478">
        <v>80.5</v>
      </c>
    </row>
    <row r="2177" spans="1:10" ht="24" customHeight="1">
      <c r="A2177" s="479" t="s">
        <v>14165</v>
      </c>
      <c r="B2177" s="480" t="s">
        <v>14204</v>
      </c>
      <c r="C2177" s="479" t="s">
        <v>3565</v>
      </c>
      <c r="D2177" s="479" t="s">
        <v>3330</v>
      </c>
      <c r="E2177" s="641" t="s">
        <v>14167</v>
      </c>
      <c r="F2177" s="641"/>
      <c r="G2177" s="481" t="s">
        <v>463</v>
      </c>
      <c r="H2177" s="482">
        <v>0.1525</v>
      </c>
      <c r="I2177" s="483">
        <v>18.72</v>
      </c>
      <c r="J2177" s="483">
        <v>2.85</v>
      </c>
    </row>
    <row r="2178" spans="1:10" ht="24" customHeight="1">
      <c r="A2178" s="479" t="s">
        <v>14165</v>
      </c>
      <c r="B2178" s="480" t="s">
        <v>14169</v>
      </c>
      <c r="C2178" s="479" t="s">
        <v>3565</v>
      </c>
      <c r="D2178" s="479" t="s">
        <v>3371</v>
      </c>
      <c r="E2178" s="641" t="s">
        <v>14167</v>
      </c>
      <c r="F2178" s="641"/>
      <c r="G2178" s="481" t="s">
        <v>463</v>
      </c>
      <c r="H2178" s="482">
        <v>4.8099999999999997E-2</v>
      </c>
      <c r="I2178" s="483">
        <v>15.16</v>
      </c>
      <c r="J2178" s="483">
        <v>0.72</v>
      </c>
    </row>
    <row r="2179" spans="1:10" ht="24" customHeight="1">
      <c r="A2179" s="487" t="s">
        <v>14180</v>
      </c>
      <c r="B2179" s="488" t="s">
        <v>14420</v>
      </c>
      <c r="C2179" s="487" t="s">
        <v>3565</v>
      </c>
      <c r="D2179" s="487" t="s">
        <v>6024</v>
      </c>
      <c r="E2179" s="638" t="s">
        <v>14182</v>
      </c>
      <c r="F2179" s="638"/>
      <c r="G2179" s="489" t="s">
        <v>53</v>
      </c>
      <c r="H2179" s="490">
        <v>2.1000000000000001E-2</v>
      </c>
      <c r="I2179" s="491">
        <v>5</v>
      </c>
      <c r="J2179" s="491">
        <v>0.1</v>
      </c>
    </row>
    <row r="2180" spans="1:10" ht="36" customHeight="1">
      <c r="A2180" s="487" t="s">
        <v>14180</v>
      </c>
      <c r="B2180" s="488" t="s">
        <v>14753</v>
      </c>
      <c r="C2180" s="487" t="s">
        <v>3565</v>
      </c>
      <c r="D2180" s="487" t="s">
        <v>14096</v>
      </c>
      <c r="E2180" s="638" t="s">
        <v>14182</v>
      </c>
      <c r="F2180" s="638"/>
      <c r="G2180" s="489" t="s">
        <v>53</v>
      </c>
      <c r="H2180" s="490">
        <v>1</v>
      </c>
      <c r="I2180" s="491">
        <v>76.83</v>
      </c>
      <c r="J2180" s="491">
        <v>76.83</v>
      </c>
    </row>
    <row r="2181" spans="1:10" ht="25.5">
      <c r="A2181" s="484"/>
      <c r="B2181" s="484"/>
      <c r="C2181" s="484"/>
      <c r="D2181" s="484"/>
      <c r="E2181" s="484" t="s">
        <v>14171</v>
      </c>
      <c r="F2181" s="485">
        <v>1.4502164502164503</v>
      </c>
      <c r="G2181" s="484" t="s">
        <v>14172</v>
      </c>
      <c r="H2181" s="485">
        <v>1.23</v>
      </c>
      <c r="I2181" s="484" t="s">
        <v>14173</v>
      </c>
      <c r="J2181" s="485">
        <v>2.68</v>
      </c>
    </row>
    <row r="2182" spans="1:10" ht="15" thickBot="1">
      <c r="A2182" s="484"/>
      <c r="B2182" s="484"/>
      <c r="C2182" s="484"/>
      <c r="D2182" s="484"/>
      <c r="E2182" s="484" t="s">
        <v>14174</v>
      </c>
      <c r="F2182" s="485">
        <v>22.29</v>
      </c>
      <c r="G2182" s="484"/>
      <c r="H2182" s="639" t="s">
        <v>14175</v>
      </c>
      <c r="I2182" s="639"/>
      <c r="J2182" s="485">
        <v>102.79</v>
      </c>
    </row>
    <row r="2183" spans="1:10" ht="0.95" customHeight="1" thickTop="1">
      <c r="A2183" s="486"/>
      <c r="B2183" s="486"/>
      <c r="C2183" s="486"/>
      <c r="D2183" s="486"/>
      <c r="E2183" s="486"/>
      <c r="F2183" s="486"/>
      <c r="G2183" s="486"/>
      <c r="H2183" s="486"/>
      <c r="I2183" s="486"/>
      <c r="J2183" s="486"/>
    </row>
    <row r="2184" spans="1:10" ht="18" customHeight="1">
      <c r="A2184" s="471"/>
      <c r="B2184" s="472" t="s">
        <v>14153</v>
      </c>
      <c r="C2184" s="471" t="s">
        <v>14154</v>
      </c>
      <c r="D2184" s="471" t="s">
        <v>14155</v>
      </c>
      <c r="E2184" s="640" t="s">
        <v>14156</v>
      </c>
      <c r="F2184" s="640"/>
      <c r="G2184" s="473" t="s">
        <v>14157</v>
      </c>
      <c r="H2184" s="472" t="s">
        <v>14158</v>
      </c>
      <c r="I2184" s="472" t="s">
        <v>14159</v>
      </c>
      <c r="J2184" s="472" t="s">
        <v>14160</v>
      </c>
    </row>
    <row r="2185" spans="1:10" ht="36" customHeight="1">
      <c r="A2185" s="474" t="s">
        <v>14161</v>
      </c>
      <c r="B2185" s="475" t="s">
        <v>14724</v>
      </c>
      <c r="C2185" s="474" t="s">
        <v>3565</v>
      </c>
      <c r="D2185" s="474" t="s">
        <v>387</v>
      </c>
      <c r="E2185" s="642" t="s">
        <v>14446</v>
      </c>
      <c r="F2185" s="642"/>
      <c r="G2185" s="476" t="s">
        <v>324</v>
      </c>
      <c r="H2185" s="477">
        <v>1</v>
      </c>
      <c r="I2185" s="478">
        <v>0.49</v>
      </c>
      <c r="J2185" s="478">
        <v>0.49</v>
      </c>
    </row>
    <row r="2186" spans="1:10" ht="36" customHeight="1">
      <c r="A2186" s="479" t="s">
        <v>14165</v>
      </c>
      <c r="B2186" s="480" t="s">
        <v>14754</v>
      </c>
      <c r="C2186" s="479" t="s">
        <v>3565</v>
      </c>
      <c r="D2186" s="479" t="s">
        <v>693</v>
      </c>
      <c r="E2186" s="641" t="s">
        <v>14446</v>
      </c>
      <c r="F2186" s="641"/>
      <c r="G2186" s="481" t="s">
        <v>463</v>
      </c>
      <c r="H2186" s="482">
        <v>1</v>
      </c>
      <c r="I2186" s="483">
        <v>0.44</v>
      </c>
      <c r="J2186" s="483">
        <v>0.44</v>
      </c>
    </row>
    <row r="2187" spans="1:10" ht="36" customHeight="1">
      <c r="A2187" s="479" t="s">
        <v>14165</v>
      </c>
      <c r="B2187" s="480" t="s">
        <v>14755</v>
      </c>
      <c r="C2187" s="479" t="s">
        <v>3565</v>
      </c>
      <c r="D2187" s="479" t="s">
        <v>694</v>
      </c>
      <c r="E2187" s="641" t="s">
        <v>14446</v>
      </c>
      <c r="F2187" s="641"/>
      <c r="G2187" s="481" t="s">
        <v>463</v>
      </c>
      <c r="H2187" s="482">
        <v>1</v>
      </c>
      <c r="I2187" s="483">
        <v>0.05</v>
      </c>
      <c r="J2187" s="483">
        <v>0.05</v>
      </c>
    </row>
    <row r="2188" spans="1:10" ht="25.5">
      <c r="A2188" s="484"/>
      <c r="B2188" s="484"/>
      <c r="C2188" s="484"/>
      <c r="D2188" s="484"/>
      <c r="E2188" s="484" t="s">
        <v>14171</v>
      </c>
      <c r="F2188" s="485">
        <v>0</v>
      </c>
      <c r="G2188" s="484" t="s">
        <v>14172</v>
      </c>
      <c r="H2188" s="485">
        <v>0</v>
      </c>
      <c r="I2188" s="484" t="s">
        <v>14173</v>
      </c>
      <c r="J2188" s="485">
        <v>0</v>
      </c>
    </row>
    <row r="2189" spans="1:10" ht="15" thickBot="1">
      <c r="A2189" s="484"/>
      <c r="B2189" s="484"/>
      <c r="C2189" s="484"/>
      <c r="D2189" s="484"/>
      <c r="E2189" s="484" t="s">
        <v>14174</v>
      </c>
      <c r="F2189" s="485">
        <v>0.13</v>
      </c>
      <c r="G2189" s="484"/>
      <c r="H2189" s="639" t="s">
        <v>14175</v>
      </c>
      <c r="I2189" s="639"/>
      <c r="J2189" s="485">
        <v>0.62</v>
      </c>
    </row>
    <row r="2190" spans="1:10" ht="0.95" customHeight="1" thickTop="1">
      <c r="A2190" s="486"/>
      <c r="B2190" s="486"/>
      <c r="C2190" s="486"/>
      <c r="D2190" s="486"/>
      <c r="E2190" s="486"/>
      <c r="F2190" s="486"/>
      <c r="G2190" s="486"/>
      <c r="H2190" s="486"/>
      <c r="I2190" s="486"/>
      <c r="J2190" s="486"/>
    </row>
    <row r="2191" spans="1:10" ht="18" customHeight="1">
      <c r="A2191" s="471"/>
      <c r="B2191" s="472" t="s">
        <v>14153</v>
      </c>
      <c r="C2191" s="471" t="s">
        <v>14154</v>
      </c>
      <c r="D2191" s="471" t="s">
        <v>14155</v>
      </c>
      <c r="E2191" s="640" t="s">
        <v>14156</v>
      </c>
      <c r="F2191" s="640"/>
      <c r="G2191" s="473" t="s">
        <v>14157</v>
      </c>
      <c r="H2191" s="472" t="s">
        <v>14158</v>
      </c>
      <c r="I2191" s="472" t="s">
        <v>14159</v>
      </c>
      <c r="J2191" s="472" t="s">
        <v>14160</v>
      </c>
    </row>
    <row r="2192" spans="1:10" ht="36" customHeight="1">
      <c r="A2192" s="474" t="s">
        <v>14161</v>
      </c>
      <c r="B2192" s="475" t="s">
        <v>14723</v>
      </c>
      <c r="C2192" s="474" t="s">
        <v>3565</v>
      </c>
      <c r="D2192" s="474" t="s">
        <v>250</v>
      </c>
      <c r="E2192" s="642" t="s">
        <v>14446</v>
      </c>
      <c r="F2192" s="642"/>
      <c r="G2192" s="476" t="s">
        <v>185</v>
      </c>
      <c r="H2192" s="477">
        <v>1</v>
      </c>
      <c r="I2192" s="478">
        <v>1.3</v>
      </c>
      <c r="J2192" s="478">
        <v>1.3</v>
      </c>
    </row>
    <row r="2193" spans="1:10" ht="36" customHeight="1">
      <c r="A2193" s="479" t="s">
        <v>14165</v>
      </c>
      <c r="B2193" s="480" t="s">
        <v>14754</v>
      </c>
      <c r="C2193" s="479" t="s">
        <v>3565</v>
      </c>
      <c r="D2193" s="479" t="s">
        <v>693</v>
      </c>
      <c r="E2193" s="641" t="s">
        <v>14446</v>
      </c>
      <c r="F2193" s="641"/>
      <c r="G2193" s="481" t="s">
        <v>463</v>
      </c>
      <c r="H2193" s="482">
        <v>1</v>
      </c>
      <c r="I2193" s="483">
        <v>0.44</v>
      </c>
      <c r="J2193" s="483">
        <v>0.44</v>
      </c>
    </row>
    <row r="2194" spans="1:10" ht="36" customHeight="1">
      <c r="A2194" s="479" t="s">
        <v>14165</v>
      </c>
      <c r="B2194" s="480" t="s">
        <v>14756</v>
      </c>
      <c r="C2194" s="479" t="s">
        <v>3565</v>
      </c>
      <c r="D2194" s="479" t="s">
        <v>696</v>
      </c>
      <c r="E2194" s="641" t="s">
        <v>14446</v>
      </c>
      <c r="F2194" s="641"/>
      <c r="G2194" s="481" t="s">
        <v>463</v>
      </c>
      <c r="H2194" s="482">
        <v>1</v>
      </c>
      <c r="I2194" s="483">
        <v>0.47</v>
      </c>
      <c r="J2194" s="483">
        <v>0.47</v>
      </c>
    </row>
    <row r="2195" spans="1:10" ht="36" customHeight="1">
      <c r="A2195" s="479" t="s">
        <v>14165</v>
      </c>
      <c r="B2195" s="480" t="s">
        <v>14757</v>
      </c>
      <c r="C2195" s="479" t="s">
        <v>3565</v>
      </c>
      <c r="D2195" s="479" t="s">
        <v>695</v>
      </c>
      <c r="E2195" s="641" t="s">
        <v>14446</v>
      </c>
      <c r="F2195" s="641"/>
      <c r="G2195" s="481" t="s">
        <v>463</v>
      </c>
      <c r="H2195" s="482">
        <v>1</v>
      </c>
      <c r="I2195" s="483">
        <v>0.34</v>
      </c>
      <c r="J2195" s="483">
        <v>0.34</v>
      </c>
    </row>
    <row r="2196" spans="1:10" ht="36" customHeight="1">
      <c r="A2196" s="479" t="s">
        <v>14165</v>
      </c>
      <c r="B2196" s="480" t="s">
        <v>14755</v>
      </c>
      <c r="C2196" s="479" t="s">
        <v>3565</v>
      </c>
      <c r="D2196" s="479" t="s">
        <v>694</v>
      </c>
      <c r="E2196" s="641" t="s">
        <v>14446</v>
      </c>
      <c r="F2196" s="641"/>
      <c r="G2196" s="481" t="s">
        <v>463</v>
      </c>
      <c r="H2196" s="482">
        <v>1</v>
      </c>
      <c r="I2196" s="483">
        <v>0.05</v>
      </c>
      <c r="J2196" s="483">
        <v>0.05</v>
      </c>
    </row>
    <row r="2197" spans="1:10" ht="25.5">
      <c r="A2197" s="484"/>
      <c r="B2197" s="484"/>
      <c r="C2197" s="484"/>
      <c r="D2197" s="484"/>
      <c r="E2197" s="484" t="s">
        <v>14171</v>
      </c>
      <c r="F2197" s="485">
        <v>0</v>
      </c>
      <c r="G2197" s="484" t="s">
        <v>14172</v>
      </c>
      <c r="H2197" s="485">
        <v>0</v>
      </c>
      <c r="I2197" s="484" t="s">
        <v>14173</v>
      </c>
      <c r="J2197" s="485">
        <v>0</v>
      </c>
    </row>
    <row r="2198" spans="1:10" ht="15" thickBot="1">
      <c r="A2198" s="484"/>
      <c r="B2198" s="484"/>
      <c r="C2198" s="484"/>
      <c r="D2198" s="484"/>
      <c r="E2198" s="484" t="s">
        <v>14174</v>
      </c>
      <c r="F2198" s="485">
        <v>0.36</v>
      </c>
      <c r="G2198" s="484"/>
      <c r="H2198" s="639" t="s">
        <v>14175</v>
      </c>
      <c r="I2198" s="639"/>
      <c r="J2198" s="485">
        <v>1.66</v>
      </c>
    </row>
    <row r="2199" spans="1:10" ht="0.95" customHeight="1" thickTop="1">
      <c r="A2199" s="486"/>
      <c r="B2199" s="486"/>
      <c r="C2199" s="486"/>
      <c r="D2199" s="486"/>
      <c r="E2199" s="486"/>
      <c r="F2199" s="486"/>
      <c r="G2199" s="486"/>
      <c r="H2199" s="486"/>
      <c r="I2199" s="486"/>
      <c r="J2199" s="486"/>
    </row>
    <row r="2200" spans="1:10" ht="18" customHeight="1">
      <c r="A2200" s="471"/>
      <c r="B2200" s="472" t="s">
        <v>14153</v>
      </c>
      <c r="C2200" s="471" t="s">
        <v>14154</v>
      </c>
      <c r="D2200" s="471" t="s">
        <v>14155</v>
      </c>
      <c r="E2200" s="640" t="s">
        <v>14156</v>
      </c>
      <c r="F2200" s="640"/>
      <c r="G2200" s="473" t="s">
        <v>14157</v>
      </c>
      <c r="H2200" s="472" t="s">
        <v>14158</v>
      </c>
      <c r="I2200" s="472" t="s">
        <v>14159</v>
      </c>
      <c r="J2200" s="472" t="s">
        <v>14160</v>
      </c>
    </row>
    <row r="2201" spans="1:10" ht="36" customHeight="1">
      <c r="A2201" s="474" t="s">
        <v>14161</v>
      </c>
      <c r="B2201" s="475" t="s">
        <v>14754</v>
      </c>
      <c r="C2201" s="474" t="s">
        <v>3565</v>
      </c>
      <c r="D2201" s="474" t="s">
        <v>693</v>
      </c>
      <c r="E2201" s="642" t="s">
        <v>14446</v>
      </c>
      <c r="F2201" s="642"/>
      <c r="G2201" s="476" t="s">
        <v>463</v>
      </c>
      <c r="H2201" s="477">
        <v>1</v>
      </c>
      <c r="I2201" s="478">
        <v>0.44</v>
      </c>
      <c r="J2201" s="478">
        <v>0.44</v>
      </c>
    </row>
    <row r="2202" spans="1:10" ht="24" customHeight="1">
      <c r="A2202" s="487" t="s">
        <v>14180</v>
      </c>
      <c r="B2202" s="488" t="s">
        <v>14758</v>
      </c>
      <c r="C2202" s="487" t="s">
        <v>3565</v>
      </c>
      <c r="D2202" s="487" t="s">
        <v>8271</v>
      </c>
      <c r="E2202" s="638" t="s">
        <v>14570</v>
      </c>
      <c r="F2202" s="638"/>
      <c r="G2202" s="489" t="s">
        <v>53</v>
      </c>
      <c r="H2202" s="490">
        <v>1.2799999999999999E-4</v>
      </c>
      <c r="I2202" s="491">
        <v>3453.78</v>
      </c>
      <c r="J2202" s="491">
        <v>0.44</v>
      </c>
    </row>
    <row r="2203" spans="1:10" ht="25.5">
      <c r="A2203" s="484"/>
      <c r="B2203" s="484"/>
      <c r="C2203" s="484"/>
      <c r="D2203" s="484"/>
      <c r="E2203" s="484" t="s">
        <v>14171</v>
      </c>
      <c r="F2203" s="485">
        <v>0</v>
      </c>
      <c r="G2203" s="484" t="s">
        <v>14172</v>
      </c>
      <c r="H2203" s="485">
        <v>0</v>
      </c>
      <c r="I2203" s="484" t="s">
        <v>14173</v>
      </c>
      <c r="J2203" s="485">
        <v>0</v>
      </c>
    </row>
    <row r="2204" spans="1:10" ht="15" thickBot="1">
      <c r="A2204" s="484"/>
      <c r="B2204" s="484"/>
      <c r="C2204" s="484"/>
      <c r="D2204" s="484"/>
      <c r="E2204" s="484" t="s">
        <v>14174</v>
      </c>
      <c r="F2204" s="485">
        <v>0.12</v>
      </c>
      <c r="G2204" s="484"/>
      <c r="H2204" s="639" t="s">
        <v>14175</v>
      </c>
      <c r="I2204" s="639"/>
      <c r="J2204" s="485">
        <v>0.56000000000000005</v>
      </c>
    </row>
    <row r="2205" spans="1:10" ht="0.95" customHeight="1" thickTop="1">
      <c r="A2205" s="486"/>
      <c r="B2205" s="486"/>
      <c r="C2205" s="486"/>
      <c r="D2205" s="486"/>
      <c r="E2205" s="486"/>
      <c r="F2205" s="486"/>
      <c r="G2205" s="486"/>
      <c r="H2205" s="486"/>
      <c r="I2205" s="486"/>
      <c r="J2205" s="486"/>
    </row>
    <row r="2206" spans="1:10" ht="18" customHeight="1">
      <c r="A2206" s="471"/>
      <c r="B2206" s="472" t="s">
        <v>14153</v>
      </c>
      <c r="C2206" s="471" t="s">
        <v>14154</v>
      </c>
      <c r="D2206" s="471" t="s">
        <v>14155</v>
      </c>
      <c r="E2206" s="640" t="s">
        <v>14156</v>
      </c>
      <c r="F2206" s="640"/>
      <c r="G2206" s="473" t="s">
        <v>14157</v>
      </c>
      <c r="H2206" s="472" t="s">
        <v>14158</v>
      </c>
      <c r="I2206" s="472" t="s">
        <v>14159</v>
      </c>
      <c r="J2206" s="472" t="s">
        <v>14160</v>
      </c>
    </row>
    <row r="2207" spans="1:10" ht="36" customHeight="1">
      <c r="A2207" s="474" t="s">
        <v>14161</v>
      </c>
      <c r="B2207" s="475" t="s">
        <v>14755</v>
      </c>
      <c r="C2207" s="474" t="s">
        <v>3565</v>
      </c>
      <c r="D2207" s="474" t="s">
        <v>694</v>
      </c>
      <c r="E2207" s="642" t="s">
        <v>14446</v>
      </c>
      <c r="F2207" s="642"/>
      <c r="G2207" s="476" t="s">
        <v>463</v>
      </c>
      <c r="H2207" s="477">
        <v>1</v>
      </c>
      <c r="I2207" s="478">
        <v>0.05</v>
      </c>
      <c r="J2207" s="478">
        <v>0.05</v>
      </c>
    </row>
    <row r="2208" spans="1:10" ht="24" customHeight="1">
      <c r="A2208" s="487" t="s">
        <v>14180</v>
      </c>
      <c r="B2208" s="488" t="s">
        <v>14758</v>
      </c>
      <c r="C2208" s="487" t="s">
        <v>3565</v>
      </c>
      <c r="D2208" s="487" t="s">
        <v>8271</v>
      </c>
      <c r="E2208" s="638" t="s">
        <v>14570</v>
      </c>
      <c r="F2208" s="638"/>
      <c r="G2208" s="489" t="s">
        <v>53</v>
      </c>
      <c r="H2208" s="490">
        <v>1.5099999999999999E-5</v>
      </c>
      <c r="I2208" s="491">
        <v>3453.78</v>
      </c>
      <c r="J2208" s="491">
        <v>0.05</v>
      </c>
    </row>
    <row r="2209" spans="1:10" ht="25.5">
      <c r="A2209" s="484"/>
      <c r="B2209" s="484"/>
      <c r="C2209" s="484"/>
      <c r="D2209" s="484"/>
      <c r="E2209" s="484" t="s">
        <v>14171</v>
      </c>
      <c r="F2209" s="485">
        <v>0</v>
      </c>
      <c r="G2209" s="484" t="s">
        <v>14172</v>
      </c>
      <c r="H2209" s="485">
        <v>0</v>
      </c>
      <c r="I2209" s="484" t="s">
        <v>14173</v>
      </c>
      <c r="J2209" s="485">
        <v>0</v>
      </c>
    </row>
    <row r="2210" spans="1:10" ht="15" thickBot="1">
      <c r="A2210" s="484"/>
      <c r="B2210" s="484"/>
      <c r="C2210" s="484"/>
      <c r="D2210" s="484"/>
      <c r="E2210" s="484" t="s">
        <v>14174</v>
      </c>
      <c r="F2210" s="485">
        <v>0.01</v>
      </c>
      <c r="G2210" s="484"/>
      <c r="H2210" s="639" t="s">
        <v>14175</v>
      </c>
      <c r="I2210" s="639"/>
      <c r="J2210" s="485">
        <v>0.06</v>
      </c>
    </row>
    <row r="2211" spans="1:10" ht="0.95" customHeight="1" thickTop="1">
      <c r="A2211" s="486"/>
      <c r="B2211" s="486"/>
      <c r="C2211" s="486"/>
      <c r="D2211" s="486"/>
      <c r="E2211" s="486"/>
      <c r="F2211" s="486"/>
      <c r="G2211" s="486"/>
      <c r="H2211" s="486"/>
      <c r="I2211" s="486"/>
      <c r="J2211" s="486"/>
    </row>
    <row r="2212" spans="1:10" ht="18" customHeight="1">
      <c r="A2212" s="471"/>
      <c r="B2212" s="472" t="s">
        <v>14153</v>
      </c>
      <c r="C2212" s="471" t="s">
        <v>14154</v>
      </c>
      <c r="D2212" s="471" t="s">
        <v>14155</v>
      </c>
      <c r="E2212" s="640" t="s">
        <v>14156</v>
      </c>
      <c r="F2212" s="640"/>
      <c r="G2212" s="473" t="s">
        <v>14157</v>
      </c>
      <c r="H2212" s="472" t="s">
        <v>14158</v>
      </c>
      <c r="I2212" s="472" t="s">
        <v>14159</v>
      </c>
      <c r="J2212" s="472" t="s">
        <v>14160</v>
      </c>
    </row>
    <row r="2213" spans="1:10" ht="36" customHeight="1">
      <c r="A2213" s="474" t="s">
        <v>14161</v>
      </c>
      <c r="B2213" s="475" t="s">
        <v>14757</v>
      </c>
      <c r="C2213" s="474" t="s">
        <v>3565</v>
      </c>
      <c r="D2213" s="474" t="s">
        <v>695</v>
      </c>
      <c r="E2213" s="642" t="s">
        <v>14446</v>
      </c>
      <c r="F2213" s="642"/>
      <c r="G2213" s="476" t="s">
        <v>463</v>
      </c>
      <c r="H2213" s="477">
        <v>1</v>
      </c>
      <c r="I2213" s="478">
        <v>0.34</v>
      </c>
      <c r="J2213" s="478">
        <v>0.34</v>
      </c>
    </row>
    <row r="2214" spans="1:10" ht="24" customHeight="1">
      <c r="A2214" s="487" t="s">
        <v>14180</v>
      </c>
      <c r="B2214" s="488" t="s">
        <v>14758</v>
      </c>
      <c r="C2214" s="487" t="s">
        <v>3565</v>
      </c>
      <c r="D2214" s="487" t="s">
        <v>8271</v>
      </c>
      <c r="E2214" s="638" t="s">
        <v>14570</v>
      </c>
      <c r="F2214" s="638"/>
      <c r="G2214" s="489" t="s">
        <v>53</v>
      </c>
      <c r="H2214" s="490">
        <v>1E-4</v>
      </c>
      <c r="I2214" s="491">
        <v>3453.78</v>
      </c>
      <c r="J2214" s="491">
        <v>0.34</v>
      </c>
    </row>
    <row r="2215" spans="1:10" ht="25.5">
      <c r="A2215" s="484"/>
      <c r="B2215" s="484"/>
      <c r="C2215" s="484"/>
      <c r="D2215" s="484"/>
      <c r="E2215" s="484" t="s">
        <v>14171</v>
      </c>
      <c r="F2215" s="485">
        <v>0</v>
      </c>
      <c r="G2215" s="484" t="s">
        <v>14172</v>
      </c>
      <c r="H2215" s="485">
        <v>0</v>
      </c>
      <c r="I2215" s="484" t="s">
        <v>14173</v>
      </c>
      <c r="J2215" s="485">
        <v>0</v>
      </c>
    </row>
    <row r="2216" spans="1:10" ht="15" thickBot="1">
      <c r="A2216" s="484"/>
      <c r="B2216" s="484"/>
      <c r="C2216" s="484"/>
      <c r="D2216" s="484"/>
      <c r="E2216" s="484" t="s">
        <v>14174</v>
      </c>
      <c r="F2216" s="485">
        <v>0.09</v>
      </c>
      <c r="G2216" s="484"/>
      <c r="H2216" s="639" t="s">
        <v>14175</v>
      </c>
      <c r="I2216" s="639"/>
      <c r="J2216" s="485">
        <v>0.43</v>
      </c>
    </row>
    <row r="2217" spans="1:10" ht="0.95" customHeight="1" thickTop="1">
      <c r="A2217" s="486"/>
      <c r="B2217" s="486"/>
      <c r="C2217" s="486"/>
      <c r="D2217" s="486"/>
      <c r="E2217" s="486"/>
      <c r="F2217" s="486"/>
      <c r="G2217" s="486"/>
      <c r="H2217" s="486"/>
      <c r="I2217" s="486"/>
      <c r="J2217" s="486"/>
    </row>
    <row r="2218" spans="1:10" ht="18" customHeight="1">
      <c r="A2218" s="471"/>
      <c r="B2218" s="472" t="s">
        <v>14153</v>
      </c>
      <c r="C2218" s="471" t="s">
        <v>14154</v>
      </c>
      <c r="D2218" s="471" t="s">
        <v>14155</v>
      </c>
      <c r="E2218" s="640" t="s">
        <v>14156</v>
      </c>
      <c r="F2218" s="640"/>
      <c r="G2218" s="473" t="s">
        <v>14157</v>
      </c>
      <c r="H2218" s="472" t="s">
        <v>14158</v>
      </c>
      <c r="I2218" s="472" t="s">
        <v>14159</v>
      </c>
      <c r="J2218" s="472" t="s">
        <v>14160</v>
      </c>
    </row>
    <row r="2219" spans="1:10" ht="36" customHeight="1">
      <c r="A2219" s="474" t="s">
        <v>14161</v>
      </c>
      <c r="B2219" s="475" t="s">
        <v>14756</v>
      </c>
      <c r="C2219" s="474" t="s">
        <v>3565</v>
      </c>
      <c r="D2219" s="474" t="s">
        <v>696</v>
      </c>
      <c r="E2219" s="642" t="s">
        <v>14446</v>
      </c>
      <c r="F2219" s="642"/>
      <c r="G2219" s="476" t="s">
        <v>463</v>
      </c>
      <c r="H2219" s="477">
        <v>1</v>
      </c>
      <c r="I2219" s="478">
        <v>0.47</v>
      </c>
      <c r="J2219" s="478">
        <v>0.47</v>
      </c>
    </row>
    <row r="2220" spans="1:10" ht="24" customHeight="1">
      <c r="A2220" s="487" t="s">
        <v>14180</v>
      </c>
      <c r="B2220" s="488" t="s">
        <v>14638</v>
      </c>
      <c r="C2220" s="487" t="s">
        <v>3565</v>
      </c>
      <c r="D2220" s="487" t="s">
        <v>5884</v>
      </c>
      <c r="E2220" s="638" t="s">
        <v>14182</v>
      </c>
      <c r="F2220" s="638"/>
      <c r="G2220" s="489" t="s">
        <v>14639</v>
      </c>
      <c r="H2220" s="490">
        <v>0.52</v>
      </c>
      <c r="I2220" s="491">
        <v>0.91</v>
      </c>
      <c r="J2220" s="491">
        <v>0.47</v>
      </c>
    </row>
    <row r="2221" spans="1:10" ht="25.5">
      <c r="A2221" s="484"/>
      <c r="B2221" s="484"/>
      <c r="C2221" s="484"/>
      <c r="D2221" s="484"/>
      <c r="E2221" s="484" t="s">
        <v>14171</v>
      </c>
      <c r="F2221" s="485">
        <v>0</v>
      </c>
      <c r="G2221" s="484" t="s">
        <v>14172</v>
      </c>
      <c r="H2221" s="485">
        <v>0</v>
      </c>
      <c r="I2221" s="484" t="s">
        <v>14173</v>
      </c>
      <c r="J2221" s="485">
        <v>0</v>
      </c>
    </row>
    <row r="2222" spans="1:10" ht="15" thickBot="1">
      <c r="A2222" s="484"/>
      <c r="B2222" s="484"/>
      <c r="C2222" s="484"/>
      <c r="D2222" s="484"/>
      <c r="E2222" s="484" t="s">
        <v>14174</v>
      </c>
      <c r="F2222" s="485">
        <v>0.13</v>
      </c>
      <c r="G2222" s="484"/>
      <c r="H2222" s="639" t="s">
        <v>14175</v>
      </c>
      <c r="I2222" s="639"/>
      <c r="J2222" s="485">
        <v>0.6</v>
      </c>
    </row>
    <row r="2223" spans="1:10" ht="0.95" customHeight="1" thickTop="1">
      <c r="A2223" s="486"/>
      <c r="B2223" s="486"/>
      <c r="C2223" s="486"/>
      <c r="D2223" s="486"/>
      <c r="E2223" s="486"/>
      <c r="F2223" s="486"/>
      <c r="G2223" s="486"/>
      <c r="H2223" s="486"/>
      <c r="I2223" s="486"/>
      <c r="J2223" s="486"/>
    </row>
    <row r="2224" spans="1:10" ht="18" customHeight="1">
      <c r="A2224" s="471"/>
      <c r="B2224" s="472" t="s">
        <v>14153</v>
      </c>
      <c r="C2224" s="471" t="s">
        <v>14154</v>
      </c>
      <c r="D2224" s="471" t="s">
        <v>14155</v>
      </c>
      <c r="E2224" s="640" t="s">
        <v>14156</v>
      </c>
      <c r="F2224" s="640"/>
      <c r="G2224" s="473" t="s">
        <v>14157</v>
      </c>
      <c r="H2224" s="472" t="s">
        <v>14158</v>
      </c>
      <c r="I2224" s="472" t="s">
        <v>14159</v>
      </c>
      <c r="J2224" s="472" t="s">
        <v>14160</v>
      </c>
    </row>
    <row r="2225" spans="1:10" ht="36" customHeight="1">
      <c r="A2225" s="474" t="s">
        <v>14161</v>
      </c>
      <c r="B2225" s="475" t="s">
        <v>14414</v>
      </c>
      <c r="C2225" s="474" t="s">
        <v>3565</v>
      </c>
      <c r="D2225" s="474" t="s">
        <v>9928</v>
      </c>
      <c r="E2225" s="642" t="s">
        <v>14203</v>
      </c>
      <c r="F2225" s="642"/>
      <c r="G2225" s="476" t="s">
        <v>53</v>
      </c>
      <c r="H2225" s="477">
        <v>1</v>
      </c>
      <c r="I2225" s="478">
        <v>51.11</v>
      </c>
      <c r="J2225" s="478">
        <v>51.11</v>
      </c>
    </row>
    <row r="2226" spans="1:10" ht="24" customHeight="1">
      <c r="A2226" s="479" t="s">
        <v>14165</v>
      </c>
      <c r="B2226" s="480" t="s">
        <v>14204</v>
      </c>
      <c r="C2226" s="479" t="s">
        <v>3565</v>
      </c>
      <c r="D2226" s="479" t="s">
        <v>3330</v>
      </c>
      <c r="E2226" s="641" t="s">
        <v>14167</v>
      </c>
      <c r="F2226" s="641"/>
      <c r="G2226" s="481" t="s">
        <v>463</v>
      </c>
      <c r="H2226" s="482">
        <v>0.17399999999999999</v>
      </c>
      <c r="I2226" s="483">
        <v>18.72</v>
      </c>
      <c r="J2226" s="483">
        <v>3.25</v>
      </c>
    </row>
    <row r="2227" spans="1:10" ht="24" customHeight="1">
      <c r="A2227" s="479" t="s">
        <v>14165</v>
      </c>
      <c r="B2227" s="480" t="s">
        <v>14169</v>
      </c>
      <c r="C2227" s="479" t="s">
        <v>3565</v>
      </c>
      <c r="D2227" s="479" t="s">
        <v>3371</v>
      </c>
      <c r="E2227" s="641" t="s">
        <v>14167</v>
      </c>
      <c r="F2227" s="641"/>
      <c r="G2227" s="481" t="s">
        <v>463</v>
      </c>
      <c r="H2227" s="482">
        <v>5.4800000000000001E-2</v>
      </c>
      <c r="I2227" s="483">
        <v>15.16</v>
      </c>
      <c r="J2227" s="483">
        <v>0.83</v>
      </c>
    </row>
    <row r="2228" spans="1:10" ht="24" customHeight="1">
      <c r="A2228" s="487" t="s">
        <v>14180</v>
      </c>
      <c r="B2228" s="488" t="s">
        <v>14420</v>
      </c>
      <c r="C2228" s="487" t="s">
        <v>3565</v>
      </c>
      <c r="D2228" s="487" t="s">
        <v>6024</v>
      </c>
      <c r="E2228" s="638" t="s">
        <v>14182</v>
      </c>
      <c r="F2228" s="638"/>
      <c r="G2228" s="489" t="s">
        <v>53</v>
      </c>
      <c r="H2228" s="490">
        <v>4.8000000000000001E-2</v>
      </c>
      <c r="I2228" s="491">
        <v>5</v>
      </c>
      <c r="J2228" s="491">
        <v>0.24</v>
      </c>
    </row>
    <row r="2229" spans="1:10" ht="24" customHeight="1">
      <c r="A2229" s="487" t="s">
        <v>14180</v>
      </c>
      <c r="B2229" s="488" t="s">
        <v>14759</v>
      </c>
      <c r="C2229" s="487" t="s">
        <v>3565</v>
      </c>
      <c r="D2229" s="487" t="s">
        <v>14136</v>
      </c>
      <c r="E2229" s="638" t="s">
        <v>14182</v>
      </c>
      <c r="F2229" s="638"/>
      <c r="G2229" s="489" t="s">
        <v>53</v>
      </c>
      <c r="H2229" s="490">
        <v>1</v>
      </c>
      <c r="I2229" s="491">
        <v>46.79</v>
      </c>
      <c r="J2229" s="491">
        <v>46.79</v>
      </c>
    </row>
    <row r="2230" spans="1:10" ht="25.5">
      <c r="A2230" s="484"/>
      <c r="B2230" s="484"/>
      <c r="C2230" s="484"/>
      <c r="D2230" s="484"/>
      <c r="E2230" s="484" t="s">
        <v>14171</v>
      </c>
      <c r="F2230" s="485">
        <v>1.6558441558441559</v>
      </c>
      <c r="G2230" s="484" t="s">
        <v>14172</v>
      </c>
      <c r="H2230" s="485">
        <v>1.4</v>
      </c>
      <c r="I2230" s="484" t="s">
        <v>14173</v>
      </c>
      <c r="J2230" s="485">
        <v>3.06</v>
      </c>
    </row>
    <row r="2231" spans="1:10" ht="15" thickBot="1">
      <c r="A2231" s="484"/>
      <c r="B2231" s="484"/>
      <c r="C2231" s="484"/>
      <c r="D2231" s="484"/>
      <c r="E2231" s="484" t="s">
        <v>14174</v>
      </c>
      <c r="F2231" s="485">
        <v>14.15</v>
      </c>
      <c r="G2231" s="484"/>
      <c r="H2231" s="639" t="s">
        <v>14175</v>
      </c>
      <c r="I2231" s="639"/>
      <c r="J2231" s="485">
        <v>65.260000000000005</v>
      </c>
    </row>
    <row r="2232" spans="1:10" ht="0.95" customHeight="1" thickTop="1">
      <c r="A2232" s="486"/>
      <c r="B2232" s="486"/>
      <c r="C2232" s="486"/>
      <c r="D2232" s="486"/>
      <c r="E2232" s="486"/>
      <c r="F2232" s="486"/>
      <c r="G2232" s="486"/>
      <c r="H2232" s="486"/>
      <c r="I2232" s="486"/>
      <c r="J2232" s="486"/>
    </row>
    <row r="2233" spans="1:10" ht="18" customHeight="1">
      <c r="A2233" s="471"/>
      <c r="B2233" s="472" t="s">
        <v>14153</v>
      </c>
      <c r="C2233" s="471" t="s">
        <v>14154</v>
      </c>
      <c r="D2233" s="471" t="s">
        <v>14155</v>
      </c>
      <c r="E2233" s="640" t="s">
        <v>14156</v>
      </c>
      <c r="F2233" s="640"/>
      <c r="G2233" s="473" t="s">
        <v>14157</v>
      </c>
      <c r="H2233" s="472" t="s">
        <v>14158</v>
      </c>
      <c r="I2233" s="472" t="s">
        <v>14159</v>
      </c>
      <c r="J2233" s="472" t="s">
        <v>14160</v>
      </c>
    </row>
    <row r="2234" spans="1:10" ht="36" customHeight="1">
      <c r="A2234" s="474" t="s">
        <v>14161</v>
      </c>
      <c r="B2234" s="475" t="s">
        <v>14403</v>
      </c>
      <c r="C2234" s="474" t="s">
        <v>3565</v>
      </c>
      <c r="D2234" s="474" t="s">
        <v>9927</v>
      </c>
      <c r="E2234" s="642" t="s">
        <v>14203</v>
      </c>
      <c r="F2234" s="642"/>
      <c r="G2234" s="476" t="s">
        <v>53</v>
      </c>
      <c r="H2234" s="477">
        <v>1</v>
      </c>
      <c r="I2234" s="478">
        <v>55.11</v>
      </c>
      <c r="J2234" s="478">
        <v>55.11</v>
      </c>
    </row>
    <row r="2235" spans="1:10" ht="24" customHeight="1">
      <c r="A2235" s="479" t="s">
        <v>14165</v>
      </c>
      <c r="B2235" s="480" t="s">
        <v>14169</v>
      </c>
      <c r="C2235" s="479" t="s">
        <v>3565</v>
      </c>
      <c r="D2235" s="479" t="s">
        <v>3371</v>
      </c>
      <c r="E2235" s="641" t="s">
        <v>14167</v>
      </c>
      <c r="F2235" s="641"/>
      <c r="G2235" s="481" t="s">
        <v>463</v>
      </c>
      <c r="H2235" s="482">
        <v>5.4800000000000001E-2</v>
      </c>
      <c r="I2235" s="483">
        <v>15.16</v>
      </c>
      <c r="J2235" s="483">
        <v>0.83</v>
      </c>
    </row>
    <row r="2236" spans="1:10" ht="24" customHeight="1">
      <c r="A2236" s="479" t="s">
        <v>14165</v>
      </c>
      <c r="B2236" s="480" t="s">
        <v>14204</v>
      </c>
      <c r="C2236" s="479" t="s">
        <v>3565</v>
      </c>
      <c r="D2236" s="479" t="s">
        <v>3330</v>
      </c>
      <c r="E2236" s="641" t="s">
        <v>14167</v>
      </c>
      <c r="F2236" s="641"/>
      <c r="G2236" s="481" t="s">
        <v>463</v>
      </c>
      <c r="H2236" s="482">
        <v>0.17399999999999999</v>
      </c>
      <c r="I2236" s="483">
        <v>18.72</v>
      </c>
      <c r="J2236" s="483">
        <v>3.25</v>
      </c>
    </row>
    <row r="2237" spans="1:10" ht="24" customHeight="1">
      <c r="A2237" s="487" t="s">
        <v>14180</v>
      </c>
      <c r="B2237" s="488" t="s">
        <v>14420</v>
      </c>
      <c r="C2237" s="487" t="s">
        <v>3565</v>
      </c>
      <c r="D2237" s="487" t="s">
        <v>6024</v>
      </c>
      <c r="E2237" s="638" t="s">
        <v>14182</v>
      </c>
      <c r="F2237" s="638"/>
      <c r="G2237" s="489" t="s">
        <v>53</v>
      </c>
      <c r="H2237" s="490">
        <v>4.8000000000000001E-2</v>
      </c>
      <c r="I2237" s="491">
        <v>5</v>
      </c>
      <c r="J2237" s="491">
        <v>0.24</v>
      </c>
    </row>
    <row r="2238" spans="1:10" ht="24" customHeight="1">
      <c r="A2238" s="487" t="s">
        <v>14180</v>
      </c>
      <c r="B2238" s="488" t="s">
        <v>14760</v>
      </c>
      <c r="C2238" s="487" t="s">
        <v>3565</v>
      </c>
      <c r="D2238" s="487" t="s">
        <v>8246</v>
      </c>
      <c r="E2238" s="638" t="s">
        <v>14182</v>
      </c>
      <c r="F2238" s="638"/>
      <c r="G2238" s="489" t="s">
        <v>53</v>
      </c>
      <c r="H2238" s="490">
        <v>1</v>
      </c>
      <c r="I2238" s="491">
        <v>50.79</v>
      </c>
      <c r="J2238" s="491">
        <v>50.79</v>
      </c>
    </row>
    <row r="2239" spans="1:10" ht="25.5">
      <c r="A2239" s="484"/>
      <c r="B2239" s="484"/>
      <c r="C2239" s="484"/>
      <c r="D2239" s="484"/>
      <c r="E2239" s="484" t="s">
        <v>14171</v>
      </c>
      <c r="F2239" s="485">
        <v>1.6558441558441559</v>
      </c>
      <c r="G2239" s="484" t="s">
        <v>14172</v>
      </c>
      <c r="H2239" s="485">
        <v>1.4</v>
      </c>
      <c r="I2239" s="484" t="s">
        <v>14173</v>
      </c>
      <c r="J2239" s="485">
        <v>3.06</v>
      </c>
    </row>
    <row r="2240" spans="1:10" ht="15" thickBot="1">
      <c r="A2240" s="484"/>
      <c r="B2240" s="484"/>
      <c r="C2240" s="484"/>
      <c r="D2240" s="484"/>
      <c r="E2240" s="484" t="s">
        <v>14174</v>
      </c>
      <c r="F2240" s="485">
        <v>15.26</v>
      </c>
      <c r="G2240" s="484"/>
      <c r="H2240" s="639" t="s">
        <v>14175</v>
      </c>
      <c r="I2240" s="639"/>
      <c r="J2240" s="485">
        <v>70.37</v>
      </c>
    </row>
    <row r="2241" spans="1:10" ht="0.95" customHeight="1" thickTop="1">
      <c r="A2241" s="486"/>
      <c r="B2241" s="486"/>
      <c r="C2241" s="486"/>
      <c r="D2241" s="486"/>
      <c r="E2241" s="486"/>
      <c r="F2241" s="486"/>
      <c r="G2241" s="486"/>
      <c r="H2241" s="486"/>
      <c r="I2241" s="486"/>
      <c r="J2241" s="486"/>
    </row>
  </sheetData>
  <autoFilter ref="J1:J2247"/>
  <mergeCells count="1753">
    <mergeCell ref="E2235:F2235"/>
    <mergeCell ref="E2236:F2236"/>
    <mergeCell ref="E2237:F2237"/>
    <mergeCell ref="E2238:F2238"/>
    <mergeCell ref="H2240:I2240"/>
    <mergeCell ref="E2227:F2227"/>
    <mergeCell ref="E2228:F2228"/>
    <mergeCell ref="E2229:F2229"/>
    <mergeCell ref="H2231:I2231"/>
    <mergeCell ref="E2233:F2233"/>
    <mergeCell ref="E2234:F2234"/>
    <mergeCell ref="E2219:F2219"/>
    <mergeCell ref="E2220:F2220"/>
    <mergeCell ref="H2222:I2222"/>
    <mergeCell ref="E2224:F2224"/>
    <mergeCell ref="E2225:F2225"/>
    <mergeCell ref="E2226:F2226"/>
    <mergeCell ref="H2210:I2210"/>
    <mergeCell ref="E2212:F2212"/>
    <mergeCell ref="E2213:F2213"/>
    <mergeCell ref="E2214:F2214"/>
    <mergeCell ref="H2216:I2216"/>
    <mergeCell ref="E2218:F2218"/>
    <mergeCell ref="E2201:F2201"/>
    <mergeCell ref="E2202:F2202"/>
    <mergeCell ref="H2204:I2204"/>
    <mergeCell ref="E2206:F2206"/>
    <mergeCell ref="E2207:F2207"/>
    <mergeCell ref="E2208:F2208"/>
    <mergeCell ref="E2193:F2193"/>
    <mergeCell ref="E2194:F2194"/>
    <mergeCell ref="E2195:F2195"/>
    <mergeCell ref="E2196:F2196"/>
    <mergeCell ref="H2198:I2198"/>
    <mergeCell ref="E2200:F2200"/>
    <mergeCell ref="E2185:F2185"/>
    <mergeCell ref="E2186:F2186"/>
    <mergeCell ref="E2187:F2187"/>
    <mergeCell ref="H2189:I2189"/>
    <mergeCell ref="E2191:F2191"/>
    <mergeCell ref="E2192:F2192"/>
    <mergeCell ref="E2177:F2177"/>
    <mergeCell ref="E2178:F2178"/>
    <mergeCell ref="E2179:F2179"/>
    <mergeCell ref="E2180:F2180"/>
    <mergeCell ref="H2182:I2182"/>
    <mergeCell ref="E2184:F2184"/>
    <mergeCell ref="E2169:F2169"/>
    <mergeCell ref="E2170:F2170"/>
    <mergeCell ref="E2171:F2171"/>
    <mergeCell ref="H2173:I2173"/>
    <mergeCell ref="E2175:F2175"/>
    <mergeCell ref="E2176:F2176"/>
    <mergeCell ref="E2161:F2161"/>
    <mergeCell ref="H2163:I2163"/>
    <mergeCell ref="E2165:F2165"/>
    <mergeCell ref="E2166:F2166"/>
    <mergeCell ref="E2167:F2167"/>
    <mergeCell ref="E2168:F2168"/>
    <mergeCell ref="E2153:F2153"/>
    <mergeCell ref="H2155:I2155"/>
    <mergeCell ref="E2157:F2157"/>
    <mergeCell ref="E2158:F2158"/>
    <mergeCell ref="E2159:F2159"/>
    <mergeCell ref="E2160:F2160"/>
    <mergeCell ref="H2146:I2146"/>
    <mergeCell ref="E2148:F2148"/>
    <mergeCell ref="E2149:F2149"/>
    <mergeCell ref="E2150:F2150"/>
    <mergeCell ref="E2151:F2151"/>
    <mergeCell ref="E2152:F2152"/>
    <mergeCell ref="E2139:F2139"/>
    <mergeCell ref="E2140:F2140"/>
    <mergeCell ref="E2141:F2141"/>
    <mergeCell ref="E2142:F2142"/>
    <mergeCell ref="E2143:F2143"/>
    <mergeCell ref="E2144:F2144"/>
    <mergeCell ref="E2131:F2131"/>
    <mergeCell ref="E2132:F2132"/>
    <mergeCell ref="E2133:F2133"/>
    <mergeCell ref="E2134:F2134"/>
    <mergeCell ref="E2135:F2135"/>
    <mergeCell ref="H2137:I2137"/>
    <mergeCell ref="H2124:I2124"/>
    <mergeCell ref="E2126:F2126"/>
    <mergeCell ref="E2127:F2127"/>
    <mergeCell ref="E2128:F2128"/>
    <mergeCell ref="E2129:F2129"/>
    <mergeCell ref="E2130:F2130"/>
    <mergeCell ref="E2115:F2115"/>
    <mergeCell ref="E2116:F2116"/>
    <mergeCell ref="H2118:I2118"/>
    <mergeCell ref="E2120:F2120"/>
    <mergeCell ref="E2121:F2121"/>
    <mergeCell ref="E2122:F2122"/>
    <mergeCell ref="H2106:I2106"/>
    <mergeCell ref="E2108:F2108"/>
    <mergeCell ref="E2109:F2109"/>
    <mergeCell ref="E2110:F2110"/>
    <mergeCell ref="H2112:I2112"/>
    <mergeCell ref="E2114:F2114"/>
    <mergeCell ref="E2097:F2097"/>
    <mergeCell ref="E2098:F2098"/>
    <mergeCell ref="H2100:I2100"/>
    <mergeCell ref="E2102:F2102"/>
    <mergeCell ref="E2103:F2103"/>
    <mergeCell ref="E2104:F2104"/>
    <mergeCell ref="H2090:I2090"/>
    <mergeCell ref="E2092:F2092"/>
    <mergeCell ref="E2093:F2093"/>
    <mergeCell ref="E2094:F2094"/>
    <mergeCell ref="E2095:F2095"/>
    <mergeCell ref="E2096:F2096"/>
    <mergeCell ref="H2082:I2082"/>
    <mergeCell ref="E2084:F2084"/>
    <mergeCell ref="E2085:F2085"/>
    <mergeCell ref="E2086:F2086"/>
    <mergeCell ref="E2087:F2087"/>
    <mergeCell ref="E2088:F2088"/>
    <mergeCell ref="E2073:F2073"/>
    <mergeCell ref="E2074:F2074"/>
    <mergeCell ref="H2076:I2076"/>
    <mergeCell ref="E2078:F2078"/>
    <mergeCell ref="E2079:F2079"/>
    <mergeCell ref="E2080:F2080"/>
    <mergeCell ref="H2064:I2064"/>
    <mergeCell ref="E2066:F2066"/>
    <mergeCell ref="E2067:F2067"/>
    <mergeCell ref="E2068:F2068"/>
    <mergeCell ref="H2070:I2070"/>
    <mergeCell ref="E2072:F2072"/>
    <mergeCell ref="E2055:F2055"/>
    <mergeCell ref="E2056:F2056"/>
    <mergeCell ref="H2058:I2058"/>
    <mergeCell ref="E2060:F2060"/>
    <mergeCell ref="E2061:F2061"/>
    <mergeCell ref="E2062:F2062"/>
    <mergeCell ref="H2048:I2048"/>
    <mergeCell ref="E2050:F2050"/>
    <mergeCell ref="E2051:F2051"/>
    <mergeCell ref="E2052:F2052"/>
    <mergeCell ref="E2053:F2053"/>
    <mergeCell ref="E2054:F2054"/>
    <mergeCell ref="H2040:I2040"/>
    <mergeCell ref="E2042:F2042"/>
    <mergeCell ref="E2043:F2043"/>
    <mergeCell ref="E2044:F2044"/>
    <mergeCell ref="E2045:F2045"/>
    <mergeCell ref="E2046:F2046"/>
    <mergeCell ref="E2033:F2033"/>
    <mergeCell ref="E2034:F2034"/>
    <mergeCell ref="E2035:F2035"/>
    <mergeCell ref="E2036:F2036"/>
    <mergeCell ref="E2037:F2037"/>
    <mergeCell ref="E2038:F2038"/>
    <mergeCell ref="E2025:F2025"/>
    <mergeCell ref="E2026:F2026"/>
    <mergeCell ref="H2028:I2028"/>
    <mergeCell ref="E2030:F2030"/>
    <mergeCell ref="E2031:F2031"/>
    <mergeCell ref="E2032:F2032"/>
    <mergeCell ref="H2018:I2018"/>
    <mergeCell ref="E2020:F2020"/>
    <mergeCell ref="E2021:F2021"/>
    <mergeCell ref="E2022:F2022"/>
    <mergeCell ref="E2023:F2023"/>
    <mergeCell ref="E2024:F2024"/>
    <mergeCell ref="E2009:F2009"/>
    <mergeCell ref="E2010:F2010"/>
    <mergeCell ref="H2012:I2012"/>
    <mergeCell ref="E2014:F2014"/>
    <mergeCell ref="E2015:F2015"/>
    <mergeCell ref="E2016:F2016"/>
    <mergeCell ref="H2000:I2000"/>
    <mergeCell ref="E2002:F2002"/>
    <mergeCell ref="E2003:F2003"/>
    <mergeCell ref="E2004:F2004"/>
    <mergeCell ref="H2006:I2006"/>
    <mergeCell ref="E2008:F2008"/>
    <mergeCell ref="E1991:F1991"/>
    <mergeCell ref="E1992:F1992"/>
    <mergeCell ref="H1994:I1994"/>
    <mergeCell ref="E1996:F1996"/>
    <mergeCell ref="E1997:F1997"/>
    <mergeCell ref="E1998:F1998"/>
    <mergeCell ref="E1983:F1983"/>
    <mergeCell ref="H1985:I1985"/>
    <mergeCell ref="E1987:F1987"/>
    <mergeCell ref="E1988:F1988"/>
    <mergeCell ref="E1989:F1989"/>
    <mergeCell ref="E1990:F1990"/>
    <mergeCell ref="E1975:F1975"/>
    <mergeCell ref="E1976:F1976"/>
    <mergeCell ref="H1978:I1978"/>
    <mergeCell ref="E1980:F1980"/>
    <mergeCell ref="E1981:F1981"/>
    <mergeCell ref="E1982:F1982"/>
    <mergeCell ref="E1969:F1969"/>
    <mergeCell ref="E1970:F1970"/>
    <mergeCell ref="E1971:F1971"/>
    <mergeCell ref="E1972:F1972"/>
    <mergeCell ref="E1973:F1973"/>
    <mergeCell ref="E1974:F1974"/>
    <mergeCell ref="E1961:F1961"/>
    <mergeCell ref="E1962:F1962"/>
    <mergeCell ref="E1963:F1963"/>
    <mergeCell ref="H1965:I1965"/>
    <mergeCell ref="E1967:F1967"/>
    <mergeCell ref="E1968:F1968"/>
    <mergeCell ref="E1955:F1955"/>
    <mergeCell ref="E1956:F1956"/>
    <mergeCell ref="E1957:F1957"/>
    <mergeCell ref="E1958:F1958"/>
    <mergeCell ref="E1959:F1959"/>
    <mergeCell ref="E1960:F1960"/>
    <mergeCell ref="E1949:F1949"/>
    <mergeCell ref="E1950:F1950"/>
    <mergeCell ref="E1951:F1951"/>
    <mergeCell ref="E1952:F1952"/>
    <mergeCell ref="E1953:F1953"/>
    <mergeCell ref="E1954:F1954"/>
    <mergeCell ref="E1941:F1941"/>
    <mergeCell ref="E1942:F1942"/>
    <mergeCell ref="E1943:F1943"/>
    <mergeCell ref="E1944:F1944"/>
    <mergeCell ref="H1946:I1946"/>
    <mergeCell ref="E1948:F1948"/>
    <mergeCell ref="E1935:F1935"/>
    <mergeCell ref="E1936:F1936"/>
    <mergeCell ref="E1937:F1937"/>
    <mergeCell ref="E1938:F1938"/>
    <mergeCell ref="E1939:F1939"/>
    <mergeCell ref="E1940:F1940"/>
    <mergeCell ref="E1929:F1929"/>
    <mergeCell ref="E1930:F1930"/>
    <mergeCell ref="E1931:F1931"/>
    <mergeCell ref="E1932:F1932"/>
    <mergeCell ref="E1933:F1933"/>
    <mergeCell ref="E1934:F1934"/>
    <mergeCell ref="E1921:F1921"/>
    <mergeCell ref="E1922:F1922"/>
    <mergeCell ref="E1923:F1923"/>
    <mergeCell ref="E1924:F1924"/>
    <mergeCell ref="E1925:F1925"/>
    <mergeCell ref="H1927:I1927"/>
    <mergeCell ref="H1914:I1914"/>
    <mergeCell ref="E1916:F1916"/>
    <mergeCell ref="E1917:F1917"/>
    <mergeCell ref="E1918:F1918"/>
    <mergeCell ref="E1919:F1919"/>
    <mergeCell ref="E1920:F1920"/>
    <mergeCell ref="E1907:F1907"/>
    <mergeCell ref="E1908:F1908"/>
    <mergeCell ref="E1909:F1909"/>
    <mergeCell ref="E1910:F1910"/>
    <mergeCell ref="E1911:F1911"/>
    <mergeCell ref="E1912:F1912"/>
    <mergeCell ref="E1899:F1899"/>
    <mergeCell ref="H1901:I1901"/>
    <mergeCell ref="E1903:F1903"/>
    <mergeCell ref="E1904:F1904"/>
    <mergeCell ref="E1905:F1905"/>
    <mergeCell ref="E1906:F1906"/>
    <mergeCell ref="E1893:F1893"/>
    <mergeCell ref="E1894:F1894"/>
    <mergeCell ref="E1895:F1895"/>
    <mergeCell ref="E1896:F1896"/>
    <mergeCell ref="E1897:F1897"/>
    <mergeCell ref="E1898:F1898"/>
    <mergeCell ref="E1885:F1885"/>
    <mergeCell ref="E1886:F1886"/>
    <mergeCell ref="H1888:I1888"/>
    <mergeCell ref="E1890:F1890"/>
    <mergeCell ref="E1891:F1891"/>
    <mergeCell ref="E1892:F1892"/>
    <mergeCell ref="E1879:F1879"/>
    <mergeCell ref="E1880:F1880"/>
    <mergeCell ref="E1881:F1881"/>
    <mergeCell ref="E1882:F1882"/>
    <mergeCell ref="E1883:F1883"/>
    <mergeCell ref="E1884:F1884"/>
    <mergeCell ref="E1871:F1871"/>
    <mergeCell ref="E1872:F1872"/>
    <mergeCell ref="E1873:F1873"/>
    <mergeCell ref="H1875:I1875"/>
    <mergeCell ref="E1877:F1877"/>
    <mergeCell ref="E1878:F1878"/>
    <mergeCell ref="E1865:F1865"/>
    <mergeCell ref="E1866:F1866"/>
    <mergeCell ref="E1867:F1867"/>
    <mergeCell ref="E1868:F1868"/>
    <mergeCell ref="E1869:F1869"/>
    <mergeCell ref="E1870:F1870"/>
    <mergeCell ref="E1857:F1857"/>
    <mergeCell ref="E1858:F1858"/>
    <mergeCell ref="E1859:F1859"/>
    <mergeCell ref="E1860:F1860"/>
    <mergeCell ref="H1862:I1862"/>
    <mergeCell ref="E1864:F1864"/>
    <mergeCell ref="E1851:F1851"/>
    <mergeCell ref="E1852:F1852"/>
    <mergeCell ref="E1853:F1853"/>
    <mergeCell ref="E1854:F1854"/>
    <mergeCell ref="E1855:F1855"/>
    <mergeCell ref="E1856:F1856"/>
    <mergeCell ref="E1843:F1843"/>
    <mergeCell ref="E1844:F1844"/>
    <mergeCell ref="E1845:F1845"/>
    <mergeCell ref="E1846:F1846"/>
    <mergeCell ref="E1847:F1847"/>
    <mergeCell ref="H1849:I1849"/>
    <mergeCell ref="H1836:I1836"/>
    <mergeCell ref="E1838:F1838"/>
    <mergeCell ref="E1839:F1839"/>
    <mergeCell ref="E1840:F1840"/>
    <mergeCell ref="E1841:F1841"/>
    <mergeCell ref="E1842:F1842"/>
    <mergeCell ref="E1827:F1827"/>
    <mergeCell ref="E1828:F1828"/>
    <mergeCell ref="H1830:I1830"/>
    <mergeCell ref="E1832:F1832"/>
    <mergeCell ref="E1833:F1833"/>
    <mergeCell ref="E1834:F1834"/>
    <mergeCell ref="H1818:I1818"/>
    <mergeCell ref="E1820:F1820"/>
    <mergeCell ref="E1821:F1821"/>
    <mergeCell ref="E1822:F1822"/>
    <mergeCell ref="H1824:I1824"/>
    <mergeCell ref="E1826:F1826"/>
    <mergeCell ref="E1811:F1811"/>
    <mergeCell ref="E1812:F1812"/>
    <mergeCell ref="E1813:F1813"/>
    <mergeCell ref="E1814:F1814"/>
    <mergeCell ref="E1815:F1815"/>
    <mergeCell ref="E1816:F1816"/>
    <mergeCell ref="E1803:F1803"/>
    <mergeCell ref="E1804:F1804"/>
    <mergeCell ref="E1805:F1805"/>
    <mergeCell ref="E1806:F1806"/>
    <mergeCell ref="E1807:F1807"/>
    <mergeCell ref="H1809:I1809"/>
    <mergeCell ref="E1795:F1795"/>
    <mergeCell ref="E1796:F1796"/>
    <mergeCell ref="E1797:F1797"/>
    <mergeCell ref="E1798:F1798"/>
    <mergeCell ref="E1799:F1799"/>
    <mergeCell ref="H1801:I1801"/>
    <mergeCell ref="H1788:I1788"/>
    <mergeCell ref="E1790:F1790"/>
    <mergeCell ref="E1791:F1791"/>
    <mergeCell ref="E1792:F1792"/>
    <mergeCell ref="E1793:F1793"/>
    <mergeCell ref="E1794:F1794"/>
    <mergeCell ref="E1779:F1779"/>
    <mergeCell ref="E1780:F1780"/>
    <mergeCell ref="H1782:I1782"/>
    <mergeCell ref="E1784:F1784"/>
    <mergeCell ref="E1785:F1785"/>
    <mergeCell ref="E1786:F1786"/>
    <mergeCell ref="H1770:I1770"/>
    <mergeCell ref="E1772:F1772"/>
    <mergeCell ref="E1773:F1773"/>
    <mergeCell ref="E1774:F1774"/>
    <mergeCell ref="H1776:I1776"/>
    <mergeCell ref="E1778:F1778"/>
    <mergeCell ref="E1761:F1761"/>
    <mergeCell ref="E1762:F1762"/>
    <mergeCell ref="H1764:I1764"/>
    <mergeCell ref="E1766:F1766"/>
    <mergeCell ref="E1767:F1767"/>
    <mergeCell ref="E1768:F1768"/>
    <mergeCell ref="E1753:F1753"/>
    <mergeCell ref="H1755:I1755"/>
    <mergeCell ref="E1757:F1757"/>
    <mergeCell ref="E1758:F1758"/>
    <mergeCell ref="E1759:F1759"/>
    <mergeCell ref="E1760:F1760"/>
    <mergeCell ref="E1747:F1747"/>
    <mergeCell ref="E1748:F1748"/>
    <mergeCell ref="E1749:F1749"/>
    <mergeCell ref="E1750:F1750"/>
    <mergeCell ref="E1751:F1751"/>
    <mergeCell ref="E1752:F1752"/>
    <mergeCell ref="E1739:F1739"/>
    <mergeCell ref="E1740:F1740"/>
    <mergeCell ref="H1742:I1742"/>
    <mergeCell ref="E1744:F1744"/>
    <mergeCell ref="E1745:F1745"/>
    <mergeCell ref="E1746:F1746"/>
    <mergeCell ref="E1731:F1731"/>
    <mergeCell ref="H1733:I1733"/>
    <mergeCell ref="E1735:F1735"/>
    <mergeCell ref="E1736:F1736"/>
    <mergeCell ref="E1737:F1737"/>
    <mergeCell ref="E1738:F1738"/>
    <mergeCell ref="E1723:F1723"/>
    <mergeCell ref="E1724:F1724"/>
    <mergeCell ref="E1725:F1725"/>
    <mergeCell ref="H1727:I1727"/>
    <mergeCell ref="E1729:F1729"/>
    <mergeCell ref="E1730:F1730"/>
    <mergeCell ref="E1715:F1715"/>
    <mergeCell ref="E1716:F1716"/>
    <mergeCell ref="E1717:F1717"/>
    <mergeCell ref="E1718:F1718"/>
    <mergeCell ref="H1720:I1720"/>
    <mergeCell ref="E1722:F1722"/>
    <mergeCell ref="H1706:I1706"/>
    <mergeCell ref="E1708:F1708"/>
    <mergeCell ref="E1709:F1709"/>
    <mergeCell ref="E1710:F1710"/>
    <mergeCell ref="E1711:F1711"/>
    <mergeCell ref="H1713:I1713"/>
    <mergeCell ref="E1697:F1697"/>
    <mergeCell ref="H1699:I1699"/>
    <mergeCell ref="E1701:F1701"/>
    <mergeCell ref="E1702:F1702"/>
    <mergeCell ref="E1703:F1703"/>
    <mergeCell ref="E1704:F1704"/>
    <mergeCell ref="E1691:F1691"/>
    <mergeCell ref="E1692:F1692"/>
    <mergeCell ref="E1693:F1693"/>
    <mergeCell ref="E1694:F1694"/>
    <mergeCell ref="E1695:F1695"/>
    <mergeCell ref="E1696:F1696"/>
    <mergeCell ref="E1683:F1683"/>
    <mergeCell ref="E1684:F1684"/>
    <mergeCell ref="E1685:F1685"/>
    <mergeCell ref="E1686:F1686"/>
    <mergeCell ref="H1688:I1688"/>
    <mergeCell ref="E1690:F1690"/>
    <mergeCell ref="E1675:F1675"/>
    <mergeCell ref="E1676:F1676"/>
    <mergeCell ref="E1677:F1677"/>
    <mergeCell ref="E1678:F1678"/>
    <mergeCell ref="H1680:I1680"/>
    <mergeCell ref="E1682:F1682"/>
    <mergeCell ref="E1669:F1669"/>
    <mergeCell ref="E1670:F1670"/>
    <mergeCell ref="E1671:F1671"/>
    <mergeCell ref="E1672:F1672"/>
    <mergeCell ref="E1673:F1673"/>
    <mergeCell ref="E1674:F1674"/>
    <mergeCell ref="E1661:F1661"/>
    <mergeCell ref="E1662:F1662"/>
    <mergeCell ref="E1663:F1663"/>
    <mergeCell ref="E1664:F1664"/>
    <mergeCell ref="E1665:F1665"/>
    <mergeCell ref="H1667:I1667"/>
    <mergeCell ref="H1654:I1654"/>
    <mergeCell ref="E1656:F1656"/>
    <mergeCell ref="E1657:F1657"/>
    <mergeCell ref="E1658:F1658"/>
    <mergeCell ref="E1659:F1659"/>
    <mergeCell ref="E1660:F1660"/>
    <mergeCell ref="E1645:F1645"/>
    <mergeCell ref="E1646:F1646"/>
    <mergeCell ref="H1648:I1648"/>
    <mergeCell ref="E1650:F1650"/>
    <mergeCell ref="E1651:F1651"/>
    <mergeCell ref="E1652:F1652"/>
    <mergeCell ref="H1636:I1636"/>
    <mergeCell ref="E1638:F1638"/>
    <mergeCell ref="E1639:F1639"/>
    <mergeCell ref="E1640:F1640"/>
    <mergeCell ref="H1642:I1642"/>
    <mergeCell ref="E1644:F1644"/>
    <mergeCell ref="E1627:F1627"/>
    <mergeCell ref="E1628:F1628"/>
    <mergeCell ref="H1630:I1630"/>
    <mergeCell ref="E1632:F1632"/>
    <mergeCell ref="E1633:F1633"/>
    <mergeCell ref="E1634:F1634"/>
    <mergeCell ref="H1618:I1618"/>
    <mergeCell ref="E1620:F1620"/>
    <mergeCell ref="E1621:F1621"/>
    <mergeCell ref="E1622:F1622"/>
    <mergeCell ref="H1624:I1624"/>
    <mergeCell ref="E1626:F1626"/>
    <mergeCell ref="E1609:F1609"/>
    <mergeCell ref="E1610:F1610"/>
    <mergeCell ref="H1612:I1612"/>
    <mergeCell ref="E1614:F1614"/>
    <mergeCell ref="E1615:F1615"/>
    <mergeCell ref="E1616:F1616"/>
    <mergeCell ref="H1600:I1600"/>
    <mergeCell ref="E1602:F1602"/>
    <mergeCell ref="E1603:F1603"/>
    <mergeCell ref="E1604:F1604"/>
    <mergeCell ref="H1606:I1606"/>
    <mergeCell ref="E1608:F1608"/>
    <mergeCell ref="E1591:F1591"/>
    <mergeCell ref="E1592:F1592"/>
    <mergeCell ref="H1594:I1594"/>
    <mergeCell ref="E1596:F1596"/>
    <mergeCell ref="E1597:F1597"/>
    <mergeCell ref="E1598:F1598"/>
    <mergeCell ref="H1582:I1582"/>
    <mergeCell ref="E1584:F1584"/>
    <mergeCell ref="E1585:F1585"/>
    <mergeCell ref="E1586:F1586"/>
    <mergeCell ref="H1588:I1588"/>
    <mergeCell ref="E1590:F1590"/>
    <mergeCell ref="E1573:F1573"/>
    <mergeCell ref="E1574:F1574"/>
    <mergeCell ref="H1576:I1576"/>
    <mergeCell ref="E1578:F1578"/>
    <mergeCell ref="E1579:F1579"/>
    <mergeCell ref="E1580:F1580"/>
    <mergeCell ref="H1564:I1564"/>
    <mergeCell ref="E1566:F1566"/>
    <mergeCell ref="E1567:F1567"/>
    <mergeCell ref="E1568:F1568"/>
    <mergeCell ref="H1570:I1570"/>
    <mergeCell ref="E1572:F1572"/>
    <mergeCell ref="E1555:F1555"/>
    <mergeCell ref="E1556:F1556"/>
    <mergeCell ref="H1558:I1558"/>
    <mergeCell ref="E1560:F1560"/>
    <mergeCell ref="E1561:F1561"/>
    <mergeCell ref="E1562:F1562"/>
    <mergeCell ref="H1546:I1546"/>
    <mergeCell ref="E1548:F1548"/>
    <mergeCell ref="E1549:F1549"/>
    <mergeCell ref="E1550:F1550"/>
    <mergeCell ref="H1552:I1552"/>
    <mergeCell ref="E1554:F1554"/>
    <mergeCell ref="E1537:F1537"/>
    <mergeCell ref="E1538:F1538"/>
    <mergeCell ref="H1540:I1540"/>
    <mergeCell ref="E1542:F1542"/>
    <mergeCell ref="E1543:F1543"/>
    <mergeCell ref="E1544:F1544"/>
    <mergeCell ref="H1528:I1528"/>
    <mergeCell ref="E1530:F1530"/>
    <mergeCell ref="E1531:F1531"/>
    <mergeCell ref="E1532:F1532"/>
    <mergeCell ref="H1534:I1534"/>
    <mergeCell ref="E1536:F1536"/>
    <mergeCell ref="E1519:F1519"/>
    <mergeCell ref="E1520:F1520"/>
    <mergeCell ref="H1522:I1522"/>
    <mergeCell ref="E1524:F1524"/>
    <mergeCell ref="E1525:F1525"/>
    <mergeCell ref="E1526:F1526"/>
    <mergeCell ref="H1510:I1510"/>
    <mergeCell ref="E1512:F1512"/>
    <mergeCell ref="E1513:F1513"/>
    <mergeCell ref="E1514:F1514"/>
    <mergeCell ref="H1516:I1516"/>
    <mergeCell ref="E1518:F1518"/>
    <mergeCell ref="E1501:F1501"/>
    <mergeCell ref="E1502:F1502"/>
    <mergeCell ref="H1504:I1504"/>
    <mergeCell ref="E1506:F1506"/>
    <mergeCell ref="E1507:F1507"/>
    <mergeCell ref="E1508:F1508"/>
    <mergeCell ref="E1493:F1493"/>
    <mergeCell ref="E1494:F1494"/>
    <mergeCell ref="E1495:F1495"/>
    <mergeCell ref="E1496:F1496"/>
    <mergeCell ref="H1498:I1498"/>
    <mergeCell ref="E1500:F1500"/>
    <mergeCell ref="E1485:F1485"/>
    <mergeCell ref="E1486:F1486"/>
    <mergeCell ref="E1487:F1487"/>
    <mergeCell ref="H1489:I1489"/>
    <mergeCell ref="E1491:F1491"/>
    <mergeCell ref="E1492:F1492"/>
    <mergeCell ref="E1477:F1477"/>
    <mergeCell ref="E1478:F1478"/>
    <mergeCell ref="E1479:F1479"/>
    <mergeCell ref="H1481:I1481"/>
    <mergeCell ref="E1483:F1483"/>
    <mergeCell ref="E1484:F1484"/>
    <mergeCell ref="E1471:F1471"/>
    <mergeCell ref="E1472:F1472"/>
    <mergeCell ref="E1473:F1473"/>
    <mergeCell ref="E1474:F1474"/>
    <mergeCell ref="E1475:F1475"/>
    <mergeCell ref="E1476:F1476"/>
    <mergeCell ref="E1463:F1463"/>
    <mergeCell ref="E1464:F1464"/>
    <mergeCell ref="E1465:F1465"/>
    <mergeCell ref="E1466:F1466"/>
    <mergeCell ref="E1467:F1467"/>
    <mergeCell ref="H1469:I1469"/>
    <mergeCell ref="E1455:F1455"/>
    <mergeCell ref="H1457:I1457"/>
    <mergeCell ref="E1459:F1459"/>
    <mergeCell ref="E1460:F1460"/>
    <mergeCell ref="E1461:F1461"/>
    <mergeCell ref="E1462:F1462"/>
    <mergeCell ref="E1449:F1449"/>
    <mergeCell ref="E1450:F1450"/>
    <mergeCell ref="E1451:F1451"/>
    <mergeCell ref="E1452:F1452"/>
    <mergeCell ref="E1453:F1453"/>
    <mergeCell ref="E1454:F1454"/>
    <mergeCell ref="E1441:F1441"/>
    <mergeCell ref="E1442:F1442"/>
    <mergeCell ref="E1443:F1443"/>
    <mergeCell ref="H1445:I1445"/>
    <mergeCell ref="E1447:F1447"/>
    <mergeCell ref="E1448:F1448"/>
    <mergeCell ref="E1431:F1431"/>
    <mergeCell ref="H1433:I1433"/>
    <mergeCell ref="E1435:F1435"/>
    <mergeCell ref="E1436:F1436"/>
    <mergeCell ref="E1437:F1437"/>
    <mergeCell ref="H1439:I1439"/>
    <mergeCell ref="E1423:F1423"/>
    <mergeCell ref="E1424:F1424"/>
    <mergeCell ref="E1425:F1425"/>
    <mergeCell ref="H1427:I1427"/>
    <mergeCell ref="E1429:F1429"/>
    <mergeCell ref="E1430:F1430"/>
    <mergeCell ref="E1415:F1415"/>
    <mergeCell ref="E1416:F1416"/>
    <mergeCell ref="E1417:F1417"/>
    <mergeCell ref="E1418:F1418"/>
    <mergeCell ref="E1419:F1419"/>
    <mergeCell ref="H1421:I1421"/>
    <mergeCell ref="E1407:F1407"/>
    <mergeCell ref="E1408:F1408"/>
    <mergeCell ref="E1409:F1409"/>
    <mergeCell ref="H1411:I1411"/>
    <mergeCell ref="E1413:F1413"/>
    <mergeCell ref="E1414:F1414"/>
    <mergeCell ref="E1399:F1399"/>
    <mergeCell ref="E1400:F1400"/>
    <mergeCell ref="E1401:F1401"/>
    <mergeCell ref="H1403:I1403"/>
    <mergeCell ref="E1405:F1405"/>
    <mergeCell ref="E1406:F1406"/>
    <mergeCell ref="E1393:F1393"/>
    <mergeCell ref="E1394:F1394"/>
    <mergeCell ref="E1395:F1395"/>
    <mergeCell ref="E1396:F1396"/>
    <mergeCell ref="E1397:F1397"/>
    <mergeCell ref="E1398:F1398"/>
    <mergeCell ref="E1385:F1385"/>
    <mergeCell ref="E1386:F1386"/>
    <mergeCell ref="E1387:F1387"/>
    <mergeCell ref="E1388:F1388"/>
    <mergeCell ref="H1390:I1390"/>
    <mergeCell ref="E1392:F1392"/>
    <mergeCell ref="E1379:F1379"/>
    <mergeCell ref="E1380:F1380"/>
    <mergeCell ref="E1381:F1381"/>
    <mergeCell ref="E1382:F1382"/>
    <mergeCell ref="E1383:F1383"/>
    <mergeCell ref="E1384:F1384"/>
    <mergeCell ref="E1369:F1369"/>
    <mergeCell ref="H1371:I1371"/>
    <mergeCell ref="E1373:F1373"/>
    <mergeCell ref="E1374:F1374"/>
    <mergeCell ref="E1375:F1375"/>
    <mergeCell ref="H1377:I1377"/>
    <mergeCell ref="E1361:F1361"/>
    <mergeCell ref="E1362:F1362"/>
    <mergeCell ref="H1364:I1364"/>
    <mergeCell ref="E1366:F1366"/>
    <mergeCell ref="E1367:F1367"/>
    <mergeCell ref="E1368:F1368"/>
    <mergeCell ref="E1353:F1353"/>
    <mergeCell ref="E1354:F1354"/>
    <mergeCell ref="E1355:F1355"/>
    <mergeCell ref="H1357:I1357"/>
    <mergeCell ref="E1359:F1359"/>
    <mergeCell ref="E1360:F1360"/>
    <mergeCell ref="E1345:F1345"/>
    <mergeCell ref="E1346:F1346"/>
    <mergeCell ref="E1347:F1347"/>
    <mergeCell ref="E1348:F1348"/>
    <mergeCell ref="H1350:I1350"/>
    <mergeCell ref="E1352:F1352"/>
    <mergeCell ref="E1337:F1337"/>
    <mergeCell ref="E1338:F1338"/>
    <mergeCell ref="E1339:F1339"/>
    <mergeCell ref="E1340:F1340"/>
    <mergeCell ref="E1341:F1341"/>
    <mergeCell ref="H1343:I1343"/>
    <mergeCell ref="E1329:F1329"/>
    <mergeCell ref="E1330:F1330"/>
    <mergeCell ref="H1332:I1332"/>
    <mergeCell ref="E1334:F1334"/>
    <mergeCell ref="E1335:F1335"/>
    <mergeCell ref="E1336:F1336"/>
    <mergeCell ref="E1321:F1321"/>
    <mergeCell ref="H1323:I1323"/>
    <mergeCell ref="E1325:F1325"/>
    <mergeCell ref="E1326:F1326"/>
    <mergeCell ref="E1327:F1327"/>
    <mergeCell ref="E1328:F1328"/>
    <mergeCell ref="E1313:F1313"/>
    <mergeCell ref="E1314:F1314"/>
    <mergeCell ref="E1315:F1315"/>
    <mergeCell ref="H1317:I1317"/>
    <mergeCell ref="E1319:F1319"/>
    <mergeCell ref="E1320:F1320"/>
    <mergeCell ref="E1303:F1303"/>
    <mergeCell ref="H1305:I1305"/>
    <mergeCell ref="E1307:F1307"/>
    <mergeCell ref="E1308:F1308"/>
    <mergeCell ref="E1309:F1309"/>
    <mergeCell ref="H1311:I1311"/>
    <mergeCell ref="E1295:F1295"/>
    <mergeCell ref="E1296:F1296"/>
    <mergeCell ref="E1297:F1297"/>
    <mergeCell ref="H1299:I1299"/>
    <mergeCell ref="E1301:F1301"/>
    <mergeCell ref="E1302:F1302"/>
    <mergeCell ref="E1287:F1287"/>
    <mergeCell ref="E1288:F1288"/>
    <mergeCell ref="H1290:I1290"/>
    <mergeCell ref="E1292:F1292"/>
    <mergeCell ref="E1293:F1293"/>
    <mergeCell ref="E1294:F1294"/>
    <mergeCell ref="E1279:F1279"/>
    <mergeCell ref="E1280:F1280"/>
    <mergeCell ref="E1281:F1281"/>
    <mergeCell ref="H1283:I1283"/>
    <mergeCell ref="E1285:F1285"/>
    <mergeCell ref="E1286:F1286"/>
    <mergeCell ref="E1269:F1269"/>
    <mergeCell ref="H1271:I1271"/>
    <mergeCell ref="E1273:F1273"/>
    <mergeCell ref="E1274:F1274"/>
    <mergeCell ref="E1275:F1275"/>
    <mergeCell ref="H1277:I1277"/>
    <mergeCell ref="E1261:F1261"/>
    <mergeCell ref="E1262:F1262"/>
    <mergeCell ref="E1263:F1263"/>
    <mergeCell ref="H1265:I1265"/>
    <mergeCell ref="E1267:F1267"/>
    <mergeCell ref="E1268:F1268"/>
    <mergeCell ref="E1253:F1253"/>
    <mergeCell ref="E1254:F1254"/>
    <mergeCell ref="E1255:F1255"/>
    <mergeCell ref="E1256:F1256"/>
    <mergeCell ref="E1257:F1257"/>
    <mergeCell ref="H1259:I1259"/>
    <mergeCell ref="E1245:F1245"/>
    <mergeCell ref="E1246:F1246"/>
    <mergeCell ref="E1247:F1247"/>
    <mergeCell ref="E1248:F1248"/>
    <mergeCell ref="H1250:I1250"/>
    <mergeCell ref="E1252:F1252"/>
    <mergeCell ref="E1237:F1237"/>
    <mergeCell ref="E1238:F1238"/>
    <mergeCell ref="E1239:F1239"/>
    <mergeCell ref="E1240:F1240"/>
    <mergeCell ref="E1241:F1241"/>
    <mergeCell ref="H1243:I1243"/>
    <mergeCell ref="H1230:I1230"/>
    <mergeCell ref="E1232:F1232"/>
    <mergeCell ref="E1233:F1233"/>
    <mergeCell ref="E1234:F1234"/>
    <mergeCell ref="E1235:F1235"/>
    <mergeCell ref="E1236:F1236"/>
    <mergeCell ref="E1223:F1223"/>
    <mergeCell ref="E1224:F1224"/>
    <mergeCell ref="E1225:F1225"/>
    <mergeCell ref="E1226:F1226"/>
    <mergeCell ref="E1227:F1227"/>
    <mergeCell ref="E1228:F1228"/>
    <mergeCell ref="E1215:F1215"/>
    <mergeCell ref="H1217:I1217"/>
    <mergeCell ref="E1219:F1219"/>
    <mergeCell ref="E1220:F1220"/>
    <mergeCell ref="E1221:F1221"/>
    <mergeCell ref="E1222:F1222"/>
    <mergeCell ref="E1209:F1209"/>
    <mergeCell ref="E1210:F1210"/>
    <mergeCell ref="E1211:F1211"/>
    <mergeCell ref="E1212:F1212"/>
    <mergeCell ref="E1213:F1213"/>
    <mergeCell ref="E1214:F1214"/>
    <mergeCell ref="E1201:F1201"/>
    <mergeCell ref="E1202:F1202"/>
    <mergeCell ref="H1204:I1204"/>
    <mergeCell ref="E1206:F1206"/>
    <mergeCell ref="E1207:F1207"/>
    <mergeCell ref="E1208:F1208"/>
    <mergeCell ref="H1194:I1194"/>
    <mergeCell ref="E1196:F1196"/>
    <mergeCell ref="E1197:F1197"/>
    <mergeCell ref="E1198:F1198"/>
    <mergeCell ref="E1199:F1199"/>
    <mergeCell ref="E1200:F1200"/>
    <mergeCell ref="E1187:F1187"/>
    <mergeCell ref="E1188:F1188"/>
    <mergeCell ref="E1189:F1189"/>
    <mergeCell ref="E1190:F1190"/>
    <mergeCell ref="E1191:F1191"/>
    <mergeCell ref="E1192:F1192"/>
    <mergeCell ref="E1179:F1179"/>
    <mergeCell ref="H1181:I1181"/>
    <mergeCell ref="E1183:F1183"/>
    <mergeCell ref="E1184:F1184"/>
    <mergeCell ref="E1185:F1185"/>
    <mergeCell ref="E1186:F1186"/>
    <mergeCell ref="E1173:F1173"/>
    <mergeCell ref="E1174:F1174"/>
    <mergeCell ref="E1175:F1175"/>
    <mergeCell ref="E1176:F1176"/>
    <mergeCell ref="E1177:F1177"/>
    <mergeCell ref="E1178:F1178"/>
    <mergeCell ref="E1165:F1165"/>
    <mergeCell ref="E1166:F1166"/>
    <mergeCell ref="E1167:F1167"/>
    <mergeCell ref="E1168:F1168"/>
    <mergeCell ref="E1169:F1169"/>
    <mergeCell ref="H1171:I1171"/>
    <mergeCell ref="E1157:F1157"/>
    <mergeCell ref="E1158:F1158"/>
    <mergeCell ref="E1159:F1159"/>
    <mergeCell ref="H1161:I1161"/>
    <mergeCell ref="E1163:F1163"/>
    <mergeCell ref="E1164:F1164"/>
    <mergeCell ref="E1149:F1149"/>
    <mergeCell ref="E1150:F1150"/>
    <mergeCell ref="E1151:F1151"/>
    <mergeCell ref="H1153:I1153"/>
    <mergeCell ref="E1155:F1155"/>
    <mergeCell ref="E1156:F1156"/>
    <mergeCell ref="E1143:F1143"/>
    <mergeCell ref="E1144:F1144"/>
    <mergeCell ref="E1145:F1145"/>
    <mergeCell ref="E1146:F1146"/>
    <mergeCell ref="E1147:F1147"/>
    <mergeCell ref="E1148:F1148"/>
    <mergeCell ref="E1135:F1135"/>
    <mergeCell ref="E1136:F1136"/>
    <mergeCell ref="E1137:F1137"/>
    <mergeCell ref="E1138:F1138"/>
    <mergeCell ref="H1140:I1140"/>
    <mergeCell ref="E1142:F1142"/>
    <mergeCell ref="E1129:F1129"/>
    <mergeCell ref="E1130:F1130"/>
    <mergeCell ref="E1131:F1131"/>
    <mergeCell ref="E1132:F1132"/>
    <mergeCell ref="E1133:F1133"/>
    <mergeCell ref="E1134:F1134"/>
    <mergeCell ref="E1121:F1121"/>
    <mergeCell ref="E1122:F1122"/>
    <mergeCell ref="E1123:F1123"/>
    <mergeCell ref="E1124:F1124"/>
    <mergeCell ref="H1126:I1126"/>
    <mergeCell ref="A1128:J1128"/>
    <mergeCell ref="E1115:F1115"/>
    <mergeCell ref="E1116:F1116"/>
    <mergeCell ref="E1117:F1117"/>
    <mergeCell ref="E1118:F1118"/>
    <mergeCell ref="E1119:F1119"/>
    <mergeCell ref="E1120:F1120"/>
    <mergeCell ref="E1107:F1107"/>
    <mergeCell ref="E1108:F1108"/>
    <mergeCell ref="E1109:F1109"/>
    <mergeCell ref="E1110:F1110"/>
    <mergeCell ref="E1111:F1111"/>
    <mergeCell ref="H1113:I1113"/>
    <mergeCell ref="H1100:I1100"/>
    <mergeCell ref="E1102:F1102"/>
    <mergeCell ref="E1103:F1103"/>
    <mergeCell ref="E1104:F1104"/>
    <mergeCell ref="E1105:F1105"/>
    <mergeCell ref="E1106:F1106"/>
    <mergeCell ref="E1093:F1093"/>
    <mergeCell ref="E1094:F1094"/>
    <mergeCell ref="E1095:F1095"/>
    <mergeCell ref="E1096:F1096"/>
    <mergeCell ref="E1097:F1097"/>
    <mergeCell ref="E1098:F1098"/>
    <mergeCell ref="E1085:F1085"/>
    <mergeCell ref="E1086:F1086"/>
    <mergeCell ref="E1087:F1087"/>
    <mergeCell ref="H1089:I1089"/>
    <mergeCell ref="E1091:F1091"/>
    <mergeCell ref="E1092:F1092"/>
    <mergeCell ref="H1078:I1078"/>
    <mergeCell ref="E1080:F1080"/>
    <mergeCell ref="E1081:F1081"/>
    <mergeCell ref="E1082:F1082"/>
    <mergeCell ref="E1083:F1083"/>
    <mergeCell ref="E1084:F1084"/>
    <mergeCell ref="E1071:F1071"/>
    <mergeCell ref="E1072:F1072"/>
    <mergeCell ref="E1073:F1073"/>
    <mergeCell ref="E1074:F1074"/>
    <mergeCell ref="E1075:F1075"/>
    <mergeCell ref="E1076:F1076"/>
    <mergeCell ref="E1063:F1063"/>
    <mergeCell ref="E1064:F1064"/>
    <mergeCell ref="E1065:F1065"/>
    <mergeCell ref="H1067:I1067"/>
    <mergeCell ref="E1069:F1069"/>
    <mergeCell ref="E1070:F1070"/>
    <mergeCell ref="H1054:I1054"/>
    <mergeCell ref="E1056:F1056"/>
    <mergeCell ref="E1057:F1057"/>
    <mergeCell ref="E1058:F1058"/>
    <mergeCell ref="E1059:F1059"/>
    <mergeCell ref="H1061:I1061"/>
    <mergeCell ref="E1045:F1045"/>
    <mergeCell ref="H1047:I1047"/>
    <mergeCell ref="E1049:F1049"/>
    <mergeCell ref="E1050:F1050"/>
    <mergeCell ref="E1051:F1051"/>
    <mergeCell ref="E1052:F1052"/>
    <mergeCell ref="E1037:F1037"/>
    <mergeCell ref="E1038:F1038"/>
    <mergeCell ref="H1040:I1040"/>
    <mergeCell ref="E1042:F1042"/>
    <mergeCell ref="E1043:F1043"/>
    <mergeCell ref="E1044:F1044"/>
    <mergeCell ref="E1029:F1029"/>
    <mergeCell ref="H1031:I1031"/>
    <mergeCell ref="E1033:F1033"/>
    <mergeCell ref="E1034:F1034"/>
    <mergeCell ref="E1035:F1035"/>
    <mergeCell ref="E1036:F1036"/>
    <mergeCell ref="H1022:I1022"/>
    <mergeCell ref="E1024:F1024"/>
    <mergeCell ref="E1025:F1025"/>
    <mergeCell ref="E1026:F1026"/>
    <mergeCell ref="E1027:F1027"/>
    <mergeCell ref="E1028:F1028"/>
    <mergeCell ref="E1015:F1015"/>
    <mergeCell ref="E1016:F1016"/>
    <mergeCell ref="E1017:F1017"/>
    <mergeCell ref="E1018:F1018"/>
    <mergeCell ref="E1019:F1019"/>
    <mergeCell ref="E1020:F1020"/>
    <mergeCell ref="E1007:F1007"/>
    <mergeCell ref="E1008:F1008"/>
    <mergeCell ref="E1009:F1009"/>
    <mergeCell ref="E1010:F1010"/>
    <mergeCell ref="E1011:F1011"/>
    <mergeCell ref="H1013:I1013"/>
    <mergeCell ref="E999:F999"/>
    <mergeCell ref="E1000:F1000"/>
    <mergeCell ref="H1002:I1002"/>
    <mergeCell ref="E1004:F1004"/>
    <mergeCell ref="E1005:F1005"/>
    <mergeCell ref="E1006:F1006"/>
    <mergeCell ref="E991:F991"/>
    <mergeCell ref="H993:I993"/>
    <mergeCell ref="E995:F995"/>
    <mergeCell ref="E996:F996"/>
    <mergeCell ref="E997:F997"/>
    <mergeCell ref="E998:F998"/>
    <mergeCell ref="E983:F983"/>
    <mergeCell ref="H985:I985"/>
    <mergeCell ref="E987:F987"/>
    <mergeCell ref="E988:F988"/>
    <mergeCell ref="E989:F989"/>
    <mergeCell ref="E990:F990"/>
    <mergeCell ref="E975:F975"/>
    <mergeCell ref="H977:I977"/>
    <mergeCell ref="E979:F979"/>
    <mergeCell ref="E980:F980"/>
    <mergeCell ref="E981:F981"/>
    <mergeCell ref="E982:F982"/>
    <mergeCell ref="E969:F969"/>
    <mergeCell ref="E970:F970"/>
    <mergeCell ref="E971:F971"/>
    <mergeCell ref="E972:F972"/>
    <mergeCell ref="E973:F973"/>
    <mergeCell ref="E974:F974"/>
    <mergeCell ref="E961:F961"/>
    <mergeCell ref="E962:F962"/>
    <mergeCell ref="E963:F963"/>
    <mergeCell ref="H965:I965"/>
    <mergeCell ref="E967:F967"/>
    <mergeCell ref="E968:F968"/>
    <mergeCell ref="E955:F955"/>
    <mergeCell ref="E956:F956"/>
    <mergeCell ref="E957:F957"/>
    <mergeCell ref="E958:F958"/>
    <mergeCell ref="E959:F959"/>
    <mergeCell ref="E960:F960"/>
    <mergeCell ref="E947:F947"/>
    <mergeCell ref="E948:F948"/>
    <mergeCell ref="E949:F949"/>
    <mergeCell ref="H951:I951"/>
    <mergeCell ref="E953:F953"/>
    <mergeCell ref="E954:F954"/>
    <mergeCell ref="E939:F939"/>
    <mergeCell ref="E940:F940"/>
    <mergeCell ref="H942:I942"/>
    <mergeCell ref="E944:F944"/>
    <mergeCell ref="E945:F945"/>
    <mergeCell ref="E946:F946"/>
    <mergeCell ref="E931:F931"/>
    <mergeCell ref="H933:I933"/>
    <mergeCell ref="E935:F935"/>
    <mergeCell ref="E936:F936"/>
    <mergeCell ref="E937:F937"/>
    <mergeCell ref="E938:F938"/>
    <mergeCell ref="E925:F925"/>
    <mergeCell ref="E926:F926"/>
    <mergeCell ref="E927:F927"/>
    <mergeCell ref="E928:F928"/>
    <mergeCell ref="E929:F929"/>
    <mergeCell ref="E930:F930"/>
    <mergeCell ref="E917:F917"/>
    <mergeCell ref="E918:F918"/>
    <mergeCell ref="E919:F919"/>
    <mergeCell ref="H921:I921"/>
    <mergeCell ref="E923:F923"/>
    <mergeCell ref="E924:F924"/>
    <mergeCell ref="E909:F909"/>
    <mergeCell ref="E910:F910"/>
    <mergeCell ref="H912:I912"/>
    <mergeCell ref="E914:F914"/>
    <mergeCell ref="E915:F915"/>
    <mergeCell ref="E916:F916"/>
    <mergeCell ref="E901:F901"/>
    <mergeCell ref="E902:F902"/>
    <mergeCell ref="H904:I904"/>
    <mergeCell ref="E906:F906"/>
    <mergeCell ref="E907:F907"/>
    <mergeCell ref="E908:F908"/>
    <mergeCell ref="E893:F893"/>
    <mergeCell ref="H895:I895"/>
    <mergeCell ref="E897:F897"/>
    <mergeCell ref="E898:F898"/>
    <mergeCell ref="E899:F899"/>
    <mergeCell ref="E900:F900"/>
    <mergeCell ref="H886:I886"/>
    <mergeCell ref="E888:F888"/>
    <mergeCell ref="E889:F889"/>
    <mergeCell ref="E890:F890"/>
    <mergeCell ref="E891:F891"/>
    <mergeCell ref="E892:F892"/>
    <mergeCell ref="E879:F879"/>
    <mergeCell ref="E880:F880"/>
    <mergeCell ref="E881:F881"/>
    <mergeCell ref="E882:F882"/>
    <mergeCell ref="E883:F883"/>
    <mergeCell ref="E884:F884"/>
    <mergeCell ref="E871:F871"/>
    <mergeCell ref="E872:F872"/>
    <mergeCell ref="E873:F873"/>
    <mergeCell ref="E874:F874"/>
    <mergeCell ref="E875:F875"/>
    <mergeCell ref="H877:I877"/>
    <mergeCell ref="E863:F863"/>
    <mergeCell ref="E864:F864"/>
    <mergeCell ref="E865:F865"/>
    <mergeCell ref="E866:F866"/>
    <mergeCell ref="H868:I868"/>
    <mergeCell ref="E870:F870"/>
    <mergeCell ref="E855:F855"/>
    <mergeCell ref="E856:F856"/>
    <mergeCell ref="E857:F857"/>
    <mergeCell ref="H859:I859"/>
    <mergeCell ref="E861:F861"/>
    <mergeCell ref="E862:F862"/>
    <mergeCell ref="E847:F847"/>
    <mergeCell ref="E848:F848"/>
    <mergeCell ref="H850:I850"/>
    <mergeCell ref="E852:F852"/>
    <mergeCell ref="E853:F853"/>
    <mergeCell ref="E854:F854"/>
    <mergeCell ref="E839:F839"/>
    <mergeCell ref="H841:I841"/>
    <mergeCell ref="E843:F843"/>
    <mergeCell ref="E844:F844"/>
    <mergeCell ref="E845:F845"/>
    <mergeCell ref="E846:F846"/>
    <mergeCell ref="E833:F833"/>
    <mergeCell ref="E834:F834"/>
    <mergeCell ref="E835:F835"/>
    <mergeCell ref="E836:F836"/>
    <mergeCell ref="E837:F837"/>
    <mergeCell ref="E838:F838"/>
    <mergeCell ref="E825:F825"/>
    <mergeCell ref="E826:F826"/>
    <mergeCell ref="E827:F827"/>
    <mergeCell ref="E828:F828"/>
    <mergeCell ref="E829:F829"/>
    <mergeCell ref="H831:I831"/>
    <mergeCell ref="E817:F817"/>
    <mergeCell ref="E818:F818"/>
    <mergeCell ref="H820:I820"/>
    <mergeCell ref="E822:F822"/>
    <mergeCell ref="E823:F823"/>
    <mergeCell ref="E824:F824"/>
    <mergeCell ref="E811:F811"/>
    <mergeCell ref="E812:F812"/>
    <mergeCell ref="E813:F813"/>
    <mergeCell ref="E814:F814"/>
    <mergeCell ref="E815:F815"/>
    <mergeCell ref="E816:F816"/>
    <mergeCell ref="E803:F803"/>
    <mergeCell ref="E804:F804"/>
    <mergeCell ref="E805:F805"/>
    <mergeCell ref="E806:F806"/>
    <mergeCell ref="E807:F807"/>
    <mergeCell ref="H809:I809"/>
    <mergeCell ref="E795:F795"/>
    <mergeCell ref="E796:F796"/>
    <mergeCell ref="E797:F797"/>
    <mergeCell ref="H799:I799"/>
    <mergeCell ref="E801:F801"/>
    <mergeCell ref="E802:F802"/>
    <mergeCell ref="E787:F787"/>
    <mergeCell ref="E788:F788"/>
    <mergeCell ref="H790:I790"/>
    <mergeCell ref="E792:F792"/>
    <mergeCell ref="E793:F793"/>
    <mergeCell ref="E794:F794"/>
    <mergeCell ref="E779:F779"/>
    <mergeCell ref="E780:F780"/>
    <mergeCell ref="H782:I782"/>
    <mergeCell ref="E784:F784"/>
    <mergeCell ref="E785:F785"/>
    <mergeCell ref="E786:F786"/>
    <mergeCell ref="E771:F771"/>
    <mergeCell ref="E772:F772"/>
    <mergeCell ref="H774:I774"/>
    <mergeCell ref="E776:F776"/>
    <mergeCell ref="E777:F777"/>
    <mergeCell ref="E778:F778"/>
    <mergeCell ref="E765:F765"/>
    <mergeCell ref="E766:F766"/>
    <mergeCell ref="E767:F767"/>
    <mergeCell ref="E768:F768"/>
    <mergeCell ref="E769:F769"/>
    <mergeCell ref="E770:F770"/>
    <mergeCell ref="E757:F757"/>
    <mergeCell ref="E758:F758"/>
    <mergeCell ref="E759:F759"/>
    <mergeCell ref="E760:F760"/>
    <mergeCell ref="E761:F761"/>
    <mergeCell ref="H763:I763"/>
    <mergeCell ref="E749:F749"/>
    <mergeCell ref="E750:F750"/>
    <mergeCell ref="E751:F751"/>
    <mergeCell ref="E752:F752"/>
    <mergeCell ref="H754:I754"/>
    <mergeCell ref="E756:F756"/>
    <mergeCell ref="E741:F741"/>
    <mergeCell ref="E742:F742"/>
    <mergeCell ref="E743:F743"/>
    <mergeCell ref="H745:I745"/>
    <mergeCell ref="E747:F747"/>
    <mergeCell ref="E748:F748"/>
    <mergeCell ref="E733:F733"/>
    <mergeCell ref="E734:F734"/>
    <mergeCell ref="H736:I736"/>
    <mergeCell ref="E738:F738"/>
    <mergeCell ref="E739:F739"/>
    <mergeCell ref="E740:F740"/>
    <mergeCell ref="E725:F725"/>
    <mergeCell ref="E726:F726"/>
    <mergeCell ref="H728:I728"/>
    <mergeCell ref="E730:F730"/>
    <mergeCell ref="E731:F731"/>
    <mergeCell ref="E732:F732"/>
    <mergeCell ref="E717:F717"/>
    <mergeCell ref="H719:I719"/>
    <mergeCell ref="E721:F721"/>
    <mergeCell ref="E722:F722"/>
    <mergeCell ref="E723:F723"/>
    <mergeCell ref="E724:F724"/>
    <mergeCell ref="E711:F711"/>
    <mergeCell ref="E712:F712"/>
    <mergeCell ref="E713:F713"/>
    <mergeCell ref="E714:F714"/>
    <mergeCell ref="E715:F715"/>
    <mergeCell ref="E716:F716"/>
    <mergeCell ref="E703:F703"/>
    <mergeCell ref="E704:F704"/>
    <mergeCell ref="E705:F705"/>
    <mergeCell ref="E706:F706"/>
    <mergeCell ref="E707:F707"/>
    <mergeCell ref="H709:I709"/>
    <mergeCell ref="E695:F695"/>
    <mergeCell ref="E696:F696"/>
    <mergeCell ref="E697:F697"/>
    <mergeCell ref="E698:F698"/>
    <mergeCell ref="E699:F699"/>
    <mergeCell ref="H701:I701"/>
    <mergeCell ref="E687:F687"/>
    <mergeCell ref="E688:F688"/>
    <mergeCell ref="E689:F689"/>
    <mergeCell ref="E690:F690"/>
    <mergeCell ref="H692:I692"/>
    <mergeCell ref="E694:F694"/>
    <mergeCell ref="E679:F679"/>
    <mergeCell ref="H681:I681"/>
    <mergeCell ref="E683:F683"/>
    <mergeCell ref="E684:F684"/>
    <mergeCell ref="E685:F685"/>
    <mergeCell ref="E686:F686"/>
    <mergeCell ref="E673:F673"/>
    <mergeCell ref="E674:F674"/>
    <mergeCell ref="E675:F675"/>
    <mergeCell ref="E676:F676"/>
    <mergeCell ref="E677:F677"/>
    <mergeCell ref="E678:F678"/>
    <mergeCell ref="E665:F665"/>
    <mergeCell ref="E666:F666"/>
    <mergeCell ref="E667:F667"/>
    <mergeCell ref="E668:F668"/>
    <mergeCell ref="E669:F669"/>
    <mergeCell ref="H671:I671"/>
    <mergeCell ref="E657:F657"/>
    <mergeCell ref="E658:F658"/>
    <mergeCell ref="E659:F659"/>
    <mergeCell ref="H661:I661"/>
    <mergeCell ref="E663:F663"/>
    <mergeCell ref="E664:F664"/>
    <mergeCell ref="H650:I650"/>
    <mergeCell ref="E652:F652"/>
    <mergeCell ref="E653:F653"/>
    <mergeCell ref="E654:F654"/>
    <mergeCell ref="E655:F655"/>
    <mergeCell ref="E656:F656"/>
    <mergeCell ref="E643:F643"/>
    <mergeCell ref="E644:F644"/>
    <mergeCell ref="E645:F645"/>
    <mergeCell ref="E646:F646"/>
    <mergeCell ref="E647:F647"/>
    <mergeCell ref="E648:F648"/>
    <mergeCell ref="E635:F635"/>
    <mergeCell ref="E636:F636"/>
    <mergeCell ref="E637:F637"/>
    <mergeCell ref="H639:I639"/>
    <mergeCell ref="E641:F641"/>
    <mergeCell ref="E642:F642"/>
    <mergeCell ref="H628:I628"/>
    <mergeCell ref="E630:F630"/>
    <mergeCell ref="E631:F631"/>
    <mergeCell ref="E632:F632"/>
    <mergeCell ref="E633:F633"/>
    <mergeCell ref="E634:F634"/>
    <mergeCell ref="E621:F621"/>
    <mergeCell ref="E622:F622"/>
    <mergeCell ref="E623:F623"/>
    <mergeCell ref="E624:F624"/>
    <mergeCell ref="E625:F625"/>
    <mergeCell ref="E626:F626"/>
    <mergeCell ref="E613:F613"/>
    <mergeCell ref="E614:F614"/>
    <mergeCell ref="E615:F615"/>
    <mergeCell ref="E616:F616"/>
    <mergeCell ref="H618:I618"/>
    <mergeCell ref="E620:F620"/>
    <mergeCell ref="E605:F605"/>
    <mergeCell ref="E606:F606"/>
    <mergeCell ref="H608:I608"/>
    <mergeCell ref="E610:F610"/>
    <mergeCell ref="E611:F611"/>
    <mergeCell ref="E612:F612"/>
    <mergeCell ref="H598:I598"/>
    <mergeCell ref="E600:F600"/>
    <mergeCell ref="E601:F601"/>
    <mergeCell ref="E602:F602"/>
    <mergeCell ref="E603:F603"/>
    <mergeCell ref="E604:F604"/>
    <mergeCell ref="E591:F591"/>
    <mergeCell ref="E592:F592"/>
    <mergeCell ref="E593:F593"/>
    <mergeCell ref="E594:F594"/>
    <mergeCell ref="E595:F595"/>
    <mergeCell ref="E596:F596"/>
    <mergeCell ref="E583:F583"/>
    <mergeCell ref="E584:F584"/>
    <mergeCell ref="E585:F585"/>
    <mergeCell ref="H587:I587"/>
    <mergeCell ref="E589:F589"/>
    <mergeCell ref="E590:F590"/>
    <mergeCell ref="H576:I576"/>
    <mergeCell ref="E578:F578"/>
    <mergeCell ref="E579:F579"/>
    <mergeCell ref="E580:F580"/>
    <mergeCell ref="E581:F581"/>
    <mergeCell ref="E582:F582"/>
    <mergeCell ref="E569:F569"/>
    <mergeCell ref="E570:F570"/>
    <mergeCell ref="E571:F571"/>
    <mergeCell ref="E572:F572"/>
    <mergeCell ref="E573:F573"/>
    <mergeCell ref="E574:F574"/>
    <mergeCell ref="E561:F561"/>
    <mergeCell ref="E562:F562"/>
    <mergeCell ref="E563:F563"/>
    <mergeCell ref="E564:F564"/>
    <mergeCell ref="H566:I566"/>
    <mergeCell ref="E568:F568"/>
    <mergeCell ref="E553:F553"/>
    <mergeCell ref="E554:F554"/>
    <mergeCell ref="H556:I556"/>
    <mergeCell ref="E558:F558"/>
    <mergeCell ref="E559:F559"/>
    <mergeCell ref="E560:F560"/>
    <mergeCell ref="H546:I546"/>
    <mergeCell ref="E548:F548"/>
    <mergeCell ref="E549:F549"/>
    <mergeCell ref="E550:F550"/>
    <mergeCell ref="E551:F551"/>
    <mergeCell ref="E552:F552"/>
    <mergeCell ref="E539:F539"/>
    <mergeCell ref="E540:F540"/>
    <mergeCell ref="E541:F541"/>
    <mergeCell ref="E542:F542"/>
    <mergeCell ref="E543:F543"/>
    <mergeCell ref="E544:F544"/>
    <mergeCell ref="E531:F531"/>
    <mergeCell ref="E532:F532"/>
    <mergeCell ref="E533:F533"/>
    <mergeCell ref="H535:I535"/>
    <mergeCell ref="E537:F537"/>
    <mergeCell ref="E538:F538"/>
    <mergeCell ref="E523:F523"/>
    <mergeCell ref="H525:I525"/>
    <mergeCell ref="E527:F527"/>
    <mergeCell ref="E528:F528"/>
    <mergeCell ref="E529:F529"/>
    <mergeCell ref="E530:F530"/>
    <mergeCell ref="E517:F517"/>
    <mergeCell ref="E518:F518"/>
    <mergeCell ref="E519:F519"/>
    <mergeCell ref="E520:F520"/>
    <mergeCell ref="E521:F521"/>
    <mergeCell ref="E522:F522"/>
    <mergeCell ref="E509:F509"/>
    <mergeCell ref="E510:F510"/>
    <mergeCell ref="E511:F511"/>
    <mergeCell ref="E512:F512"/>
    <mergeCell ref="E513:F513"/>
    <mergeCell ref="H515:I515"/>
    <mergeCell ref="E501:F501"/>
    <mergeCell ref="E502:F502"/>
    <mergeCell ref="H504:I504"/>
    <mergeCell ref="E506:F506"/>
    <mergeCell ref="E507:F507"/>
    <mergeCell ref="E508:F508"/>
    <mergeCell ref="E495:F495"/>
    <mergeCell ref="E496:F496"/>
    <mergeCell ref="E497:F497"/>
    <mergeCell ref="E498:F498"/>
    <mergeCell ref="E499:F499"/>
    <mergeCell ref="E500:F500"/>
    <mergeCell ref="E487:F487"/>
    <mergeCell ref="E488:F488"/>
    <mergeCell ref="E489:F489"/>
    <mergeCell ref="E490:F490"/>
    <mergeCell ref="E491:F491"/>
    <mergeCell ref="H493:I493"/>
    <mergeCell ref="E479:F479"/>
    <mergeCell ref="E480:F480"/>
    <mergeCell ref="H482:I482"/>
    <mergeCell ref="E484:F484"/>
    <mergeCell ref="E485:F485"/>
    <mergeCell ref="E486:F486"/>
    <mergeCell ref="E473:F473"/>
    <mergeCell ref="E474:F474"/>
    <mergeCell ref="E475:F475"/>
    <mergeCell ref="E476:F476"/>
    <mergeCell ref="E477:F477"/>
    <mergeCell ref="E478:F478"/>
    <mergeCell ref="E465:F465"/>
    <mergeCell ref="E466:F466"/>
    <mergeCell ref="E467:F467"/>
    <mergeCell ref="E468:F468"/>
    <mergeCell ref="E469:F469"/>
    <mergeCell ref="H471:I471"/>
    <mergeCell ref="E457:F457"/>
    <mergeCell ref="E458:F458"/>
    <mergeCell ref="E459:F459"/>
    <mergeCell ref="E460:F460"/>
    <mergeCell ref="H462:I462"/>
    <mergeCell ref="E464:F464"/>
    <mergeCell ref="E449:F449"/>
    <mergeCell ref="E450:F450"/>
    <mergeCell ref="H452:I452"/>
    <mergeCell ref="E454:F454"/>
    <mergeCell ref="E455:F455"/>
    <mergeCell ref="E456:F456"/>
    <mergeCell ref="H442:I442"/>
    <mergeCell ref="E444:F444"/>
    <mergeCell ref="E445:F445"/>
    <mergeCell ref="E446:F446"/>
    <mergeCell ref="E447:F447"/>
    <mergeCell ref="E448:F448"/>
    <mergeCell ref="E435:F435"/>
    <mergeCell ref="E436:F436"/>
    <mergeCell ref="E437:F437"/>
    <mergeCell ref="E438:F438"/>
    <mergeCell ref="E439:F439"/>
    <mergeCell ref="E440:F440"/>
    <mergeCell ref="E427:F427"/>
    <mergeCell ref="E428:F428"/>
    <mergeCell ref="E429:F429"/>
    <mergeCell ref="E430:F430"/>
    <mergeCell ref="H432:I432"/>
    <mergeCell ref="E434:F434"/>
    <mergeCell ref="E419:F419"/>
    <mergeCell ref="E420:F420"/>
    <mergeCell ref="H422:I422"/>
    <mergeCell ref="E424:F424"/>
    <mergeCell ref="E425:F425"/>
    <mergeCell ref="E426:F426"/>
    <mergeCell ref="E413:F413"/>
    <mergeCell ref="E414:F414"/>
    <mergeCell ref="E415:F415"/>
    <mergeCell ref="E416:F416"/>
    <mergeCell ref="E417:F417"/>
    <mergeCell ref="E418:F418"/>
    <mergeCell ref="E405:F405"/>
    <mergeCell ref="E406:F406"/>
    <mergeCell ref="E407:F407"/>
    <mergeCell ref="E408:F408"/>
    <mergeCell ref="E409:F409"/>
    <mergeCell ref="H411:I411"/>
    <mergeCell ref="E397:F397"/>
    <mergeCell ref="E398:F398"/>
    <mergeCell ref="H400:I400"/>
    <mergeCell ref="E402:F402"/>
    <mergeCell ref="E403:F403"/>
    <mergeCell ref="E404:F404"/>
    <mergeCell ref="E389:F389"/>
    <mergeCell ref="H391:I391"/>
    <mergeCell ref="E393:F393"/>
    <mergeCell ref="E394:F394"/>
    <mergeCell ref="E395:F395"/>
    <mergeCell ref="E396:F396"/>
    <mergeCell ref="E383:F383"/>
    <mergeCell ref="E384:F384"/>
    <mergeCell ref="E385:F385"/>
    <mergeCell ref="E386:F386"/>
    <mergeCell ref="E387:F387"/>
    <mergeCell ref="E388:F388"/>
    <mergeCell ref="E375:F375"/>
    <mergeCell ref="E376:F376"/>
    <mergeCell ref="E377:F377"/>
    <mergeCell ref="E378:F378"/>
    <mergeCell ref="H380:I380"/>
    <mergeCell ref="E382:F382"/>
    <mergeCell ref="E367:F367"/>
    <mergeCell ref="H369:I369"/>
    <mergeCell ref="E371:F371"/>
    <mergeCell ref="E372:F372"/>
    <mergeCell ref="E373:F373"/>
    <mergeCell ref="E374:F374"/>
    <mergeCell ref="E361:F361"/>
    <mergeCell ref="E362:F362"/>
    <mergeCell ref="E363:F363"/>
    <mergeCell ref="E364:F364"/>
    <mergeCell ref="E365:F365"/>
    <mergeCell ref="E366:F366"/>
    <mergeCell ref="E353:F353"/>
    <mergeCell ref="E354:F354"/>
    <mergeCell ref="E355:F355"/>
    <mergeCell ref="E356:F356"/>
    <mergeCell ref="E357:F357"/>
    <mergeCell ref="H359:I359"/>
    <mergeCell ref="E345:F345"/>
    <mergeCell ref="E346:F346"/>
    <mergeCell ref="E347:F347"/>
    <mergeCell ref="H349:I349"/>
    <mergeCell ref="E351:F351"/>
    <mergeCell ref="E352:F352"/>
    <mergeCell ref="H338:I338"/>
    <mergeCell ref="E340:F340"/>
    <mergeCell ref="E341:F341"/>
    <mergeCell ref="E342:F342"/>
    <mergeCell ref="E343:F343"/>
    <mergeCell ref="E344:F344"/>
    <mergeCell ref="E331:F331"/>
    <mergeCell ref="E332:F332"/>
    <mergeCell ref="E333:F333"/>
    <mergeCell ref="E334:F334"/>
    <mergeCell ref="E335:F335"/>
    <mergeCell ref="E336:F336"/>
    <mergeCell ref="E323:F323"/>
    <mergeCell ref="E324:F324"/>
    <mergeCell ref="E325:F325"/>
    <mergeCell ref="H327:I327"/>
    <mergeCell ref="E329:F329"/>
    <mergeCell ref="E330:F330"/>
    <mergeCell ref="H316:I316"/>
    <mergeCell ref="E318:F318"/>
    <mergeCell ref="E319:F319"/>
    <mergeCell ref="E320:F320"/>
    <mergeCell ref="E321:F321"/>
    <mergeCell ref="E322:F322"/>
    <mergeCell ref="E309:F309"/>
    <mergeCell ref="E310:F310"/>
    <mergeCell ref="E311:F311"/>
    <mergeCell ref="E312:F312"/>
    <mergeCell ref="E313:F313"/>
    <mergeCell ref="E314:F314"/>
    <mergeCell ref="E301:F301"/>
    <mergeCell ref="E302:F302"/>
    <mergeCell ref="E303:F303"/>
    <mergeCell ref="H305:I305"/>
    <mergeCell ref="E307:F307"/>
    <mergeCell ref="E308:F308"/>
    <mergeCell ref="E293:F293"/>
    <mergeCell ref="H295:I295"/>
    <mergeCell ref="E297:F297"/>
    <mergeCell ref="E298:F298"/>
    <mergeCell ref="E299:F299"/>
    <mergeCell ref="E300:F300"/>
    <mergeCell ref="E287:F287"/>
    <mergeCell ref="E288:F288"/>
    <mergeCell ref="E289:F289"/>
    <mergeCell ref="E290:F290"/>
    <mergeCell ref="E291:F291"/>
    <mergeCell ref="E292:F292"/>
    <mergeCell ref="E279:F279"/>
    <mergeCell ref="E280:F280"/>
    <mergeCell ref="E281:F281"/>
    <mergeCell ref="E282:F282"/>
    <mergeCell ref="H284:I284"/>
    <mergeCell ref="E286:F286"/>
    <mergeCell ref="E271:F271"/>
    <mergeCell ref="H273:I273"/>
    <mergeCell ref="E275:F275"/>
    <mergeCell ref="E276:F276"/>
    <mergeCell ref="E277:F277"/>
    <mergeCell ref="E278:F278"/>
    <mergeCell ref="E265:F265"/>
    <mergeCell ref="E266:F266"/>
    <mergeCell ref="E267:F267"/>
    <mergeCell ref="E268:F268"/>
    <mergeCell ref="E269:F269"/>
    <mergeCell ref="E270:F270"/>
    <mergeCell ref="E257:F257"/>
    <mergeCell ref="E258:F258"/>
    <mergeCell ref="E259:F259"/>
    <mergeCell ref="E260:F260"/>
    <mergeCell ref="H262:I262"/>
    <mergeCell ref="E264:F264"/>
    <mergeCell ref="E249:F249"/>
    <mergeCell ref="H251:I251"/>
    <mergeCell ref="E253:F253"/>
    <mergeCell ref="E254:F254"/>
    <mergeCell ref="E255:F255"/>
    <mergeCell ref="E256:F256"/>
    <mergeCell ref="E243:F243"/>
    <mergeCell ref="E244:F244"/>
    <mergeCell ref="E245:F245"/>
    <mergeCell ref="E246:F246"/>
    <mergeCell ref="E247:F247"/>
    <mergeCell ref="E248:F248"/>
    <mergeCell ref="E235:F235"/>
    <mergeCell ref="E236:F236"/>
    <mergeCell ref="E237:F237"/>
    <mergeCell ref="E238:F238"/>
    <mergeCell ref="H240:I240"/>
    <mergeCell ref="E242:F242"/>
    <mergeCell ref="E227:F227"/>
    <mergeCell ref="H229:I229"/>
    <mergeCell ref="E231:F231"/>
    <mergeCell ref="E232:F232"/>
    <mergeCell ref="E233:F233"/>
    <mergeCell ref="E234:F234"/>
    <mergeCell ref="E221:F221"/>
    <mergeCell ref="E222:F222"/>
    <mergeCell ref="E223:F223"/>
    <mergeCell ref="E224:F224"/>
    <mergeCell ref="E225:F225"/>
    <mergeCell ref="E226:F226"/>
    <mergeCell ref="E213:F213"/>
    <mergeCell ref="E214:F214"/>
    <mergeCell ref="E215:F215"/>
    <mergeCell ref="E216:F216"/>
    <mergeCell ref="H218:I218"/>
    <mergeCell ref="E220:F220"/>
    <mergeCell ref="E205:F205"/>
    <mergeCell ref="H207:I207"/>
    <mergeCell ref="E209:F209"/>
    <mergeCell ref="E210:F210"/>
    <mergeCell ref="E211:F211"/>
    <mergeCell ref="E212:F212"/>
    <mergeCell ref="E199:F199"/>
    <mergeCell ref="E200:F200"/>
    <mergeCell ref="E201:F201"/>
    <mergeCell ref="E202:F202"/>
    <mergeCell ref="E203:F203"/>
    <mergeCell ref="E204:F204"/>
    <mergeCell ref="E191:F191"/>
    <mergeCell ref="E192:F192"/>
    <mergeCell ref="E193:F193"/>
    <mergeCell ref="E194:F194"/>
    <mergeCell ref="H196:I196"/>
    <mergeCell ref="E198:F198"/>
    <mergeCell ref="E183:F183"/>
    <mergeCell ref="H185:I185"/>
    <mergeCell ref="E187:F187"/>
    <mergeCell ref="E188:F188"/>
    <mergeCell ref="E189:F189"/>
    <mergeCell ref="E190:F190"/>
    <mergeCell ref="E177:F177"/>
    <mergeCell ref="E178:F178"/>
    <mergeCell ref="E179:F179"/>
    <mergeCell ref="E180:F180"/>
    <mergeCell ref="E181:F181"/>
    <mergeCell ref="E182:F182"/>
    <mergeCell ref="E169:F169"/>
    <mergeCell ref="E170:F170"/>
    <mergeCell ref="E171:F171"/>
    <mergeCell ref="E172:F172"/>
    <mergeCell ref="H174:I174"/>
    <mergeCell ref="E176:F176"/>
    <mergeCell ref="E161:F161"/>
    <mergeCell ref="H163:I163"/>
    <mergeCell ref="E165:F165"/>
    <mergeCell ref="E166:F166"/>
    <mergeCell ref="E167:F167"/>
    <mergeCell ref="E168:F168"/>
    <mergeCell ref="E155:F155"/>
    <mergeCell ref="E156:F156"/>
    <mergeCell ref="E157:F157"/>
    <mergeCell ref="E158:F158"/>
    <mergeCell ref="E159:F159"/>
    <mergeCell ref="E160:F160"/>
    <mergeCell ref="E147:F147"/>
    <mergeCell ref="E148:F148"/>
    <mergeCell ref="E149:F149"/>
    <mergeCell ref="E150:F150"/>
    <mergeCell ref="H152:I152"/>
    <mergeCell ref="E154:F154"/>
    <mergeCell ref="E139:F139"/>
    <mergeCell ref="H141:I141"/>
    <mergeCell ref="E143:F143"/>
    <mergeCell ref="E144:F144"/>
    <mergeCell ref="E145:F145"/>
    <mergeCell ref="E146:F146"/>
    <mergeCell ref="E133:F133"/>
    <mergeCell ref="E134:F134"/>
    <mergeCell ref="E135:F135"/>
    <mergeCell ref="E136:F136"/>
    <mergeCell ref="E137:F137"/>
    <mergeCell ref="E138:F138"/>
    <mergeCell ref="E125:F125"/>
    <mergeCell ref="E126:F126"/>
    <mergeCell ref="E127:F127"/>
    <mergeCell ref="E128:F128"/>
    <mergeCell ref="H130:I130"/>
    <mergeCell ref="E132:F132"/>
    <mergeCell ref="E117:F117"/>
    <mergeCell ref="H119:I119"/>
    <mergeCell ref="E121:F121"/>
    <mergeCell ref="E122:F122"/>
    <mergeCell ref="E123:F123"/>
    <mergeCell ref="E124:F124"/>
    <mergeCell ref="H110:I110"/>
    <mergeCell ref="E112:F112"/>
    <mergeCell ref="E113:F113"/>
    <mergeCell ref="E114:F114"/>
    <mergeCell ref="E115:F115"/>
    <mergeCell ref="E116:F116"/>
    <mergeCell ref="E103:F103"/>
    <mergeCell ref="E104:F104"/>
    <mergeCell ref="E105:F105"/>
    <mergeCell ref="E106:F106"/>
    <mergeCell ref="E107:F107"/>
    <mergeCell ref="E108:F108"/>
    <mergeCell ref="E95:F95"/>
    <mergeCell ref="E96:F96"/>
    <mergeCell ref="E97:F97"/>
    <mergeCell ref="E98:F98"/>
    <mergeCell ref="E99:F99"/>
    <mergeCell ref="H101:I101"/>
    <mergeCell ref="E87:F87"/>
    <mergeCell ref="E88:F88"/>
    <mergeCell ref="E89:F89"/>
    <mergeCell ref="E90:F90"/>
    <mergeCell ref="H92:I92"/>
    <mergeCell ref="E94:F94"/>
    <mergeCell ref="E79:F79"/>
    <mergeCell ref="E80:F80"/>
    <mergeCell ref="E81:F81"/>
    <mergeCell ref="H83:I83"/>
    <mergeCell ref="E85:F85"/>
    <mergeCell ref="E86:F86"/>
    <mergeCell ref="E71:F71"/>
    <mergeCell ref="E72:F72"/>
    <mergeCell ref="E73:F73"/>
    <mergeCell ref="H75:I75"/>
    <mergeCell ref="E77:F77"/>
    <mergeCell ref="E78:F78"/>
    <mergeCell ref="E63:F63"/>
    <mergeCell ref="E64:F64"/>
    <mergeCell ref="E65:F65"/>
    <mergeCell ref="H67:I67"/>
    <mergeCell ref="E69:F69"/>
    <mergeCell ref="E70:F70"/>
    <mergeCell ref="E55:F55"/>
    <mergeCell ref="E56:F56"/>
    <mergeCell ref="H58:I58"/>
    <mergeCell ref="E60:F60"/>
    <mergeCell ref="E61:F61"/>
    <mergeCell ref="E62:F62"/>
    <mergeCell ref="E47:F47"/>
    <mergeCell ref="E48:F48"/>
    <mergeCell ref="H50:I50"/>
    <mergeCell ref="E52:F52"/>
    <mergeCell ref="E53:F53"/>
    <mergeCell ref="E54:F54"/>
    <mergeCell ref="E39:F39"/>
    <mergeCell ref="E40:F40"/>
    <mergeCell ref="H42:I42"/>
    <mergeCell ref="E44:F44"/>
    <mergeCell ref="E45:F45"/>
    <mergeCell ref="E46:F46"/>
    <mergeCell ref="H32:I32"/>
    <mergeCell ref="E34:F34"/>
    <mergeCell ref="E35:F35"/>
    <mergeCell ref="E36:F36"/>
    <mergeCell ref="E37:F37"/>
    <mergeCell ref="E38:F38"/>
    <mergeCell ref="E25:F25"/>
    <mergeCell ref="E26:F26"/>
    <mergeCell ref="E27:F27"/>
    <mergeCell ref="E28:F28"/>
    <mergeCell ref="E29:F29"/>
    <mergeCell ref="E30:F30"/>
    <mergeCell ref="C1:D1"/>
    <mergeCell ref="E1:F1"/>
    <mergeCell ref="G1:H1"/>
    <mergeCell ref="I1:J1"/>
    <mergeCell ref="C2:D2"/>
    <mergeCell ref="E2:F2"/>
    <mergeCell ref="G2:H2"/>
    <mergeCell ref="I2:J2"/>
    <mergeCell ref="E17:F17"/>
    <mergeCell ref="E18:F18"/>
    <mergeCell ref="E19:F19"/>
    <mergeCell ref="E20:F20"/>
    <mergeCell ref="H22:I22"/>
    <mergeCell ref="E24:F24"/>
    <mergeCell ref="E9:F9"/>
    <mergeCell ref="H11:I11"/>
    <mergeCell ref="E13:F13"/>
    <mergeCell ref="E14:F14"/>
    <mergeCell ref="E15:F15"/>
    <mergeCell ref="E16:F16"/>
    <mergeCell ref="A3:J3"/>
    <mergeCell ref="A4:J4"/>
    <mergeCell ref="E5:F5"/>
    <mergeCell ref="E6:F6"/>
    <mergeCell ref="E7:F7"/>
    <mergeCell ref="E8:F8"/>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2:F56"/>
  <sheetViews>
    <sheetView view="pageBreakPreview" zoomScaleNormal="100" zoomScaleSheetLayoutView="100" workbookViewId="0">
      <selection activeCell="I54" sqref="I54"/>
    </sheetView>
  </sheetViews>
  <sheetFormatPr defaultRowHeight="14.25"/>
  <sheetData>
    <row r="52" spans="4:6" ht="15" thickBot="1">
      <c r="D52" s="501"/>
      <c r="E52" s="501"/>
      <c r="F52" s="501"/>
    </row>
    <row r="53" spans="4:6">
      <c r="D53" s="645" t="str">
        <f>'2-PLANILHA ORÇAMENTARIA'!E666</f>
        <v>ANA PAULA SILVA BOTELHO</v>
      </c>
      <c r="E53" s="645"/>
      <c r="F53" s="645"/>
    </row>
    <row r="54" spans="4:6">
      <c r="D54" s="646" t="str">
        <f>'2-PLANILHA ORÇAMENTARIA'!E667</f>
        <v>ENGENHEIRA CIVIL</v>
      </c>
      <c r="E54" s="646"/>
      <c r="F54" s="646"/>
    </row>
    <row r="55" spans="4:6">
      <c r="D55" s="645" t="str">
        <f>'2-PLANILHA ORÇAMENTARIA'!E668</f>
        <v>CREA-MT 50821</v>
      </c>
      <c r="E55" s="645"/>
      <c r="F55" s="645"/>
    </row>
    <row r="56" spans="4:6">
      <c r="D56" s="329"/>
      <c r="E56" s="329"/>
      <c r="F56" s="329"/>
    </row>
  </sheetData>
  <mergeCells count="3">
    <mergeCell ref="D53:F53"/>
    <mergeCell ref="D54:F54"/>
    <mergeCell ref="D55:F55"/>
  </mergeCells>
  <printOptions horizontalCentered="1"/>
  <pageMargins left="0.59055118110236227" right="0.19685039370078741" top="0.78740157480314965" bottom="0.3937007874015748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SINAPI JANEIRO-2022</vt:lpstr>
      <vt:lpstr>1-RESUMO</vt:lpstr>
      <vt:lpstr>2-PLANILHA ORÇAMENTARIA</vt:lpstr>
      <vt:lpstr>3-CRONOGRAMA</vt:lpstr>
      <vt:lpstr>4-BDI</vt:lpstr>
      <vt:lpstr>5-COMP. PROPRIA</vt:lpstr>
      <vt:lpstr>6-CPUs</vt:lpstr>
      <vt:lpstr>7-ENCARGOS SOCIAIS</vt:lpstr>
      <vt:lpstr>'1-RESUMO'!Area_de_impressao</vt:lpstr>
      <vt:lpstr>'2-PLANILHA ORÇAMENTARIA'!Area_de_impressao</vt:lpstr>
      <vt:lpstr>'3-CRONOGRAMA'!Area_de_impressao</vt:lpstr>
      <vt:lpstr>'4-BDI'!Area_de_impressao</vt:lpstr>
      <vt:lpstr>'5-COMP. PROPRIA'!Area_de_impressao</vt:lpstr>
      <vt:lpstr>'7-ENCARGOS SOCIAIS'!Area_de_impressao</vt:lpstr>
      <vt:lpstr>'SINAPI JANEIRO-2022'!Area_de_impressao</vt:lpstr>
    </vt:vector>
  </TitlesOfParts>
  <Company>Fnde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Ana Paula Botelho</cp:lastModifiedBy>
  <cp:revision/>
  <cp:lastPrinted>2022-03-08T14:53:04Z</cp:lastPrinted>
  <dcterms:created xsi:type="dcterms:W3CDTF">2012-10-15T18:57:41Z</dcterms:created>
  <dcterms:modified xsi:type="dcterms:W3CDTF">2022-03-08T14:57:01Z</dcterms:modified>
</cp:coreProperties>
</file>